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ja\VISIO\FREEDOM INDEX\"/>
    </mc:Choice>
  </mc:AlternateContent>
  <bookViews>
    <workbookView xWindow="0" yWindow="0" windowWidth="20490" windowHeight="8340" activeTab="4"/>
  </bookViews>
  <sheets>
    <sheet name="2008" sheetId="5" r:id="rId1"/>
    <sheet name="2010" sheetId="6" r:id="rId2"/>
    <sheet name="2011" sheetId="7" r:id="rId3"/>
    <sheet name="2012" sheetId="8" r:id="rId4"/>
    <sheet name="2013" sheetId="9" r:id="rId5"/>
  </sheets>
  <definedNames>
    <definedName name="_xlnm.Print_Titles" localSheetId="0">'2008'!$A:$A,'2008'!$1:$1</definedName>
    <definedName name="_xlnm.Print_Titles" localSheetId="1">'2010'!$A:$A,'2010'!$1:$1</definedName>
    <definedName name="_xlnm.Print_Titles" localSheetId="2">'2011'!$A:$A,'2011'!$1:$1</definedName>
    <definedName name="_xlnm.Print_Titles" localSheetId="3">'2012'!$A:$A,'2012'!$1:$1</definedName>
    <definedName name="_xlnm.Print_Titles" localSheetId="4">'2013'!$A:$A,'2013'!$1:$1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6" i="9" l="1"/>
  <c r="Q2" i="9"/>
  <c r="L135" i="7" l="1"/>
  <c r="P135" i="7"/>
  <c r="U135" i="7"/>
  <c r="X135" i="7"/>
  <c r="AD135" i="7"/>
  <c r="AH135" i="7"/>
  <c r="AO135" i="7"/>
  <c r="AQ135" i="7" s="1"/>
  <c r="AU135" i="7"/>
  <c r="AV135" i="7" s="1"/>
  <c r="BB135" i="7"/>
  <c r="AI135" i="7" l="1"/>
  <c r="BD135" i="7" s="1"/>
  <c r="Q135" i="7"/>
  <c r="BC135" i="7" s="1"/>
  <c r="AW135" i="7" l="1"/>
  <c r="AY135" i="7" s="1"/>
  <c r="BA135" i="7" s="1"/>
  <c r="AU135" i="8"/>
  <c r="AV135" i="8" s="1"/>
  <c r="AU136" i="8"/>
  <c r="AV136" i="8" s="1"/>
  <c r="AO135" i="8"/>
  <c r="AQ135" i="8" s="1"/>
  <c r="AO136" i="8"/>
  <c r="AH135" i="8"/>
  <c r="AD135" i="8"/>
  <c r="AD136" i="8"/>
  <c r="X135" i="8"/>
  <c r="X136" i="8"/>
  <c r="U135" i="8"/>
  <c r="P135" i="8"/>
  <c r="L135" i="8"/>
  <c r="L136" i="8"/>
  <c r="L137" i="8"/>
  <c r="BB135" i="8"/>
  <c r="AI135" i="8" l="1"/>
  <c r="BD135" i="8" s="1"/>
  <c r="Q135" i="8"/>
  <c r="BC135" i="8" s="1"/>
  <c r="AW135" i="8" l="1"/>
  <c r="AY135" i="8" s="1"/>
  <c r="BA135" i="8" s="1"/>
  <c r="Z6" i="9" l="1"/>
  <c r="Z11" i="9"/>
  <c r="Z12" i="9"/>
  <c r="Z18" i="9"/>
  <c r="Z19" i="9"/>
  <c r="Z20" i="9"/>
  <c r="Z24" i="9"/>
  <c r="Z37" i="9"/>
  <c r="Z58" i="9"/>
  <c r="Z74" i="9"/>
  <c r="Z76" i="9"/>
  <c r="Z83" i="9"/>
  <c r="Z89" i="9"/>
  <c r="Z101" i="9"/>
  <c r="Z109" i="9"/>
  <c r="Z119" i="9"/>
  <c r="Z139" i="9"/>
  <c r="Z149" i="9"/>
  <c r="Z30" i="9"/>
  <c r="Z31" i="9"/>
  <c r="Z35" i="9"/>
  <c r="Z46" i="9"/>
  <c r="Z85" i="9"/>
  <c r="Z112" i="9"/>
  <c r="Z154" i="9"/>
  <c r="Z158" i="9"/>
  <c r="L3" i="9"/>
  <c r="L4" i="9"/>
  <c r="L5" i="9"/>
  <c r="L6" i="9"/>
  <c r="L7" i="9"/>
  <c r="L8" i="9"/>
  <c r="L9" i="9"/>
  <c r="L10" i="9"/>
  <c r="S10" i="9" s="1"/>
  <c r="BH10" i="9" s="1"/>
  <c r="L11" i="9"/>
  <c r="L12" i="9"/>
  <c r="L13" i="9"/>
  <c r="L14" i="9"/>
  <c r="L15" i="9"/>
  <c r="S15" i="9" s="1"/>
  <c r="BH15" i="9" s="1"/>
  <c r="L16" i="9"/>
  <c r="L17" i="9"/>
  <c r="L18" i="9"/>
  <c r="L19" i="9"/>
  <c r="L20" i="9"/>
  <c r="L21" i="9"/>
  <c r="L22" i="9"/>
  <c r="S22" i="9" s="1"/>
  <c r="BH22" i="9" s="1"/>
  <c r="L23" i="9"/>
  <c r="L24" i="9"/>
  <c r="L25" i="9"/>
  <c r="L26" i="9"/>
  <c r="L27" i="9"/>
  <c r="L28" i="9"/>
  <c r="L29" i="9"/>
  <c r="S29" i="9" s="1"/>
  <c r="BH29" i="9" s="1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S62" i="9" s="1"/>
  <c r="BH62" i="9" s="1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S135" i="9" s="1"/>
  <c r="BH135" i="9" s="1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2" i="9"/>
  <c r="AV138" i="9"/>
  <c r="AV71" i="9"/>
  <c r="AV28" i="9"/>
  <c r="AV151" i="9"/>
  <c r="AV42" i="9"/>
  <c r="AV7" i="9"/>
  <c r="AV106" i="9"/>
  <c r="AV51" i="9"/>
  <c r="AV8" i="9"/>
  <c r="AV105" i="9"/>
  <c r="AV56" i="9"/>
  <c r="AV110" i="9"/>
  <c r="AV87" i="9"/>
  <c r="AV137" i="9"/>
  <c r="AV119" i="9"/>
  <c r="AV14" i="9"/>
  <c r="AV86" i="9"/>
  <c r="AV152" i="9"/>
  <c r="AV41" i="9"/>
  <c r="AV48" i="9"/>
  <c r="AV118" i="9"/>
  <c r="AV82" i="9"/>
  <c r="AV32" i="9"/>
  <c r="AV130" i="9"/>
  <c r="AV95" i="9"/>
  <c r="AV67" i="9"/>
  <c r="AV73" i="9"/>
  <c r="AV121" i="9"/>
  <c r="AV75" i="9"/>
  <c r="AV52" i="9"/>
  <c r="AV153" i="9"/>
  <c r="AV133" i="9"/>
  <c r="AV66" i="9"/>
  <c r="AV79" i="9"/>
  <c r="AV23" i="9"/>
  <c r="AV113" i="9"/>
  <c r="AV37" i="9"/>
  <c r="AV131" i="9"/>
  <c r="AV55" i="9"/>
  <c r="AV40" i="9"/>
  <c r="AV39" i="9"/>
  <c r="AV88" i="9"/>
  <c r="AV58" i="9"/>
  <c r="AV116" i="9"/>
  <c r="AV72" i="9"/>
  <c r="AV74" i="9"/>
  <c r="AV129" i="9"/>
  <c r="AV98" i="9"/>
  <c r="AV19" i="9"/>
  <c r="AV2" i="9"/>
  <c r="AV47" i="9"/>
  <c r="AV18" i="9"/>
  <c r="AV43" i="9"/>
  <c r="AV132" i="9"/>
  <c r="AV63" i="9"/>
  <c r="AV21" i="9"/>
  <c r="AV6" i="9"/>
  <c r="AV114" i="9"/>
  <c r="AV59" i="9"/>
  <c r="AV26" i="9"/>
  <c r="AV57" i="9"/>
  <c r="AV103" i="9"/>
  <c r="AV89" i="9"/>
  <c r="AV147" i="9"/>
  <c r="AV50" i="9"/>
  <c r="AV115" i="9"/>
  <c r="AV96" i="9"/>
  <c r="AV145" i="9"/>
  <c r="AV126" i="9"/>
  <c r="AV68" i="9"/>
  <c r="AV107" i="9"/>
  <c r="AV78" i="9"/>
  <c r="AV69" i="9"/>
  <c r="AV24" i="9"/>
  <c r="AV97" i="9"/>
  <c r="AV149" i="9"/>
  <c r="AV16" i="9"/>
  <c r="AV45" i="9"/>
  <c r="AV142" i="9"/>
  <c r="AV5" i="9"/>
  <c r="AV64" i="9"/>
  <c r="AV104" i="9"/>
  <c r="AV34" i="9"/>
  <c r="AV38" i="9"/>
  <c r="AV148" i="9"/>
  <c r="AV17" i="9"/>
  <c r="AV143" i="9"/>
  <c r="AV117" i="9"/>
  <c r="AV11" i="9"/>
  <c r="AV83" i="9"/>
  <c r="AV157" i="9"/>
  <c r="AV20" i="9"/>
  <c r="AV76" i="9"/>
  <c r="AV92" i="9"/>
  <c r="AV123" i="9"/>
  <c r="AV101" i="9"/>
  <c r="AV90" i="9"/>
  <c r="AV84" i="9"/>
  <c r="AV77" i="9"/>
  <c r="AV125" i="9"/>
  <c r="AV44" i="9"/>
  <c r="AV80" i="9"/>
  <c r="AV141" i="9"/>
  <c r="AV122" i="9"/>
  <c r="AV25" i="9"/>
  <c r="AV81" i="9"/>
  <c r="AV91" i="9"/>
  <c r="AV54" i="9"/>
  <c r="AV27" i="9"/>
  <c r="AV128" i="9"/>
  <c r="AV61" i="9"/>
  <c r="AV100" i="9"/>
  <c r="AV134" i="9"/>
  <c r="AV146" i="9"/>
  <c r="AV108" i="9"/>
  <c r="AV120" i="9"/>
  <c r="AV36" i="9"/>
  <c r="AV111" i="9"/>
  <c r="AV109" i="9"/>
  <c r="AV60" i="9"/>
  <c r="AV155" i="9"/>
  <c r="AV9" i="9"/>
  <c r="AV53" i="9"/>
  <c r="AV150" i="9"/>
  <c r="AV12" i="9"/>
  <c r="AV136" i="9"/>
  <c r="AV144" i="9"/>
  <c r="AV49" i="9"/>
  <c r="AV33" i="9"/>
  <c r="AV94" i="9"/>
  <c r="AV4" i="9"/>
  <c r="AV112" i="9"/>
  <c r="AV31" i="9"/>
  <c r="AV154" i="9"/>
  <c r="AV30" i="9"/>
  <c r="AV46" i="9"/>
  <c r="AV158" i="9"/>
  <c r="AV35" i="9"/>
  <c r="AV85" i="9"/>
  <c r="AV3" i="9"/>
  <c r="AV124" i="9"/>
  <c r="AV102" i="9"/>
  <c r="AV156" i="9"/>
  <c r="AV139" i="9"/>
  <c r="AV70" i="9"/>
  <c r="AV65" i="9"/>
  <c r="Q138" i="9"/>
  <c r="R138" i="9" s="1"/>
  <c r="Q71" i="9"/>
  <c r="R71" i="9" s="1"/>
  <c r="Q28" i="9"/>
  <c r="R28" i="9" s="1"/>
  <c r="Q151" i="9"/>
  <c r="R151" i="9" s="1"/>
  <c r="Q42" i="9"/>
  <c r="R42" i="9" s="1"/>
  <c r="Q7" i="9"/>
  <c r="R7" i="9" s="1"/>
  <c r="Q106" i="9"/>
  <c r="R106" i="9" s="1"/>
  <c r="Q51" i="9"/>
  <c r="R51" i="9" s="1"/>
  <c r="Q8" i="9"/>
  <c r="R8" i="9" s="1"/>
  <c r="Q105" i="9"/>
  <c r="R105" i="9" s="1"/>
  <c r="Q56" i="9"/>
  <c r="R56" i="9" s="1"/>
  <c r="Q110" i="9"/>
  <c r="R110" i="9" s="1"/>
  <c r="Q87" i="9"/>
  <c r="R87" i="9" s="1"/>
  <c r="Q137" i="9"/>
  <c r="R137" i="9" s="1"/>
  <c r="Q119" i="9"/>
  <c r="R119" i="9" s="1"/>
  <c r="Q14" i="9"/>
  <c r="R14" i="9" s="1"/>
  <c r="Q86" i="9"/>
  <c r="R86" i="9" s="1"/>
  <c r="Q152" i="9"/>
  <c r="R152" i="9" s="1"/>
  <c r="Q41" i="9"/>
  <c r="R41" i="9" s="1"/>
  <c r="Q48" i="9"/>
  <c r="R48" i="9" s="1"/>
  <c r="Q118" i="9"/>
  <c r="R118" i="9" s="1"/>
  <c r="Q82" i="9"/>
  <c r="R82" i="9" s="1"/>
  <c r="Q32" i="9"/>
  <c r="R32" i="9" s="1"/>
  <c r="Q130" i="9"/>
  <c r="R130" i="9" s="1"/>
  <c r="Q95" i="9"/>
  <c r="R95" i="9" s="1"/>
  <c r="Q67" i="9"/>
  <c r="R67" i="9" s="1"/>
  <c r="Q73" i="9"/>
  <c r="R73" i="9" s="1"/>
  <c r="Q121" i="9"/>
  <c r="R121" i="9" s="1"/>
  <c r="Q75" i="9"/>
  <c r="R75" i="9" s="1"/>
  <c r="Q52" i="9"/>
  <c r="R52" i="9" s="1"/>
  <c r="Q153" i="9"/>
  <c r="R153" i="9" s="1"/>
  <c r="Q133" i="9"/>
  <c r="R133" i="9" s="1"/>
  <c r="Q79" i="9"/>
  <c r="R79" i="9" s="1"/>
  <c r="Q23" i="9"/>
  <c r="R23" i="9" s="1"/>
  <c r="Q113" i="9"/>
  <c r="R113" i="9" s="1"/>
  <c r="Q37" i="9"/>
  <c r="R37" i="9" s="1"/>
  <c r="Q131" i="9"/>
  <c r="R131" i="9" s="1"/>
  <c r="Q55" i="9"/>
  <c r="R55" i="9" s="1"/>
  <c r="Q40" i="9"/>
  <c r="R40" i="9" s="1"/>
  <c r="Q39" i="9"/>
  <c r="R39" i="9" s="1"/>
  <c r="Q88" i="9"/>
  <c r="R88" i="9" s="1"/>
  <c r="Q58" i="9"/>
  <c r="R58" i="9" s="1"/>
  <c r="Q116" i="9"/>
  <c r="R116" i="9" s="1"/>
  <c r="Q72" i="9"/>
  <c r="R72" i="9" s="1"/>
  <c r="Q74" i="9"/>
  <c r="R74" i="9" s="1"/>
  <c r="Q129" i="9"/>
  <c r="R129" i="9" s="1"/>
  <c r="Q98" i="9"/>
  <c r="R98" i="9" s="1"/>
  <c r="Q19" i="9"/>
  <c r="R19" i="9" s="1"/>
  <c r="R2" i="9"/>
  <c r="Q47" i="9"/>
  <c r="R47" i="9" s="1"/>
  <c r="Q18" i="9"/>
  <c r="R18" i="9" s="1"/>
  <c r="Q43" i="9"/>
  <c r="R43" i="9" s="1"/>
  <c r="Q132" i="9"/>
  <c r="R132" i="9" s="1"/>
  <c r="Q63" i="9"/>
  <c r="R63" i="9" s="1"/>
  <c r="Q21" i="9"/>
  <c r="R21" i="9" s="1"/>
  <c r="Q6" i="9"/>
  <c r="R6" i="9" s="1"/>
  <c r="Q114" i="9"/>
  <c r="R114" i="9" s="1"/>
  <c r="Q59" i="9"/>
  <c r="R59" i="9" s="1"/>
  <c r="Q26" i="9"/>
  <c r="R26" i="9" s="1"/>
  <c r="Q57" i="9"/>
  <c r="R57" i="9" s="1"/>
  <c r="Q103" i="9"/>
  <c r="R103" i="9" s="1"/>
  <c r="Q89" i="9"/>
  <c r="R89" i="9" s="1"/>
  <c r="Q147" i="9"/>
  <c r="R147" i="9" s="1"/>
  <c r="Q50" i="9"/>
  <c r="R50" i="9" s="1"/>
  <c r="Q115" i="9"/>
  <c r="R115" i="9" s="1"/>
  <c r="Q96" i="9"/>
  <c r="R96" i="9" s="1"/>
  <c r="Q145" i="9"/>
  <c r="R145" i="9" s="1"/>
  <c r="Q126" i="9"/>
  <c r="R126" i="9" s="1"/>
  <c r="Q68" i="9"/>
  <c r="R68" i="9" s="1"/>
  <c r="Q107" i="9"/>
  <c r="R107" i="9" s="1"/>
  <c r="Q78" i="9"/>
  <c r="R78" i="9" s="1"/>
  <c r="Q69" i="9"/>
  <c r="R69" i="9" s="1"/>
  <c r="Q24" i="9"/>
  <c r="R24" i="9" s="1"/>
  <c r="Q97" i="9"/>
  <c r="R97" i="9" s="1"/>
  <c r="Q149" i="9"/>
  <c r="R149" i="9" s="1"/>
  <c r="Q16" i="9"/>
  <c r="R16" i="9" s="1"/>
  <c r="Q45" i="9"/>
  <c r="R45" i="9" s="1"/>
  <c r="Q142" i="9"/>
  <c r="R142" i="9" s="1"/>
  <c r="Q5" i="9"/>
  <c r="R5" i="9" s="1"/>
  <c r="Q64" i="9"/>
  <c r="R64" i="9" s="1"/>
  <c r="Q104" i="9"/>
  <c r="R104" i="9" s="1"/>
  <c r="Q34" i="9"/>
  <c r="R34" i="9" s="1"/>
  <c r="Q38" i="9"/>
  <c r="R38" i="9" s="1"/>
  <c r="Q148" i="9"/>
  <c r="R148" i="9" s="1"/>
  <c r="Q17" i="9"/>
  <c r="R17" i="9" s="1"/>
  <c r="Q143" i="9"/>
  <c r="R143" i="9" s="1"/>
  <c r="Q117" i="9"/>
  <c r="R117" i="9" s="1"/>
  <c r="Q11" i="9"/>
  <c r="R11" i="9" s="1"/>
  <c r="Q83" i="9"/>
  <c r="R83" i="9" s="1"/>
  <c r="Q157" i="9"/>
  <c r="R157" i="9" s="1"/>
  <c r="Q20" i="9"/>
  <c r="R20" i="9" s="1"/>
  <c r="Q76" i="9"/>
  <c r="R76" i="9" s="1"/>
  <c r="Q92" i="9"/>
  <c r="R92" i="9" s="1"/>
  <c r="Q123" i="9"/>
  <c r="R123" i="9" s="1"/>
  <c r="Q101" i="9"/>
  <c r="R101" i="9" s="1"/>
  <c r="Q90" i="9"/>
  <c r="R90" i="9" s="1"/>
  <c r="Q84" i="9"/>
  <c r="R84" i="9" s="1"/>
  <c r="Q77" i="9"/>
  <c r="R77" i="9" s="1"/>
  <c r="Q125" i="9"/>
  <c r="R125" i="9" s="1"/>
  <c r="Q44" i="9"/>
  <c r="R44" i="9" s="1"/>
  <c r="Q80" i="9"/>
  <c r="R80" i="9" s="1"/>
  <c r="Q141" i="9"/>
  <c r="R141" i="9" s="1"/>
  <c r="Q122" i="9"/>
  <c r="R122" i="9" s="1"/>
  <c r="Q25" i="9"/>
  <c r="R25" i="9" s="1"/>
  <c r="Q81" i="9"/>
  <c r="R81" i="9" s="1"/>
  <c r="Q91" i="9"/>
  <c r="R91" i="9" s="1"/>
  <c r="Q54" i="9"/>
  <c r="R54" i="9" s="1"/>
  <c r="Q27" i="9"/>
  <c r="R27" i="9" s="1"/>
  <c r="Q128" i="9"/>
  <c r="R128" i="9" s="1"/>
  <c r="Q61" i="9"/>
  <c r="R61" i="9" s="1"/>
  <c r="Q100" i="9"/>
  <c r="R100" i="9" s="1"/>
  <c r="Q134" i="9"/>
  <c r="R134" i="9" s="1"/>
  <c r="Q146" i="9"/>
  <c r="R146" i="9" s="1"/>
  <c r="Q108" i="9"/>
  <c r="R108" i="9" s="1"/>
  <c r="Q120" i="9"/>
  <c r="R120" i="9" s="1"/>
  <c r="Q36" i="9"/>
  <c r="R36" i="9" s="1"/>
  <c r="Q111" i="9"/>
  <c r="R111" i="9" s="1"/>
  <c r="Q109" i="9"/>
  <c r="R109" i="9" s="1"/>
  <c r="Q60" i="9"/>
  <c r="R60" i="9" s="1"/>
  <c r="Q155" i="9"/>
  <c r="R155" i="9" s="1"/>
  <c r="Q9" i="9"/>
  <c r="R9" i="9" s="1"/>
  <c r="Q53" i="9"/>
  <c r="R53" i="9" s="1"/>
  <c r="Q150" i="9"/>
  <c r="R150" i="9" s="1"/>
  <c r="Q12" i="9"/>
  <c r="R12" i="9" s="1"/>
  <c r="Q136" i="9"/>
  <c r="R136" i="9" s="1"/>
  <c r="Q144" i="9"/>
  <c r="R144" i="9" s="1"/>
  <c r="Q49" i="9"/>
  <c r="R49" i="9" s="1"/>
  <c r="Q33" i="9"/>
  <c r="R33" i="9" s="1"/>
  <c r="Q94" i="9"/>
  <c r="R94" i="9" s="1"/>
  <c r="Q4" i="9"/>
  <c r="R4" i="9" s="1"/>
  <c r="Q112" i="9"/>
  <c r="R112" i="9" s="1"/>
  <c r="Q31" i="9"/>
  <c r="R31" i="9" s="1"/>
  <c r="Q154" i="9"/>
  <c r="R154" i="9" s="1"/>
  <c r="Q30" i="9"/>
  <c r="R30" i="9" s="1"/>
  <c r="Q46" i="9"/>
  <c r="R46" i="9" s="1"/>
  <c r="Q158" i="9"/>
  <c r="R158" i="9" s="1"/>
  <c r="Q35" i="9"/>
  <c r="R35" i="9" s="1"/>
  <c r="Q85" i="9"/>
  <c r="R85" i="9" s="1"/>
  <c r="Q3" i="9"/>
  <c r="R3" i="9" s="1"/>
  <c r="Q124" i="9"/>
  <c r="R124" i="9" s="1"/>
  <c r="Q102" i="9"/>
  <c r="R102" i="9" s="1"/>
  <c r="Q156" i="9"/>
  <c r="R156" i="9" s="1"/>
  <c r="Q139" i="9"/>
  <c r="R139" i="9" s="1"/>
  <c r="Q70" i="9"/>
  <c r="R70" i="9" s="1"/>
  <c r="Q65" i="9"/>
  <c r="R65" i="9" s="1"/>
  <c r="W112" i="9"/>
  <c r="W31" i="9"/>
  <c r="W154" i="9"/>
  <c r="W30" i="9"/>
  <c r="W46" i="9"/>
  <c r="W158" i="9"/>
  <c r="W35" i="9"/>
  <c r="W85" i="9"/>
  <c r="AF112" i="9"/>
  <c r="AF31" i="9"/>
  <c r="AF154" i="9"/>
  <c r="AF30" i="9"/>
  <c r="AF46" i="9"/>
  <c r="AF158" i="9"/>
  <c r="AF35" i="9"/>
  <c r="AF85" i="9"/>
  <c r="AJ112" i="9"/>
  <c r="AJ31" i="9"/>
  <c r="AJ154" i="9"/>
  <c r="AJ30" i="9"/>
  <c r="AJ46" i="9"/>
  <c r="AJ158" i="9"/>
  <c r="AJ35" i="9"/>
  <c r="AJ85" i="9"/>
  <c r="AK112" i="9"/>
  <c r="AK31" i="9"/>
  <c r="AK154" i="9"/>
  <c r="AK30" i="9"/>
  <c r="AK46" i="9"/>
  <c r="AK158" i="9"/>
  <c r="AK35" i="9"/>
  <c r="AK85" i="9"/>
  <c r="AQ112" i="9"/>
  <c r="AQ31" i="9"/>
  <c r="AQ154" i="9"/>
  <c r="AQ30" i="9"/>
  <c r="AS30" i="9" s="1"/>
  <c r="AQ46" i="9"/>
  <c r="AS46" i="9" s="1"/>
  <c r="AQ158" i="9"/>
  <c r="AS158" i="9" s="1"/>
  <c r="AQ35" i="9"/>
  <c r="AS35" i="9" s="1"/>
  <c r="AQ85" i="9"/>
  <c r="AS85" i="9" s="1"/>
  <c r="AS112" i="9"/>
  <c r="AS31" i="9"/>
  <c r="AS154" i="9"/>
  <c r="AY112" i="9"/>
  <c r="AY31" i="9"/>
  <c r="AY154" i="9"/>
  <c r="AY30" i="9"/>
  <c r="AY46" i="9"/>
  <c r="AY158" i="9"/>
  <c r="AY35" i="9"/>
  <c r="AY85" i="9"/>
  <c r="BG112" i="9"/>
  <c r="BG31" i="9"/>
  <c r="BG154" i="9"/>
  <c r="BG30" i="9"/>
  <c r="BG46" i="9"/>
  <c r="BG158" i="9"/>
  <c r="BG35" i="9"/>
  <c r="BG85" i="9"/>
  <c r="BG70" i="9"/>
  <c r="AY70" i="9"/>
  <c r="AQ70" i="9"/>
  <c r="AS70" i="9" s="1"/>
  <c r="AJ70" i="9"/>
  <c r="AF70" i="9"/>
  <c r="Z70" i="9"/>
  <c r="W70" i="9"/>
  <c r="BG139" i="9"/>
  <c r="AY139" i="9"/>
  <c r="AS139" i="9"/>
  <c r="W139" i="9"/>
  <c r="BG156" i="9"/>
  <c r="AY156" i="9"/>
  <c r="AS156" i="9"/>
  <c r="W156" i="9"/>
  <c r="BG102" i="9"/>
  <c r="AY102" i="9"/>
  <c r="AQ102" i="9"/>
  <c r="AS102" i="9" s="1"/>
  <c r="AJ102" i="9"/>
  <c r="AF102" i="9"/>
  <c r="Z102" i="9"/>
  <c r="W102" i="9"/>
  <c r="BG124" i="9"/>
  <c r="AY124" i="9"/>
  <c r="AQ124" i="9"/>
  <c r="AS124" i="9" s="1"/>
  <c r="AJ124" i="9"/>
  <c r="AF124" i="9"/>
  <c r="Z124" i="9"/>
  <c r="W124" i="9"/>
  <c r="BG3" i="9"/>
  <c r="AY3" i="9"/>
  <c r="AQ3" i="9"/>
  <c r="AS3" i="9" s="1"/>
  <c r="AJ3" i="9"/>
  <c r="AF3" i="9"/>
  <c r="Z3" i="9"/>
  <c r="W3" i="9"/>
  <c r="BG4" i="9"/>
  <c r="AY4" i="9"/>
  <c r="AQ4" i="9"/>
  <c r="AS4" i="9" s="1"/>
  <c r="AJ4" i="9"/>
  <c r="AF4" i="9"/>
  <c r="Z4" i="9"/>
  <c r="W4" i="9"/>
  <c r="BG94" i="9"/>
  <c r="AY94" i="9"/>
  <c r="AQ94" i="9"/>
  <c r="AS94" i="9" s="1"/>
  <c r="AJ94" i="9"/>
  <c r="AF94" i="9"/>
  <c r="Z94" i="9"/>
  <c r="W94" i="9"/>
  <c r="BG33" i="9"/>
  <c r="AY33" i="9"/>
  <c r="AQ33" i="9"/>
  <c r="AS33" i="9" s="1"/>
  <c r="AJ33" i="9"/>
  <c r="AF33" i="9"/>
  <c r="Z33" i="9"/>
  <c r="W33" i="9"/>
  <c r="BG49" i="9"/>
  <c r="AY49" i="9"/>
  <c r="AQ49" i="9"/>
  <c r="AS49" i="9" s="1"/>
  <c r="AJ49" i="9"/>
  <c r="AF49" i="9"/>
  <c r="Z49" i="9"/>
  <c r="W49" i="9"/>
  <c r="BG144" i="9"/>
  <c r="AY144" i="9"/>
  <c r="AQ144" i="9"/>
  <c r="AS144" i="9" s="1"/>
  <c r="AJ144" i="9"/>
  <c r="AF144" i="9"/>
  <c r="Z144" i="9"/>
  <c r="W144" i="9"/>
  <c r="BG136" i="9"/>
  <c r="AY136" i="9"/>
  <c r="AS136" i="9"/>
  <c r="W136" i="9"/>
  <c r="BG12" i="9"/>
  <c r="AY12" i="9"/>
  <c r="AS12" i="9"/>
  <c r="W12" i="9"/>
  <c r="BG150" i="9"/>
  <c r="AY150" i="9"/>
  <c r="AQ150" i="9"/>
  <c r="AS150" i="9" s="1"/>
  <c r="AJ150" i="9"/>
  <c r="AF150" i="9"/>
  <c r="Z150" i="9"/>
  <c r="W150" i="9"/>
  <c r="BG53" i="9"/>
  <c r="AY53" i="9"/>
  <c r="AQ53" i="9"/>
  <c r="AS53" i="9" s="1"/>
  <c r="AJ53" i="9"/>
  <c r="AF53" i="9"/>
  <c r="Z53" i="9"/>
  <c r="W53" i="9"/>
  <c r="BG9" i="9"/>
  <c r="AY9" i="9"/>
  <c r="AQ9" i="9"/>
  <c r="AS9" i="9" s="1"/>
  <c r="AJ9" i="9"/>
  <c r="AF9" i="9"/>
  <c r="Z9" i="9"/>
  <c r="W9" i="9"/>
  <c r="BG155" i="9"/>
  <c r="AY155" i="9"/>
  <c r="AQ155" i="9"/>
  <c r="AS155" i="9" s="1"/>
  <c r="AJ155" i="9"/>
  <c r="AF155" i="9"/>
  <c r="Z155" i="9"/>
  <c r="W155" i="9"/>
  <c r="BG60" i="9"/>
  <c r="AY60" i="9"/>
  <c r="AQ60" i="9"/>
  <c r="AS60" i="9" s="1"/>
  <c r="AJ60" i="9"/>
  <c r="AF60" i="9"/>
  <c r="Z60" i="9"/>
  <c r="W60" i="9"/>
  <c r="BG109" i="9"/>
  <c r="AY109" i="9"/>
  <c r="AS109" i="9"/>
  <c r="W109" i="9"/>
  <c r="BG111" i="9"/>
  <c r="AY111" i="9"/>
  <c r="AQ111" i="9"/>
  <c r="AS111" i="9" s="1"/>
  <c r="AJ111" i="9"/>
  <c r="AF111" i="9"/>
  <c r="Z111" i="9"/>
  <c r="W111" i="9"/>
  <c r="BG36" i="9"/>
  <c r="AY36" i="9"/>
  <c r="AQ36" i="9"/>
  <c r="AS36" i="9" s="1"/>
  <c r="AJ36" i="9"/>
  <c r="AF36" i="9"/>
  <c r="Z36" i="9"/>
  <c r="W36" i="9"/>
  <c r="BG120" i="9"/>
  <c r="AY120" i="9"/>
  <c r="AQ120" i="9"/>
  <c r="AS120" i="9" s="1"/>
  <c r="AJ120" i="9"/>
  <c r="AF120" i="9"/>
  <c r="Z120" i="9"/>
  <c r="W120" i="9"/>
  <c r="BG108" i="9"/>
  <c r="AY108" i="9"/>
  <c r="AQ108" i="9"/>
  <c r="AS108" i="9" s="1"/>
  <c r="AJ108" i="9"/>
  <c r="AF108" i="9"/>
  <c r="Z108" i="9"/>
  <c r="W108" i="9"/>
  <c r="BG146" i="9"/>
  <c r="AY146" i="9"/>
  <c r="AQ146" i="9"/>
  <c r="AS146" i="9" s="1"/>
  <c r="AJ146" i="9"/>
  <c r="AF146" i="9"/>
  <c r="Z146" i="9"/>
  <c r="W146" i="9"/>
  <c r="BG134" i="9"/>
  <c r="AY134" i="9"/>
  <c r="AQ134" i="9"/>
  <c r="AS134" i="9" s="1"/>
  <c r="AJ134" i="9"/>
  <c r="AF134" i="9"/>
  <c r="Z134" i="9"/>
  <c r="W134" i="9"/>
  <c r="BG100" i="9"/>
  <c r="AY100" i="9"/>
  <c r="AQ100" i="9"/>
  <c r="AS100" i="9" s="1"/>
  <c r="AJ100" i="9"/>
  <c r="AF100" i="9"/>
  <c r="Z100" i="9"/>
  <c r="W100" i="9"/>
  <c r="BG61" i="9"/>
  <c r="AY61" i="9"/>
  <c r="AS61" i="9"/>
  <c r="W61" i="9"/>
  <c r="BG128" i="9"/>
  <c r="AY128" i="9"/>
  <c r="AQ128" i="9"/>
  <c r="AS128" i="9" s="1"/>
  <c r="AJ128" i="9"/>
  <c r="AF128" i="9"/>
  <c r="Z128" i="9"/>
  <c r="W128" i="9"/>
  <c r="BG27" i="9"/>
  <c r="AY27" i="9"/>
  <c r="AQ27" i="9"/>
  <c r="AS27" i="9" s="1"/>
  <c r="AJ27" i="9"/>
  <c r="AF27" i="9"/>
  <c r="Z27" i="9"/>
  <c r="W27" i="9"/>
  <c r="BG54" i="9"/>
  <c r="AY54" i="9"/>
  <c r="AS54" i="9"/>
  <c r="W54" i="9"/>
  <c r="BG91" i="9"/>
  <c r="AY91" i="9"/>
  <c r="AQ91" i="9"/>
  <c r="AS91" i="9" s="1"/>
  <c r="AJ91" i="9"/>
  <c r="AF91" i="9"/>
  <c r="Z91" i="9"/>
  <c r="W91" i="9"/>
  <c r="BG81" i="9"/>
  <c r="AY81" i="9"/>
  <c r="AS81" i="9"/>
  <c r="W81" i="9"/>
  <c r="BG25" i="9"/>
  <c r="AY25" i="9"/>
  <c r="AQ25" i="9"/>
  <c r="AS25" i="9" s="1"/>
  <c r="AJ25" i="9"/>
  <c r="AF25" i="9"/>
  <c r="Z25" i="9"/>
  <c r="W25" i="9"/>
  <c r="BG122" i="9"/>
  <c r="AY122" i="9"/>
  <c r="AQ122" i="9"/>
  <c r="AS122" i="9" s="1"/>
  <c r="AJ122" i="9"/>
  <c r="AF122" i="9"/>
  <c r="Z122" i="9"/>
  <c r="W122" i="9"/>
  <c r="BG141" i="9"/>
  <c r="AY141" i="9"/>
  <c r="AS141" i="9"/>
  <c r="W141" i="9"/>
  <c r="BG80" i="9"/>
  <c r="AY80" i="9"/>
  <c r="AQ80" i="9"/>
  <c r="AS80" i="9" s="1"/>
  <c r="AJ80" i="9"/>
  <c r="AF80" i="9"/>
  <c r="Z80" i="9"/>
  <c r="W80" i="9"/>
  <c r="BG44" i="9"/>
  <c r="AY44" i="9"/>
  <c r="AS44" i="9"/>
  <c r="W44" i="9"/>
  <c r="BG125" i="9"/>
  <c r="AY125" i="9"/>
  <c r="AQ125" i="9"/>
  <c r="AS125" i="9" s="1"/>
  <c r="AJ125" i="9"/>
  <c r="AF125" i="9"/>
  <c r="Z125" i="9"/>
  <c r="W125" i="9"/>
  <c r="BG77" i="9"/>
  <c r="AY77" i="9"/>
  <c r="AQ77" i="9"/>
  <c r="AS77" i="9" s="1"/>
  <c r="AJ77" i="9"/>
  <c r="AF77" i="9"/>
  <c r="Z77" i="9"/>
  <c r="W77" i="9"/>
  <c r="BG84" i="9"/>
  <c r="AY84" i="9"/>
  <c r="AS84" i="9"/>
  <c r="W84" i="9"/>
  <c r="BG90" i="9"/>
  <c r="AY90" i="9"/>
  <c r="AS90" i="9"/>
  <c r="W90" i="9"/>
  <c r="BG101" i="9"/>
  <c r="AY101" i="9"/>
  <c r="AS101" i="9"/>
  <c r="W101" i="9"/>
  <c r="BG123" i="9"/>
  <c r="AY123" i="9"/>
  <c r="AQ123" i="9"/>
  <c r="AS123" i="9" s="1"/>
  <c r="AJ123" i="9"/>
  <c r="AF123" i="9"/>
  <c r="Z123" i="9"/>
  <c r="W123" i="9"/>
  <c r="BG92" i="9"/>
  <c r="AY92" i="9"/>
  <c r="AQ92" i="9"/>
  <c r="AS92" i="9" s="1"/>
  <c r="AJ92" i="9"/>
  <c r="AF92" i="9"/>
  <c r="Z92" i="9"/>
  <c r="W92" i="9"/>
  <c r="BG76" i="9"/>
  <c r="AY76" i="9"/>
  <c r="AS76" i="9"/>
  <c r="W76" i="9"/>
  <c r="BG15" i="9"/>
  <c r="AY15" i="9"/>
  <c r="BA15" i="9" s="1"/>
  <c r="AS15" i="9"/>
  <c r="W15" i="9"/>
  <c r="BG20" i="9"/>
  <c r="AY20" i="9"/>
  <c r="AS20" i="9"/>
  <c r="W20" i="9"/>
  <c r="BG157" i="9"/>
  <c r="AY157" i="9"/>
  <c r="AQ157" i="9"/>
  <c r="AS157" i="9" s="1"/>
  <c r="AJ157" i="9"/>
  <c r="AF157" i="9"/>
  <c r="Z157" i="9"/>
  <c r="W157" i="9"/>
  <c r="BG83" i="9"/>
  <c r="AY83" i="9"/>
  <c r="AS83" i="9"/>
  <c r="W83" i="9"/>
  <c r="BG11" i="9"/>
  <c r="AY11" i="9"/>
  <c r="AS11" i="9"/>
  <c r="W11" i="9"/>
  <c r="BG117" i="9"/>
  <c r="AY117" i="9"/>
  <c r="AQ117" i="9"/>
  <c r="AS117" i="9" s="1"/>
  <c r="AJ117" i="9"/>
  <c r="AF117" i="9"/>
  <c r="Z117" i="9"/>
  <c r="W117" i="9"/>
  <c r="BG143" i="9"/>
  <c r="AY143" i="9"/>
  <c r="AQ143" i="9"/>
  <c r="AS143" i="9" s="1"/>
  <c r="AJ143" i="9"/>
  <c r="AF143" i="9"/>
  <c r="Z143" i="9"/>
  <c r="W143" i="9"/>
  <c r="BG17" i="9"/>
  <c r="AY17" i="9"/>
  <c r="AS17" i="9"/>
  <c r="W17" i="9"/>
  <c r="BG148" i="9"/>
  <c r="AY148" i="9"/>
  <c r="AQ148" i="9"/>
  <c r="AS148" i="9" s="1"/>
  <c r="AJ148" i="9"/>
  <c r="AF148" i="9"/>
  <c r="Z148" i="9"/>
  <c r="W148" i="9"/>
  <c r="BG38" i="9"/>
  <c r="AY38" i="9"/>
  <c r="AQ38" i="9"/>
  <c r="AS38" i="9" s="1"/>
  <c r="AJ38" i="9"/>
  <c r="AF38" i="9"/>
  <c r="Z38" i="9"/>
  <c r="W38" i="9"/>
  <c r="BG34" i="9"/>
  <c r="AY34" i="9"/>
  <c r="AQ34" i="9"/>
  <c r="AS34" i="9" s="1"/>
  <c r="AJ34" i="9"/>
  <c r="AF34" i="9"/>
  <c r="Z34" i="9"/>
  <c r="W34" i="9"/>
  <c r="BG13" i="9"/>
  <c r="AY13" i="9"/>
  <c r="BA13" i="9" s="1"/>
  <c r="AS13" i="9"/>
  <c r="W13" i="9"/>
  <c r="BG104" i="9"/>
  <c r="AY104" i="9"/>
  <c r="AQ104" i="9"/>
  <c r="AS104" i="9" s="1"/>
  <c r="AJ104" i="9"/>
  <c r="AF104" i="9"/>
  <c r="Z104" i="9"/>
  <c r="W104" i="9"/>
  <c r="BG64" i="9"/>
  <c r="AY64" i="9"/>
  <c r="AQ64" i="9"/>
  <c r="AS64" i="9" s="1"/>
  <c r="AJ64" i="9"/>
  <c r="AF64" i="9"/>
  <c r="Z64" i="9"/>
  <c r="W64" i="9"/>
  <c r="BG22" i="9"/>
  <c r="AY22" i="9"/>
  <c r="BA22" i="9" s="1"/>
  <c r="AS22" i="9"/>
  <c r="W22" i="9"/>
  <c r="BG5" i="9"/>
  <c r="AY5" i="9"/>
  <c r="AQ5" i="9"/>
  <c r="AS5" i="9" s="1"/>
  <c r="AJ5" i="9"/>
  <c r="AF5" i="9"/>
  <c r="Z5" i="9"/>
  <c r="W5" i="9"/>
  <c r="BG142" i="9"/>
  <c r="AY142" i="9"/>
  <c r="AQ142" i="9"/>
  <c r="AS142" i="9" s="1"/>
  <c r="AJ142" i="9"/>
  <c r="AF142" i="9"/>
  <c r="Z142" i="9"/>
  <c r="W142" i="9"/>
  <c r="BG45" i="9"/>
  <c r="AY45" i="9"/>
  <c r="AQ45" i="9"/>
  <c r="AS45" i="9" s="1"/>
  <c r="AJ45" i="9"/>
  <c r="AF45" i="9"/>
  <c r="Z45" i="9"/>
  <c r="W45" i="9"/>
  <c r="BG16" i="9"/>
  <c r="AY16" i="9"/>
  <c r="AQ16" i="9"/>
  <c r="AS16" i="9" s="1"/>
  <c r="AJ16" i="9"/>
  <c r="AF16" i="9"/>
  <c r="Z16" i="9"/>
  <c r="W16" i="9"/>
  <c r="BG149" i="9"/>
  <c r="AY149" i="9"/>
  <c r="AS149" i="9"/>
  <c r="W149" i="9"/>
  <c r="BG97" i="9"/>
  <c r="AY97" i="9"/>
  <c r="AS97" i="9"/>
  <c r="W97" i="9"/>
  <c r="BG62" i="9"/>
  <c r="AY62" i="9"/>
  <c r="BA62" i="9" s="1"/>
  <c r="AS62" i="9"/>
  <c r="W62" i="9"/>
  <c r="BG24" i="9"/>
  <c r="AY24" i="9"/>
  <c r="AS24" i="9"/>
  <c r="W24" i="9"/>
  <c r="BG127" i="9"/>
  <c r="AY127" i="9"/>
  <c r="BA127" i="9" s="1"/>
  <c r="AS127" i="9"/>
  <c r="W127" i="9"/>
  <c r="BG69" i="9"/>
  <c r="AY69" i="9"/>
  <c r="AQ69" i="9"/>
  <c r="AS69" i="9" s="1"/>
  <c r="AJ69" i="9"/>
  <c r="AF69" i="9"/>
  <c r="Z69" i="9"/>
  <c r="W69" i="9"/>
  <c r="BG78" i="9"/>
  <c r="AY78" i="9"/>
  <c r="AQ78" i="9"/>
  <c r="AS78" i="9" s="1"/>
  <c r="AJ78" i="9"/>
  <c r="AF78" i="9"/>
  <c r="Z78" i="9"/>
  <c r="W78" i="9"/>
  <c r="BG107" i="9"/>
  <c r="AY107" i="9"/>
  <c r="AQ107" i="9"/>
  <c r="AS107" i="9" s="1"/>
  <c r="AJ107" i="9"/>
  <c r="AF107" i="9"/>
  <c r="Z107" i="9"/>
  <c r="W107" i="9"/>
  <c r="BG68" i="9"/>
  <c r="AY68" i="9"/>
  <c r="AQ68" i="9"/>
  <c r="AS68" i="9" s="1"/>
  <c r="AJ68" i="9"/>
  <c r="AF68" i="9"/>
  <c r="Z68" i="9"/>
  <c r="W68" i="9"/>
  <c r="BG126" i="9"/>
  <c r="AY126" i="9"/>
  <c r="AQ126" i="9"/>
  <c r="AS126" i="9" s="1"/>
  <c r="AJ126" i="9"/>
  <c r="AF126" i="9"/>
  <c r="Z126" i="9"/>
  <c r="W126" i="9"/>
  <c r="BG145" i="9"/>
  <c r="AY145" i="9"/>
  <c r="AS145" i="9"/>
  <c r="W145" i="9"/>
  <c r="BG96" i="9"/>
  <c r="AY96" i="9"/>
  <c r="AQ96" i="9"/>
  <c r="AS96" i="9" s="1"/>
  <c r="AJ96" i="9"/>
  <c r="AF96" i="9"/>
  <c r="Z96" i="9"/>
  <c r="W96" i="9"/>
  <c r="BG115" i="9"/>
  <c r="AY115" i="9"/>
  <c r="AQ115" i="9"/>
  <c r="AS115" i="9" s="1"/>
  <c r="AJ115" i="9"/>
  <c r="AF115" i="9"/>
  <c r="Z115" i="9"/>
  <c r="W115" i="9"/>
  <c r="BG50" i="9"/>
  <c r="AY50" i="9"/>
  <c r="AS50" i="9"/>
  <c r="W50" i="9"/>
  <c r="BG147" i="9"/>
  <c r="AY147" i="9"/>
  <c r="AQ147" i="9"/>
  <c r="AS147" i="9" s="1"/>
  <c r="AJ147" i="9"/>
  <c r="AF147" i="9"/>
  <c r="Z147" i="9"/>
  <c r="W147" i="9"/>
  <c r="BG89" i="9"/>
  <c r="AY89" i="9"/>
  <c r="AS89" i="9"/>
  <c r="W89" i="9"/>
  <c r="BG103" i="9"/>
  <c r="AY103" i="9"/>
  <c r="AQ103" i="9"/>
  <c r="AS103" i="9" s="1"/>
  <c r="AJ103" i="9"/>
  <c r="AF103" i="9"/>
  <c r="Z103" i="9"/>
  <c r="W103" i="9"/>
  <c r="BG57" i="9"/>
  <c r="AY57" i="9"/>
  <c r="AQ57" i="9"/>
  <c r="AS57" i="9" s="1"/>
  <c r="AJ57" i="9"/>
  <c r="AF57" i="9"/>
  <c r="Z57" i="9"/>
  <c r="W57" i="9"/>
  <c r="BG26" i="9"/>
  <c r="AY26" i="9"/>
  <c r="AQ26" i="9"/>
  <c r="AS26" i="9" s="1"/>
  <c r="AJ26" i="9"/>
  <c r="AF26" i="9"/>
  <c r="Z26" i="9"/>
  <c r="W26" i="9"/>
  <c r="BG59" i="9"/>
  <c r="AY59" i="9"/>
  <c r="AQ59" i="9"/>
  <c r="AS59" i="9" s="1"/>
  <c r="AJ59" i="9"/>
  <c r="AF59" i="9"/>
  <c r="Z59" i="9"/>
  <c r="W59" i="9"/>
  <c r="BG114" i="9"/>
  <c r="AY114" i="9"/>
  <c r="AS114" i="9"/>
  <c r="W114" i="9"/>
  <c r="BG6" i="9"/>
  <c r="AY6" i="9"/>
  <c r="AS6" i="9"/>
  <c r="W6" i="9"/>
  <c r="BG21" i="9"/>
  <c r="AY21" i="9"/>
  <c r="AQ21" i="9"/>
  <c r="AS21" i="9" s="1"/>
  <c r="AJ21" i="9"/>
  <c r="AF21" i="9"/>
  <c r="Z21" i="9"/>
  <c r="W21" i="9"/>
  <c r="BG63" i="9"/>
  <c r="AY63" i="9"/>
  <c r="AQ63" i="9"/>
  <c r="AS63" i="9" s="1"/>
  <c r="AJ63" i="9"/>
  <c r="AF63" i="9"/>
  <c r="Z63" i="9"/>
  <c r="W63" i="9"/>
  <c r="BG132" i="9"/>
  <c r="AY132" i="9"/>
  <c r="AQ132" i="9"/>
  <c r="AS132" i="9" s="1"/>
  <c r="AJ132" i="9"/>
  <c r="AF132" i="9"/>
  <c r="Z132" i="9"/>
  <c r="W132" i="9"/>
  <c r="BG43" i="9"/>
  <c r="AY43" i="9"/>
  <c r="AQ43" i="9"/>
  <c r="AS43" i="9" s="1"/>
  <c r="AJ43" i="9"/>
  <c r="AF43" i="9"/>
  <c r="Z43" i="9"/>
  <c r="W43" i="9"/>
  <c r="BG18" i="9"/>
  <c r="AY18" i="9"/>
  <c r="AS18" i="9"/>
  <c r="W18" i="9"/>
  <c r="BG47" i="9"/>
  <c r="AY47" i="9"/>
  <c r="AQ47" i="9"/>
  <c r="AS47" i="9" s="1"/>
  <c r="AJ47" i="9"/>
  <c r="AF47" i="9"/>
  <c r="Z47" i="9"/>
  <c r="W47" i="9"/>
  <c r="BG2" i="9"/>
  <c r="AY2" i="9"/>
  <c r="AQ2" i="9"/>
  <c r="AS2" i="9" s="1"/>
  <c r="AJ2" i="9"/>
  <c r="AF2" i="9"/>
  <c r="Z2" i="9"/>
  <c r="W2" i="9"/>
  <c r="BG19" i="9"/>
  <c r="AY19" i="9"/>
  <c r="AS19" i="9"/>
  <c r="W19" i="9"/>
  <c r="BG98" i="9"/>
  <c r="AY98" i="9"/>
  <c r="AQ98" i="9"/>
  <c r="AS98" i="9" s="1"/>
  <c r="AJ98" i="9"/>
  <c r="AF98" i="9"/>
  <c r="Z98" i="9"/>
  <c r="W98" i="9"/>
  <c r="BG129" i="9"/>
  <c r="AY129" i="9"/>
  <c r="AQ129" i="9"/>
  <c r="AS129" i="9" s="1"/>
  <c r="AJ129" i="9"/>
  <c r="AF129" i="9"/>
  <c r="Z129" i="9"/>
  <c r="W129" i="9"/>
  <c r="BG74" i="9"/>
  <c r="AY74" i="9"/>
  <c r="AS74" i="9"/>
  <c r="W74" i="9"/>
  <c r="BG72" i="9"/>
  <c r="AY72" i="9"/>
  <c r="AQ72" i="9"/>
  <c r="AS72" i="9" s="1"/>
  <c r="AJ72" i="9"/>
  <c r="AF72" i="9"/>
  <c r="Z72" i="9"/>
  <c r="W72" i="9"/>
  <c r="BG135" i="9"/>
  <c r="AY135" i="9"/>
  <c r="BA135" i="9" s="1"/>
  <c r="AS135" i="9"/>
  <c r="W135" i="9"/>
  <c r="BG116" i="9"/>
  <c r="AY116" i="9"/>
  <c r="AQ116" i="9"/>
  <c r="AS116" i="9" s="1"/>
  <c r="AJ116" i="9"/>
  <c r="AF116" i="9"/>
  <c r="Z116" i="9"/>
  <c r="W116" i="9"/>
  <c r="BG58" i="9"/>
  <c r="AY58" i="9"/>
  <c r="AS58" i="9"/>
  <c r="W58" i="9"/>
  <c r="BG10" i="9"/>
  <c r="AY10" i="9"/>
  <c r="BA10" i="9" s="1"/>
  <c r="AS10" i="9"/>
  <c r="W10" i="9"/>
  <c r="BG88" i="9"/>
  <c r="AY88" i="9"/>
  <c r="AS88" i="9"/>
  <c r="W88" i="9"/>
  <c r="BG29" i="9"/>
  <c r="AY29" i="9"/>
  <c r="BA29" i="9" s="1"/>
  <c r="AS29" i="9"/>
  <c r="W29" i="9"/>
  <c r="BG99" i="9"/>
  <c r="AY99" i="9"/>
  <c r="BA99" i="9" s="1"/>
  <c r="AS99" i="9"/>
  <c r="W99" i="9"/>
  <c r="BG39" i="9"/>
  <c r="AY39" i="9"/>
  <c r="AQ39" i="9"/>
  <c r="AS39" i="9" s="1"/>
  <c r="AJ39" i="9"/>
  <c r="AF39" i="9"/>
  <c r="Z39" i="9"/>
  <c r="W39" i="9"/>
  <c r="BG40" i="9"/>
  <c r="AY40" i="9"/>
  <c r="AQ40" i="9"/>
  <c r="AS40" i="9" s="1"/>
  <c r="AJ40" i="9"/>
  <c r="AF40" i="9"/>
  <c r="Z40" i="9"/>
  <c r="W40" i="9"/>
  <c r="BG55" i="9"/>
  <c r="AY55" i="9"/>
  <c r="AQ55" i="9"/>
  <c r="AS55" i="9" s="1"/>
  <c r="AJ55" i="9"/>
  <c r="AF55" i="9"/>
  <c r="Z55" i="9"/>
  <c r="W55" i="9"/>
  <c r="BG131" i="9"/>
  <c r="AY131" i="9"/>
  <c r="AQ131" i="9"/>
  <c r="AS131" i="9" s="1"/>
  <c r="AJ131" i="9"/>
  <c r="AF131" i="9"/>
  <c r="Z131" i="9"/>
  <c r="W131" i="9"/>
  <c r="BG37" i="9"/>
  <c r="AY37" i="9"/>
  <c r="AS37" i="9"/>
  <c r="W37" i="9"/>
  <c r="BG113" i="9"/>
  <c r="AY113" i="9"/>
  <c r="AQ113" i="9"/>
  <c r="AS113" i="9" s="1"/>
  <c r="AJ113" i="9"/>
  <c r="AF113" i="9"/>
  <c r="Z113" i="9"/>
  <c r="W113" i="9"/>
  <c r="BG23" i="9"/>
  <c r="AY23" i="9"/>
  <c r="AQ23" i="9"/>
  <c r="AS23" i="9" s="1"/>
  <c r="AJ23" i="9"/>
  <c r="AF23" i="9"/>
  <c r="Z23" i="9"/>
  <c r="W23" i="9"/>
  <c r="BG79" i="9"/>
  <c r="AY79" i="9"/>
  <c r="AQ79" i="9"/>
  <c r="AS79" i="9" s="1"/>
  <c r="AJ79" i="9"/>
  <c r="AF79" i="9"/>
  <c r="Z79" i="9"/>
  <c r="W79" i="9"/>
  <c r="BG66" i="9"/>
  <c r="AY66" i="9"/>
  <c r="AQ66" i="9"/>
  <c r="AS66" i="9" s="1"/>
  <c r="AJ66" i="9"/>
  <c r="AF66" i="9"/>
  <c r="Z66" i="9"/>
  <c r="W66" i="9"/>
  <c r="BG133" i="9"/>
  <c r="AY133" i="9"/>
  <c r="AQ133" i="9"/>
  <c r="AS133" i="9" s="1"/>
  <c r="AJ133" i="9"/>
  <c r="AF133" i="9"/>
  <c r="Z133" i="9"/>
  <c r="W133" i="9"/>
  <c r="BG153" i="9"/>
  <c r="AY153" i="9"/>
  <c r="AQ153" i="9"/>
  <c r="AS153" i="9" s="1"/>
  <c r="AJ153" i="9"/>
  <c r="AF153" i="9"/>
  <c r="Z153" i="9"/>
  <c r="W153" i="9"/>
  <c r="BG52" i="9"/>
  <c r="AY52" i="9"/>
  <c r="AQ52" i="9"/>
  <c r="AS52" i="9" s="1"/>
  <c r="AJ52" i="9"/>
  <c r="AF52" i="9"/>
  <c r="Z52" i="9"/>
  <c r="W52" i="9"/>
  <c r="BG75" i="9"/>
  <c r="AY75" i="9"/>
  <c r="AQ75" i="9"/>
  <c r="AS75" i="9" s="1"/>
  <c r="AJ75" i="9"/>
  <c r="AF75" i="9"/>
  <c r="Z75" i="9"/>
  <c r="W75" i="9"/>
  <c r="BG121" i="9"/>
  <c r="AY121" i="9"/>
  <c r="AQ121" i="9"/>
  <c r="AS121" i="9" s="1"/>
  <c r="AJ121" i="9"/>
  <c r="AF121" i="9"/>
  <c r="Z121" i="9"/>
  <c r="W121" i="9"/>
  <c r="BG73" i="9"/>
  <c r="AY73" i="9"/>
  <c r="AQ73" i="9"/>
  <c r="AS73" i="9" s="1"/>
  <c r="AJ73" i="9"/>
  <c r="AF73" i="9"/>
  <c r="Z73" i="9"/>
  <c r="W73" i="9"/>
  <c r="BG67" i="9"/>
  <c r="AY67" i="9"/>
  <c r="AQ67" i="9"/>
  <c r="AS67" i="9" s="1"/>
  <c r="AJ67" i="9"/>
  <c r="AF67" i="9"/>
  <c r="Z67" i="9"/>
  <c r="W67" i="9"/>
  <c r="BG95" i="9"/>
  <c r="AY95" i="9"/>
  <c r="AQ95" i="9"/>
  <c r="AS95" i="9" s="1"/>
  <c r="AJ95" i="9"/>
  <c r="AF95" i="9"/>
  <c r="Z95" i="9"/>
  <c r="W95" i="9"/>
  <c r="BG130" i="9"/>
  <c r="AY130" i="9"/>
  <c r="AQ130" i="9"/>
  <c r="AS130" i="9" s="1"/>
  <c r="AJ130" i="9"/>
  <c r="AF130" i="9"/>
  <c r="Z130" i="9"/>
  <c r="W130" i="9"/>
  <c r="BG32" i="9"/>
  <c r="AY32" i="9"/>
  <c r="AQ32" i="9"/>
  <c r="AS32" i="9" s="1"/>
  <c r="AJ32" i="9"/>
  <c r="AF32" i="9"/>
  <c r="Z32" i="9"/>
  <c r="W32" i="9"/>
  <c r="BG82" i="9"/>
  <c r="AY82" i="9"/>
  <c r="AQ82" i="9"/>
  <c r="AS82" i="9" s="1"/>
  <c r="AJ82" i="9"/>
  <c r="AF82" i="9"/>
  <c r="Z82" i="9"/>
  <c r="W82" i="9"/>
  <c r="BG118" i="9"/>
  <c r="AY118" i="9"/>
  <c r="AQ118" i="9"/>
  <c r="AS118" i="9" s="1"/>
  <c r="AJ118" i="9"/>
  <c r="AF118" i="9"/>
  <c r="Z118" i="9"/>
  <c r="W118" i="9"/>
  <c r="BG48" i="9"/>
  <c r="AY48" i="9"/>
  <c r="AQ48" i="9"/>
  <c r="AS48" i="9" s="1"/>
  <c r="AJ48" i="9"/>
  <c r="AF48" i="9"/>
  <c r="Z48" i="9"/>
  <c r="W48" i="9"/>
  <c r="BG41" i="9"/>
  <c r="AY41" i="9"/>
  <c r="AQ41" i="9"/>
  <c r="AS41" i="9" s="1"/>
  <c r="AJ41" i="9"/>
  <c r="AF41" i="9"/>
  <c r="Z41" i="9"/>
  <c r="W41" i="9"/>
  <c r="BG140" i="9"/>
  <c r="AY140" i="9"/>
  <c r="BA140" i="9" s="1"/>
  <c r="AQ140" i="9"/>
  <c r="AS140" i="9" s="1"/>
  <c r="AJ140" i="9"/>
  <c r="AF140" i="9"/>
  <c r="Z140" i="9"/>
  <c r="W140" i="9"/>
  <c r="BG152" i="9"/>
  <c r="AY152" i="9"/>
  <c r="AQ152" i="9"/>
  <c r="AS152" i="9" s="1"/>
  <c r="AJ152" i="9"/>
  <c r="AF152" i="9"/>
  <c r="Z152" i="9"/>
  <c r="W152" i="9"/>
  <c r="BG86" i="9"/>
  <c r="AY86" i="9"/>
  <c r="AQ86" i="9"/>
  <c r="AS86" i="9" s="1"/>
  <c r="AJ86" i="9"/>
  <c r="AF86" i="9"/>
  <c r="Z86" i="9"/>
  <c r="W86" i="9"/>
  <c r="BG14" i="9"/>
  <c r="AY14" i="9"/>
  <c r="AQ14" i="9"/>
  <c r="AS14" i="9" s="1"/>
  <c r="AJ14" i="9"/>
  <c r="AF14" i="9"/>
  <c r="Z14" i="9"/>
  <c r="W14" i="9"/>
  <c r="BG119" i="9"/>
  <c r="AY119" i="9"/>
  <c r="AS119" i="9"/>
  <c r="W119" i="9"/>
  <c r="BG137" i="9"/>
  <c r="AY137" i="9"/>
  <c r="AQ137" i="9"/>
  <c r="AS137" i="9" s="1"/>
  <c r="AJ137" i="9"/>
  <c r="AF137" i="9"/>
  <c r="Z137" i="9"/>
  <c r="W137" i="9"/>
  <c r="BG87" i="9"/>
  <c r="AY87" i="9"/>
  <c r="AS87" i="9"/>
  <c r="W87" i="9"/>
  <c r="BG110" i="9"/>
  <c r="AY110" i="9"/>
  <c r="AQ110" i="9"/>
  <c r="AS110" i="9" s="1"/>
  <c r="AJ110" i="9"/>
  <c r="AF110" i="9"/>
  <c r="Z110" i="9"/>
  <c r="W110" i="9"/>
  <c r="BG56" i="9"/>
  <c r="AY56" i="9"/>
  <c r="AQ56" i="9"/>
  <c r="AS56" i="9" s="1"/>
  <c r="AJ56" i="9"/>
  <c r="AF56" i="9"/>
  <c r="Z56" i="9"/>
  <c r="W56" i="9"/>
  <c r="BG93" i="9"/>
  <c r="AY93" i="9"/>
  <c r="BA93" i="9" s="1"/>
  <c r="AQ93" i="9"/>
  <c r="AS93" i="9" s="1"/>
  <c r="AJ93" i="9"/>
  <c r="AF93" i="9"/>
  <c r="Z93" i="9"/>
  <c r="W93" i="9"/>
  <c r="BG105" i="9"/>
  <c r="AY105" i="9"/>
  <c r="AQ105" i="9"/>
  <c r="AS105" i="9" s="1"/>
  <c r="AJ105" i="9"/>
  <c r="AF105" i="9"/>
  <c r="Z105" i="9"/>
  <c r="W105" i="9"/>
  <c r="BG8" i="9"/>
  <c r="AY8" i="9"/>
  <c r="AQ8" i="9"/>
  <c r="AS8" i="9" s="1"/>
  <c r="AJ8" i="9"/>
  <c r="AF8" i="9"/>
  <c r="Z8" i="9"/>
  <c r="W8" i="9"/>
  <c r="BG51" i="9"/>
  <c r="AY51" i="9"/>
  <c r="AQ51" i="9"/>
  <c r="AS51" i="9" s="1"/>
  <c r="AJ51" i="9"/>
  <c r="AF51" i="9"/>
  <c r="Z51" i="9"/>
  <c r="W51" i="9"/>
  <c r="BG106" i="9"/>
  <c r="AY106" i="9"/>
  <c r="AQ106" i="9"/>
  <c r="AS106" i="9" s="1"/>
  <c r="AJ106" i="9"/>
  <c r="AF106" i="9"/>
  <c r="Z106" i="9"/>
  <c r="W106" i="9"/>
  <c r="BG7" i="9"/>
  <c r="AY7" i="9"/>
  <c r="AQ7" i="9"/>
  <c r="AS7" i="9" s="1"/>
  <c r="AJ7" i="9"/>
  <c r="AF7" i="9"/>
  <c r="Z7" i="9"/>
  <c r="W7" i="9"/>
  <c r="BG42" i="9"/>
  <c r="AY42" i="9"/>
  <c r="AQ42" i="9"/>
  <c r="AS42" i="9" s="1"/>
  <c r="AJ42" i="9"/>
  <c r="AF42" i="9"/>
  <c r="Z42" i="9"/>
  <c r="W42" i="9"/>
  <c r="BG151" i="9"/>
  <c r="AY151" i="9"/>
  <c r="AQ151" i="9"/>
  <c r="AS151" i="9" s="1"/>
  <c r="AJ151" i="9"/>
  <c r="AF151" i="9"/>
  <c r="Z151" i="9"/>
  <c r="W151" i="9"/>
  <c r="BG28" i="9"/>
  <c r="AY28" i="9"/>
  <c r="AQ28" i="9"/>
  <c r="AS28" i="9" s="1"/>
  <c r="AJ28" i="9"/>
  <c r="AF28" i="9"/>
  <c r="Z28" i="9"/>
  <c r="W28" i="9"/>
  <c r="BG71" i="9"/>
  <c r="AY71" i="9"/>
  <c r="AQ71" i="9"/>
  <c r="AS71" i="9" s="1"/>
  <c r="AJ71" i="9"/>
  <c r="AF71" i="9"/>
  <c r="Z71" i="9"/>
  <c r="W71" i="9"/>
  <c r="BG138" i="9"/>
  <c r="AY138" i="9"/>
  <c r="AQ138" i="9"/>
  <c r="AS138" i="9" s="1"/>
  <c r="AJ138" i="9"/>
  <c r="AF138" i="9"/>
  <c r="Z138" i="9"/>
  <c r="W138" i="9"/>
  <c r="BG65" i="9"/>
  <c r="AY65" i="9"/>
  <c r="AQ65" i="9"/>
  <c r="AS65" i="9" s="1"/>
  <c r="AJ65" i="9"/>
  <c r="AF65" i="9"/>
  <c r="Z65" i="9"/>
  <c r="W65" i="9"/>
  <c r="BB68" i="8"/>
  <c r="AU68" i="8"/>
  <c r="AV68" i="8" s="1"/>
  <c r="AO68" i="8"/>
  <c r="AQ68" i="8" s="1"/>
  <c r="AH68" i="8"/>
  <c r="AD68" i="8"/>
  <c r="X68" i="8"/>
  <c r="U68" i="8"/>
  <c r="P68" i="8"/>
  <c r="L68" i="8"/>
  <c r="BB34" i="8"/>
  <c r="AU34" i="8"/>
  <c r="AV34" i="8" s="1"/>
  <c r="AO34" i="8"/>
  <c r="AQ34" i="8" s="1"/>
  <c r="AH34" i="8"/>
  <c r="AD34" i="8"/>
  <c r="X34" i="8"/>
  <c r="U34" i="8"/>
  <c r="P34" i="8"/>
  <c r="L34" i="8"/>
  <c r="BB99" i="8"/>
  <c r="AU99" i="8"/>
  <c r="AV99" i="8" s="1"/>
  <c r="AO99" i="8"/>
  <c r="AQ99" i="8" s="1"/>
  <c r="AH99" i="8"/>
  <c r="AD99" i="8"/>
  <c r="X99" i="8"/>
  <c r="U99" i="8"/>
  <c r="P99" i="8"/>
  <c r="L99" i="8"/>
  <c r="BB154" i="8"/>
  <c r="AU154" i="8"/>
  <c r="AV154" i="8" s="1"/>
  <c r="AO154" i="8"/>
  <c r="AQ154" i="8" s="1"/>
  <c r="AH154" i="8"/>
  <c r="AD154" i="8"/>
  <c r="X154" i="8"/>
  <c r="U154" i="8"/>
  <c r="P154" i="8"/>
  <c r="L154" i="8"/>
  <c r="BB152" i="8"/>
  <c r="AU152" i="8"/>
  <c r="AV152" i="8" s="1"/>
  <c r="AQ152" i="8"/>
  <c r="U152" i="8"/>
  <c r="P152" i="8"/>
  <c r="L152" i="8"/>
  <c r="BB3" i="8"/>
  <c r="AU3" i="8"/>
  <c r="AV3" i="8" s="1"/>
  <c r="AO3" i="8"/>
  <c r="AQ3" i="8" s="1"/>
  <c r="AH3" i="8"/>
  <c r="AD3" i="8"/>
  <c r="X3" i="8"/>
  <c r="U3" i="8"/>
  <c r="P3" i="8"/>
  <c r="L3" i="8"/>
  <c r="BB29" i="8"/>
  <c r="AU29" i="8"/>
  <c r="AV29" i="8" s="1"/>
  <c r="AO29" i="8"/>
  <c r="AQ29" i="8" s="1"/>
  <c r="AH29" i="8"/>
  <c r="AD29" i="8"/>
  <c r="X29" i="8"/>
  <c r="U29" i="8"/>
  <c r="P29" i="8"/>
  <c r="L29" i="8"/>
  <c r="BB48" i="8"/>
  <c r="AU48" i="8"/>
  <c r="AV48" i="8" s="1"/>
  <c r="AO48" i="8"/>
  <c r="AQ48" i="8" s="1"/>
  <c r="AH48" i="8"/>
  <c r="AD48" i="8"/>
  <c r="X48" i="8"/>
  <c r="U48" i="8"/>
  <c r="P48" i="8"/>
  <c r="L48" i="8"/>
  <c r="BB150" i="8"/>
  <c r="AU150" i="8"/>
  <c r="AV150" i="8" s="1"/>
  <c r="AO150" i="8"/>
  <c r="AQ150" i="8" s="1"/>
  <c r="AH150" i="8"/>
  <c r="AD150" i="8"/>
  <c r="X150" i="8"/>
  <c r="U150" i="8"/>
  <c r="P150" i="8"/>
  <c r="L150" i="8"/>
  <c r="BB30" i="8"/>
  <c r="AU30" i="8"/>
  <c r="AV30" i="8" s="1"/>
  <c r="AO30" i="8"/>
  <c r="AQ30" i="8" s="1"/>
  <c r="AH30" i="8"/>
  <c r="AD30" i="8"/>
  <c r="X30" i="8"/>
  <c r="U30" i="8"/>
  <c r="P30" i="8"/>
  <c r="L30" i="8"/>
  <c r="BB121" i="8"/>
  <c r="AU121" i="8"/>
  <c r="AV121" i="8" s="1"/>
  <c r="AO121" i="8"/>
  <c r="AQ121" i="8" s="1"/>
  <c r="AH121" i="8"/>
  <c r="AD121" i="8"/>
  <c r="X121" i="8"/>
  <c r="U121" i="8"/>
  <c r="P121" i="8"/>
  <c r="L121" i="8"/>
  <c r="BB35" i="8"/>
  <c r="AU35" i="8"/>
  <c r="AV35" i="8" s="1"/>
  <c r="AO35" i="8"/>
  <c r="AQ35" i="8" s="1"/>
  <c r="AH35" i="8"/>
  <c r="AD35" i="8"/>
  <c r="X35" i="8"/>
  <c r="U35" i="8"/>
  <c r="P35" i="8"/>
  <c r="L35" i="8"/>
  <c r="BB109" i="8"/>
  <c r="AU109" i="8"/>
  <c r="AV109" i="8" s="1"/>
  <c r="AO109" i="8"/>
  <c r="AQ109" i="8" s="1"/>
  <c r="AH109" i="8"/>
  <c r="AD109" i="8"/>
  <c r="X109" i="8"/>
  <c r="U109" i="8"/>
  <c r="P109" i="8"/>
  <c r="L109" i="8"/>
  <c r="BB106" i="8"/>
  <c r="AU106" i="8"/>
  <c r="AV106" i="8" s="1"/>
  <c r="AO106" i="8"/>
  <c r="AQ106" i="8" s="1"/>
  <c r="AH106" i="8"/>
  <c r="AD106" i="8"/>
  <c r="X106" i="8"/>
  <c r="U106" i="8"/>
  <c r="P106" i="8"/>
  <c r="L106" i="8"/>
  <c r="BB140" i="8"/>
  <c r="AU140" i="8"/>
  <c r="AV140" i="8" s="1"/>
  <c r="AO140" i="8"/>
  <c r="AQ140" i="8" s="1"/>
  <c r="AH140" i="8"/>
  <c r="AD140" i="8"/>
  <c r="X140" i="8"/>
  <c r="U140" i="8"/>
  <c r="P140" i="8"/>
  <c r="L140" i="8"/>
  <c r="BB132" i="8"/>
  <c r="AU132" i="8"/>
  <c r="AV132" i="8" s="1"/>
  <c r="AQ132" i="8"/>
  <c r="U132" i="8"/>
  <c r="P132" i="8"/>
  <c r="L132" i="8"/>
  <c r="BB45" i="8"/>
  <c r="AU45" i="8"/>
  <c r="AV45" i="8" s="1"/>
  <c r="AO45" i="8"/>
  <c r="AQ45" i="8" s="1"/>
  <c r="AH45" i="8"/>
  <c r="AD45" i="8"/>
  <c r="X45" i="8"/>
  <c r="U45" i="8"/>
  <c r="P45" i="8"/>
  <c r="L45" i="8"/>
  <c r="BB24" i="8"/>
  <c r="AU24" i="8"/>
  <c r="AV24" i="8" s="1"/>
  <c r="AO24" i="8"/>
  <c r="AQ24" i="8" s="1"/>
  <c r="AH24" i="8"/>
  <c r="AD24" i="8"/>
  <c r="X24" i="8"/>
  <c r="U24" i="8"/>
  <c r="P24" i="8"/>
  <c r="L24" i="8"/>
  <c r="BB4" i="8"/>
  <c r="AU4" i="8"/>
  <c r="AV4" i="8" s="1"/>
  <c r="AO4" i="8"/>
  <c r="AQ4" i="8" s="1"/>
  <c r="AH4" i="8"/>
  <c r="AD4" i="8"/>
  <c r="X4" i="8"/>
  <c r="U4" i="8"/>
  <c r="P4" i="8"/>
  <c r="L4" i="8"/>
  <c r="BB32" i="8"/>
  <c r="AU32" i="8"/>
  <c r="AV32" i="8" s="1"/>
  <c r="AO32" i="8"/>
  <c r="AQ32" i="8" s="1"/>
  <c r="AH32" i="8"/>
  <c r="AD32" i="8"/>
  <c r="X32" i="8"/>
  <c r="U32" i="8"/>
  <c r="P32" i="8"/>
  <c r="L32" i="8"/>
  <c r="BB12" i="8"/>
  <c r="AU12" i="8"/>
  <c r="AV12" i="8" s="1"/>
  <c r="AO12" i="8"/>
  <c r="AQ12" i="8" s="1"/>
  <c r="AH12" i="8"/>
  <c r="AD12" i="8"/>
  <c r="X12" i="8"/>
  <c r="U12" i="8"/>
  <c r="P12" i="8"/>
  <c r="L12" i="8"/>
  <c r="BB59" i="8"/>
  <c r="AU59" i="8"/>
  <c r="AV59" i="8" s="1"/>
  <c r="AQ59" i="8"/>
  <c r="U59" i="8"/>
  <c r="P59" i="8"/>
  <c r="L59" i="8"/>
  <c r="BB52" i="8"/>
  <c r="AU52" i="8"/>
  <c r="AV52" i="8" s="1"/>
  <c r="AO52" i="8"/>
  <c r="AQ52" i="8" s="1"/>
  <c r="AH52" i="8"/>
  <c r="AD52" i="8"/>
  <c r="X52" i="8"/>
  <c r="U52" i="8"/>
  <c r="P52" i="8"/>
  <c r="L52" i="8"/>
  <c r="BB26" i="8"/>
  <c r="AU26" i="8"/>
  <c r="AV26" i="8" s="1"/>
  <c r="AO26" i="8"/>
  <c r="AQ26" i="8" s="1"/>
  <c r="AH26" i="8"/>
  <c r="AD26" i="8"/>
  <c r="X26" i="8"/>
  <c r="U26" i="8"/>
  <c r="P26" i="8"/>
  <c r="L26" i="8"/>
  <c r="BB89" i="8"/>
  <c r="AU89" i="8"/>
  <c r="AV89" i="8" s="1"/>
  <c r="AO89" i="8"/>
  <c r="AQ89" i="8" s="1"/>
  <c r="AH89" i="8"/>
  <c r="AD89" i="8"/>
  <c r="X89" i="8"/>
  <c r="U89" i="8"/>
  <c r="P89" i="8"/>
  <c r="L89" i="8"/>
  <c r="BB91" i="8"/>
  <c r="AU91" i="8"/>
  <c r="AV91" i="8" s="1"/>
  <c r="AO91" i="8"/>
  <c r="AQ91" i="8" s="1"/>
  <c r="AH91" i="8"/>
  <c r="AD91" i="8"/>
  <c r="X91" i="8"/>
  <c r="U91" i="8"/>
  <c r="P91" i="8"/>
  <c r="L91" i="8"/>
  <c r="BB9" i="8"/>
  <c r="AU9" i="8"/>
  <c r="AV9" i="8" s="1"/>
  <c r="AO9" i="8"/>
  <c r="AQ9" i="8" s="1"/>
  <c r="AH9" i="8"/>
  <c r="AD9" i="8"/>
  <c r="X9" i="8"/>
  <c r="U9" i="8"/>
  <c r="P9" i="8"/>
  <c r="L9" i="8"/>
  <c r="BB105" i="8"/>
  <c r="AU105" i="8"/>
  <c r="AV105" i="8" s="1"/>
  <c r="AO105" i="8"/>
  <c r="AQ105" i="8" s="1"/>
  <c r="AH105" i="8"/>
  <c r="AD105" i="8"/>
  <c r="X105" i="8"/>
  <c r="U105" i="8"/>
  <c r="P105" i="8"/>
  <c r="L105" i="8"/>
  <c r="BB37" i="8"/>
  <c r="AU37" i="8"/>
  <c r="AV37" i="8" s="1"/>
  <c r="AO37" i="8"/>
  <c r="AQ37" i="8" s="1"/>
  <c r="AH37" i="8"/>
  <c r="AD37" i="8"/>
  <c r="X37" i="8"/>
  <c r="U37" i="8"/>
  <c r="P37" i="8"/>
  <c r="L37" i="8"/>
  <c r="BB151" i="8"/>
  <c r="AU151" i="8"/>
  <c r="AV151" i="8" s="1"/>
  <c r="AO151" i="8"/>
  <c r="AQ151" i="8" s="1"/>
  <c r="AH151" i="8"/>
  <c r="AD151" i="8"/>
  <c r="X151" i="8"/>
  <c r="U151" i="8"/>
  <c r="P151" i="8"/>
  <c r="L151" i="8"/>
  <c r="BB130" i="8"/>
  <c r="AU130" i="8"/>
  <c r="AV130" i="8" s="1"/>
  <c r="AO130" i="8"/>
  <c r="AQ130" i="8" s="1"/>
  <c r="AH130" i="8"/>
  <c r="AD130" i="8"/>
  <c r="X130" i="8"/>
  <c r="U130" i="8"/>
  <c r="P130" i="8"/>
  <c r="L130" i="8"/>
  <c r="BB97" i="8"/>
  <c r="AU97" i="8"/>
  <c r="AV97" i="8" s="1"/>
  <c r="AO97" i="8"/>
  <c r="AQ97" i="8" s="1"/>
  <c r="AH97" i="8"/>
  <c r="AD97" i="8"/>
  <c r="X97" i="8"/>
  <c r="U97" i="8"/>
  <c r="P97" i="8"/>
  <c r="L97" i="8"/>
  <c r="BB124" i="8"/>
  <c r="AU124" i="8"/>
  <c r="AV124" i="8" s="1"/>
  <c r="AO124" i="8"/>
  <c r="AQ124" i="8" s="1"/>
  <c r="AH124" i="8"/>
  <c r="AD124" i="8"/>
  <c r="X124" i="8"/>
  <c r="U124" i="8"/>
  <c r="P124" i="8"/>
  <c r="L124" i="8"/>
  <c r="BB122" i="8"/>
  <c r="AU122" i="8"/>
  <c r="AV122" i="8" s="1"/>
  <c r="AO122" i="8"/>
  <c r="AQ122" i="8" s="1"/>
  <c r="AH122" i="8"/>
  <c r="AD122" i="8"/>
  <c r="X122" i="8"/>
  <c r="U122" i="8"/>
  <c r="P122" i="8"/>
  <c r="L122" i="8"/>
  <c r="BB33" i="8"/>
  <c r="AU33" i="8"/>
  <c r="AV33" i="8" s="1"/>
  <c r="AO33" i="8"/>
  <c r="AQ33" i="8" s="1"/>
  <c r="AH33" i="8"/>
  <c r="AD33" i="8"/>
  <c r="X33" i="8"/>
  <c r="U33" i="8"/>
  <c r="P33" i="8"/>
  <c r="L33" i="8"/>
  <c r="BB146" i="8"/>
  <c r="AU146" i="8"/>
  <c r="AV146" i="8" s="1"/>
  <c r="AO146" i="8"/>
  <c r="AQ146" i="8" s="1"/>
  <c r="AH146" i="8"/>
  <c r="AD146" i="8"/>
  <c r="X146" i="8"/>
  <c r="U146" i="8"/>
  <c r="P146" i="8"/>
  <c r="L146" i="8"/>
  <c r="BB98" i="8"/>
  <c r="AU98" i="8"/>
  <c r="AV98" i="8" s="1"/>
  <c r="AO98" i="8"/>
  <c r="AQ98" i="8" s="1"/>
  <c r="AH98" i="8"/>
  <c r="AD98" i="8"/>
  <c r="X98" i="8"/>
  <c r="U98" i="8"/>
  <c r="P98" i="8"/>
  <c r="L98" i="8"/>
  <c r="BB53" i="8"/>
  <c r="AU53" i="8"/>
  <c r="AV53" i="8" s="1"/>
  <c r="AQ53" i="8"/>
  <c r="U53" i="8"/>
  <c r="P53" i="8"/>
  <c r="L53" i="8"/>
  <c r="BB117" i="8"/>
  <c r="AU117" i="8"/>
  <c r="AV117" i="8" s="1"/>
  <c r="AO117" i="8"/>
  <c r="AQ117" i="8" s="1"/>
  <c r="AH117" i="8"/>
  <c r="AD117" i="8"/>
  <c r="X117" i="8"/>
  <c r="U117" i="8"/>
  <c r="P117" i="8"/>
  <c r="L117" i="8"/>
  <c r="BB142" i="8"/>
  <c r="AU142" i="8"/>
  <c r="AV142" i="8" s="1"/>
  <c r="AO142" i="8"/>
  <c r="AQ142" i="8" s="1"/>
  <c r="AH142" i="8"/>
  <c r="AD142" i="8"/>
  <c r="X142" i="8"/>
  <c r="U142" i="8"/>
  <c r="P142" i="8"/>
  <c r="L142" i="8"/>
  <c r="BB108" i="8"/>
  <c r="AU108" i="8"/>
  <c r="AV108" i="8" s="1"/>
  <c r="AO108" i="8"/>
  <c r="AQ108" i="8" s="1"/>
  <c r="AH108" i="8"/>
  <c r="AD108" i="8"/>
  <c r="X108" i="8"/>
  <c r="U108" i="8"/>
  <c r="P108" i="8"/>
  <c r="L108" i="8"/>
  <c r="BB119" i="8"/>
  <c r="AU119" i="8"/>
  <c r="AV119" i="8" s="1"/>
  <c r="AO119" i="8"/>
  <c r="AQ119" i="8" s="1"/>
  <c r="AH119" i="8"/>
  <c r="AD119" i="8"/>
  <c r="X119" i="8"/>
  <c r="U119" i="8"/>
  <c r="P119" i="8"/>
  <c r="L119" i="8"/>
  <c r="BB16" i="8"/>
  <c r="AU16" i="8"/>
  <c r="AV16" i="8" s="1"/>
  <c r="AO16" i="8"/>
  <c r="AQ16" i="8" s="1"/>
  <c r="AH16" i="8"/>
  <c r="AD16" i="8"/>
  <c r="X16" i="8"/>
  <c r="U16" i="8"/>
  <c r="P16" i="8"/>
  <c r="L16" i="8"/>
  <c r="BB144" i="8"/>
  <c r="AU144" i="8"/>
  <c r="AV144" i="8" s="1"/>
  <c r="AO144" i="8"/>
  <c r="AQ144" i="8" s="1"/>
  <c r="AH144" i="8"/>
  <c r="AD144" i="8"/>
  <c r="X144" i="8"/>
  <c r="U144" i="8"/>
  <c r="P144" i="8"/>
  <c r="L144" i="8"/>
  <c r="BB137" i="8"/>
  <c r="AU137" i="8"/>
  <c r="AV137" i="8" s="1"/>
  <c r="AQ137" i="8"/>
  <c r="U137" i="8"/>
  <c r="P137" i="8"/>
  <c r="BB62" i="8"/>
  <c r="AU62" i="8"/>
  <c r="AV62" i="8" s="1"/>
  <c r="AO62" i="8"/>
  <c r="AQ62" i="8" s="1"/>
  <c r="AH62" i="8"/>
  <c r="AD62" i="8"/>
  <c r="X62" i="8"/>
  <c r="U62" i="8"/>
  <c r="P62" i="8"/>
  <c r="L62" i="8"/>
  <c r="BB88" i="8"/>
  <c r="AU88" i="8"/>
  <c r="AV88" i="8" s="1"/>
  <c r="AO88" i="8"/>
  <c r="AQ88" i="8" s="1"/>
  <c r="AH88" i="8"/>
  <c r="AD88" i="8"/>
  <c r="X88" i="8"/>
  <c r="U88" i="8"/>
  <c r="P88" i="8"/>
  <c r="L88" i="8"/>
  <c r="BB79" i="8"/>
  <c r="AU79" i="8"/>
  <c r="AV79" i="8" s="1"/>
  <c r="AQ79" i="8"/>
  <c r="U79" i="8"/>
  <c r="P79" i="8"/>
  <c r="L79" i="8"/>
  <c r="BB120" i="8"/>
  <c r="AU120" i="8"/>
  <c r="AV120" i="8" s="1"/>
  <c r="AO120" i="8"/>
  <c r="AQ120" i="8" s="1"/>
  <c r="AH120" i="8"/>
  <c r="AD120" i="8"/>
  <c r="X120" i="8"/>
  <c r="U120" i="8"/>
  <c r="P120" i="8"/>
  <c r="L120" i="8"/>
  <c r="BB43" i="8"/>
  <c r="AU43" i="8"/>
  <c r="AV43" i="8" s="1"/>
  <c r="AQ43" i="8"/>
  <c r="U43" i="8"/>
  <c r="P43" i="8"/>
  <c r="L43" i="8"/>
  <c r="BB23" i="8"/>
  <c r="AU23" i="8"/>
  <c r="AV23" i="8" s="1"/>
  <c r="AO23" i="8"/>
  <c r="AQ23" i="8" s="1"/>
  <c r="AH23" i="8"/>
  <c r="AD23" i="8"/>
  <c r="X23" i="8"/>
  <c r="U23" i="8"/>
  <c r="P23" i="8"/>
  <c r="L23" i="8"/>
  <c r="BB82" i="8"/>
  <c r="AU82" i="8"/>
  <c r="AV82" i="8" s="1"/>
  <c r="AQ82" i="8"/>
  <c r="U82" i="8"/>
  <c r="P82" i="8"/>
  <c r="L82" i="8"/>
  <c r="BB87" i="8"/>
  <c r="AU87" i="8"/>
  <c r="AV87" i="8" s="1"/>
  <c r="AQ87" i="8"/>
  <c r="U87" i="8"/>
  <c r="P87" i="8"/>
  <c r="L87" i="8"/>
  <c r="BB93" i="8"/>
  <c r="AU93" i="8"/>
  <c r="AV93" i="8" s="1"/>
  <c r="AO93" i="8"/>
  <c r="AQ93" i="8" s="1"/>
  <c r="AH93" i="8"/>
  <c r="AD93" i="8"/>
  <c r="X93" i="8"/>
  <c r="U93" i="8"/>
  <c r="P93" i="8"/>
  <c r="L93" i="8"/>
  <c r="BB58" i="8"/>
  <c r="AU58" i="8"/>
  <c r="AV58" i="8" s="1"/>
  <c r="AO58" i="8"/>
  <c r="AQ58" i="8" s="1"/>
  <c r="AH58" i="8"/>
  <c r="AD58" i="8"/>
  <c r="X58" i="8"/>
  <c r="U58" i="8"/>
  <c r="P58" i="8"/>
  <c r="L58" i="8"/>
  <c r="BB78" i="8"/>
  <c r="AU78" i="8"/>
  <c r="AV78" i="8" s="1"/>
  <c r="AO78" i="8"/>
  <c r="AQ78" i="8" s="1"/>
  <c r="AH78" i="8"/>
  <c r="AD78" i="8"/>
  <c r="X78" i="8"/>
  <c r="U78" i="8"/>
  <c r="P78" i="8"/>
  <c r="L78" i="8"/>
  <c r="BB76" i="8"/>
  <c r="AU76" i="8"/>
  <c r="AV76" i="8" s="1"/>
  <c r="AO76" i="8"/>
  <c r="AQ76" i="8" s="1"/>
  <c r="AH76" i="8"/>
  <c r="AD76" i="8"/>
  <c r="X76" i="8"/>
  <c r="U76" i="8"/>
  <c r="P76" i="8"/>
  <c r="L76" i="8"/>
  <c r="BB75" i="8"/>
  <c r="AU75" i="8"/>
  <c r="AV75" i="8" s="1"/>
  <c r="AO75" i="8"/>
  <c r="AQ75" i="8" s="1"/>
  <c r="AH75" i="8"/>
  <c r="AD75" i="8"/>
  <c r="X75" i="8"/>
  <c r="U75" i="8"/>
  <c r="P75" i="8"/>
  <c r="L75" i="8"/>
  <c r="BB138" i="8"/>
  <c r="AU138" i="8"/>
  <c r="AV138" i="8" s="1"/>
  <c r="AO138" i="8"/>
  <c r="AQ138" i="8" s="1"/>
  <c r="AH138" i="8"/>
  <c r="AD138" i="8"/>
  <c r="X138" i="8"/>
  <c r="U138" i="8"/>
  <c r="P138" i="8"/>
  <c r="L138" i="8"/>
  <c r="BB5" i="8"/>
  <c r="AU5" i="8"/>
  <c r="AV5" i="8" s="1"/>
  <c r="AO5" i="8"/>
  <c r="AQ5" i="8" s="1"/>
  <c r="AH5" i="8"/>
  <c r="AD5" i="8"/>
  <c r="X5" i="8"/>
  <c r="U5" i="8"/>
  <c r="P5" i="8"/>
  <c r="L5" i="8"/>
  <c r="BB101" i="8"/>
  <c r="AU101" i="8"/>
  <c r="AV101" i="8" s="1"/>
  <c r="AO101" i="8"/>
  <c r="AQ101" i="8" s="1"/>
  <c r="AH101" i="8"/>
  <c r="AD101" i="8"/>
  <c r="X101" i="8"/>
  <c r="U101" i="8"/>
  <c r="P101" i="8"/>
  <c r="L101" i="8"/>
  <c r="BB44" i="8"/>
  <c r="AU44" i="8"/>
  <c r="AV44" i="8" s="1"/>
  <c r="AO44" i="8"/>
  <c r="AQ44" i="8" s="1"/>
  <c r="AH44" i="8"/>
  <c r="AD44" i="8"/>
  <c r="X44" i="8"/>
  <c r="U44" i="8"/>
  <c r="P44" i="8"/>
  <c r="L44" i="8"/>
  <c r="BB19" i="8"/>
  <c r="AU19" i="8"/>
  <c r="AV19" i="8" s="1"/>
  <c r="AO19" i="8"/>
  <c r="AQ19" i="8" s="1"/>
  <c r="AH19" i="8"/>
  <c r="AD19" i="8"/>
  <c r="X19" i="8"/>
  <c r="U19" i="8"/>
  <c r="P19" i="8"/>
  <c r="L19" i="8"/>
  <c r="BB11" i="8"/>
  <c r="AU11" i="8"/>
  <c r="AV11" i="8" s="1"/>
  <c r="AO11" i="8"/>
  <c r="AQ11" i="8" s="1"/>
  <c r="AH11" i="8"/>
  <c r="AD11" i="8"/>
  <c r="X11" i="8"/>
  <c r="U11" i="8"/>
  <c r="P11" i="8"/>
  <c r="L11" i="8"/>
  <c r="BB81" i="8"/>
  <c r="AU81" i="8"/>
  <c r="AV81" i="8" s="1"/>
  <c r="AO81" i="8"/>
  <c r="AQ81" i="8" s="1"/>
  <c r="AH81" i="8"/>
  <c r="AD81" i="8"/>
  <c r="X81" i="8"/>
  <c r="U81" i="8"/>
  <c r="P81" i="8"/>
  <c r="L81" i="8"/>
  <c r="BB153" i="8"/>
  <c r="AU153" i="8"/>
  <c r="AV153" i="8" s="1"/>
  <c r="AO153" i="8"/>
  <c r="AQ153" i="8" s="1"/>
  <c r="AH153" i="8"/>
  <c r="AD153" i="8"/>
  <c r="X153" i="8"/>
  <c r="U153" i="8"/>
  <c r="P153" i="8"/>
  <c r="L153" i="8"/>
  <c r="BB139" i="8"/>
  <c r="AU139" i="8"/>
  <c r="AV139" i="8" s="1"/>
  <c r="AO139" i="8"/>
  <c r="AQ139" i="8" s="1"/>
  <c r="AH139" i="8"/>
  <c r="AD139" i="8"/>
  <c r="X139" i="8"/>
  <c r="U139" i="8"/>
  <c r="P139" i="8"/>
  <c r="L139" i="8"/>
  <c r="BB21" i="8"/>
  <c r="AU21" i="8"/>
  <c r="AV21" i="8" s="1"/>
  <c r="AQ21" i="8"/>
  <c r="U21" i="8"/>
  <c r="P21" i="8"/>
  <c r="L21" i="8"/>
  <c r="BB111" i="8"/>
  <c r="AU111" i="8"/>
  <c r="AV111" i="8" s="1"/>
  <c r="AQ111" i="8"/>
  <c r="U111" i="8"/>
  <c r="P111" i="8"/>
  <c r="L111" i="8"/>
  <c r="BB100" i="8"/>
  <c r="AU100" i="8"/>
  <c r="AV100" i="8" s="1"/>
  <c r="AO100" i="8"/>
  <c r="AQ100" i="8" s="1"/>
  <c r="AH100" i="8"/>
  <c r="AD100" i="8"/>
  <c r="X100" i="8"/>
  <c r="U100" i="8"/>
  <c r="P100" i="8"/>
  <c r="L100" i="8"/>
  <c r="BB141" i="8"/>
  <c r="AU141" i="8"/>
  <c r="AV141" i="8" s="1"/>
  <c r="AQ141" i="8"/>
  <c r="U141" i="8"/>
  <c r="P141" i="8"/>
  <c r="L141" i="8"/>
  <c r="BB61" i="8"/>
  <c r="AU61" i="8"/>
  <c r="AV61" i="8" s="1"/>
  <c r="AO61" i="8"/>
  <c r="AQ61" i="8" s="1"/>
  <c r="AH61" i="8"/>
  <c r="AD61" i="8"/>
  <c r="X61" i="8"/>
  <c r="U61" i="8"/>
  <c r="P61" i="8"/>
  <c r="L61" i="8"/>
  <c r="BB123" i="8"/>
  <c r="AU123" i="8"/>
  <c r="AV123" i="8" s="1"/>
  <c r="AO123" i="8"/>
  <c r="AQ123" i="8" s="1"/>
  <c r="AH123" i="8"/>
  <c r="AD123" i="8"/>
  <c r="X123" i="8"/>
  <c r="U123" i="8"/>
  <c r="P123" i="8"/>
  <c r="L123" i="8"/>
  <c r="BB104" i="8"/>
  <c r="AU104" i="8"/>
  <c r="AV104" i="8" s="1"/>
  <c r="AO104" i="8"/>
  <c r="AQ104" i="8" s="1"/>
  <c r="AH104" i="8"/>
  <c r="AD104" i="8"/>
  <c r="X104" i="8"/>
  <c r="U104" i="8"/>
  <c r="P104" i="8"/>
  <c r="L104" i="8"/>
  <c r="BB74" i="8"/>
  <c r="AU74" i="8"/>
  <c r="AV74" i="8" s="1"/>
  <c r="AO74" i="8"/>
  <c r="AQ74" i="8" s="1"/>
  <c r="AH74" i="8"/>
  <c r="AD74" i="8"/>
  <c r="X74" i="8"/>
  <c r="U74" i="8"/>
  <c r="P74" i="8"/>
  <c r="L74" i="8"/>
  <c r="BB66" i="8"/>
  <c r="AU66" i="8"/>
  <c r="AV66" i="8" s="1"/>
  <c r="AO66" i="8"/>
  <c r="AQ66" i="8" s="1"/>
  <c r="AH66" i="8"/>
  <c r="AD66" i="8"/>
  <c r="X66" i="8"/>
  <c r="U66" i="8"/>
  <c r="P66" i="8"/>
  <c r="L66" i="8"/>
  <c r="BB145" i="8"/>
  <c r="AU145" i="8"/>
  <c r="AV145" i="8" s="1"/>
  <c r="AO145" i="8"/>
  <c r="AQ145" i="8" s="1"/>
  <c r="AH145" i="8"/>
  <c r="AD145" i="8"/>
  <c r="X145" i="8"/>
  <c r="U145" i="8"/>
  <c r="P145" i="8"/>
  <c r="L145" i="8"/>
  <c r="BB86" i="8"/>
  <c r="AU86" i="8"/>
  <c r="AV86" i="8" s="1"/>
  <c r="AO86" i="8"/>
  <c r="AQ86" i="8" s="1"/>
  <c r="AH86" i="8"/>
  <c r="AD86" i="8"/>
  <c r="X86" i="8"/>
  <c r="U86" i="8"/>
  <c r="P86" i="8"/>
  <c r="L86" i="8"/>
  <c r="BB112" i="8"/>
  <c r="AU112" i="8"/>
  <c r="AV112" i="8" s="1"/>
  <c r="AO112" i="8"/>
  <c r="AQ112" i="8" s="1"/>
  <c r="AH112" i="8"/>
  <c r="AD112" i="8"/>
  <c r="X112" i="8"/>
  <c r="U112" i="8"/>
  <c r="P112" i="8"/>
  <c r="L112" i="8"/>
  <c r="BB67" i="8"/>
  <c r="AU67" i="8"/>
  <c r="AV67" i="8" s="1"/>
  <c r="AO67" i="8"/>
  <c r="AQ67" i="8" s="1"/>
  <c r="AH67" i="8"/>
  <c r="AD67" i="8"/>
  <c r="X67" i="8"/>
  <c r="U67" i="8"/>
  <c r="P67" i="8"/>
  <c r="L67" i="8"/>
  <c r="BB25" i="8"/>
  <c r="AU25" i="8"/>
  <c r="AV25" i="8" s="1"/>
  <c r="AO25" i="8"/>
  <c r="AQ25" i="8" s="1"/>
  <c r="AH25" i="8"/>
  <c r="AD25" i="8"/>
  <c r="X25" i="8"/>
  <c r="U25" i="8"/>
  <c r="P25" i="8"/>
  <c r="L25" i="8"/>
  <c r="BB128" i="8"/>
  <c r="AU128" i="8"/>
  <c r="AV128" i="8" s="1"/>
  <c r="AO128" i="8"/>
  <c r="AQ128" i="8" s="1"/>
  <c r="AH128" i="8"/>
  <c r="AD128" i="8"/>
  <c r="X128" i="8"/>
  <c r="U128" i="8"/>
  <c r="P128" i="8"/>
  <c r="L128" i="8"/>
  <c r="BB15" i="8"/>
  <c r="AU15" i="8"/>
  <c r="AV15" i="8" s="1"/>
  <c r="AQ15" i="8"/>
  <c r="U15" i="8"/>
  <c r="P15" i="8"/>
  <c r="L15" i="8"/>
  <c r="BB20" i="8"/>
  <c r="AU20" i="8"/>
  <c r="AV20" i="8" s="1"/>
  <c r="AO20" i="8"/>
  <c r="AQ20" i="8" s="1"/>
  <c r="AH20" i="8"/>
  <c r="AD20" i="8"/>
  <c r="X20" i="8"/>
  <c r="U20" i="8"/>
  <c r="P20" i="8"/>
  <c r="L20" i="8"/>
  <c r="BB114" i="8"/>
  <c r="AU114" i="8"/>
  <c r="AV114" i="8" s="1"/>
  <c r="AO114" i="8"/>
  <c r="AQ114" i="8" s="1"/>
  <c r="AH114" i="8"/>
  <c r="AD114" i="8"/>
  <c r="X114" i="8"/>
  <c r="U114" i="8"/>
  <c r="P114" i="8"/>
  <c r="L114" i="8"/>
  <c r="BB42" i="8"/>
  <c r="AU42" i="8"/>
  <c r="AV42" i="8" s="1"/>
  <c r="AO42" i="8"/>
  <c r="AQ42" i="8" s="1"/>
  <c r="AH42" i="8"/>
  <c r="AD42" i="8"/>
  <c r="X42" i="8"/>
  <c r="U42" i="8"/>
  <c r="P42" i="8"/>
  <c r="L42" i="8"/>
  <c r="BB17" i="8"/>
  <c r="AU17" i="8"/>
  <c r="AV17" i="8" s="1"/>
  <c r="AO17" i="8"/>
  <c r="AQ17" i="8" s="1"/>
  <c r="AH17" i="8"/>
  <c r="AD17" i="8"/>
  <c r="X17" i="8"/>
  <c r="U17" i="8"/>
  <c r="P17" i="8"/>
  <c r="L17" i="8"/>
  <c r="BB60" i="8"/>
  <c r="AU60" i="8"/>
  <c r="AV60" i="8" s="1"/>
  <c r="AQ60" i="8"/>
  <c r="U60" i="8"/>
  <c r="P60" i="8"/>
  <c r="L60" i="8"/>
  <c r="BB94" i="8"/>
  <c r="AU94" i="8"/>
  <c r="AV94" i="8" s="1"/>
  <c r="AQ94" i="8"/>
  <c r="U94" i="8"/>
  <c r="P94" i="8"/>
  <c r="L94" i="8"/>
  <c r="BB72" i="8"/>
  <c r="AU72" i="8"/>
  <c r="AV72" i="8" s="1"/>
  <c r="AO72" i="8"/>
  <c r="AQ72" i="8" s="1"/>
  <c r="AH72" i="8"/>
  <c r="AD72" i="8"/>
  <c r="X72" i="8"/>
  <c r="U72" i="8"/>
  <c r="P72" i="8"/>
  <c r="L72" i="8"/>
  <c r="BB143" i="8"/>
  <c r="AU143" i="8"/>
  <c r="AV143" i="8" s="1"/>
  <c r="AO143" i="8"/>
  <c r="AQ143" i="8" s="1"/>
  <c r="AH143" i="8"/>
  <c r="AD143" i="8"/>
  <c r="X143" i="8"/>
  <c r="U143" i="8"/>
  <c r="P143" i="8"/>
  <c r="L143" i="8"/>
  <c r="BB56" i="8"/>
  <c r="AU56" i="8"/>
  <c r="AV56" i="8" s="1"/>
  <c r="AO56" i="8"/>
  <c r="AQ56" i="8" s="1"/>
  <c r="AH56" i="8"/>
  <c r="AD56" i="8"/>
  <c r="X56" i="8"/>
  <c r="U56" i="8"/>
  <c r="P56" i="8"/>
  <c r="L56" i="8"/>
  <c r="BB46" i="8"/>
  <c r="AU46" i="8"/>
  <c r="AV46" i="8" s="1"/>
  <c r="AO46" i="8"/>
  <c r="AQ46" i="8" s="1"/>
  <c r="AH46" i="8"/>
  <c r="AD46" i="8"/>
  <c r="X46" i="8"/>
  <c r="U46" i="8"/>
  <c r="P46" i="8"/>
  <c r="L46" i="8"/>
  <c r="BB49" i="8"/>
  <c r="AU49" i="8"/>
  <c r="AV49" i="8" s="1"/>
  <c r="AQ49" i="8"/>
  <c r="U49" i="8"/>
  <c r="P49" i="8"/>
  <c r="L49" i="8"/>
  <c r="BB95" i="8"/>
  <c r="AU95" i="8"/>
  <c r="AV95" i="8" s="1"/>
  <c r="AO95" i="8"/>
  <c r="AQ95" i="8" s="1"/>
  <c r="AH95" i="8"/>
  <c r="AD95" i="8"/>
  <c r="X95" i="8"/>
  <c r="U95" i="8"/>
  <c r="P95" i="8"/>
  <c r="L95" i="8"/>
  <c r="BB18" i="8"/>
  <c r="AU18" i="8"/>
  <c r="AV18" i="8" s="1"/>
  <c r="AO18" i="8"/>
  <c r="AQ18" i="8" s="1"/>
  <c r="AH18" i="8"/>
  <c r="AD18" i="8"/>
  <c r="X18" i="8"/>
  <c r="U18" i="8"/>
  <c r="P18" i="8"/>
  <c r="L18" i="8"/>
  <c r="BB13" i="8"/>
  <c r="AU13" i="8"/>
  <c r="AV13" i="8" s="1"/>
  <c r="AQ13" i="8"/>
  <c r="U13" i="8"/>
  <c r="P13" i="8"/>
  <c r="L13" i="8"/>
  <c r="BB2" i="8"/>
  <c r="AU2" i="8"/>
  <c r="AV2" i="8" s="1"/>
  <c r="AO2" i="8"/>
  <c r="AQ2" i="8" s="1"/>
  <c r="AH2" i="8"/>
  <c r="AD2" i="8"/>
  <c r="X2" i="8"/>
  <c r="U2" i="8"/>
  <c r="P2" i="8"/>
  <c r="L2" i="8"/>
  <c r="BB6" i="8"/>
  <c r="AU6" i="8"/>
  <c r="AV6" i="8" s="1"/>
  <c r="AO6" i="8"/>
  <c r="AQ6" i="8" s="1"/>
  <c r="AH6" i="8"/>
  <c r="AD6" i="8"/>
  <c r="X6" i="8"/>
  <c r="U6" i="8"/>
  <c r="P6" i="8"/>
  <c r="L6" i="8"/>
  <c r="BB28" i="8"/>
  <c r="AU28" i="8"/>
  <c r="AV28" i="8" s="1"/>
  <c r="AQ28" i="8"/>
  <c r="U28" i="8"/>
  <c r="P28" i="8"/>
  <c r="L28" i="8"/>
  <c r="BB70" i="8"/>
  <c r="AU70" i="8"/>
  <c r="AV70" i="8" s="1"/>
  <c r="AO70" i="8"/>
  <c r="AQ70" i="8" s="1"/>
  <c r="AH70" i="8"/>
  <c r="AD70" i="8"/>
  <c r="X70" i="8"/>
  <c r="U70" i="8"/>
  <c r="P70" i="8"/>
  <c r="L70" i="8"/>
  <c r="BB131" i="8"/>
  <c r="AU131" i="8"/>
  <c r="AV131" i="8" s="1"/>
  <c r="AQ131" i="8"/>
  <c r="U131" i="8"/>
  <c r="P131" i="8"/>
  <c r="L131" i="8"/>
  <c r="BB110" i="8"/>
  <c r="AU110" i="8"/>
  <c r="AV110" i="8" s="1"/>
  <c r="AO110" i="8"/>
  <c r="AQ110" i="8" s="1"/>
  <c r="AH110" i="8"/>
  <c r="AD110" i="8"/>
  <c r="X110" i="8"/>
  <c r="U110" i="8"/>
  <c r="P110" i="8"/>
  <c r="L110" i="8"/>
  <c r="BB10" i="8"/>
  <c r="AU10" i="8"/>
  <c r="AV10" i="8" s="1"/>
  <c r="AQ10" i="8"/>
  <c r="U10" i="8"/>
  <c r="P10" i="8"/>
  <c r="L10" i="8"/>
  <c r="BB54" i="8"/>
  <c r="AU54" i="8"/>
  <c r="AV54" i="8" s="1"/>
  <c r="AO54" i="8"/>
  <c r="AQ54" i="8" s="1"/>
  <c r="AH54" i="8"/>
  <c r="AD54" i="8"/>
  <c r="X54" i="8"/>
  <c r="U54" i="8"/>
  <c r="P54" i="8"/>
  <c r="L54" i="8"/>
  <c r="BB113" i="8"/>
  <c r="AU113" i="8"/>
  <c r="AV113" i="8" s="1"/>
  <c r="AO113" i="8"/>
  <c r="AQ113" i="8" s="1"/>
  <c r="AH113" i="8"/>
  <c r="AD113" i="8"/>
  <c r="X113" i="8"/>
  <c r="U113" i="8"/>
  <c r="P113" i="8"/>
  <c r="L113" i="8"/>
  <c r="BB57" i="8"/>
  <c r="AU57" i="8"/>
  <c r="AV57" i="8" s="1"/>
  <c r="AO57" i="8"/>
  <c r="AQ57" i="8" s="1"/>
  <c r="AH57" i="8"/>
  <c r="AD57" i="8"/>
  <c r="X57" i="8"/>
  <c r="U57" i="8"/>
  <c r="P57" i="8"/>
  <c r="L57" i="8"/>
  <c r="BB85" i="8"/>
  <c r="AU85" i="8"/>
  <c r="AV85" i="8" s="1"/>
  <c r="AQ85" i="8"/>
  <c r="U85" i="8"/>
  <c r="P85" i="8"/>
  <c r="L85" i="8"/>
  <c r="BB38" i="8"/>
  <c r="AU38" i="8"/>
  <c r="AV38" i="8" s="1"/>
  <c r="AO38" i="8"/>
  <c r="AQ38" i="8" s="1"/>
  <c r="AH38" i="8"/>
  <c r="AD38" i="8"/>
  <c r="X38" i="8"/>
  <c r="U38" i="8"/>
  <c r="P38" i="8"/>
  <c r="L38" i="8"/>
  <c r="BB125" i="8"/>
  <c r="AU125" i="8"/>
  <c r="AV125" i="8" s="1"/>
  <c r="AO125" i="8"/>
  <c r="AQ125" i="8" s="1"/>
  <c r="AH125" i="8"/>
  <c r="AD125" i="8"/>
  <c r="X125" i="8"/>
  <c r="U125" i="8"/>
  <c r="P125" i="8"/>
  <c r="L125" i="8"/>
  <c r="BB127" i="8"/>
  <c r="AU127" i="8"/>
  <c r="AV127" i="8" s="1"/>
  <c r="AO127" i="8"/>
  <c r="AQ127" i="8" s="1"/>
  <c r="AH127" i="8"/>
  <c r="AD127" i="8"/>
  <c r="X127" i="8"/>
  <c r="U127" i="8"/>
  <c r="P127" i="8"/>
  <c r="L127" i="8"/>
  <c r="BB22" i="8"/>
  <c r="AU22" i="8"/>
  <c r="AV22" i="8" s="1"/>
  <c r="AO22" i="8"/>
  <c r="AQ22" i="8" s="1"/>
  <c r="AH22" i="8"/>
  <c r="AD22" i="8"/>
  <c r="X22" i="8"/>
  <c r="U22" i="8"/>
  <c r="P22" i="8"/>
  <c r="L22" i="8"/>
  <c r="BB96" i="8"/>
  <c r="AU96" i="8"/>
  <c r="AV96" i="8" s="1"/>
  <c r="AQ96" i="8"/>
  <c r="U96" i="8"/>
  <c r="P96" i="8"/>
  <c r="L96" i="8"/>
  <c r="BB36" i="8"/>
  <c r="AU36" i="8"/>
  <c r="AV36" i="8" s="1"/>
  <c r="AO36" i="8"/>
  <c r="AQ36" i="8" s="1"/>
  <c r="AH36" i="8"/>
  <c r="AD36" i="8"/>
  <c r="X36" i="8"/>
  <c r="U36" i="8"/>
  <c r="P36" i="8"/>
  <c r="L36" i="8"/>
  <c r="BB64" i="8"/>
  <c r="AU64" i="8"/>
  <c r="AV64" i="8" s="1"/>
  <c r="AO64" i="8"/>
  <c r="AQ64" i="8" s="1"/>
  <c r="AH64" i="8"/>
  <c r="AD64" i="8"/>
  <c r="X64" i="8"/>
  <c r="U64" i="8"/>
  <c r="P64" i="8"/>
  <c r="L64" i="8"/>
  <c r="BB129" i="8"/>
  <c r="AU129" i="8"/>
  <c r="AV129" i="8" s="1"/>
  <c r="AO129" i="8"/>
  <c r="AQ129" i="8" s="1"/>
  <c r="AH129" i="8"/>
  <c r="AD129" i="8"/>
  <c r="X129" i="8"/>
  <c r="U129" i="8"/>
  <c r="P129" i="8"/>
  <c r="L129" i="8"/>
  <c r="BB39" i="8"/>
  <c r="AU39" i="8"/>
  <c r="AV39" i="8" s="1"/>
  <c r="AO39" i="8"/>
  <c r="AQ39" i="8" s="1"/>
  <c r="AH39" i="8"/>
  <c r="AD39" i="8"/>
  <c r="X39" i="8"/>
  <c r="U39" i="8"/>
  <c r="P39" i="8"/>
  <c r="L39" i="8"/>
  <c r="BB71" i="8"/>
  <c r="AU71" i="8"/>
  <c r="AV71" i="8" s="1"/>
  <c r="AO71" i="8"/>
  <c r="AQ71" i="8" s="1"/>
  <c r="AH71" i="8"/>
  <c r="AD71" i="8"/>
  <c r="X71" i="8"/>
  <c r="U71" i="8"/>
  <c r="P71" i="8"/>
  <c r="L71" i="8"/>
  <c r="BB149" i="8"/>
  <c r="AU149" i="8"/>
  <c r="AV149" i="8" s="1"/>
  <c r="AO149" i="8"/>
  <c r="AQ149" i="8" s="1"/>
  <c r="AH149" i="8"/>
  <c r="AD149" i="8"/>
  <c r="X149" i="8"/>
  <c r="U149" i="8"/>
  <c r="P149" i="8"/>
  <c r="L149" i="8"/>
  <c r="BB51" i="8"/>
  <c r="AU51" i="8"/>
  <c r="AV51" i="8" s="1"/>
  <c r="AO51" i="8"/>
  <c r="AQ51" i="8" s="1"/>
  <c r="AH51" i="8"/>
  <c r="AD51" i="8"/>
  <c r="X51" i="8"/>
  <c r="U51" i="8"/>
  <c r="P51" i="8"/>
  <c r="L51" i="8"/>
  <c r="BB118" i="8"/>
  <c r="AU118" i="8"/>
  <c r="AV118" i="8" s="1"/>
  <c r="AO118" i="8"/>
  <c r="AQ118" i="8" s="1"/>
  <c r="AH118" i="8"/>
  <c r="AD118" i="8"/>
  <c r="X118" i="8"/>
  <c r="U118" i="8"/>
  <c r="P118" i="8"/>
  <c r="L118" i="8"/>
  <c r="BB77" i="8"/>
  <c r="AU77" i="8"/>
  <c r="AV77" i="8" s="1"/>
  <c r="AO77" i="8"/>
  <c r="AQ77" i="8" s="1"/>
  <c r="AH77" i="8"/>
  <c r="AD77" i="8"/>
  <c r="X77" i="8"/>
  <c r="U77" i="8"/>
  <c r="P77" i="8"/>
  <c r="L77" i="8"/>
  <c r="BB126" i="8"/>
  <c r="AU126" i="8"/>
  <c r="AV126" i="8" s="1"/>
  <c r="AO126" i="8"/>
  <c r="AQ126" i="8" s="1"/>
  <c r="AH126" i="8"/>
  <c r="AD126" i="8"/>
  <c r="X126" i="8"/>
  <c r="U126" i="8"/>
  <c r="P126" i="8"/>
  <c r="L126" i="8"/>
  <c r="BB80" i="8"/>
  <c r="AU80" i="8"/>
  <c r="AV80" i="8" s="1"/>
  <c r="AO80" i="8"/>
  <c r="AQ80" i="8" s="1"/>
  <c r="AH80" i="8"/>
  <c r="AD80" i="8"/>
  <c r="X80" i="8"/>
  <c r="U80" i="8"/>
  <c r="P80" i="8"/>
  <c r="L80" i="8"/>
  <c r="BB73" i="8"/>
  <c r="AU73" i="8"/>
  <c r="AV73" i="8" s="1"/>
  <c r="AO73" i="8"/>
  <c r="AQ73" i="8" s="1"/>
  <c r="AH73" i="8"/>
  <c r="AD73" i="8"/>
  <c r="X73" i="8"/>
  <c r="U73" i="8"/>
  <c r="P73" i="8"/>
  <c r="L73" i="8"/>
  <c r="BB115" i="8"/>
  <c r="AU115" i="8"/>
  <c r="AV115" i="8" s="1"/>
  <c r="AO115" i="8"/>
  <c r="AQ115" i="8" s="1"/>
  <c r="AH115" i="8"/>
  <c r="AD115" i="8"/>
  <c r="X115" i="8"/>
  <c r="U115" i="8"/>
  <c r="P115" i="8"/>
  <c r="L115" i="8"/>
  <c r="BB83" i="8"/>
  <c r="AU83" i="8"/>
  <c r="AV83" i="8" s="1"/>
  <c r="AO83" i="8"/>
  <c r="AQ83" i="8" s="1"/>
  <c r="AH83" i="8"/>
  <c r="AD83" i="8"/>
  <c r="X83" i="8"/>
  <c r="U83" i="8"/>
  <c r="P83" i="8"/>
  <c r="L83" i="8"/>
  <c r="BB116" i="8"/>
  <c r="AU116" i="8"/>
  <c r="AV116" i="8" s="1"/>
  <c r="AO116" i="8"/>
  <c r="AQ116" i="8" s="1"/>
  <c r="AH116" i="8"/>
  <c r="AD116" i="8"/>
  <c r="X116" i="8"/>
  <c r="U116" i="8"/>
  <c r="P116" i="8"/>
  <c r="L116" i="8"/>
  <c r="BB136" i="8"/>
  <c r="AQ136" i="8"/>
  <c r="AH136" i="8"/>
  <c r="AI136" i="8" s="1"/>
  <c r="U136" i="8"/>
  <c r="P136" i="8"/>
  <c r="Q136" i="8" s="1"/>
  <c r="BB47" i="8"/>
  <c r="AU47" i="8"/>
  <c r="AV47" i="8" s="1"/>
  <c r="AO47" i="8"/>
  <c r="AQ47" i="8" s="1"/>
  <c r="AH47" i="8"/>
  <c r="AD47" i="8"/>
  <c r="X47" i="8"/>
  <c r="U47" i="8"/>
  <c r="P47" i="8"/>
  <c r="L47" i="8"/>
  <c r="BB14" i="8"/>
  <c r="AU14" i="8"/>
  <c r="AV14" i="8" s="1"/>
  <c r="AO14" i="8"/>
  <c r="AQ14" i="8" s="1"/>
  <c r="AH14" i="8"/>
  <c r="AD14" i="8"/>
  <c r="X14" i="8"/>
  <c r="U14" i="8"/>
  <c r="P14" i="8"/>
  <c r="L14" i="8"/>
  <c r="BB40" i="8"/>
  <c r="AU40" i="8"/>
  <c r="AV40" i="8" s="1"/>
  <c r="AO40" i="8"/>
  <c r="AQ40" i="8" s="1"/>
  <c r="AH40" i="8"/>
  <c r="AD40" i="8"/>
  <c r="X40" i="8"/>
  <c r="U40" i="8"/>
  <c r="P40" i="8"/>
  <c r="L40" i="8"/>
  <c r="BB148" i="8"/>
  <c r="AU148" i="8"/>
  <c r="AV148" i="8" s="1"/>
  <c r="AO148" i="8"/>
  <c r="AQ148" i="8" s="1"/>
  <c r="AH148" i="8"/>
  <c r="AD148" i="8"/>
  <c r="X148" i="8"/>
  <c r="U148" i="8"/>
  <c r="P148" i="8"/>
  <c r="L148" i="8"/>
  <c r="BB92" i="8"/>
  <c r="AU92" i="8"/>
  <c r="AV92" i="8" s="1"/>
  <c r="AO92" i="8"/>
  <c r="AQ92" i="8" s="1"/>
  <c r="AH92" i="8"/>
  <c r="AD92" i="8"/>
  <c r="X92" i="8"/>
  <c r="U92" i="8"/>
  <c r="P92" i="8"/>
  <c r="L92" i="8"/>
  <c r="BB31" i="8"/>
  <c r="AU31" i="8"/>
  <c r="AV31" i="8" s="1"/>
  <c r="AO31" i="8"/>
  <c r="AQ31" i="8" s="1"/>
  <c r="AH31" i="8"/>
  <c r="AD31" i="8"/>
  <c r="X31" i="8"/>
  <c r="U31" i="8"/>
  <c r="P31" i="8"/>
  <c r="L31" i="8"/>
  <c r="BB84" i="8"/>
  <c r="AU84" i="8"/>
  <c r="AV84" i="8" s="1"/>
  <c r="AQ84" i="8"/>
  <c r="U84" i="8"/>
  <c r="P84" i="8"/>
  <c r="L84" i="8"/>
  <c r="BB90" i="8"/>
  <c r="AU90" i="8"/>
  <c r="AV90" i="8" s="1"/>
  <c r="AO90" i="8"/>
  <c r="AQ90" i="8" s="1"/>
  <c r="AH90" i="8"/>
  <c r="AD90" i="8"/>
  <c r="X90" i="8"/>
  <c r="U90" i="8"/>
  <c r="P90" i="8"/>
  <c r="L90" i="8"/>
  <c r="BB102" i="8"/>
  <c r="AU102" i="8"/>
  <c r="AV102" i="8" s="1"/>
  <c r="AO102" i="8"/>
  <c r="AQ102" i="8" s="1"/>
  <c r="AH102" i="8"/>
  <c r="AD102" i="8"/>
  <c r="X102" i="8"/>
  <c r="U102" i="8"/>
  <c r="P102" i="8"/>
  <c r="L102" i="8"/>
  <c r="BB65" i="8"/>
  <c r="AU65" i="8"/>
  <c r="AV65" i="8" s="1"/>
  <c r="AO65" i="8"/>
  <c r="AQ65" i="8" s="1"/>
  <c r="AH65" i="8"/>
  <c r="AD65" i="8"/>
  <c r="X65" i="8"/>
  <c r="U65" i="8"/>
  <c r="P65" i="8"/>
  <c r="L65" i="8"/>
  <c r="BB55" i="8"/>
  <c r="AU55" i="8"/>
  <c r="AV55" i="8" s="1"/>
  <c r="AO55" i="8"/>
  <c r="AQ55" i="8" s="1"/>
  <c r="AH55" i="8"/>
  <c r="AD55" i="8"/>
  <c r="X55" i="8"/>
  <c r="U55" i="8"/>
  <c r="P55" i="8"/>
  <c r="L55" i="8"/>
  <c r="BB8" i="8"/>
  <c r="AU8" i="8"/>
  <c r="AV8" i="8" s="1"/>
  <c r="AO8" i="8"/>
  <c r="AQ8" i="8" s="1"/>
  <c r="AH8" i="8"/>
  <c r="AD8" i="8"/>
  <c r="X8" i="8"/>
  <c r="U8" i="8"/>
  <c r="P8" i="8"/>
  <c r="L8" i="8"/>
  <c r="BB107" i="8"/>
  <c r="AU107" i="8"/>
  <c r="AV107" i="8" s="1"/>
  <c r="AO107" i="8"/>
  <c r="AQ107" i="8" s="1"/>
  <c r="AH107" i="8"/>
  <c r="AD107" i="8"/>
  <c r="X107" i="8"/>
  <c r="U107" i="8"/>
  <c r="P107" i="8"/>
  <c r="L107" i="8"/>
  <c r="BB133" i="8"/>
  <c r="AU133" i="8"/>
  <c r="AV133" i="8" s="1"/>
  <c r="AO133" i="8"/>
  <c r="AQ133" i="8" s="1"/>
  <c r="AH133" i="8"/>
  <c r="AD133" i="8"/>
  <c r="X133" i="8"/>
  <c r="U133" i="8"/>
  <c r="P133" i="8"/>
  <c r="L133" i="8"/>
  <c r="BB147" i="8"/>
  <c r="AU147" i="8"/>
  <c r="AV147" i="8" s="1"/>
  <c r="AO147" i="8"/>
  <c r="AQ147" i="8" s="1"/>
  <c r="AH147" i="8"/>
  <c r="AD147" i="8"/>
  <c r="X147" i="8"/>
  <c r="U147" i="8"/>
  <c r="P147" i="8"/>
  <c r="L147" i="8"/>
  <c r="BB69" i="8"/>
  <c r="AU69" i="8"/>
  <c r="AV69" i="8" s="1"/>
  <c r="AO69" i="8"/>
  <c r="AQ69" i="8" s="1"/>
  <c r="AH69" i="8"/>
  <c r="AD69" i="8"/>
  <c r="X69" i="8"/>
  <c r="U69" i="8"/>
  <c r="P69" i="8"/>
  <c r="L69" i="8"/>
  <c r="BB7" i="8"/>
  <c r="AU7" i="8"/>
  <c r="AV7" i="8" s="1"/>
  <c r="AO7" i="8"/>
  <c r="AQ7" i="8" s="1"/>
  <c r="AH7" i="8"/>
  <c r="AD7" i="8"/>
  <c r="X7" i="8"/>
  <c r="U7" i="8"/>
  <c r="P7" i="8"/>
  <c r="L7" i="8"/>
  <c r="BB27" i="8"/>
  <c r="AU27" i="8"/>
  <c r="AV27" i="8" s="1"/>
  <c r="AO27" i="8"/>
  <c r="AQ27" i="8" s="1"/>
  <c r="AH27" i="8"/>
  <c r="AD27" i="8"/>
  <c r="X27" i="8"/>
  <c r="U27" i="8"/>
  <c r="P27" i="8"/>
  <c r="L27" i="8"/>
  <c r="BB103" i="8"/>
  <c r="AU103" i="8"/>
  <c r="AV103" i="8" s="1"/>
  <c r="AO103" i="8"/>
  <c r="AQ103" i="8" s="1"/>
  <c r="AH103" i="8"/>
  <c r="AD103" i="8"/>
  <c r="X103" i="8"/>
  <c r="U103" i="8"/>
  <c r="P103" i="8"/>
  <c r="L103" i="8"/>
  <c r="BB41" i="8"/>
  <c r="AU41" i="8"/>
  <c r="AV41" i="8" s="1"/>
  <c r="AO41" i="8"/>
  <c r="AQ41" i="8" s="1"/>
  <c r="AH41" i="8"/>
  <c r="AD41" i="8"/>
  <c r="X41" i="8"/>
  <c r="U41" i="8"/>
  <c r="P41" i="8"/>
  <c r="L41" i="8"/>
  <c r="BB50" i="8"/>
  <c r="AU50" i="8"/>
  <c r="AV50" i="8" s="1"/>
  <c r="AO50" i="8"/>
  <c r="AQ50" i="8" s="1"/>
  <c r="AH50" i="8"/>
  <c r="AD50" i="8"/>
  <c r="X50" i="8"/>
  <c r="U50" i="8"/>
  <c r="P50" i="8"/>
  <c r="L50" i="8"/>
  <c r="BB134" i="8"/>
  <c r="AU134" i="8"/>
  <c r="AV134" i="8" s="1"/>
  <c r="AO134" i="8"/>
  <c r="AQ134" i="8" s="1"/>
  <c r="AH134" i="8"/>
  <c r="AD134" i="8"/>
  <c r="X134" i="8"/>
  <c r="U134" i="8"/>
  <c r="P134" i="8"/>
  <c r="L134" i="8"/>
  <c r="BB63" i="8"/>
  <c r="AU63" i="8"/>
  <c r="AV63" i="8" s="1"/>
  <c r="AO63" i="8"/>
  <c r="AQ63" i="8" s="1"/>
  <c r="AH63" i="8"/>
  <c r="AD63" i="8"/>
  <c r="X63" i="8"/>
  <c r="U63" i="8"/>
  <c r="P63" i="8"/>
  <c r="L63" i="8"/>
  <c r="BB99" i="7"/>
  <c r="AU99" i="7"/>
  <c r="AV99" i="7" s="1"/>
  <c r="AO99" i="7"/>
  <c r="AQ99" i="7" s="1"/>
  <c r="AH99" i="7"/>
  <c r="AD99" i="7"/>
  <c r="X99" i="7"/>
  <c r="U99" i="7"/>
  <c r="P99" i="7"/>
  <c r="L99" i="7"/>
  <c r="BB152" i="7"/>
  <c r="AU152" i="7"/>
  <c r="AV152" i="7" s="1"/>
  <c r="AQ152" i="7"/>
  <c r="U152" i="7"/>
  <c r="P152" i="7"/>
  <c r="L152" i="7"/>
  <c r="BB154" i="7"/>
  <c r="AU154" i="7"/>
  <c r="AV154" i="7" s="1"/>
  <c r="AO154" i="7"/>
  <c r="AQ154" i="7" s="1"/>
  <c r="AH154" i="7"/>
  <c r="AD154" i="7"/>
  <c r="X154" i="7"/>
  <c r="U154" i="7"/>
  <c r="P154" i="7"/>
  <c r="L154" i="7"/>
  <c r="BB34" i="7"/>
  <c r="AU34" i="7"/>
  <c r="AV34" i="7" s="1"/>
  <c r="AO34" i="7"/>
  <c r="AQ34" i="7" s="1"/>
  <c r="AH34" i="7"/>
  <c r="AD34" i="7"/>
  <c r="X34" i="7"/>
  <c r="U34" i="7"/>
  <c r="P34" i="7"/>
  <c r="L34" i="7"/>
  <c r="BB68" i="7"/>
  <c r="AU68" i="7"/>
  <c r="AV68" i="7" s="1"/>
  <c r="AO68" i="7"/>
  <c r="AQ68" i="7" s="1"/>
  <c r="AH68" i="7"/>
  <c r="AD68" i="7"/>
  <c r="X68" i="7"/>
  <c r="U68" i="7"/>
  <c r="P68" i="7"/>
  <c r="L68" i="7"/>
  <c r="BB4" i="7"/>
  <c r="AU4" i="7"/>
  <c r="AV4" i="7" s="1"/>
  <c r="AO4" i="7"/>
  <c r="AQ4" i="7" s="1"/>
  <c r="AH4" i="7"/>
  <c r="AD4" i="7"/>
  <c r="X4" i="7"/>
  <c r="U4" i="7"/>
  <c r="P4" i="7"/>
  <c r="L4" i="7"/>
  <c r="BB29" i="7"/>
  <c r="AU29" i="7"/>
  <c r="AV29" i="7" s="1"/>
  <c r="AO29" i="7"/>
  <c r="AQ29" i="7" s="1"/>
  <c r="AH29" i="7"/>
  <c r="AD29" i="7"/>
  <c r="X29" i="7"/>
  <c r="U29" i="7"/>
  <c r="P29" i="7"/>
  <c r="L29" i="7"/>
  <c r="BB3" i="7"/>
  <c r="AU3" i="7"/>
  <c r="AV3" i="7" s="1"/>
  <c r="AO3" i="7"/>
  <c r="AQ3" i="7" s="1"/>
  <c r="AH3" i="7"/>
  <c r="AD3" i="7"/>
  <c r="X3" i="7"/>
  <c r="U3" i="7"/>
  <c r="P3" i="7"/>
  <c r="L3" i="7"/>
  <c r="BB30" i="7"/>
  <c r="AU30" i="7"/>
  <c r="AV30" i="7" s="1"/>
  <c r="AO30" i="7"/>
  <c r="AQ30" i="7" s="1"/>
  <c r="AH30" i="7"/>
  <c r="AD30" i="7"/>
  <c r="X30" i="7"/>
  <c r="U30" i="7"/>
  <c r="P30" i="7"/>
  <c r="L30" i="7"/>
  <c r="BB150" i="7"/>
  <c r="AU150" i="7"/>
  <c r="AV150" i="7" s="1"/>
  <c r="AO150" i="7"/>
  <c r="AQ150" i="7" s="1"/>
  <c r="AH150" i="7"/>
  <c r="AD150" i="7"/>
  <c r="X150" i="7"/>
  <c r="U150" i="7"/>
  <c r="P150" i="7"/>
  <c r="L150" i="7"/>
  <c r="BB35" i="7"/>
  <c r="AU35" i="7"/>
  <c r="AV35" i="7" s="1"/>
  <c r="AO35" i="7"/>
  <c r="AQ35" i="7" s="1"/>
  <c r="AH35" i="7"/>
  <c r="AD35" i="7"/>
  <c r="X35" i="7"/>
  <c r="U35" i="7"/>
  <c r="P35" i="7"/>
  <c r="L35" i="7"/>
  <c r="BB48" i="7"/>
  <c r="AU48" i="7"/>
  <c r="AV48" i="7" s="1"/>
  <c r="AO48" i="7"/>
  <c r="AQ48" i="7" s="1"/>
  <c r="AH48" i="7"/>
  <c r="AD48" i="7"/>
  <c r="X48" i="7"/>
  <c r="U48" i="7"/>
  <c r="P48" i="7"/>
  <c r="L48" i="7"/>
  <c r="BB132" i="7"/>
  <c r="AU132" i="7"/>
  <c r="AV132" i="7" s="1"/>
  <c r="AQ132" i="7"/>
  <c r="U132" i="7"/>
  <c r="P132" i="7"/>
  <c r="L132" i="7"/>
  <c r="BB140" i="7"/>
  <c r="AU140" i="7"/>
  <c r="AV140" i="7" s="1"/>
  <c r="AO140" i="7"/>
  <c r="AQ140" i="7" s="1"/>
  <c r="AH140" i="7"/>
  <c r="AD140" i="7"/>
  <c r="X140" i="7"/>
  <c r="U140" i="7"/>
  <c r="P140" i="7"/>
  <c r="L140" i="7"/>
  <c r="BB106" i="7"/>
  <c r="AU106" i="7"/>
  <c r="AV106" i="7" s="1"/>
  <c r="AO106" i="7"/>
  <c r="AQ106" i="7" s="1"/>
  <c r="AH106" i="7"/>
  <c r="AD106" i="7"/>
  <c r="X106" i="7"/>
  <c r="U106" i="7"/>
  <c r="P106" i="7"/>
  <c r="L106" i="7"/>
  <c r="BB109" i="7"/>
  <c r="AU109" i="7"/>
  <c r="AV109" i="7" s="1"/>
  <c r="AO109" i="7"/>
  <c r="AQ109" i="7" s="1"/>
  <c r="AH109" i="7"/>
  <c r="AD109" i="7"/>
  <c r="X109" i="7"/>
  <c r="U109" i="7"/>
  <c r="P109" i="7"/>
  <c r="L109" i="7"/>
  <c r="BB121" i="7"/>
  <c r="AU121" i="7"/>
  <c r="AV121" i="7" s="1"/>
  <c r="AO121" i="7"/>
  <c r="AQ121" i="7" s="1"/>
  <c r="AH121" i="7"/>
  <c r="AD121" i="7"/>
  <c r="X121" i="7"/>
  <c r="U121" i="7"/>
  <c r="P121" i="7"/>
  <c r="L121" i="7"/>
  <c r="BB24" i="7"/>
  <c r="AU24" i="7"/>
  <c r="AV24" i="7" s="1"/>
  <c r="AO24" i="7"/>
  <c r="AQ24" i="7" s="1"/>
  <c r="AH24" i="7"/>
  <c r="AD24" i="7"/>
  <c r="X24" i="7"/>
  <c r="U24" i="7"/>
  <c r="P24" i="7"/>
  <c r="L24" i="7"/>
  <c r="BB45" i="7"/>
  <c r="AU45" i="7"/>
  <c r="AV45" i="7" s="1"/>
  <c r="AO45" i="7"/>
  <c r="AQ45" i="7" s="1"/>
  <c r="AH45" i="7"/>
  <c r="AD45" i="7"/>
  <c r="X45" i="7"/>
  <c r="U45" i="7"/>
  <c r="P45" i="7"/>
  <c r="L45" i="7"/>
  <c r="BB32" i="7"/>
  <c r="AU32" i="7"/>
  <c r="AV32" i="7" s="1"/>
  <c r="AO32" i="7"/>
  <c r="AQ32" i="7" s="1"/>
  <c r="AH32" i="7"/>
  <c r="AD32" i="7"/>
  <c r="X32" i="7"/>
  <c r="U32" i="7"/>
  <c r="P32" i="7"/>
  <c r="L32" i="7"/>
  <c r="BB59" i="7"/>
  <c r="AU59" i="7"/>
  <c r="AV59" i="7" s="1"/>
  <c r="AQ59" i="7"/>
  <c r="U59" i="7"/>
  <c r="P59" i="7"/>
  <c r="L59" i="7"/>
  <c r="BB37" i="7"/>
  <c r="AU37" i="7"/>
  <c r="AV37" i="7" s="1"/>
  <c r="AO37" i="7"/>
  <c r="AQ37" i="7" s="1"/>
  <c r="AH37" i="7"/>
  <c r="AD37" i="7"/>
  <c r="X37" i="7"/>
  <c r="U37" i="7"/>
  <c r="P37" i="7"/>
  <c r="L37" i="7"/>
  <c r="BB12" i="7"/>
  <c r="AU12" i="7"/>
  <c r="AV12" i="7" s="1"/>
  <c r="AO12" i="7"/>
  <c r="AQ12" i="7" s="1"/>
  <c r="AH12" i="7"/>
  <c r="AD12" i="7"/>
  <c r="X12" i="7"/>
  <c r="U12" i="7"/>
  <c r="P12" i="7"/>
  <c r="L12" i="7"/>
  <c r="BB26" i="7"/>
  <c r="AU26" i="7"/>
  <c r="AV26" i="7" s="1"/>
  <c r="AO26" i="7"/>
  <c r="AQ26" i="7" s="1"/>
  <c r="AH26" i="7"/>
  <c r="AD26" i="7"/>
  <c r="X26" i="7"/>
  <c r="U26" i="7"/>
  <c r="P26" i="7"/>
  <c r="L26" i="7"/>
  <c r="BB52" i="7"/>
  <c r="AU52" i="7"/>
  <c r="AV52" i="7" s="1"/>
  <c r="AO52" i="7"/>
  <c r="AQ52" i="7" s="1"/>
  <c r="AH52" i="7"/>
  <c r="AD52" i="7"/>
  <c r="X52" i="7"/>
  <c r="U52" i="7"/>
  <c r="P52" i="7"/>
  <c r="L52" i="7"/>
  <c r="BB9" i="7"/>
  <c r="AU9" i="7"/>
  <c r="AV9" i="7" s="1"/>
  <c r="AO9" i="7"/>
  <c r="AQ9" i="7" s="1"/>
  <c r="AH9" i="7"/>
  <c r="AD9" i="7"/>
  <c r="X9" i="7"/>
  <c r="U9" i="7"/>
  <c r="P9" i="7"/>
  <c r="L9" i="7"/>
  <c r="BB124" i="7"/>
  <c r="AU124" i="7"/>
  <c r="AV124" i="7" s="1"/>
  <c r="AO124" i="7"/>
  <c r="AQ124" i="7" s="1"/>
  <c r="AH124" i="7"/>
  <c r="AD124" i="7"/>
  <c r="X124" i="7"/>
  <c r="U124" i="7"/>
  <c r="P124" i="7"/>
  <c r="L124" i="7"/>
  <c r="BB151" i="7"/>
  <c r="AU151" i="7"/>
  <c r="AV151" i="7" s="1"/>
  <c r="AO151" i="7"/>
  <c r="AQ151" i="7" s="1"/>
  <c r="AH151" i="7"/>
  <c r="AD151" i="7"/>
  <c r="X151" i="7"/>
  <c r="U151" i="7"/>
  <c r="P151" i="7"/>
  <c r="L151" i="7"/>
  <c r="BB91" i="7"/>
  <c r="AU91" i="7"/>
  <c r="AV91" i="7" s="1"/>
  <c r="AO91" i="7"/>
  <c r="AQ91" i="7" s="1"/>
  <c r="AH91" i="7"/>
  <c r="AD91" i="7"/>
  <c r="X91" i="7"/>
  <c r="U91" i="7"/>
  <c r="P91" i="7"/>
  <c r="L91" i="7"/>
  <c r="BB137" i="7"/>
  <c r="AU137" i="7"/>
  <c r="AV137" i="7" s="1"/>
  <c r="AQ137" i="7"/>
  <c r="U137" i="7"/>
  <c r="P137" i="7"/>
  <c r="L137" i="7"/>
  <c r="BB98" i="7"/>
  <c r="AU98" i="7"/>
  <c r="AV98" i="7" s="1"/>
  <c r="AO98" i="7"/>
  <c r="AQ98" i="7" s="1"/>
  <c r="AH98" i="7"/>
  <c r="AD98" i="7"/>
  <c r="X98" i="7"/>
  <c r="U98" i="7"/>
  <c r="P98" i="7"/>
  <c r="L98" i="7"/>
  <c r="BB105" i="7"/>
  <c r="AU105" i="7"/>
  <c r="AV105" i="7" s="1"/>
  <c r="AO105" i="7"/>
  <c r="AQ105" i="7" s="1"/>
  <c r="AH105" i="7"/>
  <c r="AD105" i="7"/>
  <c r="X105" i="7"/>
  <c r="U105" i="7"/>
  <c r="P105" i="7"/>
  <c r="L105" i="7"/>
  <c r="BB122" i="7"/>
  <c r="AU122" i="7"/>
  <c r="AV122" i="7" s="1"/>
  <c r="AO122" i="7"/>
  <c r="AQ122" i="7" s="1"/>
  <c r="AH122" i="7"/>
  <c r="AD122" i="7"/>
  <c r="X122" i="7"/>
  <c r="U122" i="7"/>
  <c r="P122" i="7"/>
  <c r="L122" i="7"/>
  <c r="BB117" i="7"/>
  <c r="AU117" i="7"/>
  <c r="AV117" i="7" s="1"/>
  <c r="AO117" i="7"/>
  <c r="AQ117" i="7" s="1"/>
  <c r="AH117" i="7"/>
  <c r="AD117" i="7"/>
  <c r="X117" i="7"/>
  <c r="U117" i="7"/>
  <c r="P117" i="7"/>
  <c r="L117" i="7"/>
  <c r="BB146" i="7"/>
  <c r="AU146" i="7"/>
  <c r="AV146" i="7" s="1"/>
  <c r="AO146" i="7"/>
  <c r="AQ146" i="7" s="1"/>
  <c r="AH146" i="7"/>
  <c r="AD146" i="7"/>
  <c r="X146" i="7"/>
  <c r="U146" i="7"/>
  <c r="P146" i="7"/>
  <c r="L146" i="7"/>
  <c r="BB97" i="7"/>
  <c r="AU97" i="7"/>
  <c r="AV97" i="7" s="1"/>
  <c r="AO97" i="7"/>
  <c r="AQ97" i="7" s="1"/>
  <c r="AH97" i="7"/>
  <c r="AD97" i="7"/>
  <c r="X97" i="7"/>
  <c r="U97" i="7"/>
  <c r="P97" i="7"/>
  <c r="L97" i="7"/>
  <c r="BB130" i="7"/>
  <c r="AU130" i="7"/>
  <c r="AV130" i="7" s="1"/>
  <c r="AO130" i="7"/>
  <c r="AQ130" i="7" s="1"/>
  <c r="AH130" i="7"/>
  <c r="AD130" i="7"/>
  <c r="X130" i="7"/>
  <c r="U130" i="7"/>
  <c r="P130" i="7"/>
  <c r="L130" i="7"/>
  <c r="BB79" i="7"/>
  <c r="AU79" i="7"/>
  <c r="AV79" i="7" s="1"/>
  <c r="AQ79" i="7"/>
  <c r="U79" i="7"/>
  <c r="P79" i="7"/>
  <c r="L79" i="7"/>
  <c r="BB119" i="7"/>
  <c r="AU119" i="7"/>
  <c r="AV119" i="7" s="1"/>
  <c r="AO119" i="7"/>
  <c r="AQ119" i="7" s="1"/>
  <c r="AH119" i="7"/>
  <c r="AD119" i="7"/>
  <c r="X119" i="7"/>
  <c r="U119" i="7"/>
  <c r="P119" i="7"/>
  <c r="L119" i="7"/>
  <c r="BB89" i="7"/>
  <c r="AU89" i="7"/>
  <c r="AV89" i="7" s="1"/>
  <c r="AO89" i="7"/>
  <c r="AQ89" i="7" s="1"/>
  <c r="AH89" i="7"/>
  <c r="AD89" i="7"/>
  <c r="X89" i="7"/>
  <c r="U89" i="7"/>
  <c r="P89" i="7"/>
  <c r="L89" i="7"/>
  <c r="BB144" i="7"/>
  <c r="AU144" i="7"/>
  <c r="AV144" i="7" s="1"/>
  <c r="AO144" i="7"/>
  <c r="AQ144" i="7" s="1"/>
  <c r="AH144" i="7"/>
  <c r="AD144" i="7"/>
  <c r="X144" i="7"/>
  <c r="U144" i="7"/>
  <c r="P144" i="7"/>
  <c r="L144" i="7"/>
  <c r="BB108" i="7"/>
  <c r="AU108" i="7"/>
  <c r="AV108" i="7" s="1"/>
  <c r="AO108" i="7"/>
  <c r="AQ108" i="7" s="1"/>
  <c r="AH108" i="7"/>
  <c r="AD108" i="7"/>
  <c r="X108" i="7"/>
  <c r="U108" i="7"/>
  <c r="P108" i="7"/>
  <c r="L108" i="7"/>
  <c r="BB142" i="7"/>
  <c r="AU142" i="7"/>
  <c r="AV142" i="7" s="1"/>
  <c r="AO142" i="7"/>
  <c r="AQ142" i="7" s="1"/>
  <c r="AH142" i="7"/>
  <c r="AD142" i="7"/>
  <c r="X142" i="7"/>
  <c r="U142" i="7"/>
  <c r="P142" i="7"/>
  <c r="L142" i="7"/>
  <c r="BB53" i="7"/>
  <c r="AU53" i="7"/>
  <c r="AV53" i="7" s="1"/>
  <c r="AQ53" i="7"/>
  <c r="U53" i="7"/>
  <c r="P53" i="7"/>
  <c r="L53" i="7"/>
  <c r="BB120" i="7"/>
  <c r="AU120" i="7"/>
  <c r="AV120" i="7" s="1"/>
  <c r="AO120" i="7"/>
  <c r="AQ120" i="7" s="1"/>
  <c r="AH120" i="7"/>
  <c r="AD120" i="7"/>
  <c r="X120" i="7"/>
  <c r="U120" i="7"/>
  <c r="P120" i="7"/>
  <c r="L120" i="7"/>
  <c r="BB58" i="7"/>
  <c r="AV58" i="7"/>
  <c r="AO58" i="7"/>
  <c r="AQ58" i="7" s="1"/>
  <c r="AH58" i="7"/>
  <c r="AD58" i="7"/>
  <c r="X58" i="7"/>
  <c r="U58" i="7"/>
  <c r="P58" i="7"/>
  <c r="L58" i="7"/>
  <c r="BB82" i="7"/>
  <c r="AU82" i="7"/>
  <c r="AV82" i="7" s="1"/>
  <c r="AQ82" i="7"/>
  <c r="U82" i="7"/>
  <c r="P82" i="7"/>
  <c r="L82" i="7"/>
  <c r="BB75" i="7"/>
  <c r="AU75" i="7"/>
  <c r="AV75" i="7" s="1"/>
  <c r="AO75" i="7"/>
  <c r="AQ75" i="7" s="1"/>
  <c r="AH75" i="7"/>
  <c r="AD75" i="7"/>
  <c r="X75" i="7"/>
  <c r="U75" i="7"/>
  <c r="P75" i="7"/>
  <c r="L75" i="7"/>
  <c r="BB62" i="7"/>
  <c r="AU62" i="7"/>
  <c r="AV62" i="7" s="1"/>
  <c r="AO62" i="7"/>
  <c r="AQ62" i="7" s="1"/>
  <c r="AH62" i="7"/>
  <c r="AD62" i="7"/>
  <c r="X62" i="7"/>
  <c r="U62" i="7"/>
  <c r="P62" i="7"/>
  <c r="L62" i="7"/>
  <c r="BB16" i="7"/>
  <c r="AU16" i="7"/>
  <c r="AV16" i="7" s="1"/>
  <c r="AO16" i="7"/>
  <c r="AQ16" i="7" s="1"/>
  <c r="AH16" i="7"/>
  <c r="AD16" i="7"/>
  <c r="X16" i="7"/>
  <c r="U16" i="7"/>
  <c r="P16" i="7"/>
  <c r="L16" i="7"/>
  <c r="BB33" i="7"/>
  <c r="AU33" i="7"/>
  <c r="AV33" i="7" s="1"/>
  <c r="AO33" i="7"/>
  <c r="AQ33" i="7" s="1"/>
  <c r="AH33" i="7"/>
  <c r="AD33" i="7"/>
  <c r="X33" i="7"/>
  <c r="U33" i="7"/>
  <c r="P33" i="7"/>
  <c r="L33" i="7"/>
  <c r="BB43" i="7"/>
  <c r="AU43" i="7"/>
  <c r="AV43" i="7" s="1"/>
  <c r="AQ43" i="7"/>
  <c r="U43" i="7"/>
  <c r="P43" i="7"/>
  <c r="L43" i="7"/>
  <c r="BB88" i="7"/>
  <c r="AU88" i="7"/>
  <c r="AV88" i="7" s="1"/>
  <c r="AO88" i="7"/>
  <c r="AQ88" i="7" s="1"/>
  <c r="AH88" i="7"/>
  <c r="AD88" i="7"/>
  <c r="X88" i="7"/>
  <c r="U88" i="7"/>
  <c r="P88" i="7"/>
  <c r="L88" i="7"/>
  <c r="BB23" i="7"/>
  <c r="AU23" i="7"/>
  <c r="AV23" i="7" s="1"/>
  <c r="AO23" i="7"/>
  <c r="AQ23" i="7" s="1"/>
  <c r="AH23" i="7"/>
  <c r="AD23" i="7"/>
  <c r="X23" i="7"/>
  <c r="U23" i="7"/>
  <c r="P23" i="7"/>
  <c r="L23" i="7"/>
  <c r="BB138" i="7"/>
  <c r="AU138" i="7"/>
  <c r="AV138" i="7" s="1"/>
  <c r="AO138" i="7"/>
  <c r="AQ138" i="7" s="1"/>
  <c r="AH138" i="7"/>
  <c r="AD138" i="7"/>
  <c r="X138" i="7"/>
  <c r="U138" i="7"/>
  <c r="P138" i="7"/>
  <c r="L138" i="7"/>
  <c r="BB78" i="7"/>
  <c r="AU78" i="7"/>
  <c r="AV78" i="7" s="1"/>
  <c r="AO78" i="7"/>
  <c r="AQ78" i="7" s="1"/>
  <c r="AH78" i="7"/>
  <c r="AD78" i="7"/>
  <c r="X78" i="7"/>
  <c r="U78" i="7"/>
  <c r="P78" i="7"/>
  <c r="L78" i="7"/>
  <c r="BB44" i="7"/>
  <c r="AU44" i="7"/>
  <c r="AV44" i="7" s="1"/>
  <c r="AO44" i="7"/>
  <c r="AQ44" i="7" s="1"/>
  <c r="AH44" i="7"/>
  <c r="AD44" i="7"/>
  <c r="X44" i="7"/>
  <c r="U44" i="7"/>
  <c r="P44" i="7"/>
  <c r="L44" i="7"/>
  <c r="BB93" i="7"/>
  <c r="AU93" i="7"/>
  <c r="AV93" i="7" s="1"/>
  <c r="AO93" i="7"/>
  <c r="AQ93" i="7" s="1"/>
  <c r="AH93" i="7"/>
  <c r="AD93" i="7"/>
  <c r="X93" i="7"/>
  <c r="U93" i="7"/>
  <c r="P93" i="7"/>
  <c r="L93" i="7"/>
  <c r="BB21" i="7"/>
  <c r="AU21" i="7"/>
  <c r="AV21" i="7" s="1"/>
  <c r="AQ21" i="7"/>
  <c r="U21" i="7"/>
  <c r="P21" i="7"/>
  <c r="L21" i="7"/>
  <c r="BB19" i="7"/>
  <c r="AU19" i="7"/>
  <c r="AV19" i="7" s="1"/>
  <c r="AO19" i="7"/>
  <c r="AQ19" i="7" s="1"/>
  <c r="AH19" i="7"/>
  <c r="AD19" i="7"/>
  <c r="X19" i="7"/>
  <c r="U19" i="7"/>
  <c r="P19" i="7"/>
  <c r="L19" i="7"/>
  <c r="BB76" i="7"/>
  <c r="AU76" i="7"/>
  <c r="AV76" i="7" s="1"/>
  <c r="AO76" i="7"/>
  <c r="AQ76" i="7" s="1"/>
  <c r="AH76" i="7"/>
  <c r="AD76" i="7"/>
  <c r="X76" i="7"/>
  <c r="U76" i="7"/>
  <c r="P76" i="7"/>
  <c r="L76" i="7"/>
  <c r="BB111" i="7"/>
  <c r="AU111" i="7"/>
  <c r="AV111" i="7" s="1"/>
  <c r="AQ111" i="7"/>
  <c r="U111" i="7"/>
  <c r="P111" i="7"/>
  <c r="L111" i="7"/>
  <c r="BB101" i="7"/>
  <c r="AU101" i="7"/>
  <c r="AV101" i="7" s="1"/>
  <c r="AO101" i="7"/>
  <c r="AQ101" i="7" s="1"/>
  <c r="AH101" i="7"/>
  <c r="AD101" i="7"/>
  <c r="X101" i="7"/>
  <c r="U101" i="7"/>
  <c r="P101" i="7"/>
  <c r="L101" i="7"/>
  <c r="BB153" i="7"/>
  <c r="AU153" i="7"/>
  <c r="AV153" i="7" s="1"/>
  <c r="AO153" i="7"/>
  <c r="AQ153" i="7" s="1"/>
  <c r="AH153" i="7"/>
  <c r="AD153" i="7"/>
  <c r="X153" i="7"/>
  <c r="U153" i="7"/>
  <c r="P153" i="7"/>
  <c r="L153" i="7"/>
  <c r="BB87" i="7"/>
  <c r="AU87" i="7"/>
  <c r="AV87" i="7" s="1"/>
  <c r="AQ87" i="7"/>
  <c r="U87" i="7"/>
  <c r="P87" i="7"/>
  <c r="L87" i="7"/>
  <c r="BB86" i="7"/>
  <c r="AU86" i="7"/>
  <c r="AV86" i="7" s="1"/>
  <c r="AO86" i="7"/>
  <c r="AQ86" i="7" s="1"/>
  <c r="AH86" i="7"/>
  <c r="AD86" i="7"/>
  <c r="X86" i="7"/>
  <c r="U86" i="7"/>
  <c r="P86" i="7"/>
  <c r="L86" i="7"/>
  <c r="BB100" i="7"/>
  <c r="AU100" i="7"/>
  <c r="AV100" i="7" s="1"/>
  <c r="AO100" i="7"/>
  <c r="AQ100" i="7" s="1"/>
  <c r="AH100" i="7"/>
  <c r="AD100" i="7"/>
  <c r="X100" i="7"/>
  <c r="U100" i="7"/>
  <c r="P100" i="7"/>
  <c r="L100" i="7"/>
  <c r="BB61" i="7"/>
  <c r="AU61" i="7"/>
  <c r="AV61" i="7" s="1"/>
  <c r="AO61" i="7"/>
  <c r="AQ61" i="7" s="1"/>
  <c r="AH61" i="7"/>
  <c r="AD61" i="7"/>
  <c r="X61" i="7"/>
  <c r="U61" i="7"/>
  <c r="P61" i="7"/>
  <c r="L61" i="7"/>
  <c r="BB104" i="7"/>
  <c r="AU104" i="7"/>
  <c r="AV104" i="7" s="1"/>
  <c r="AO104" i="7"/>
  <c r="AQ104" i="7" s="1"/>
  <c r="AH104" i="7"/>
  <c r="AD104" i="7"/>
  <c r="X104" i="7"/>
  <c r="U104" i="7"/>
  <c r="P104" i="7"/>
  <c r="L104" i="7"/>
  <c r="BB46" i="7"/>
  <c r="AU46" i="7"/>
  <c r="AV46" i="7" s="1"/>
  <c r="AO46" i="7"/>
  <c r="AQ46" i="7" s="1"/>
  <c r="AH46" i="7"/>
  <c r="AD46" i="7"/>
  <c r="X46" i="7"/>
  <c r="U46" i="7"/>
  <c r="P46" i="7"/>
  <c r="L46" i="7"/>
  <c r="BB74" i="7"/>
  <c r="AU74" i="7"/>
  <c r="AV74" i="7" s="1"/>
  <c r="AO74" i="7"/>
  <c r="AQ74" i="7" s="1"/>
  <c r="AH74" i="7"/>
  <c r="AD74" i="7"/>
  <c r="X74" i="7"/>
  <c r="U74" i="7"/>
  <c r="P74" i="7"/>
  <c r="L74" i="7"/>
  <c r="BB112" i="7"/>
  <c r="AU112" i="7"/>
  <c r="AV112" i="7" s="1"/>
  <c r="AO112" i="7"/>
  <c r="AQ112" i="7" s="1"/>
  <c r="AH112" i="7"/>
  <c r="AD112" i="7"/>
  <c r="X112" i="7"/>
  <c r="U112" i="7"/>
  <c r="P112" i="7"/>
  <c r="L112" i="7"/>
  <c r="BB141" i="7"/>
  <c r="AU141" i="7"/>
  <c r="AV141" i="7" s="1"/>
  <c r="AQ141" i="7"/>
  <c r="U141" i="7"/>
  <c r="P141" i="7"/>
  <c r="L141" i="7"/>
  <c r="BB139" i="7"/>
  <c r="AV139" i="7"/>
  <c r="AO139" i="7"/>
  <c r="AQ139" i="7" s="1"/>
  <c r="AH139" i="7"/>
  <c r="AD139" i="7"/>
  <c r="X139" i="7"/>
  <c r="U139" i="7"/>
  <c r="P139" i="7"/>
  <c r="L139" i="7"/>
  <c r="BB66" i="7"/>
  <c r="AU66" i="7"/>
  <c r="AV66" i="7" s="1"/>
  <c r="AO66" i="7"/>
  <c r="AQ66" i="7" s="1"/>
  <c r="AH66" i="7"/>
  <c r="AD66" i="7"/>
  <c r="X66" i="7"/>
  <c r="U66" i="7"/>
  <c r="P66" i="7"/>
  <c r="L66" i="7"/>
  <c r="BB123" i="7"/>
  <c r="AU123" i="7"/>
  <c r="AV123" i="7" s="1"/>
  <c r="AO123" i="7"/>
  <c r="AQ123" i="7" s="1"/>
  <c r="AH123" i="7"/>
  <c r="AD123" i="7"/>
  <c r="X123" i="7"/>
  <c r="U123" i="7"/>
  <c r="P123" i="7"/>
  <c r="L123" i="7"/>
  <c r="BB145" i="7"/>
  <c r="AU145" i="7"/>
  <c r="AV145" i="7" s="1"/>
  <c r="AO145" i="7"/>
  <c r="AQ145" i="7" s="1"/>
  <c r="AH145" i="7"/>
  <c r="AD145" i="7"/>
  <c r="X145" i="7"/>
  <c r="U145" i="7"/>
  <c r="P145" i="7"/>
  <c r="L145" i="7"/>
  <c r="BB17" i="7"/>
  <c r="AU17" i="7"/>
  <c r="AV17" i="7" s="1"/>
  <c r="AO17" i="7"/>
  <c r="AQ17" i="7" s="1"/>
  <c r="AH17" i="7"/>
  <c r="AD17" i="7"/>
  <c r="X17" i="7"/>
  <c r="U17" i="7"/>
  <c r="P17" i="7"/>
  <c r="L17" i="7"/>
  <c r="BB42" i="7"/>
  <c r="AU42" i="7"/>
  <c r="AV42" i="7" s="1"/>
  <c r="AO42" i="7"/>
  <c r="AQ42" i="7" s="1"/>
  <c r="AH42" i="7"/>
  <c r="AD42" i="7"/>
  <c r="X42" i="7"/>
  <c r="U42" i="7"/>
  <c r="P42" i="7"/>
  <c r="L42" i="7"/>
  <c r="BB5" i="7"/>
  <c r="AU5" i="7"/>
  <c r="AV5" i="7" s="1"/>
  <c r="AO5" i="7"/>
  <c r="AQ5" i="7" s="1"/>
  <c r="AH5" i="7"/>
  <c r="AD5" i="7"/>
  <c r="X5" i="7"/>
  <c r="U5" i="7"/>
  <c r="P5" i="7"/>
  <c r="L5" i="7"/>
  <c r="BB11" i="7"/>
  <c r="AU11" i="7"/>
  <c r="AV11" i="7" s="1"/>
  <c r="AO11" i="7"/>
  <c r="AQ11" i="7" s="1"/>
  <c r="AH11" i="7"/>
  <c r="AD11" i="7"/>
  <c r="X11" i="7"/>
  <c r="U11" i="7"/>
  <c r="P11" i="7"/>
  <c r="L11" i="7"/>
  <c r="BB67" i="7"/>
  <c r="AU67" i="7"/>
  <c r="AV67" i="7" s="1"/>
  <c r="AO67" i="7"/>
  <c r="AQ67" i="7" s="1"/>
  <c r="AH67" i="7"/>
  <c r="AD67" i="7"/>
  <c r="X67" i="7"/>
  <c r="U67" i="7"/>
  <c r="P67" i="7"/>
  <c r="L67" i="7"/>
  <c r="BB15" i="7"/>
  <c r="AU15" i="7"/>
  <c r="AV15" i="7" s="1"/>
  <c r="AQ15" i="7"/>
  <c r="U15" i="7"/>
  <c r="P15" i="7"/>
  <c r="L15" i="7"/>
  <c r="BB114" i="7"/>
  <c r="AU114" i="7"/>
  <c r="AV114" i="7" s="1"/>
  <c r="AO114" i="7"/>
  <c r="AQ114" i="7" s="1"/>
  <c r="AH114" i="7"/>
  <c r="AD114" i="7"/>
  <c r="X114" i="7"/>
  <c r="U114" i="7"/>
  <c r="P114" i="7"/>
  <c r="L114" i="7"/>
  <c r="BB60" i="7"/>
  <c r="AU60" i="7"/>
  <c r="AV60" i="7" s="1"/>
  <c r="AQ60" i="7"/>
  <c r="U60" i="7"/>
  <c r="P60" i="7"/>
  <c r="L60" i="7"/>
  <c r="BB72" i="7"/>
  <c r="AU72" i="7"/>
  <c r="AV72" i="7" s="1"/>
  <c r="AO72" i="7"/>
  <c r="AQ72" i="7" s="1"/>
  <c r="AH72" i="7"/>
  <c r="AD72" i="7"/>
  <c r="X72" i="7"/>
  <c r="U72" i="7"/>
  <c r="P72" i="7"/>
  <c r="L72" i="7"/>
  <c r="BB81" i="7"/>
  <c r="AU81" i="7"/>
  <c r="AV81" i="7" s="1"/>
  <c r="AO81" i="7"/>
  <c r="AQ81" i="7" s="1"/>
  <c r="AH81" i="7"/>
  <c r="AD81" i="7"/>
  <c r="X81" i="7"/>
  <c r="U81" i="7"/>
  <c r="P81" i="7"/>
  <c r="L81" i="7"/>
  <c r="BB94" i="7"/>
  <c r="AU94" i="7"/>
  <c r="AV94" i="7" s="1"/>
  <c r="AQ94" i="7"/>
  <c r="U94" i="7"/>
  <c r="P94" i="7"/>
  <c r="L94" i="7"/>
  <c r="BB128" i="7"/>
  <c r="AU128" i="7"/>
  <c r="AV128" i="7" s="1"/>
  <c r="AO128" i="7"/>
  <c r="AQ128" i="7" s="1"/>
  <c r="AH128" i="7"/>
  <c r="AD128" i="7"/>
  <c r="X128" i="7"/>
  <c r="U128" i="7"/>
  <c r="P128" i="7"/>
  <c r="L128" i="7"/>
  <c r="BB20" i="7"/>
  <c r="AU20" i="7"/>
  <c r="AV20" i="7" s="1"/>
  <c r="AO20" i="7"/>
  <c r="AQ20" i="7" s="1"/>
  <c r="AH20" i="7"/>
  <c r="AD20" i="7"/>
  <c r="X20" i="7"/>
  <c r="U20" i="7"/>
  <c r="P20" i="7"/>
  <c r="L20" i="7"/>
  <c r="BB25" i="7"/>
  <c r="AU25" i="7"/>
  <c r="AV25" i="7" s="1"/>
  <c r="AO25" i="7"/>
  <c r="AQ25" i="7" s="1"/>
  <c r="AH25" i="7"/>
  <c r="AD25" i="7"/>
  <c r="X25" i="7"/>
  <c r="U25" i="7"/>
  <c r="P25" i="7"/>
  <c r="L25" i="7"/>
  <c r="BB56" i="7"/>
  <c r="AU56" i="7"/>
  <c r="AV56" i="7" s="1"/>
  <c r="AO56" i="7"/>
  <c r="AQ56" i="7" s="1"/>
  <c r="AH56" i="7"/>
  <c r="AD56" i="7"/>
  <c r="X56" i="7"/>
  <c r="U56" i="7"/>
  <c r="P56" i="7"/>
  <c r="L56" i="7"/>
  <c r="BB143" i="7"/>
  <c r="AU143" i="7"/>
  <c r="AV143" i="7" s="1"/>
  <c r="AO143" i="7"/>
  <c r="AQ143" i="7" s="1"/>
  <c r="AH143" i="7"/>
  <c r="AD143" i="7"/>
  <c r="X143" i="7"/>
  <c r="U143" i="7"/>
  <c r="P143" i="7"/>
  <c r="L143" i="7"/>
  <c r="BB49" i="7"/>
  <c r="AU49" i="7"/>
  <c r="AV49" i="7" s="1"/>
  <c r="AQ49" i="7"/>
  <c r="U49" i="7"/>
  <c r="P49" i="7"/>
  <c r="L49" i="7"/>
  <c r="BB28" i="7"/>
  <c r="AU28" i="7"/>
  <c r="AV28" i="7" s="1"/>
  <c r="AQ28" i="7"/>
  <c r="U28" i="7"/>
  <c r="P28" i="7"/>
  <c r="L28" i="7"/>
  <c r="BB131" i="7"/>
  <c r="AU131" i="7"/>
  <c r="AV131" i="7" s="1"/>
  <c r="AQ131" i="7"/>
  <c r="U131" i="7"/>
  <c r="P131" i="7"/>
  <c r="L131" i="7"/>
  <c r="BB18" i="7"/>
  <c r="AU18" i="7"/>
  <c r="AV18" i="7" s="1"/>
  <c r="AO18" i="7"/>
  <c r="AQ18" i="7" s="1"/>
  <c r="AH18" i="7"/>
  <c r="AD18" i="7"/>
  <c r="X18" i="7"/>
  <c r="U18" i="7"/>
  <c r="P18" i="7"/>
  <c r="L18" i="7"/>
  <c r="BB95" i="7"/>
  <c r="AU95" i="7"/>
  <c r="AV95" i="7" s="1"/>
  <c r="AO95" i="7"/>
  <c r="AQ95" i="7" s="1"/>
  <c r="AH95" i="7"/>
  <c r="AD95" i="7"/>
  <c r="X95" i="7"/>
  <c r="U95" i="7"/>
  <c r="P95" i="7"/>
  <c r="L95" i="7"/>
  <c r="BB110" i="7"/>
  <c r="AU110" i="7"/>
  <c r="AV110" i="7" s="1"/>
  <c r="AO110" i="7"/>
  <c r="AQ110" i="7" s="1"/>
  <c r="AH110" i="7"/>
  <c r="AD110" i="7"/>
  <c r="X110" i="7"/>
  <c r="U110" i="7"/>
  <c r="P110" i="7"/>
  <c r="L110" i="7"/>
  <c r="BB6" i="7"/>
  <c r="AU6" i="7"/>
  <c r="AV6" i="7" s="1"/>
  <c r="AO6" i="7"/>
  <c r="AQ6" i="7" s="1"/>
  <c r="AH6" i="7"/>
  <c r="AD6" i="7"/>
  <c r="X6" i="7"/>
  <c r="U6" i="7"/>
  <c r="P6" i="7"/>
  <c r="L6" i="7"/>
  <c r="BB13" i="7"/>
  <c r="AU13" i="7"/>
  <c r="AV13" i="7" s="1"/>
  <c r="AQ13" i="7"/>
  <c r="U13" i="7"/>
  <c r="P13" i="7"/>
  <c r="L13" i="7"/>
  <c r="BB2" i="7"/>
  <c r="AU2" i="7"/>
  <c r="AV2" i="7" s="1"/>
  <c r="AO2" i="7"/>
  <c r="AQ2" i="7" s="1"/>
  <c r="AH2" i="7"/>
  <c r="AD2" i="7"/>
  <c r="X2" i="7"/>
  <c r="U2" i="7"/>
  <c r="P2" i="7"/>
  <c r="L2" i="7"/>
  <c r="BB54" i="7"/>
  <c r="AU54" i="7"/>
  <c r="AV54" i="7" s="1"/>
  <c r="AO54" i="7"/>
  <c r="AQ54" i="7" s="1"/>
  <c r="AH54" i="7"/>
  <c r="AD54" i="7"/>
  <c r="X54" i="7"/>
  <c r="U54" i="7"/>
  <c r="P54" i="7"/>
  <c r="L54" i="7"/>
  <c r="BB10" i="7"/>
  <c r="AU10" i="7"/>
  <c r="AV10" i="7" s="1"/>
  <c r="AQ10" i="7"/>
  <c r="U10" i="7"/>
  <c r="P10" i="7"/>
  <c r="L10" i="7"/>
  <c r="BB70" i="7"/>
  <c r="AU70" i="7"/>
  <c r="AV70" i="7" s="1"/>
  <c r="AO70" i="7"/>
  <c r="AQ70" i="7" s="1"/>
  <c r="AH70" i="7"/>
  <c r="AD70" i="7"/>
  <c r="X70" i="7"/>
  <c r="U70" i="7"/>
  <c r="P70" i="7"/>
  <c r="L70" i="7"/>
  <c r="BB113" i="7"/>
  <c r="AU113" i="7"/>
  <c r="AV113" i="7" s="1"/>
  <c r="AO113" i="7"/>
  <c r="AQ113" i="7" s="1"/>
  <c r="AH113" i="7"/>
  <c r="AD113" i="7"/>
  <c r="X113" i="7"/>
  <c r="U113" i="7"/>
  <c r="P113" i="7"/>
  <c r="L113" i="7"/>
  <c r="BB36" i="7"/>
  <c r="AU36" i="7"/>
  <c r="AV36" i="7" s="1"/>
  <c r="AO36" i="7"/>
  <c r="AQ36" i="7" s="1"/>
  <c r="AH36" i="7"/>
  <c r="AD36" i="7"/>
  <c r="X36" i="7"/>
  <c r="U36" i="7"/>
  <c r="P36" i="7"/>
  <c r="L36" i="7"/>
  <c r="BB85" i="7"/>
  <c r="AU85" i="7"/>
  <c r="AV85" i="7" s="1"/>
  <c r="AQ85" i="7"/>
  <c r="U85" i="7"/>
  <c r="P85" i="7"/>
  <c r="L85" i="7"/>
  <c r="BB38" i="7"/>
  <c r="AU38" i="7"/>
  <c r="AV38" i="7" s="1"/>
  <c r="AO38" i="7"/>
  <c r="AQ38" i="7" s="1"/>
  <c r="AH38" i="7"/>
  <c r="AD38" i="7"/>
  <c r="X38" i="7"/>
  <c r="U38" i="7"/>
  <c r="P38" i="7"/>
  <c r="L38" i="7"/>
  <c r="BB57" i="7"/>
  <c r="AU57" i="7"/>
  <c r="AV57" i="7" s="1"/>
  <c r="AO57" i="7"/>
  <c r="AQ57" i="7" s="1"/>
  <c r="AH57" i="7"/>
  <c r="AD57" i="7"/>
  <c r="X57" i="7"/>
  <c r="U57" i="7"/>
  <c r="P57" i="7"/>
  <c r="L57" i="7"/>
  <c r="BB22" i="7"/>
  <c r="AU22" i="7"/>
  <c r="AV22" i="7" s="1"/>
  <c r="AO22" i="7"/>
  <c r="AQ22" i="7" s="1"/>
  <c r="AH22" i="7"/>
  <c r="AD22" i="7"/>
  <c r="X22" i="7"/>
  <c r="U22" i="7"/>
  <c r="P22" i="7"/>
  <c r="L22" i="7"/>
  <c r="BB96" i="7"/>
  <c r="AU96" i="7"/>
  <c r="AV96" i="7" s="1"/>
  <c r="AQ96" i="7"/>
  <c r="U96" i="7"/>
  <c r="P96" i="7"/>
  <c r="L96" i="7"/>
  <c r="BB127" i="7"/>
  <c r="AU127" i="7"/>
  <c r="AV127" i="7" s="1"/>
  <c r="AO127" i="7"/>
  <c r="AQ127" i="7" s="1"/>
  <c r="AH127" i="7"/>
  <c r="AD127" i="7"/>
  <c r="X127" i="7"/>
  <c r="U127" i="7"/>
  <c r="P127" i="7"/>
  <c r="L127" i="7"/>
  <c r="BB118" i="7"/>
  <c r="AU118" i="7"/>
  <c r="AV118" i="7" s="1"/>
  <c r="AO118" i="7"/>
  <c r="AQ118" i="7" s="1"/>
  <c r="AH118" i="7"/>
  <c r="AD118" i="7"/>
  <c r="X118" i="7"/>
  <c r="U118" i="7"/>
  <c r="P118" i="7"/>
  <c r="L118" i="7"/>
  <c r="BB125" i="7"/>
  <c r="AU125" i="7"/>
  <c r="AV125" i="7" s="1"/>
  <c r="AO125" i="7"/>
  <c r="AQ125" i="7" s="1"/>
  <c r="AH125" i="7"/>
  <c r="AD125" i="7"/>
  <c r="X125" i="7"/>
  <c r="U125" i="7"/>
  <c r="P125" i="7"/>
  <c r="L125" i="7"/>
  <c r="BB71" i="7"/>
  <c r="AU71" i="7"/>
  <c r="AV71" i="7" s="1"/>
  <c r="AO71" i="7"/>
  <c r="AQ71" i="7" s="1"/>
  <c r="AH71" i="7"/>
  <c r="AD71" i="7"/>
  <c r="X71" i="7"/>
  <c r="U71" i="7"/>
  <c r="P71" i="7"/>
  <c r="L71" i="7"/>
  <c r="BB149" i="7"/>
  <c r="AU149" i="7"/>
  <c r="AV149" i="7" s="1"/>
  <c r="AO149" i="7"/>
  <c r="AQ149" i="7" s="1"/>
  <c r="AH149" i="7"/>
  <c r="AD149" i="7"/>
  <c r="X149" i="7"/>
  <c r="U149" i="7"/>
  <c r="P149" i="7"/>
  <c r="L149" i="7"/>
  <c r="BB77" i="7"/>
  <c r="AU77" i="7"/>
  <c r="AV77" i="7" s="1"/>
  <c r="AO77" i="7"/>
  <c r="AQ77" i="7" s="1"/>
  <c r="AH77" i="7"/>
  <c r="AD77" i="7"/>
  <c r="X77" i="7"/>
  <c r="U77" i="7"/>
  <c r="P77" i="7"/>
  <c r="L77" i="7"/>
  <c r="BB51" i="7"/>
  <c r="AU51" i="7"/>
  <c r="AV51" i="7" s="1"/>
  <c r="AO51" i="7"/>
  <c r="AQ51" i="7" s="1"/>
  <c r="AH51" i="7"/>
  <c r="AD51" i="7"/>
  <c r="X51" i="7"/>
  <c r="U51" i="7"/>
  <c r="P51" i="7"/>
  <c r="L51" i="7"/>
  <c r="BB73" i="7"/>
  <c r="AU73" i="7"/>
  <c r="AV73" i="7" s="1"/>
  <c r="AO73" i="7"/>
  <c r="AQ73" i="7" s="1"/>
  <c r="AH73" i="7"/>
  <c r="AD73" i="7"/>
  <c r="X73" i="7"/>
  <c r="U73" i="7"/>
  <c r="P73" i="7"/>
  <c r="L73" i="7"/>
  <c r="BB129" i="7"/>
  <c r="AU129" i="7"/>
  <c r="AV129" i="7" s="1"/>
  <c r="AO129" i="7"/>
  <c r="AQ129" i="7" s="1"/>
  <c r="AH129" i="7"/>
  <c r="AD129" i="7"/>
  <c r="X129" i="7"/>
  <c r="U129" i="7"/>
  <c r="P129" i="7"/>
  <c r="L129" i="7"/>
  <c r="BB80" i="7"/>
  <c r="AU80" i="7"/>
  <c r="AV80" i="7" s="1"/>
  <c r="AO80" i="7"/>
  <c r="AQ80" i="7" s="1"/>
  <c r="AH80" i="7"/>
  <c r="AD80" i="7"/>
  <c r="X80" i="7"/>
  <c r="U80" i="7"/>
  <c r="P80" i="7"/>
  <c r="L80" i="7"/>
  <c r="BB64" i="7"/>
  <c r="AU64" i="7"/>
  <c r="AV64" i="7" s="1"/>
  <c r="AO64" i="7"/>
  <c r="AQ64" i="7" s="1"/>
  <c r="AH64" i="7"/>
  <c r="AD64" i="7"/>
  <c r="X64" i="7"/>
  <c r="U64" i="7"/>
  <c r="P64" i="7"/>
  <c r="L64" i="7"/>
  <c r="BB39" i="7"/>
  <c r="AU39" i="7"/>
  <c r="AV39" i="7" s="1"/>
  <c r="AO39" i="7"/>
  <c r="AQ39" i="7" s="1"/>
  <c r="AH39" i="7"/>
  <c r="AD39" i="7"/>
  <c r="X39" i="7"/>
  <c r="U39" i="7"/>
  <c r="P39" i="7"/>
  <c r="L39" i="7"/>
  <c r="BB126" i="7"/>
  <c r="AU126" i="7"/>
  <c r="AV126" i="7" s="1"/>
  <c r="AO126" i="7"/>
  <c r="AQ126" i="7" s="1"/>
  <c r="AH126" i="7"/>
  <c r="AD126" i="7"/>
  <c r="X126" i="7"/>
  <c r="U126" i="7"/>
  <c r="P126" i="7"/>
  <c r="L126" i="7"/>
  <c r="BB40" i="7"/>
  <c r="AU40" i="7"/>
  <c r="AV40" i="7" s="1"/>
  <c r="AO40" i="7"/>
  <c r="AQ40" i="7" s="1"/>
  <c r="AH40" i="7"/>
  <c r="AD40" i="7"/>
  <c r="X40" i="7"/>
  <c r="U40" i="7"/>
  <c r="P40" i="7"/>
  <c r="L40" i="7"/>
  <c r="BB116" i="7"/>
  <c r="AU116" i="7"/>
  <c r="AV116" i="7" s="1"/>
  <c r="AO116" i="7"/>
  <c r="AQ116" i="7" s="1"/>
  <c r="AH116" i="7"/>
  <c r="AD116" i="7"/>
  <c r="X116" i="7"/>
  <c r="U116" i="7"/>
  <c r="P116" i="7"/>
  <c r="L116" i="7"/>
  <c r="BB115" i="7"/>
  <c r="AU115" i="7"/>
  <c r="AV115" i="7" s="1"/>
  <c r="AO115" i="7"/>
  <c r="AQ115" i="7" s="1"/>
  <c r="AH115" i="7"/>
  <c r="AD115" i="7"/>
  <c r="X115" i="7"/>
  <c r="U115" i="7"/>
  <c r="P115" i="7"/>
  <c r="L115" i="7"/>
  <c r="BB83" i="7"/>
  <c r="AU83" i="7"/>
  <c r="AV83" i="7" s="1"/>
  <c r="AO83" i="7"/>
  <c r="AQ83" i="7" s="1"/>
  <c r="AH83" i="7"/>
  <c r="AD83" i="7"/>
  <c r="X83" i="7"/>
  <c r="U83" i="7"/>
  <c r="P83" i="7"/>
  <c r="L83" i="7"/>
  <c r="BB92" i="7"/>
  <c r="AU92" i="7"/>
  <c r="AV92" i="7" s="1"/>
  <c r="AO92" i="7"/>
  <c r="AQ92" i="7" s="1"/>
  <c r="AH92" i="7"/>
  <c r="AD92" i="7"/>
  <c r="X92" i="7"/>
  <c r="U92" i="7"/>
  <c r="P92" i="7"/>
  <c r="L92" i="7"/>
  <c r="BB148" i="7"/>
  <c r="AU148" i="7"/>
  <c r="AV148" i="7" s="1"/>
  <c r="AO148" i="7"/>
  <c r="AQ148" i="7" s="1"/>
  <c r="AH148" i="7"/>
  <c r="AD148" i="7"/>
  <c r="X148" i="7"/>
  <c r="U148" i="7"/>
  <c r="P148" i="7"/>
  <c r="L148" i="7"/>
  <c r="BB136" i="7"/>
  <c r="AU136" i="7"/>
  <c r="AV136" i="7" s="1"/>
  <c r="AO136" i="7"/>
  <c r="AQ136" i="7" s="1"/>
  <c r="AH136" i="7"/>
  <c r="AD136" i="7"/>
  <c r="X136" i="7"/>
  <c r="U136" i="7"/>
  <c r="P136" i="7"/>
  <c r="L136" i="7"/>
  <c r="BB47" i="7"/>
  <c r="AU47" i="7"/>
  <c r="AV47" i="7" s="1"/>
  <c r="AO47" i="7"/>
  <c r="AQ47" i="7" s="1"/>
  <c r="AH47" i="7"/>
  <c r="AD47" i="7"/>
  <c r="X47" i="7"/>
  <c r="U47" i="7"/>
  <c r="P47" i="7"/>
  <c r="L47" i="7"/>
  <c r="BB14" i="7"/>
  <c r="AU14" i="7"/>
  <c r="AV14" i="7" s="1"/>
  <c r="AO14" i="7"/>
  <c r="AQ14" i="7" s="1"/>
  <c r="AH14" i="7"/>
  <c r="AD14" i="7"/>
  <c r="X14" i="7"/>
  <c r="U14" i="7"/>
  <c r="P14" i="7"/>
  <c r="L14" i="7"/>
  <c r="BB31" i="7"/>
  <c r="AU31" i="7"/>
  <c r="AV31" i="7" s="1"/>
  <c r="AO31" i="7"/>
  <c r="AQ31" i="7" s="1"/>
  <c r="AH31" i="7"/>
  <c r="AD31" i="7"/>
  <c r="X31" i="7"/>
  <c r="U31" i="7"/>
  <c r="P31" i="7"/>
  <c r="L31" i="7"/>
  <c r="BB65" i="7"/>
  <c r="AU65" i="7"/>
  <c r="AV65" i="7" s="1"/>
  <c r="AO65" i="7"/>
  <c r="AQ65" i="7" s="1"/>
  <c r="AH65" i="7"/>
  <c r="AD65" i="7"/>
  <c r="X65" i="7"/>
  <c r="U65" i="7"/>
  <c r="P65" i="7"/>
  <c r="L65" i="7"/>
  <c r="BB107" i="7"/>
  <c r="AU107" i="7"/>
  <c r="AV107" i="7" s="1"/>
  <c r="AO107" i="7"/>
  <c r="AQ107" i="7" s="1"/>
  <c r="AH107" i="7"/>
  <c r="AD107" i="7"/>
  <c r="X107" i="7"/>
  <c r="U107" i="7"/>
  <c r="P107" i="7"/>
  <c r="L107" i="7"/>
  <c r="BB84" i="7"/>
  <c r="AU84" i="7"/>
  <c r="AV84" i="7" s="1"/>
  <c r="AQ84" i="7"/>
  <c r="U84" i="7"/>
  <c r="P84" i="7"/>
  <c r="L84" i="7"/>
  <c r="BB8" i="7"/>
  <c r="AU8" i="7"/>
  <c r="AV8" i="7" s="1"/>
  <c r="AO8" i="7"/>
  <c r="AQ8" i="7" s="1"/>
  <c r="AH8" i="7"/>
  <c r="AD8" i="7"/>
  <c r="X8" i="7"/>
  <c r="U8" i="7"/>
  <c r="P8" i="7"/>
  <c r="L8" i="7"/>
  <c r="BB90" i="7"/>
  <c r="AU90" i="7"/>
  <c r="AV90" i="7" s="1"/>
  <c r="AO90" i="7"/>
  <c r="AQ90" i="7" s="1"/>
  <c r="AH90" i="7"/>
  <c r="AD90" i="7"/>
  <c r="X90" i="7"/>
  <c r="U90" i="7"/>
  <c r="P90" i="7"/>
  <c r="L90" i="7"/>
  <c r="BB102" i="7"/>
  <c r="AU102" i="7"/>
  <c r="AV102" i="7" s="1"/>
  <c r="AO102" i="7"/>
  <c r="AQ102" i="7" s="1"/>
  <c r="AH102" i="7"/>
  <c r="AD102" i="7"/>
  <c r="X102" i="7"/>
  <c r="U102" i="7"/>
  <c r="P102" i="7"/>
  <c r="L102" i="7"/>
  <c r="BB69" i="7"/>
  <c r="AU69" i="7"/>
  <c r="AV69" i="7" s="1"/>
  <c r="AO69" i="7"/>
  <c r="AQ69" i="7" s="1"/>
  <c r="AH69" i="7"/>
  <c r="AD69" i="7"/>
  <c r="X69" i="7"/>
  <c r="U69" i="7"/>
  <c r="P69" i="7"/>
  <c r="L69" i="7"/>
  <c r="BB55" i="7"/>
  <c r="AU55" i="7"/>
  <c r="AV55" i="7" s="1"/>
  <c r="AO55" i="7"/>
  <c r="AQ55" i="7" s="1"/>
  <c r="AH55" i="7"/>
  <c r="AD55" i="7"/>
  <c r="X55" i="7"/>
  <c r="U55" i="7"/>
  <c r="P55" i="7"/>
  <c r="L55" i="7"/>
  <c r="BB133" i="7"/>
  <c r="AU133" i="7"/>
  <c r="AV133" i="7" s="1"/>
  <c r="AO133" i="7"/>
  <c r="AQ133" i="7" s="1"/>
  <c r="AH133" i="7"/>
  <c r="AD133" i="7"/>
  <c r="X133" i="7"/>
  <c r="U133" i="7"/>
  <c r="P133" i="7"/>
  <c r="L133" i="7"/>
  <c r="BB147" i="7"/>
  <c r="AU147" i="7"/>
  <c r="AV147" i="7" s="1"/>
  <c r="AO147" i="7"/>
  <c r="AQ147" i="7" s="1"/>
  <c r="AH147" i="7"/>
  <c r="AD147" i="7"/>
  <c r="X147" i="7"/>
  <c r="U147" i="7"/>
  <c r="P147" i="7"/>
  <c r="L147" i="7"/>
  <c r="BB7" i="7"/>
  <c r="AU7" i="7"/>
  <c r="AV7" i="7" s="1"/>
  <c r="AO7" i="7"/>
  <c r="AQ7" i="7" s="1"/>
  <c r="AH7" i="7"/>
  <c r="AD7" i="7"/>
  <c r="X7" i="7"/>
  <c r="U7" i="7"/>
  <c r="P7" i="7"/>
  <c r="L7" i="7"/>
  <c r="BB27" i="7"/>
  <c r="AU27" i="7"/>
  <c r="AV27" i="7" s="1"/>
  <c r="AO27" i="7"/>
  <c r="AQ27" i="7" s="1"/>
  <c r="AH27" i="7"/>
  <c r="AD27" i="7"/>
  <c r="X27" i="7"/>
  <c r="U27" i="7"/>
  <c r="P27" i="7"/>
  <c r="L27" i="7"/>
  <c r="BB41" i="7"/>
  <c r="AU41" i="7"/>
  <c r="AV41" i="7" s="1"/>
  <c r="AO41" i="7"/>
  <c r="AQ41" i="7" s="1"/>
  <c r="AH41" i="7"/>
  <c r="AD41" i="7"/>
  <c r="X41" i="7"/>
  <c r="U41" i="7"/>
  <c r="P41" i="7"/>
  <c r="L41" i="7"/>
  <c r="BB50" i="7"/>
  <c r="AU50" i="7"/>
  <c r="AV50" i="7" s="1"/>
  <c r="AO50" i="7"/>
  <c r="AQ50" i="7" s="1"/>
  <c r="AH50" i="7"/>
  <c r="AD50" i="7"/>
  <c r="X50" i="7"/>
  <c r="U50" i="7"/>
  <c r="P50" i="7"/>
  <c r="L50" i="7"/>
  <c r="BB103" i="7"/>
  <c r="AU103" i="7"/>
  <c r="AV103" i="7" s="1"/>
  <c r="AO103" i="7"/>
  <c r="AQ103" i="7" s="1"/>
  <c r="AH103" i="7"/>
  <c r="AD103" i="7"/>
  <c r="X103" i="7"/>
  <c r="U103" i="7"/>
  <c r="P103" i="7"/>
  <c r="L103" i="7"/>
  <c r="BB134" i="7"/>
  <c r="AU134" i="7"/>
  <c r="AV134" i="7" s="1"/>
  <c r="AO134" i="7"/>
  <c r="AQ134" i="7" s="1"/>
  <c r="AH134" i="7"/>
  <c r="AD134" i="7"/>
  <c r="X134" i="7"/>
  <c r="U134" i="7"/>
  <c r="P134" i="7"/>
  <c r="L134" i="7"/>
  <c r="BB63" i="7"/>
  <c r="AV63" i="7"/>
  <c r="AO63" i="7"/>
  <c r="AQ63" i="7" s="1"/>
  <c r="AH63" i="7"/>
  <c r="AD63" i="7"/>
  <c r="X63" i="7"/>
  <c r="U63" i="7"/>
  <c r="P63" i="7"/>
  <c r="L63" i="7"/>
  <c r="BB99" i="6"/>
  <c r="AU99" i="6"/>
  <c r="AV99" i="6" s="1"/>
  <c r="AQ99" i="6"/>
  <c r="U99" i="6"/>
  <c r="P99" i="6"/>
  <c r="L99" i="6"/>
  <c r="BB154" i="6"/>
  <c r="AU154" i="6"/>
  <c r="AV154" i="6" s="1"/>
  <c r="AO154" i="6"/>
  <c r="AQ154" i="6" s="1"/>
  <c r="AH154" i="6"/>
  <c r="AD154" i="6"/>
  <c r="X154" i="6"/>
  <c r="U154" i="6"/>
  <c r="P154" i="6"/>
  <c r="L154" i="6"/>
  <c r="BB4" i="6"/>
  <c r="AU4" i="6"/>
  <c r="AV4" i="6" s="1"/>
  <c r="AO4" i="6"/>
  <c r="AQ4" i="6" s="1"/>
  <c r="AH4" i="6"/>
  <c r="AD4" i="6"/>
  <c r="X4" i="6"/>
  <c r="U4" i="6"/>
  <c r="P4" i="6"/>
  <c r="L4" i="6"/>
  <c r="BB150" i="6"/>
  <c r="AU150" i="6"/>
  <c r="AV150" i="6" s="1"/>
  <c r="AO150" i="6"/>
  <c r="AQ150" i="6" s="1"/>
  <c r="AH150" i="6"/>
  <c r="AD150" i="6"/>
  <c r="X150" i="6"/>
  <c r="U150" i="6"/>
  <c r="P150" i="6"/>
  <c r="L150" i="6"/>
  <c r="BB3" i="6"/>
  <c r="AU3" i="6"/>
  <c r="AV3" i="6" s="1"/>
  <c r="AO3" i="6"/>
  <c r="AQ3" i="6" s="1"/>
  <c r="AH3" i="6"/>
  <c r="AD3" i="6"/>
  <c r="X3" i="6"/>
  <c r="U3" i="6"/>
  <c r="P3" i="6"/>
  <c r="L3" i="6"/>
  <c r="BB68" i="6"/>
  <c r="AU68" i="6"/>
  <c r="AV68" i="6" s="1"/>
  <c r="AQ68" i="6"/>
  <c r="U68" i="6"/>
  <c r="P68" i="6"/>
  <c r="L68" i="6"/>
  <c r="BB109" i="6"/>
  <c r="AU109" i="6"/>
  <c r="AV109" i="6" s="1"/>
  <c r="AO109" i="6"/>
  <c r="AQ109" i="6" s="1"/>
  <c r="AH109" i="6"/>
  <c r="AD109" i="6"/>
  <c r="X109" i="6"/>
  <c r="U109" i="6"/>
  <c r="P109" i="6"/>
  <c r="L109" i="6"/>
  <c r="BB48" i="6"/>
  <c r="AU48" i="6"/>
  <c r="AV48" i="6" s="1"/>
  <c r="AO48" i="6"/>
  <c r="AQ48" i="6" s="1"/>
  <c r="AH48" i="6"/>
  <c r="AD48" i="6"/>
  <c r="X48" i="6"/>
  <c r="U48" i="6"/>
  <c r="P48" i="6"/>
  <c r="L48" i="6"/>
  <c r="BB34" i="6"/>
  <c r="AU34" i="6"/>
  <c r="AV34" i="6" s="1"/>
  <c r="AO34" i="6"/>
  <c r="AQ34" i="6" s="1"/>
  <c r="AH34" i="6"/>
  <c r="AD34" i="6"/>
  <c r="X34" i="6"/>
  <c r="U34" i="6"/>
  <c r="P34" i="6"/>
  <c r="L34" i="6"/>
  <c r="BB29" i="6"/>
  <c r="AU29" i="6"/>
  <c r="AV29" i="6" s="1"/>
  <c r="AO29" i="6"/>
  <c r="AQ29" i="6" s="1"/>
  <c r="AH29" i="6"/>
  <c r="AD29" i="6"/>
  <c r="X29" i="6"/>
  <c r="U29" i="6"/>
  <c r="P29" i="6"/>
  <c r="L29" i="6"/>
  <c r="BB135" i="6"/>
  <c r="AU135" i="6"/>
  <c r="AV135" i="6" s="1"/>
  <c r="AO135" i="6"/>
  <c r="AQ135" i="6" s="1"/>
  <c r="AH135" i="6"/>
  <c r="AD135" i="6"/>
  <c r="X135" i="6"/>
  <c r="U135" i="6"/>
  <c r="P135" i="6"/>
  <c r="L135" i="6"/>
  <c r="BB152" i="6"/>
  <c r="AU152" i="6"/>
  <c r="AV152" i="6" s="1"/>
  <c r="AO152" i="6"/>
  <c r="AQ152" i="6" s="1"/>
  <c r="AH152" i="6"/>
  <c r="AD152" i="6"/>
  <c r="X152" i="6"/>
  <c r="U152" i="6"/>
  <c r="P152" i="6"/>
  <c r="L152" i="6"/>
  <c r="BB121" i="6"/>
  <c r="AU121" i="6"/>
  <c r="AV121" i="6" s="1"/>
  <c r="AO121" i="6"/>
  <c r="AQ121" i="6" s="1"/>
  <c r="AH121" i="6"/>
  <c r="AD121" i="6"/>
  <c r="X121" i="6"/>
  <c r="U121" i="6"/>
  <c r="P121" i="6"/>
  <c r="L121" i="6"/>
  <c r="BB30" i="6"/>
  <c r="AU30" i="6"/>
  <c r="AV30" i="6" s="1"/>
  <c r="AO30" i="6"/>
  <c r="AQ30" i="6" s="1"/>
  <c r="AH30" i="6"/>
  <c r="AD30" i="6"/>
  <c r="X30" i="6"/>
  <c r="U30" i="6"/>
  <c r="P30" i="6"/>
  <c r="L30" i="6"/>
  <c r="BB32" i="6"/>
  <c r="AU32" i="6"/>
  <c r="AV32" i="6" s="1"/>
  <c r="AO32" i="6"/>
  <c r="AQ32" i="6" s="1"/>
  <c r="AH32" i="6"/>
  <c r="AD32" i="6"/>
  <c r="X32" i="6"/>
  <c r="U32" i="6"/>
  <c r="P32" i="6"/>
  <c r="L32" i="6"/>
  <c r="BB24" i="6"/>
  <c r="AU24" i="6"/>
  <c r="AV24" i="6" s="1"/>
  <c r="AQ24" i="6"/>
  <c r="U24" i="6"/>
  <c r="P24" i="6"/>
  <c r="L24" i="6"/>
  <c r="BB140" i="6"/>
  <c r="AU140" i="6"/>
  <c r="AV140" i="6" s="1"/>
  <c r="AO140" i="6"/>
  <c r="AQ140" i="6" s="1"/>
  <c r="AH140" i="6"/>
  <c r="AD140" i="6"/>
  <c r="X140" i="6"/>
  <c r="U140" i="6"/>
  <c r="P140" i="6"/>
  <c r="L140" i="6"/>
  <c r="BB37" i="6"/>
  <c r="AU37" i="6"/>
  <c r="AV37" i="6" s="1"/>
  <c r="AO37" i="6"/>
  <c r="AQ37" i="6" s="1"/>
  <c r="AH37" i="6"/>
  <c r="AD37" i="6"/>
  <c r="X37" i="6"/>
  <c r="U37" i="6"/>
  <c r="P37" i="6"/>
  <c r="L37" i="6"/>
  <c r="BB35" i="6"/>
  <c r="AU35" i="6"/>
  <c r="AV35" i="6" s="1"/>
  <c r="AO35" i="6"/>
  <c r="AQ35" i="6" s="1"/>
  <c r="AH35" i="6"/>
  <c r="AD35" i="6"/>
  <c r="X35" i="6"/>
  <c r="U35" i="6"/>
  <c r="P35" i="6"/>
  <c r="L35" i="6"/>
  <c r="BB59" i="6"/>
  <c r="AU59" i="6"/>
  <c r="AV59" i="6" s="1"/>
  <c r="AQ59" i="6"/>
  <c r="U59" i="6"/>
  <c r="P59" i="6"/>
  <c r="L59" i="6"/>
  <c r="BB106" i="6"/>
  <c r="AU106" i="6"/>
  <c r="AV106" i="6" s="1"/>
  <c r="AO106" i="6"/>
  <c r="AQ106" i="6" s="1"/>
  <c r="AH106" i="6"/>
  <c r="AD106" i="6"/>
  <c r="X106" i="6"/>
  <c r="U106" i="6"/>
  <c r="P106" i="6"/>
  <c r="L106" i="6"/>
  <c r="BB26" i="6"/>
  <c r="AU26" i="6"/>
  <c r="AV26" i="6" s="1"/>
  <c r="AO26" i="6"/>
  <c r="AQ26" i="6" s="1"/>
  <c r="AH26" i="6"/>
  <c r="AD26" i="6"/>
  <c r="X26" i="6"/>
  <c r="U26" i="6"/>
  <c r="P26" i="6"/>
  <c r="L26" i="6"/>
  <c r="BB98" i="6"/>
  <c r="AU98" i="6"/>
  <c r="AV98" i="6" s="1"/>
  <c r="AO98" i="6"/>
  <c r="AQ98" i="6" s="1"/>
  <c r="AH98" i="6"/>
  <c r="AD98" i="6"/>
  <c r="X98" i="6"/>
  <c r="U98" i="6"/>
  <c r="P98" i="6"/>
  <c r="L98" i="6"/>
  <c r="BB45" i="6"/>
  <c r="AU45" i="6"/>
  <c r="AV45" i="6" s="1"/>
  <c r="AO45" i="6"/>
  <c r="AQ45" i="6" s="1"/>
  <c r="AH45" i="6"/>
  <c r="AD45" i="6"/>
  <c r="X45" i="6"/>
  <c r="U45" i="6"/>
  <c r="P45" i="6"/>
  <c r="L45" i="6"/>
  <c r="BB82" i="6"/>
  <c r="AU82" i="6"/>
  <c r="AV82" i="6" s="1"/>
  <c r="AQ82" i="6"/>
  <c r="U82" i="6"/>
  <c r="P82" i="6"/>
  <c r="L82" i="6"/>
  <c r="BB132" i="6"/>
  <c r="AU132" i="6"/>
  <c r="AV132" i="6" s="1"/>
  <c r="AQ132" i="6"/>
  <c r="U132" i="6"/>
  <c r="P132" i="6"/>
  <c r="L132" i="6"/>
  <c r="BB91" i="6"/>
  <c r="AU91" i="6"/>
  <c r="AV91" i="6" s="1"/>
  <c r="AO91" i="6"/>
  <c r="AQ91" i="6" s="1"/>
  <c r="AH91" i="6"/>
  <c r="AD91" i="6"/>
  <c r="X91" i="6"/>
  <c r="U91" i="6"/>
  <c r="P91" i="6"/>
  <c r="L91" i="6"/>
  <c r="BB12" i="6"/>
  <c r="AU12" i="6"/>
  <c r="AV12" i="6" s="1"/>
  <c r="AO12" i="6"/>
  <c r="AQ12" i="6" s="1"/>
  <c r="AH12" i="6"/>
  <c r="AD12" i="6"/>
  <c r="X12" i="6"/>
  <c r="U12" i="6"/>
  <c r="P12" i="6"/>
  <c r="L12" i="6"/>
  <c r="BB52" i="6"/>
  <c r="AU52" i="6"/>
  <c r="AV52" i="6" s="1"/>
  <c r="AO52" i="6"/>
  <c r="AQ52" i="6" s="1"/>
  <c r="AH52" i="6"/>
  <c r="AD52" i="6"/>
  <c r="X52" i="6"/>
  <c r="U52" i="6"/>
  <c r="P52" i="6"/>
  <c r="L52" i="6"/>
  <c r="BB53" i="6"/>
  <c r="AU53" i="6"/>
  <c r="AV53" i="6" s="1"/>
  <c r="AQ53" i="6"/>
  <c r="U53" i="6"/>
  <c r="P53" i="6"/>
  <c r="L53" i="6"/>
  <c r="BB117" i="6"/>
  <c r="AU117" i="6"/>
  <c r="AV117" i="6" s="1"/>
  <c r="AO117" i="6"/>
  <c r="AQ117" i="6" s="1"/>
  <c r="AH117" i="6"/>
  <c r="AD117" i="6"/>
  <c r="X117" i="6"/>
  <c r="U117" i="6"/>
  <c r="P117" i="6"/>
  <c r="L117" i="6"/>
  <c r="BB124" i="6"/>
  <c r="AU124" i="6"/>
  <c r="AV124" i="6" s="1"/>
  <c r="AQ124" i="6"/>
  <c r="U124" i="6"/>
  <c r="P124" i="6"/>
  <c r="L124" i="6"/>
  <c r="BB142" i="6"/>
  <c r="AU142" i="6"/>
  <c r="AV142" i="6" s="1"/>
  <c r="AO142" i="6"/>
  <c r="AQ142" i="6" s="1"/>
  <c r="AH142" i="6"/>
  <c r="AD142" i="6"/>
  <c r="X142" i="6"/>
  <c r="U142" i="6"/>
  <c r="P142" i="6"/>
  <c r="L142" i="6"/>
  <c r="BB108" i="6"/>
  <c r="AU108" i="6"/>
  <c r="AV108" i="6" s="1"/>
  <c r="AO108" i="6"/>
  <c r="AQ108" i="6" s="1"/>
  <c r="AH108" i="6"/>
  <c r="AD108" i="6"/>
  <c r="X108" i="6"/>
  <c r="U108" i="6"/>
  <c r="P108" i="6"/>
  <c r="L108" i="6"/>
  <c r="BB97" i="6"/>
  <c r="AU97" i="6"/>
  <c r="AV97" i="6" s="1"/>
  <c r="AO97" i="6"/>
  <c r="AQ97" i="6" s="1"/>
  <c r="AH97" i="6"/>
  <c r="AD97" i="6"/>
  <c r="X97" i="6"/>
  <c r="U97" i="6"/>
  <c r="P97" i="6"/>
  <c r="L97" i="6"/>
  <c r="BB9" i="6"/>
  <c r="AU9" i="6"/>
  <c r="AV9" i="6" s="1"/>
  <c r="AO9" i="6"/>
  <c r="AQ9" i="6" s="1"/>
  <c r="AH9" i="6"/>
  <c r="AD9" i="6"/>
  <c r="X9" i="6"/>
  <c r="U9" i="6"/>
  <c r="P9" i="6"/>
  <c r="L9" i="6"/>
  <c r="BB16" i="6"/>
  <c r="AU16" i="6"/>
  <c r="AV16" i="6" s="1"/>
  <c r="AO16" i="6"/>
  <c r="AQ16" i="6" s="1"/>
  <c r="AH16" i="6"/>
  <c r="AD16" i="6"/>
  <c r="X16" i="6"/>
  <c r="U16" i="6"/>
  <c r="P16" i="6"/>
  <c r="L16" i="6"/>
  <c r="BB122" i="6"/>
  <c r="AU122" i="6"/>
  <c r="AV122" i="6" s="1"/>
  <c r="AO122" i="6"/>
  <c r="AQ122" i="6" s="1"/>
  <c r="AH122" i="6"/>
  <c r="AD122" i="6"/>
  <c r="X122" i="6"/>
  <c r="U122" i="6"/>
  <c r="P122" i="6"/>
  <c r="L122" i="6"/>
  <c r="BB105" i="6"/>
  <c r="AU105" i="6"/>
  <c r="AV105" i="6" s="1"/>
  <c r="AO105" i="6"/>
  <c r="AQ105" i="6" s="1"/>
  <c r="AH105" i="6"/>
  <c r="AD105" i="6"/>
  <c r="X105" i="6"/>
  <c r="U105" i="6"/>
  <c r="P105" i="6"/>
  <c r="L105" i="6"/>
  <c r="BB144" i="6"/>
  <c r="AU144" i="6"/>
  <c r="AV144" i="6" s="1"/>
  <c r="AO144" i="6"/>
  <c r="AQ144" i="6" s="1"/>
  <c r="AH144" i="6"/>
  <c r="AD144" i="6"/>
  <c r="X144" i="6"/>
  <c r="U144" i="6"/>
  <c r="P144" i="6"/>
  <c r="L144" i="6"/>
  <c r="BB79" i="6"/>
  <c r="AU79" i="6"/>
  <c r="AV79" i="6" s="1"/>
  <c r="AQ79" i="6"/>
  <c r="U79" i="6"/>
  <c r="P79" i="6"/>
  <c r="L79" i="6"/>
  <c r="BB43" i="6"/>
  <c r="AU43" i="6"/>
  <c r="AV43" i="6" s="1"/>
  <c r="AQ43" i="6"/>
  <c r="U43" i="6"/>
  <c r="P43" i="6"/>
  <c r="L43" i="6"/>
  <c r="BB86" i="6"/>
  <c r="AU86" i="6"/>
  <c r="AV86" i="6" s="1"/>
  <c r="AO86" i="6"/>
  <c r="AQ86" i="6" s="1"/>
  <c r="AH86" i="6"/>
  <c r="AD86" i="6"/>
  <c r="X86" i="6"/>
  <c r="U86" i="6"/>
  <c r="P86" i="6"/>
  <c r="L86" i="6"/>
  <c r="BB151" i="6"/>
  <c r="AU151" i="6"/>
  <c r="AV151" i="6" s="1"/>
  <c r="AO151" i="6"/>
  <c r="AQ151" i="6" s="1"/>
  <c r="AH151" i="6"/>
  <c r="AD151" i="6"/>
  <c r="X151" i="6"/>
  <c r="U151" i="6"/>
  <c r="P151" i="6"/>
  <c r="L151" i="6"/>
  <c r="BB89" i="6"/>
  <c r="AU89" i="6"/>
  <c r="AV89" i="6" s="1"/>
  <c r="AO89" i="6"/>
  <c r="AQ89" i="6" s="1"/>
  <c r="AH89" i="6"/>
  <c r="AD89" i="6"/>
  <c r="X89" i="6"/>
  <c r="U89" i="6"/>
  <c r="P89" i="6"/>
  <c r="L89" i="6"/>
  <c r="BB130" i="6"/>
  <c r="AU130" i="6"/>
  <c r="AV130" i="6" s="1"/>
  <c r="AO130" i="6"/>
  <c r="AQ130" i="6" s="1"/>
  <c r="AH130" i="6"/>
  <c r="AD130" i="6"/>
  <c r="X130" i="6"/>
  <c r="U130" i="6"/>
  <c r="P130" i="6"/>
  <c r="L130" i="6"/>
  <c r="BB153" i="6"/>
  <c r="AU153" i="6"/>
  <c r="AV153" i="6" s="1"/>
  <c r="AO153" i="6"/>
  <c r="AQ153" i="6" s="1"/>
  <c r="AH153" i="6"/>
  <c r="AD153" i="6"/>
  <c r="X153" i="6"/>
  <c r="U153" i="6"/>
  <c r="P153" i="6"/>
  <c r="L153" i="6"/>
  <c r="BB137" i="6"/>
  <c r="AU137" i="6"/>
  <c r="AV137" i="6" s="1"/>
  <c r="AQ137" i="6"/>
  <c r="U137" i="6"/>
  <c r="P137" i="6"/>
  <c r="L137" i="6"/>
  <c r="BB66" i="6"/>
  <c r="AU66" i="6"/>
  <c r="AV66" i="6" s="1"/>
  <c r="AO66" i="6"/>
  <c r="AQ66" i="6" s="1"/>
  <c r="AH66" i="6"/>
  <c r="AD66" i="6"/>
  <c r="X66" i="6"/>
  <c r="U66" i="6"/>
  <c r="P66" i="6"/>
  <c r="L66" i="6"/>
  <c r="BB88" i="6"/>
  <c r="AU88" i="6"/>
  <c r="AV88" i="6" s="1"/>
  <c r="AO88" i="6"/>
  <c r="AQ88" i="6" s="1"/>
  <c r="AH88" i="6"/>
  <c r="AD88" i="6"/>
  <c r="X88" i="6"/>
  <c r="U88" i="6"/>
  <c r="P88" i="6"/>
  <c r="L88" i="6"/>
  <c r="BB138" i="6"/>
  <c r="AU138" i="6"/>
  <c r="AV138" i="6" s="1"/>
  <c r="AO138" i="6"/>
  <c r="AQ138" i="6" s="1"/>
  <c r="AH138" i="6"/>
  <c r="AD138" i="6"/>
  <c r="X138" i="6"/>
  <c r="U138" i="6"/>
  <c r="P138" i="6"/>
  <c r="L138" i="6"/>
  <c r="BB23" i="6"/>
  <c r="AU23" i="6"/>
  <c r="AV23" i="6" s="1"/>
  <c r="AO23" i="6"/>
  <c r="AQ23" i="6" s="1"/>
  <c r="AH23" i="6"/>
  <c r="AD23" i="6"/>
  <c r="X23" i="6"/>
  <c r="U23" i="6"/>
  <c r="P23" i="6"/>
  <c r="L23" i="6"/>
  <c r="BB61" i="6"/>
  <c r="AU61" i="6"/>
  <c r="AV61" i="6" s="1"/>
  <c r="AO61" i="6"/>
  <c r="AQ61" i="6" s="1"/>
  <c r="AH61" i="6"/>
  <c r="AD61" i="6"/>
  <c r="X61" i="6"/>
  <c r="U61" i="6"/>
  <c r="P61" i="6"/>
  <c r="L61" i="6"/>
  <c r="BB119" i="6"/>
  <c r="AU119" i="6"/>
  <c r="AV119" i="6" s="1"/>
  <c r="AO119" i="6"/>
  <c r="AQ119" i="6" s="1"/>
  <c r="AH119" i="6"/>
  <c r="AD119" i="6"/>
  <c r="X119" i="6"/>
  <c r="U119" i="6"/>
  <c r="P119" i="6"/>
  <c r="L119" i="6"/>
  <c r="BB120" i="6"/>
  <c r="AU120" i="6"/>
  <c r="AV120" i="6" s="1"/>
  <c r="AQ120" i="6"/>
  <c r="U120" i="6"/>
  <c r="P120" i="6"/>
  <c r="L120" i="6"/>
  <c r="BB60" i="6"/>
  <c r="AU60" i="6"/>
  <c r="AV60" i="6" s="1"/>
  <c r="AQ60" i="6"/>
  <c r="U60" i="6"/>
  <c r="P60" i="6"/>
  <c r="L60" i="6"/>
  <c r="BB44" i="6"/>
  <c r="AU44" i="6"/>
  <c r="AV44" i="6" s="1"/>
  <c r="AO44" i="6"/>
  <c r="AQ44" i="6" s="1"/>
  <c r="AH44" i="6"/>
  <c r="AD44" i="6"/>
  <c r="X44" i="6"/>
  <c r="U44" i="6"/>
  <c r="P44" i="6"/>
  <c r="L44" i="6"/>
  <c r="BB74" i="6"/>
  <c r="AU74" i="6"/>
  <c r="AV74" i="6" s="1"/>
  <c r="AO74" i="6"/>
  <c r="AQ74" i="6" s="1"/>
  <c r="AH74" i="6"/>
  <c r="AD74" i="6"/>
  <c r="X74" i="6"/>
  <c r="U74" i="6"/>
  <c r="P74" i="6"/>
  <c r="L74" i="6"/>
  <c r="BB21" i="6"/>
  <c r="AU21" i="6"/>
  <c r="AV21" i="6" s="1"/>
  <c r="AQ21" i="6"/>
  <c r="U21" i="6"/>
  <c r="P21" i="6"/>
  <c r="L21" i="6"/>
  <c r="BB87" i="6"/>
  <c r="AU87" i="6"/>
  <c r="AV87" i="6" s="1"/>
  <c r="AQ87" i="6"/>
  <c r="U87" i="6"/>
  <c r="P87" i="6"/>
  <c r="L87" i="6"/>
  <c r="BB146" i="6"/>
  <c r="AU146" i="6"/>
  <c r="AV146" i="6" s="1"/>
  <c r="AO146" i="6"/>
  <c r="AQ146" i="6" s="1"/>
  <c r="AH146" i="6"/>
  <c r="AD146" i="6"/>
  <c r="X146" i="6"/>
  <c r="U146" i="6"/>
  <c r="P146" i="6"/>
  <c r="L146" i="6"/>
  <c r="BB78" i="6"/>
  <c r="AU78" i="6"/>
  <c r="AV78" i="6" s="1"/>
  <c r="AO78" i="6"/>
  <c r="AQ78" i="6" s="1"/>
  <c r="AH78" i="6"/>
  <c r="AD78" i="6"/>
  <c r="X78" i="6"/>
  <c r="U78" i="6"/>
  <c r="P78" i="6"/>
  <c r="L78" i="6"/>
  <c r="BB33" i="6"/>
  <c r="AU33" i="6"/>
  <c r="AV33" i="6" s="1"/>
  <c r="AO33" i="6"/>
  <c r="AQ33" i="6" s="1"/>
  <c r="AH33" i="6"/>
  <c r="AD33" i="6"/>
  <c r="X33" i="6"/>
  <c r="U33" i="6"/>
  <c r="P33" i="6"/>
  <c r="L33" i="6"/>
  <c r="BB76" i="6"/>
  <c r="AU76" i="6"/>
  <c r="AV76" i="6" s="1"/>
  <c r="AO76" i="6"/>
  <c r="AQ76" i="6" s="1"/>
  <c r="AH76" i="6"/>
  <c r="AD76" i="6"/>
  <c r="X76" i="6"/>
  <c r="U76" i="6"/>
  <c r="P76" i="6"/>
  <c r="L76" i="6"/>
  <c r="BB62" i="6"/>
  <c r="AU62" i="6"/>
  <c r="AV62" i="6" s="1"/>
  <c r="AO62" i="6"/>
  <c r="AQ62" i="6" s="1"/>
  <c r="AH62" i="6"/>
  <c r="AD62" i="6"/>
  <c r="X62" i="6"/>
  <c r="U62" i="6"/>
  <c r="P62" i="6"/>
  <c r="L62" i="6"/>
  <c r="BB93" i="6"/>
  <c r="AU93" i="6"/>
  <c r="AV93" i="6" s="1"/>
  <c r="AO93" i="6"/>
  <c r="AQ93" i="6" s="1"/>
  <c r="AH93" i="6"/>
  <c r="AD93" i="6"/>
  <c r="X93" i="6"/>
  <c r="U93" i="6"/>
  <c r="P93" i="6"/>
  <c r="L93" i="6"/>
  <c r="BB19" i="6"/>
  <c r="AU19" i="6"/>
  <c r="AV19" i="6" s="1"/>
  <c r="AO19" i="6"/>
  <c r="AQ19" i="6" s="1"/>
  <c r="AH19" i="6"/>
  <c r="AD19" i="6"/>
  <c r="X19" i="6"/>
  <c r="U19" i="6"/>
  <c r="P19" i="6"/>
  <c r="L19" i="6"/>
  <c r="BB141" i="6"/>
  <c r="AU141" i="6"/>
  <c r="AV141" i="6" s="1"/>
  <c r="AQ141" i="6"/>
  <c r="U141" i="6"/>
  <c r="P141" i="6"/>
  <c r="L141" i="6"/>
  <c r="BB75" i="6"/>
  <c r="AU75" i="6"/>
  <c r="AV75" i="6" s="1"/>
  <c r="AO75" i="6"/>
  <c r="AQ75" i="6" s="1"/>
  <c r="AH75" i="6"/>
  <c r="AD75" i="6"/>
  <c r="X75" i="6"/>
  <c r="U75" i="6"/>
  <c r="P75" i="6"/>
  <c r="L75" i="6"/>
  <c r="BB128" i="6"/>
  <c r="AU128" i="6"/>
  <c r="AV128" i="6" s="1"/>
  <c r="AO128" i="6"/>
  <c r="AQ128" i="6" s="1"/>
  <c r="AH128" i="6"/>
  <c r="AD128" i="6"/>
  <c r="X128" i="6"/>
  <c r="U128" i="6"/>
  <c r="P128" i="6"/>
  <c r="L128" i="6"/>
  <c r="BB17" i="6"/>
  <c r="AU17" i="6"/>
  <c r="AV17" i="6" s="1"/>
  <c r="AO17" i="6"/>
  <c r="AQ17" i="6" s="1"/>
  <c r="AH17" i="6"/>
  <c r="AD17" i="6"/>
  <c r="X17" i="6"/>
  <c r="U17" i="6"/>
  <c r="P17" i="6"/>
  <c r="L17" i="6"/>
  <c r="BB100" i="6"/>
  <c r="AU100" i="6"/>
  <c r="AV100" i="6" s="1"/>
  <c r="AO100" i="6"/>
  <c r="AQ100" i="6" s="1"/>
  <c r="AH100" i="6"/>
  <c r="AD100" i="6"/>
  <c r="X100" i="6"/>
  <c r="U100" i="6"/>
  <c r="P100" i="6"/>
  <c r="L100" i="6"/>
  <c r="BB81" i="6"/>
  <c r="AU81" i="6"/>
  <c r="AV81" i="6" s="1"/>
  <c r="AO81" i="6"/>
  <c r="AQ81" i="6" s="1"/>
  <c r="AH81" i="6"/>
  <c r="AD81" i="6"/>
  <c r="X81" i="6"/>
  <c r="U81" i="6"/>
  <c r="P81" i="6"/>
  <c r="L81" i="6"/>
  <c r="BB145" i="6"/>
  <c r="AU145" i="6"/>
  <c r="AV145" i="6" s="1"/>
  <c r="AO145" i="6"/>
  <c r="AQ145" i="6" s="1"/>
  <c r="AH145" i="6"/>
  <c r="AD145" i="6"/>
  <c r="X145" i="6"/>
  <c r="U145" i="6"/>
  <c r="P145" i="6"/>
  <c r="L145" i="6"/>
  <c r="BB101" i="6"/>
  <c r="AU101" i="6"/>
  <c r="AV101" i="6" s="1"/>
  <c r="AO101" i="6"/>
  <c r="AQ101" i="6" s="1"/>
  <c r="AH101" i="6"/>
  <c r="AD101" i="6"/>
  <c r="X101" i="6"/>
  <c r="U101" i="6"/>
  <c r="P101" i="6"/>
  <c r="L101" i="6"/>
  <c r="BB112" i="6"/>
  <c r="AU112" i="6"/>
  <c r="AV112" i="6" s="1"/>
  <c r="AO112" i="6"/>
  <c r="AQ112" i="6" s="1"/>
  <c r="AH112" i="6"/>
  <c r="AD112" i="6"/>
  <c r="X112" i="6"/>
  <c r="U112" i="6"/>
  <c r="P112" i="6"/>
  <c r="L112" i="6"/>
  <c r="BB67" i="6"/>
  <c r="AU67" i="6"/>
  <c r="AV67" i="6" s="1"/>
  <c r="AO67" i="6"/>
  <c r="AQ67" i="6" s="1"/>
  <c r="AH67" i="6"/>
  <c r="AD67" i="6"/>
  <c r="X67" i="6"/>
  <c r="U67" i="6"/>
  <c r="P67" i="6"/>
  <c r="L67" i="6"/>
  <c r="BB42" i="6"/>
  <c r="AU42" i="6"/>
  <c r="AV42" i="6" s="1"/>
  <c r="AO42" i="6"/>
  <c r="AQ42" i="6" s="1"/>
  <c r="AH42" i="6"/>
  <c r="AD42" i="6"/>
  <c r="X42" i="6"/>
  <c r="U42" i="6"/>
  <c r="P42" i="6"/>
  <c r="L42" i="6"/>
  <c r="BB143" i="6"/>
  <c r="AU143" i="6"/>
  <c r="AV143" i="6" s="1"/>
  <c r="AO143" i="6"/>
  <c r="AQ143" i="6" s="1"/>
  <c r="AH143" i="6"/>
  <c r="AD143" i="6"/>
  <c r="X143" i="6"/>
  <c r="U143" i="6"/>
  <c r="P143" i="6"/>
  <c r="L143" i="6"/>
  <c r="BB11" i="6"/>
  <c r="AU11" i="6"/>
  <c r="AV11" i="6" s="1"/>
  <c r="AO11" i="6"/>
  <c r="AQ11" i="6" s="1"/>
  <c r="AH11" i="6"/>
  <c r="AD11" i="6"/>
  <c r="X11" i="6"/>
  <c r="U11" i="6"/>
  <c r="P11" i="6"/>
  <c r="L11" i="6"/>
  <c r="BB94" i="6"/>
  <c r="AU94" i="6"/>
  <c r="AV94" i="6" s="1"/>
  <c r="AQ94" i="6"/>
  <c r="U94" i="6"/>
  <c r="P94" i="6"/>
  <c r="L94" i="6"/>
  <c r="BB15" i="6"/>
  <c r="AU15" i="6"/>
  <c r="AV15" i="6" s="1"/>
  <c r="AQ15" i="6"/>
  <c r="U15" i="6"/>
  <c r="P15" i="6"/>
  <c r="L15" i="6"/>
  <c r="BB123" i="6"/>
  <c r="AU123" i="6"/>
  <c r="AV123" i="6" s="1"/>
  <c r="AO123" i="6"/>
  <c r="AQ123" i="6" s="1"/>
  <c r="AH123" i="6"/>
  <c r="AD123" i="6"/>
  <c r="X123" i="6"/>
  <c r="U123" i="6"/>
  <c r="P123" i="6"/>
  <c r="L123" i="6"/>
  <c r="BB5" i="6"/>
  <c r="AU5" i="6"/>
  <c r="AV5" i="6" s="1"/>
  <c r="AO5" i="6"/>
  <c r="AQ5" i="6" s="1"/>
  <c r="AH5" i="6"/>
  <c r="AD5" i="6"/>
  <c r="X5" i="6"/>
  <c r="U5" i="6"/>
  <c r="P5" i="6"/>
  <c r="L5" i="6"/>
  <c r="BB72" i="6"/>
  <c r="AU72" i="6"/>
  <c r="AV72" i="6" s="1"/>
  <c r="AQ72" i="6"/>
  <c r="U72" i="6"/>
  <c r="P72" i="6"/>
  <c r="L72" i="6"/>
  <c r="BB95" i="6"/>
  <c r="AU95" i="6"/>
  <c r="AV95" i="6" s="1"/>
  <c r="AO95" i="6"/>
  <c r="AQ95" i="6" s="1"/>
  <c r="AH95" i="6"/>
  <c r="AD95" i="6"/>
  <c r="X95" i="6"/>
  <c r="U95" i="6"/>
  <c r="P95" i="6"/>
  <c r="L95" i="6"/>
  <c r="BB56" i="6"/>
  <c r="AU56" i="6"/>
  <c r="AV56" i="6" s="1"/>
  <c r="AO56" i="6"/>
  <c r="AQ56" i="6" s="1"/>
  <c r="AH56" i="6"/>
  <c r="AD56" i="6"/>
  <c r="X56" i="6"/>
  <c r="U56" i="6"/>
  <c r="P56" i="6"/>
  <c r="L56" i="6"/>
  <c r="BB111" i="6"/>
  <c r="AU111" i="6"/>
  <c r="AV111" i="6" s="1"/>
  <c r="AQ111" i="6"/>
  <c r="U111" i="6"/>
  <c r="P111" i="6"/>
  <c r="L111" i="6"/>
  <c r="BB46" i="6"/>
  <c r="AU46" i="6"/>
  <c r="AV46" i="6" s="1"/>
  <c r="AQ46" i="6"/>
  <c r="U46" i="6"/>
  <c r="P46" i="6"/>
  <c r="L46" i="6"/>
  <c r="BB20" i="6"/>
  <c r="AU20" i="6"/>
  <c r="AV20" i="6" s="1"/>
  <c r="AO20" i="6"/>
  <c r="AQ20" i="6" s="1"/>
  <c r="AH20" i="6"/>
  <c r="AD20" i="6"/>
  <c r="X20" i="6"/>
  <c r="U20" i="6"/>
  <c r="P20" i="6"/>
  <c r="L20" i="6"/>
  <c r="BB58" i="6"/>
  <c r="AU58" i="6"/>
  <c r="AV58" i="6" s="1"/>
  <c r="AO58" i="6"/>
  <c r="AQ58" i="6" s="1"/>
  <c r="AH58" i="6"/>
  <c r="AD58" i="6"/>
  <c r="X58" i="6"/>
  <c r="U58" i="6"/>
  <c r="P58" i="6"/>
  <c r="L58" i="6"/>
  <c r="BB104" i="6"/>
  <c r="AU104" i="6"/>
  <c r="AV104" i="6" s="1"/>
  <c r="AO104" i="6"/>
  <c r="AQ104" i="6" s="1"/>
  <c r="AH104" i="6"/>
  <c r="AD104" i="6"/>
  <c r="X104" i="6"/>
  <c r="U104" i="6"/>
  <c r="P104" i="6"/>
  <c r="L104" i="6"/>
  <c r="BB25" i="6"/>
  <c r="AU25" i="6"/>
  <c r="AV25" i="6" s="1"/>
  <c r="AO25" i="6"/>
  <c r="AQ25" i="6" s="1"/>
  <c r="AH25" i="6"/>
  <c r="AD25" i="6"/>
  <c r="X25" i="6"/>
  <c r="U25" i="6"/>
  <c r="P25" i="6"/>
  <c r="L25" i="6"/>
  <c r="BB139" i="6"/>
  <c r="AU139" i="6"/>
  <c r="AV139" i="6" s="1"/>
  <c r="AO139" i="6"/>
  <c r="AQ139" i="6" s="1"/>
  <c r="AH139" i="6"/>
  <c r="AD139" i="6"/>
  <c r="X139" i="6"/>
  <c r="U139" i="6"/>
  <c r="P139" i="6"/>
  <c r="L139" i="6"/>
  <c r="BB28" i="6"/>
  <c r="AU28" i="6"/>
  <c r="AV28" i="6" s="1"/>
  <c r="AQ28" i="6"/>
  <c r="U28" i="6"/>
  <c r="P28" i="6"/>
  <c r="L28" i="6"/>
  <c r="BB114" i="6"/>
  <c r="AU114" i="6"/>
  <c r="AV114" i="6" s="1"/>
  <c r="AO114" i="6"/>
  <c r="AQ114" i="6" s="1"/>
  <c r="AH114" i="6"/>
  <c r="AD114" i="6"/>
  <c r="X114" i="6"/>
  <c r="U114" i="6"/>
  <c r="P114" i="6"/>
  <c r="L114" i="6"/>
  <c r="BB110" i="6"/>
  <c r="AU110" i="6"/>
  <c r="AV110" i="6" s="1"/>
  <c r="AO110" i="6"/>
  <c r="AQ110" i="6" s="1"/>
  <c r="AH110" i="6"/>
  <c r="AD110" i="6"/>
  <c r="X110" i="6"/>
  <c r="U110" i="6"/>
  <c r="P110" i="6"/>
  <c r="L110" i="6"/>
  <c r="BB6" i="6"/>
  <c r="AU6" i="6"/>
  <c r="AV6" i="6" s="1"/>
  <c r="AQ6" i="6"/>
  <c r="U6" i="6"/>
  <c r="P6" i="6"/>
  <c r="L6" i="6"/>
  <c r="BB18" i="6"/>
  <c r="AU18" i="6"/>
  <c r="AV18" i="6" s="1"/>
  <c r="AQ18" i="6"/>
  <c r="U18" i="6"/>
  <c r="P18" i="6"/>
  <c r="L18" i="6"/>
  <c r="BB131" i="6"/>
  <c r="AU131" i="6"/>
  <c r="AV131" i="6" s="1"/>
  <c r="AQ131" i="6"/>
  <c r="U131" i="6"/>
  <c r="P131" i="6"/>
  <c r="L131" i="6"/>
  <c r="BB49" i="6"/>
  <c r="AU49" i="6"/>
  <c r="AV49" i="6" s="1"/>
  <c r="AQ49" i="6"/>
  <c r="U49" i="6"/>
  <c r="P49" i="6"/>
  <c r="L49" i="6"/>
  <c r="BB13" i="6"/>
  <c r="AU13" i="6"/>
  <c r="AV13" i="6" s="1"/>
  <c r="AQ13" i="6"/>
  <c r="U13" i="6"/>
  <c r="P13" i="6"/>
  <c r="L13" i="6"/>
  <c r="BB2" i="6"/>
  <c r="AU2" i="6"/>
  <c r="AV2" i="6" s="1"/>
  <c r="AQ2" i="6"/>
  <c r="U2" i="6"/>
  <c r="P2" i="6"/>
  <c r="L2" i="6"/>
  <c r="BB113" i="6"/>
  <c r="AU113" i="6"/>
  <c r="AV113" i="6" s="1"/>
  <c r="AO113" i="6"/>
  <c r="AQ113" i="6" s="1"/>
  <c r="AH113" i="6"/>
  <c r="AD113" i="6"/>
  <c r="X113" i="6"/>
  <c r="U113" i="6"/>
  <c r="P113" i="6"/>
  <c r="L113" i="6"/>
  <c r="BB38" i="6"/>
  <c r="AU38" i="6"/>
  <c r="AV38" i="6" s="1"/>
  <c r="AQ38" i="6"/>
  <c r="U38" i="6"/>
  <c r="P38" i="6"/>
  <c r="L38" i="6"/>
  <c r="BB10" i="6"/>
  <c r="AU10" i="6"/>
  <c r="AV10" i="6" s="1"/>
  <c r="AQ10" i="6"/>
  <c r="U10" i="6"/>
  <c r="P10" i="6"/>
  <c r="L10" i="6"/>
  <c r="BB85" i="6"/>
  <c r="AU85" i="6"/>
  <c r="AV85" i="6" s="1"/>
  <c r="AQ85" i="6"/>
  <c r="U85" i="6"/>
  <c r="P85" i="6"/>
  <c r="L85" i="6"/>
  <c r="BB127" i="6"/>
  <c r="AU127" i="6"/>
  <c r="AV127" i="6" s="1"/>
  <c r="AO127" i="6"/>
  <c r="AQ127" i="6" s="1"/>
  <c r="AH127" i="6"/>
  <c r="AD127" i="6"/>
  <c r="X127" i="6"/>
  <c r="U127" i="6"/>
  <c r="P127" i="6"/>
  <c r="L127" i="6"/>
  <c r="BB36" i="6"/>
  <c r="AU36" i="6"/>
  <c r="AV36" i="6" s="1"/>
  <c r="AQ36" i="6"/>
  <c r="U36" i="6"/>
  <c r="P36" i="6"/>
  <c r="L36" i="6"/>
  <c r="BB54" i="6"/>
  <c r="AU54" i="6"/>
  <c r="AV54" i="6" s="1"/>
  <c r="AQ54" i="6"/>
  <c r="U54" i="6"/>
  <c r="P54" i="6"/>
  <c r="L54" i="6"/>
  <c r="BB57" i="6"/>
  <c r="AU57" i="6"/>
  <c r="AV57" i="6" s="1"/>
  <c r="AO57" i="6"/>
  <c r="AQ57" i="6" s="1"/>
  <c r="AH57" i="6"/>
  <c r="AD57" i="6"/>
  <c r="X57" i="6"/>
  <c r="U57" i="6"/>
  <c r="P57" i="6"/>
  <c r="L57" i="6"/>
  <c r="BB70" i="6"/>
  <c r="AU70" i="6"/>
  <c r="AV70" i="6" s="1"/>
  <c r="AO70" i="6"/>
  <c r="AQ70" i="6" s="1"/>
  <c r="AH70" i="6"/>
  <c r="AD70" i="6"/>
  <c r="X70" i="6"/>
  <c r="U70" i="6"/>
  <c r="P70" i="6"/>
  <c r="L70" i="6"/>
  <c r="BB96" i="6"/>
  <c r="AU96" i="6"/>
  <c r="AV96" i="6" s="1"/>
  <c r="AQ96" i="6"/>
  <c r="U96" i="6"/>
  <c r="P96" i="6"/>
  <c r="L96" i="6"/>
  <c r="BB71" i="6"/>
  <c r="AU71" i="6"/>
  <c r="AV71" i="6" s="1"/>
  <c r="AO71" i="6"/>
  <c r="AQ71" i="6" s="1"/>
  <c r="AH71" i="6"/>
  <c r="AD71" i="6"/>
  <c r="X71" i="6"/>
  <c r="U71" i="6"/>
  <c r="P71" i="6"/>
  <c r="L71" i="6"/>
  <c r="BB22" i="6"/>
  <c r="AU22" i="6"/>
  <c r="AV22" i="6" s="1"/>
  <c r="AO22" i="6"/>
  <c r="AQ22" i="6" s="1"/>
  <c r="AH22" i="6"/>
  <c r="AD22" i="6"/>
  <c r="X22" i="6"/>
  <c r="U22" i="6"/>
  <c r="P22" i="6"/>
  <c r="L22" i="6"/>
  <c r="BB80" i="6"/>
  <c r="AU80" i="6"/>
  <c r="AV80" i="6" s="1"/>
  <c r="AO80" i="6"/>
  <c r="AQ80" i="6" s="1"/>
  <c r="AH80" i="6"/>
  <c r="AD80" i="6"/>
  <c r="X80" i="6"/>
  <c r="U80" i="6"/>
  <c r="P80" i="6"/>
  <c r="L80" i="6"/>
  <c r="BB136" i="6"/>
  <c r="AV136" i="6"/>
  <c r="AO136" i="6"/>
  <c r="AQ136" i="6" s="1"/>
  <c r="AH136" i="6"/>
  <c r="AD136" i="6"/>
  <c r="X136" i="6"/>
  <c r="U136" i="6"/>
  <c r="P136" i="6"/>
  <c r="L136" i="6"/>
  <c r="BB125" i="6"/>
  <c r="AU125" i="6"/>
  <c r="AV125" i="6" s="1"/>
  <c r="AO125" i="6"/>
  <c r="AQ125" i="6" s="1"/>
  <c r="AH125" i="6"/>
  <c r="AD125" i="6"/>
  <c r="X125" i="6"/>
  <c r="U125" i="6"/>
  <c r="P125" i="6"/>
  <c r="L125" i="6"/>
  <c r="BB118" i="6"/>
  <c r="AU118" i="6"/>
  <c r="AV118" i="6" s="1"/>
  <c r="AO118" i="6"/>
  <c r="AQ118" i="6" s="1"/>
  <c r="AH118" i="6"/>
  <c r="AD118" i="6"/>
  <c r="X118" i="6"/>
  <c r="U118" i="6"/>
  <c r="P118" i="6"/>
  <c r="L118" i="6"/>
  <c r="BB115" i="6"/>
  <c r="AU115" i="6"/>
  <c r="AV115" i="6" s="1"/>
  <c r="AO115" i="6"/>
  <c r="AQ115" i="6" s="1"/>
  <c r="AH115" i="6"/>
  <c r="AD115" i="6"/>
  <c r="X115" i="6"/>
  <c r="U115" i="6"/>
  <c r="P115" i="6"/>
  <c r="L115" i="6"/>
  <c r="BB116" i="6"/>
  <c r="AU116" i="6"/>
  <c r="AV116" i="6" s="1"/>
  <c r="AO116" i="6"/>
  <c r="AQ116" i="6" s="1"/>
  <c r="AH116" i="6"/>
  <c r="AD116" i="6"/>
  <c r="X116" i="6"/>
  <c r="U116" i="6"/>
  <c r="P116" i="6"/>
  <c r="L116" i="6"/>
  <c r="BB149" i="6"/>
  <c r="AU149" i="6"/>
  <c r="AV149" i="6" s="1"/>
  <c r="AO149" i="6"/>
  <c r="AQ149" i="6" s="1"/>
  <c r="AH149" i="6"/>
  <c r="AD149" i="6"/>
  <c r="X149" i="6"/>
  <c r="U149" i="6"/>
  <c r="P149" i="6"/>
  <c r="L149" i="6"/>
  <c r="BB73" i="6"/>
  <c r="AU73" i="6"/>
  <c r="AV73" i="6" s="1"/>
  <c r="AO73" i="6"/>
  <c r="AQ73" i="6" s="1"/>
  <c r="AH73" i="6"/>
  <c r="AD73" i="6"/>
  <c r="X73" i="6"/>
  <c r="U73" i="6"/>
  <c r="P73" i="6"/>
  <c r="L73" i="6"/>
  <c r="BB64" i="6"/>
  <c r="AU64" i="6"/>
  <c r="AV64" i="6" s="1"/>
  <c r="AO64" i="6"/>
  <c r="AQ64" i="6" s="1"/>
  <c r="AH64" i="6"/>
  <c r="AD64" i="6"/>
  <c r="X64" i="6"/>
  <c r="U64" i="6"/>
  <c r="P64" i="6"/>
  <c r="L64" i="6"/>
  <c r="BB126" i="6"/>
  <c r="AU126" i="6"/>
  <c r="AV126" i="6" s="1"/>
  <c r="AO126" i="6"/>
  <c r="AQ126" i="6" s="1"/>
  <c r="AH126" i="6"/>
  <c r="AD126" i="6"/>
  <c r="X126" i="6"/>
  <c r="U126" i="6"/>
  <c r="P126" i="6"/>
  <c r="L126" i="6"/>
  <c r="BB51" i="6"/>
  <c r="AU51" i="6"/>
  <c r="AV51" i="6" s="1"/>
  <c r="AO51" i="6"/>
  <c r="AQ51" i="6" s="1"/>
  <c r="AH51" i="6"/>
  <c r="AD51" i="6"/>
  <c r="X51" i="6"/>
  <c r="U51" i="6"/>
  <c r="P51" i="6"/>
  <c r="L51" i="6"/>
  <c r="BB83" i="6"/>
  <c r="AU83" i="6"/>
  <c r="AV83" i="6" s="1"/>
  <c r="AO83" i="6"/>
  <c r="AQ83" i="6" s="1"/>
  <c r="AH83" i="6"/>
  <c r="AD83" i="6"/>
  <c r="X83" i="6"/>
  <c r="U83" i="6"/>
  <c r="P83" i="6"/>
  <c r="L83" i="6"/>
  <c r="BB92" i="6"/>
  <c r="AU92" i="6"/>
  <c r="AV92" i="6" s="1"/>
  <c r="AO92" i="6"/>
  <c r="AQ92" i="6" s="1"/>
  <c r="AH92" i="6"/>
  <c r="AD92" i="6"/>
  <c r="X92" i="6"/>
  <c r="U92" i="6"/>
  <c r="P92" i="6"/>
  <c r="L92" i="6"/>
  <c r="BB77" i="6"/>
  <c r="AU77" i="6"/>
  <c r="AV77" i="6" s="1"/>
  <c r="AO77" i="6"/>
  <c r="AQ77" i="6" s="1"/>
  <c r="AH77" i="6"/>
  <c r="AD77" i="6"/>
  <c r="X77" i="6"/>
  <c r="U77" i="6"/>
  <c r="P77" i="6"/>
  <c r="L77" i="6"/>
  <c r="BB40" i="6"/>
  <c r="AU40" i="6"/>
  <c r="AV40" i="6" s="1"/>
  <c r="AO40" i="6"/>
  <c r="AQ40" i="6" s="1"/>
  <c r="AH40" i="6"/>
  <c r="AD40" i="6"/>
  <c r="X40" i="6"/>
  <c r="U40" i="6"/>
  <c r="P40" i="6"/>
  <c r="L40" i="6"/>
  <c r="BB65" i="6"/>
  <c r="AU65" i="6"/>
  <c r="AV65" i="6" s="1"/>
  <c r="AQ65" i="6"/>
  <c r="U65" i="6"/>
  <c r="P65" i="6"/>
  <c r="L65" i="6"/>
  <c r="BB148" i="6"/>
  <c r="AU148" i="6"/>
  <c r="AV148" i="6" s="1"/>
  <c r="AO148" i="6"/>
  <c r="AQ148" i="6" s="1"/>
  <c r="AH148" i="6"/>
  <c r="AD148" i="6"/>
  <c r="X148" i="6"/>
  <c r="U148" i="6"/>
  <c r="P148" i="6"/>
  <c r="L148" i="6"/>
  <c r="BB129" i="6"/>
  <c r="AU129" i="6"/>
  <c r="AV129" i="6" s="1"/>
  <c r="AO129" i="6"/>
  <c r="AQ129" i="6" s="1"/>
  <c r="AH129" i="6"/>
  <c r="AD129" i="6"/>
  <c r="X129" i="6"/>
  <c r="U129" i="6"/>
  <c r="P129" i="6"/>
  <c r="L129" i="6"/>
  <c r="BB14" i="6"/>
  <c r="AU14" i="6"/>
  <c r="AV14" i="6" s="1"/>
  <c r="AO14" i="6"/>
  <c r="AQ14" i="6" s="1"/>
  <c r="AH14" i="6"/>
  <c r="AD14" i="6"/>
  <c r="X14" i="6"/>
  <c r="U14" i="6"/>
  <c r="P14" i="6"/>
  <c r="L14" i="6"/>
  <c r="BB55" i="6"/>
  <c r="AU55" i="6"/>
  <c r="AV55" i="6" s="1"/>
  <c r="AO55" i="6"/>
  <c r="AQ55" i="6" s="1"/>
  <c r="AH55" i="6"/>
  <c r="AD55" i="6"/>
  <c r="X55" i="6"/>
  <c r="U55" i="6"/>
  <c r="P55" i="6"/>
  <c r="L55" i="6"/>
  <c r="BB31" i="6"/>
  <c r="AU31" i="6"/>
  <c r="AV31" i="6" s="1"/>
  <c r="AO31" i="6"/>
  <c r="AQ31" i="6" s="1"/>
  <c r="AH31" i="6"/>
  <c r="AD31" i="6"/>
  <c r="X31" i="6"/>
  <c r="U31" i="6"/>
  <c r="P31" i="6"/>
  <c r="L31" i="6"/>
  <c r="BB39" i="6"/>
  <c r="AU39" i="6"/>
  <c r="AV39" i="6" s="1"/>
  <c r="AO39" i="6"/>
  <c r="AQ39" i="6" s="1"/>
  <c r="AH39" i="6"/>
  <c r="AD39" i="6"/>
  <c r="X39" i="6"/>
  <c r="U39" i="6"/>
  <c r="P39" i="6"/>
  <c r="L39" i="6"/>
  <c r="BB8" i="6"/>
  <c r="AU8" i="6"/>
  <c r="AV8" i="6" s="1"/>
  <c r="AO8" i="6"/>
  <c r="AQ8" i="6" s="1"/>
  <c r="AH8" i="6"/>
  <c r="AD8" i="6"/>
  <c r="X8" i="6"/>
  <c r="U8" i="6"/>
  <c r="P8" i="6"/>
  <c r="L8" i="6"/>
  <c r="BB102" i="6"/>
  <c r="AU102" i="6"/>
  <c r="AV102" i="6" s="1"/>
  <c r="AO102" i="6"/>
  <c r="AQ102" i="6" s="1"/>
  <c r="AH102" i="6"/>
  <c r="AD102" i="6"/>
  <c r="X102" i="6"/>
  <c r="U102" i="6"/>
  <c r="P102" i="6"/>
  <c r="L102" i="6"/>
  <c r="BB90" i="6"/>
  <c r="AU90" i="6"/>
  <c r="AV90" i="6" s="1"/>
  <c r="AO90" i="6"/>
  <c r="AQ90" i="6" s="1"/>
  <c r="AH90" i="6"/>
  <c r="AD90" i="6"/>
  <c r="X90" i="6"/>
  <c r="U90" i="6"/>
  <c r="P90" i="6"/>
  <c r="L90" i="6"/>
  <c r="BB84" i="6"/>
  <c r="AU84" i="6"/>
  <c r="AV84" i="6" s="1"/>
  <c r="AQ84" i="6"/>
  <c r="U84" i="6"/>
  <c r="P84" i="6"/>
  <c r="L84" i="6"/>
  <c r="BB47" i="6"/>
  <c r="AU47" i="6"/>
  <c r="AV47" i="6" s="1"/>
  <c r="AO47" i="6"/>
  <c r="AQ47" i="6" s="1"/>
  <c r="AH47" i="6"/>
  <c r="AD47" i="6"/>
  <c r="X47" i="6"/>
  <c r="U47" i="6"/>
  <c r="P47" i="6"/>
  <c r="L47" i="6"/>
  <c r="BB147" i="6"/>
  <c r="AU147" i="6"/>
  <c r="AV147" i="6" s="1"/>
  <c r="AO147" i="6"/>
  <c r="AQ147" i="6" s="1"/>
  <c r="AH147" i="6"/>
  <c r="AD147" i="6"/>
  <c r="X147" i="6"/>
  <c r="U147" i="6"/>
  <c r="P147" i="6"/>
  <c r="L147" i="6"/>
  <c r="BB69" i="6"/>
  <c r="AU69" i="6"/>
  <c r="AV69" i="6" s="1"/>
  <c r="AO69" i="6"/>
  <c r="AQ69" i="6" s="1"/>
  <c r="AH69" i="6"/>
  <c r="AD69" i="6"/>
  <c r="X69" i="6"/>
  <c r="U69" i="6"/>
  <c r="P69" i="6"/>
  <c r="L69" i="6"/>
  <c r="BB107" i="6"/>
  <c r="AU107" i="6"/>
  <c r="AV107" i="6" s="1"/>
  <c r="AO107" i="6"/>
  <c r="AQ107" i="6" s="1"/>
  <c r="AH107" i="6"/>
  <c r="AD107" i="6"/>
  <c r="X107" i="6"/>
  <c r="U107" i="6"/>
  <c r="P107" i="6"/>
  <c r="L107" i="6"/>
  <c r="BB133" i="6"/>
  <c r="AU133" i="6"/>
  <c r="AV133" i="6" s="1"/>
  <c r="AO133" i="6"/>
  <c r="AQ133" i="6" s="1"/>
  <c r="AH133" i="6"/>
  <c r="AD133" i="6"/>
  <c r="X133" i="6"/>
  <c r="U133" i="6"/>
  <c r="P133" i="6"/>
  <c r="L133" i="6"/>
  <c r="BB7" i="6"/>
  <c r="AU7" i="6"/>
  <c r="AV7" i="6" s="1"/>
  <c r="AO7" i="6"/>
  <c r="AQ7" i="6" s="1"/>
  <c r="AH7" i="6"/>
  <c r="AD7" i="6"/>
  <c r="X7" i="6"/>
  <c r="U7" i="6"/>
  <c r="P7" i="6"/>
  <c r="L7" i="6"/>
  <c r="BB27" i="6"/>
  <c r="AU27" i="6"/>
  <c r="AV27" i="6" s="1"/>
  <c r="AO27" i="6"/>
  <c r="AQ27" i="6" s="1"/>
  <c r="AH27" i="6"/>
  <c r="AD27" i="6"/>
  <c r="X27" i="6"/>
  <c r="U27" i="6"/>
  <c r="P27" i="6"/>
  <c r="L27" i="6"/>
  <c r="BB41" i="6"/>
  <c r="AU41" i="6"/>
  <c r="AV41" i="6" s="1"/>
  <c r="AO41" i="6"/>
  <c r="AQ41" i="6" s="1"/>
  <c r="AH41" i="6"/>
  <c r="AD41" i="6"/>
  <c r="X41" i="6"/>
  <c r="U41" i="6"/>
  <c r="P41" i="6"/>
  <c r="L41" i="6"/>
  <c r="BB50" i="6"/>
  <c r="AU50" i="6"/>
  <c r="AV50" i="6" s="1"/>
  <c r="AO50" i="6"/>
  <c r="AQ50" i="6" s="1"/>
  <c r="AH50" i="6"/>
  <c r="AD50" i="6"/>
  <c r="X50" i="6"/>
  <c r="U50" i="6"/>
  <c r="P50" i="6"/>
  <c r="L50" i="6"/>
  <c r="BB134" i="6"/>
  <c r="AU134" i="6"/>
  <c r="AV134" i="6" s="1"/>
  <c r="AO134" i="6"/>
  <c r="AQ134" i="6" s="1"/>
  <c r="AH134" i="6"/>
  <c r="AD134" i="6"/>
  <c r="X134" i="6"/>
  <c r="U134" i="6"/>
  <c r="P134" i="6"/>
  <c r="L134" i="6"/>
  <c r="BB103" i="6"/>
  <c r="AU103" i="6"/>
  <c r="AV103" i="6" s="1"/>
  <c r="AO103" i="6"/>
  <c r="AQ103" i="6" s="1"/>
  <c r="AH103" i="6"/>
  <c r="AD103" i="6"/>
  <c r="X103" i="6"/>
  <c r="U103" i="6"/>
  <c r="P103" i="6"/>
  <c r="L103" i="6"/>
  <c r="BB63" i="6"/>
  <c r="AV63" i="6"/>
  <c r="AO63" i="6"/>
  <c r="AQ63" i="6" s="1"/>
  <c r="AH63" i="6"/>
  <c r="AD63" i="6"/>
  <c r="X63" i="6"/>
  <c r="U63" i="6"/>
  <c r="P63" i="6"/>
  <c r="L63" i="6"/>
  <c r="BB93" i="5"/>
  <c r="AU93" i="5"/>
  <c r="AV93" i="5" s="1"/>
  <c r="AQ93" i="5"/>
  <c r="U93" i="5"/>
  <c r="P93" i="5"/>
  <c r="L93" i="5"/>
  <c r="BB4" i="5"/>
  <c r="AU4" i="5"/>
  <c r="AV4" i="5" s="1"/>
  <c r="AO4" i="5"/>
  <c r="AQ4" i="5" s="1"/>
  <c r="AH4" i="5"/>
  <c r="AD4" i="5"/>
  <c r="X4" i="5"/>
  <c r="U4" i="5"/>
  <c r="P4" i="5"/>
  <c r="L4" i="5"/>
  <c r="BB142" i="5"/>
  <c r="AU142" i="5"/>
  <c r="AV142" i="5" s="1"/>
  <c r="AO142" i="5"/>
  <c r="AQ142" i="5" s="1"/>
  <c r="AH142" i="5"/>
  <c r="AD142" i="5"/>
  <c r="X142" i="5"/>
  <c r="U142" i="5"/>
  <c r="P142" i="5"/>
  <c r="L142" i="5"/>
  <c r="BB3" i="5"/>
  <c r="AU3" i="5"/>
  <c r="AV3" i="5" s="1"/>
  <c r="AO3" i="5"/>
  <c r="AQ3" i="5" s="1"/>
  <c r="AH3" i="5"/>
  <c r="AD3" i="5"/>
  <c r="X3" i="5"/>
  <c r="U3" i="5"/>
  <c r="P3" i="5"/>
  <c r="L3" i="5"/>
  <c r="BB103" i="5"/>
  <c r="AU103" i="5"/>
  <c r="AV103" i="5" s="1"/>
  <c r="AO103" i="5"/>
  <c r="AQ103" i="5" s="1"/>
  <c r="AH103" i="5"/>
  <c r="AD103" i="5"/>
  <c r="X103" i="5"/>
  <c r="U103" i="5"/>
  <c r="P103" i="5"/>
  <c r="L103" i="5"/>
  <c r="BB139" i="5"/>
  <c r="AU139" i="5"/>
  <c r="AV139" i="5" s="1"/>
  <c r="AO139" i="5"/>
  <c r="AQ139" i="5" s="1"/>
  <c r="AH139" i="5"/>
  <c r="AD139" i="5"/>
  <c r="X139" i="5"/>
  <c r="U139" i="5"/>
  <c r="P139" i="5"/>
  <c r="L139" i="5"/>
  <c r="BB63" i="5"/>
  <c r="AU63" i="5"/>
  <c r="AV63" i="5" s="1"/>
  <c r="AQ63" i="5"/>
  <c r="U63" i="5"/>
  <c r="P63" i="5"/>
  <c r="L63" i="5"/>
  <c r="BB44" i="5"/>
  <c r="AU44" i="5"/>
  <c r="AV44" i="5" s="1"/>
  <c r="AO44" i="5"/>
  <c r="AQ44" i="5" s="1"/>
  <c r="AH44" i="5"/>
  <c r="AD44" i="5"/>
  <c r="X44" i="5"/>
  <c r="U44" i="5"/>
  <c r="P44" i="5"/>
  <c r="L44" i="5"/>
  <c r="BB27" i="5"/>
  <c r="AU27" i="5"/>
  <c r="AV27" i="5" s="1"/>
  <c r="AO27" i="5"/>
  <c r="AQ27" i="5" s="1"/>
  <c r="AH27" i="5"/>
  <c r="AD27" i="5"/>
  <c r="X27" i="5"/>
  <c r="U27" i="5"/>
  <c r="P27" i="5"/>
  <c r="L27" i="5"/>
  <c r="BB23" i="5"/>
  <c r="AU23" i="5"/>
  <c r="AV23" i="5" s="1"/>
  <c r="AQ23" i="5"/>
  <c r="U23" i="5"/>
  <c r="P23" i="5"/>
  <c r="L23" i="5"/>
  <c r="BB31" i="5"/>
  <c r="AU31" i="5"/>
  <c r="AV31" i="5" s="1"/>
  <c r="AO31" i="5"/>
  <c r="AQ31" i="5" s="1"/>
  <c r="AH31" i="5"/>
  <c r="AD31" i="5"/>
  <c r="X31" i="5"/>
  <c r="U31" i="5"/>
  <c r="P31" i="5"/>
  <c r="L31" i="5"/>
  <c r="BB125" i="5"/>
  <c r="AU125" i="5"/>
  <c r="AV125" i="5" s="1"/>
  <c r="AO125" i="5"/>
  <c r="AQ125" i="5" s="1"/>
  <c r="AH125" i="5"/>
  <c r="AD125" i="5"/>
  <c r="X125" i="5"/>
  <c r="U125" i="5"/>
  <c r="P125" i="5"/>
  <c r="L125" i="5"/>
  <c r="BB54" i="5"/>
  <c r="AU54" i="5"/>
  <c r="AV54" i="5" s="1"/>
  <c r="AQ54" i="5"/>
  <c r="U54" i="5"/>
  <c r="P54" i="5"/>
  <c r="L54" i="5"/>
  <c r="BB32" i="5"/>
  <c r="AU32" i="5"/>
  <c r="AV32" i="5" s="1"/>
  <c r="AO32" i="5"/>
  <c r="AQ32" i="5" s="1"/>
  <c r="AH32" i="5"/>
  <c r="AD32" i="5"/>
  <c r="X32" i="5"/>
  <c r="U32" i="5"/>
  <c r="P32" i="5"/>
  <c r="L32" i="5"/>
  <c r="BB26" i="5"/>
  <c r="AU26" i="5"/>
  <c r="AV26" i="5" s="1"/>
  <c r="AO26" i="5"/>
  <c r="AQ26" i="5" s="1"/>
  <c r="AH26" i="5"/>
  <c r="AD26" i="5"/>
  <c r="X26" i="5"/>
  <c r="U26" i="5"/>
  <c r="P26" i="5"/>
  <c r="L26" i="5"/>
  <c r="BB29" i="5"/>
  <c r="AU29" i="5"/>
  <c r="AV29" i="5" s="1"/>
  <c r="AO29" i="5"/>
  <c r="AQ29" i="5" s="1"/>
  <c r="AH29" i="5"/>
  <c r="AD29" i="5"/>
  <c r="X29" i="5"/>
  <c r="U29" i="5"/>
  <c r="P29" i="5"/>
  <c r="L29" i="5"/>
  <c r="BB24" i="5"/>
  <c r="AU24" i="5"/>
  <c r="AV24" i="5" s="1"/>
  <c r="AO24" i="5"/>
  <c r="AQ24" i="5" s="1"/>
  <c r="AH24" i="5"/>
  <c r="AD24" i="5"/>
  <c r="X24" i="5"/>
  <c r="U24" i="5"/>
  <c r="P24" i="5"/>
  <c r="L24" i="5"/>
  <c r="BB34" i="5"/>
  <c r="AU34" i="5"/>
  <c r="AV34" i="5" s="1"/>
  <c r="AO34" i="5"/>
  <c r="AQ34" i="5" s="1"/>
  <c r="AH34" i="5"/>
  <c r="AD34" i="5"/>
  <c r="X34" i="5"/>
  <c r="U34" i="5"/>
  <c r="P34" i="5"/>
  <c r="L34" i="5"/>
  <c r="BB76" i="5"/>
  <c r="AU76" i="5"/>
  <c r="AV76" i="5" s="1"/>
  <c r="AQ76" i="5"/>
  <c r="U76" i="5"/>
  <c r="P76" i="5"/>
  <c r="L76" i="5"/>
  <c r="BB12" i="5"/>
  <c r="AU12" i="5"/>
  <c r="AV12" i="5" s="1"/>
  <c r="AO12" i="5"/>
  <c r="AQ12" i="5" s="1"/>
  <c r="AH12" i="5"/>
  <c r="AD12" i="5"/>
  <c r="X12" i="5"/>
  <c r="U12" i="5"/>
  <c r="P12" i="5"/>
  <c r="L12" i="5"/>
  <c r="BB92" i="5"/>
  <c r="AU92" i="5"/>
  <c r="AV92" i="5" s="1"/>
  <c r="AO92" i="5"/>
  <c r="AQ92" i="5" s="1"/>
  <c r="AH92" i="5"/>
  <c r="AD92" i="5"/>
  <c r="X92" i="5"/>
  <c r="U92" i="5"/>
  <c r="P92" i="5"/>
  <c r="L92" i="5"/>
  <c r="BB129" i="5"/>
  <c r="AU129" i="5"/>
  <c r="AV129" i="5" s="1"/>
  <c r="AO129" i="5"/>
  <c r="AQ129" i="5" s="1"/>
  <c r="AH129" i="5"/>
  <c r="AD129" i="5"/>
  <c r="X129" i="5"/>
  <c r="U129" i="5"/>
  <c r="P129" i="5"/>
  <c r="L129" i="5"/>
  <c r="BB41" i="5"/>
  <c r="AU41" i="5"/>
  <c r="AV41" i="5" s="1"/>
  <c r="AO41" i="5"/>
  <c r="AQ41" i="5" s="1"/>
  <c r="AH41" i="5"/>
  <c r="AD41" i="5"/>
  <c r="X41" i="5"/>
  <c r="U41" i="5"/>
  <c r="P41" i="5"/>
  <c r="L41" i="5"/>
  <c r="BB48" i="5"/>
  <c r="AU48" i="5"/>
  <c r="AV48" i="5" s="1"/>
  <c r="AO48" i="5"/>
  <c r="AQ48" i="5" s="1"/>
  <c r="AH48" i="5"/>
  <c r="AD48" i="5"/>
  <c r="X48" i="5"/>
  <c r="U48" i="5"/>
  <c r="P48" i="5"/>
  <c r="L48" i="5"/>
  <c r="BB116" i="5"/>
  <c r="AU116" i="5"/>
  <c r="AV116" i="5" s="1"/>
  <c r="AQ116" i="5"/>
  <c r="U116" i="5"/>
  <c r="P116" i="5"/>
  <c r="L116" i="5"/>
  <c r="BB100" i="5"/>
  <c r="AU100" i="5"/>
  <c r="AV100" i="5" s="1"/>
  <c r="AO100" i="5"/>
  <c r="AQ100" i="5" s="1"/>
  <c r="AH100" i="5"/>
  <c r="AD100" i="5"/>
  <c r="X100" i="5"/>
  <c r="U100" i="5"/>
  <c r="P100" i="5"/>
  <c r="L100" i="5"/>
  <c r="BB85" i="5"/>
  <c r="AU85" i="5"/>
  <c r="AV85" i="5" s="1"/>
  <c r="AO85" i="5"/>
  <c r="AQ85" i="5" s="1"/>
  <c r="AH85" i="5"/>
  <c r="AD85" i="5"/>
  <c r="X85" i="5"/>
  <c r="U85" i="5"/>
  <c r="P85" i="5"/>
  <c r="L85" i="5"/>
  <c r="BB122" i="5"/>
  <c r="AU122" i="5"/>
  <c r="AV122" i="5" s="1"/>
  <c r="AO122" i="5"/>
  <c r="AQ122" i="5" s="1"/>
  <c r="AH122" i="5"/>
  <c r="AD122" i="5"/>
  <c r="X122" i="5"/>
  <c r="U122" i="5"/>
  <c r="P122" i="5"/>
  <c r="L122" i="5"/>
  <c r="BB91" i="5"/>
  <c r="AU91" i="5"/>
  <c r="AV91" i="5" s="1"/>
  <c r="AO91" i="5"/>
  <c r="AQ91" i="5" s="1"/>
  <c r="AH91" i="5"/>
  <c r="AD91" i="5"/>
  <c r="X91" i="5"/>
  <c r="U91" i="5"/>
  <c r="P91" i="5"/>
  <c r="L91" i="5"/>
  <c r="BB131" i="5"/>
  <c r="AU131" i="5"/>
  <c r="AV131" i="5" s="1"/>
  <c r="AO131" i="5"/>
  <c r="AQ131" i="5" s="1"/>
  <c r="AH131" i="5"/>
  <c r="AD131" i="5"/>
  <c r="X131" i="5"/>
  <c r="U131" i="5"/>
  <c r="P131" i="5"/>
  <c r="L131" i="5"/>
  <c r="BB99" i="5"/>
  <c r="AU99" i="5"/>
  <c r="AV99" i="5" s="1"/>
  <c r="AO99" i="5"/>
  <c r="AQ99" i="5" s="1"/>
  <c r="AH99" i="5"/>
  <c r="AD99" i="5"/>
  <c r="X99" i="5"/>
  <c r="U99" i="5"/>
  <c r="P99" i="5"/>
  <c r="L99" i="5"/>
  <c r="BB140" i="5"/>
  <c r="AU140" i="5"/>
  <c r="AV140" i="5" s="1"/>
  <c r="AO140" i="5"/>
  <c r="AQ140" i="5" s="1"/>
  <c r="AH140" i="5"/>
  <c r="AD140" i="5"/>
  <c r="X140" i="5"/>
  <c r="U140" i="5"/>
  <c r="P140" i="5"/>
  <c r="L140" i="5"/>
  <c r="BB9" i="5"/>
  <c r="AU9" i="5"/>
  <c r="AV9" i="5" s="1"/>
  <c r="AO9" i="5"/>
  <c r="AQ9" i="5" s="1"/>
  <c r="AH9" i="5"/>
  <c r="AD9" i="5"/>
  <c r="X9" i="5"/>
  <c r="U9" i="5"/>
  <c r="P9" i="5"/>
  <c r="L9" i="5"/>
  <c r="BB114" i="5"/>
  <c r="AU114" i="5"/>
  <c r="AV114" i="5" s="1"/>
  <c r="AO114" i="5"/>
  <c r="AQ114" i="5" s="1"/>
  <c r="AH114" i="5"/>
  <c r="AD114" i="5"/>
  <c r="X114" i="5"/>
  <c r="U114" i="5"/>
  <c r="P114" i="5"/>
  <c r="L114" i="5"/>
  <c r="BB83" i="5"/>
  <c r="AU83" i="5"/>
  <c r="AV83" i="5" s="1"/>
  <c r="AO83" i="5"/>
  <c r="AQ83" i="5" s="1"/>
  <c r="AH83" i="5"/>
  <c r="AD83" i="5"/>
  <c r="X83" i="5"/>
  <c r="U83" i="5"/>
  <c r="P83" i="5"/>
  <c r="L83" i="5"/>
  <c r="BB102" i="5"/>
  <c r="AU102" i="5"/>
  <c r="AV102" i="5" s="1"/>
  <c r="AO102" i="5"/>
  <c r="AQ102" i="5" s="1"/>
  <c r="AH102" i="5"/>
  <c r="AD102" i="5"/>
  <c r="X102" i="5"/>
  <c r="U102" i="5"/>
  <c r="P102" i="5"/>
  <c r="L102" i="5"/>
  <c r="BB82" i="5"/>
  <c r="AU82" i="5"/>
  <c r="AV82" i="5" s="1"/>
  <c r="AO82" i="5"/>
  <c r="AQ82" i="5" s="1"/>
  <c r="AH82" i="5"/>
  <c r="AD82" i="5"/>
  <c r="X82" i="5"/>
  <c r="U82" i="5"/>
  <c r="P82" i="5"/>
  <c r="L82" i="5"/>
  <c r="BB16" i="5"/>
  <c r="AU16" i="5"/>
  <c r="AV16" i="5" s="1"/>
  <c r="AO16" i="5"/>
  <c r="AQ16" i="5" s="1"/>
  <c r="AH16" i="5"/>
  <c r="AD16" i="5"/>
  <c r="X16" i="5"/>
  <c r="U16" i="5"/>
  <c r="P16" i="5"/>
  <c r="L16" i="5"/>
  <c r="BB80" i="5"/>
  <c r="AU80" i="5"/>
  <c r="AV80" i="5" s="1"/>
  <c r="AO80" i="5"/>
  <c r="AQ80" i="5" s="1"/>
  <c r="AH80" i="5"/>
  <c r="AD80" i="5"/>
  <c r="X80" i="5"/>
  <c r="U80" i="5"/>
  <c r="P80" i="5"/>
  <c r="L80" i="5"/>
  <c r="BB133" i="5"/>
  <c r="AU133" i="5"/>
  <c r="AV133" i="5" s="1"/>
  <c r="AO133" i="5"/>
  <c r="AQ133" i="5" s="1"/>
  <c r="AH133" i="5"/>
  <c r="AD133" i="5"/>
  <c r="X133" i="5"/>
  <c r="U133" i="5"/>
  <c r="P133" i="5"/>
  <c r="L133" i="5"/>
  <c r="BB112" i="5"/>
  <c r="AU112" i="5"/>
  <c r="AV112" i="5" s="1"/>
  <c r="AO112" i="5"/>
  <c r="AQ112" i="5" s="1"/>
  <c r="AH112" i="5"/>
  <c r="AD112" i="5"/>
  <c r="X112" i="5"/>
  <c r="U112" i="5"/>
  <c r="P112" i="5"/>
  <c r="L112" i="5"/>
  <c r="BB127" i="5"/>
  <c r="AU127" i="5"/>
  <c r="AV127" i="5" s="1"/>
  <c r="AO127" i="5"/>
  <c r="AQ127" i="5" s="1"/>
  <c r="AH127" i="5"/>
  <c r="AD127" i="5"/>
  <c r="X127" i="5"/>
  <c r="U127" i="5"/>
  <c r="P127" i="5"/>
  <c r="L127" i="5"/>
  <c r="BB61" i="5"/>
  <c r="AU61" i="5"/>
  <c r="AV61" i="5" s="1"/>
  <c r="AO61" i="5"/>
  <c r="AQ61" i="5" s="1"/>
  <c r="AH61" i="5"/>
  <c r="AD61" i="5"/>
  <c r="X61" i="5"/>
  <c r="U61" i="5"/>
  <c r="P61" i="5"/>
  <c r="L61" i="5"/>
  <c r="BB22" i="5"/>
  <c r="AU22" i="5"/>
  <c r="AV22" i="5" s="1"/>
  <c r="AO22" i="5"/>
  <c r="AQ22" i="5" s="1"/>
  <c r="AH22" i="5"/>
  <c r="AD22" i="5"/>
  <c r="X22" i="5"/>
  <c r="U22" i="5"/>
  <c r="P22" i="5"/>
  <c r="L22" i="5"/>
  <c r="BB130" i="5"/>
  <c r="AU130" i="5"/>
  <c r="AV130" i="5" s="1"/>
  <c r="AQ130" i="5"/>
  <c r="U130" i="5"/>
  <c r="P130" i="5"/>
  <c r="L130" i="5"/>
  <c r="BB69" i="5"/>
  <c r="AU69" i="5"/>
  <c r="AV69" i="5" s="1"/>
  <c r="AO69" i="5"/>
  <c r="AQ69" i="5" s="1"/>
  <c r="AH69" i="5"/>
  <c r="AD69" i="5"/>
  <c r="X69" i="5"/>
  <c r="U69" i="5"/>
  <c r="P69" i="5"/>
  <c r="L69" i="5"/>
  <c r="BB81" i="5"/>
  <c r="AU81" i="5"/>
  <c r="AV81" i="5" s="1"/>
  <c r="AQ81" i="5"/>
  <c r="U81" i="5"/>
  <c r="P81" i="5"/>
  <c r="L81" i="5"/>
  <c r="BB55" i="5"/>
  <c r="AU55" i="5"/>
  <c r="AV55" i="5" s="1"/>
  <c r="AQ55" i="5"/>
  <c r="U55" i="5"/>
  <c r="P55" i="5"/>
  <c r="L55" i="5"/>
  <c r="BB134" i="5"/>
  <c r="AU134" i="5"/>
  <c r="AV134" i="5" s="1"/>
  <c r="AO134" i="5"/>
  <c r="AQ134" i="5" s="1"/>
  <c r="AH134" i="5"/>
  <c r="AD134" i="5"/>
  <c r="X134" i="5"/>
  <c r="U134" i="5"/>
  <c r="P134" i="5"/>
  <c r="L134" i="5"/>
  <c r="BB120" i="5"/>
  <c r="AU120" i="5"/>
  <c r="AV120" i="5" s="1"/>
  <c r="AO120" i="5"/>
  <c r="AQ120" i="5" s="1"/>
  <c r="AH120" i="5"/>
  <c r="AD120" i="5"/>
  <c r="X120" i="5"/>
  <c r="U120" i="5"/>
  <c r="P120" i="5"/>
  <c r="L120" i="5"/>
  <c r="BB39" i="5"/>
  <c r="AU39" i="5"/>
  <c r="AV39" i="5" s="1"/>
  <c r="AO39" i="5"/>
  <c r="AQ39" i="5" s="1"/>
  <c r="AH39" i="5"/>
  <c r="AD39" i="5"/>
  <c r="X39" i="5"/>
  <c r="U39" i="5"/>
  <c r="P39" i="5"/>
  <c r="L39" i="5"/>
  <c r="BB30" i="5"/>
  <c r="AU30" i="5"/>
  <c r="AV30" i="5" s="1"/>
  <c r="AO30" i="5"/>
  <c r="AQ30" i="5" s="1"/>
  <c r="AH30" i="5"/>
  <c r="AD30" i="5"/>
  <c r="X30" i="5"/>
  <c r="U30" i="5"/>
  <c r="P30" i="5"/>
  <c r="L30" i="5"/>
  <c r="BB71" i="5"/>
  <c r="AU71" i="5"/>
  <c r="AV71" i="5" s="1"/>
  <c r="AO71" i="5"/>
  <c r="AQ71" i="5" s="1"/>
  <c r="AH71" i="5"/>
  <c r="AD71" i="5"/>
  <c r="X71" i="5"/>
  <c r="U71" i="5"/>
  <c r="P71" i="5"/>
  <c r="L71" i="5"/>
  <c r="BB40" i="5"/>
  <c r="AU40" i="5"/>
  <c r="AV40" i="5" s="1"/>
  <c r="AO40" i="5"/>
  <c r="AQ40" i="5" s="1"/>
  <c r="AH40" i="5"/>
  <c r="AD40" i="5"/>
  <c r="X40" i="5"/>
  <c r="U40" i="5"/>
  <c r="P40" i="5"/>
  <c r="L40" i="5"/>
  <c r="BB73" i="5"/>
  <c r="AU73" i="5"/>
  <c r="AV73" i="5" s="1"/>
  <c r="AO73" i="5"/>
  <c r="AQ73" i="5" s="1"/>
  <c r="AH73" i="5"/>
  <c r="AD73" i="5"/>
  <c r="X73" i="5"/>
  <c r="U73" i="5"/>
  <c r="P73" i="5"/>
  <c r="L73" i="5"/>
  <c r="BB17" i="5"/>
  <c r="AU17" i="5"/>
  <c r="AV17" i="5" s="1"/>
  <c r="AO17" i="5"/>
  <c r="AQ17" i="5" s="1"/>
  <c r="AH17" i="5"/>
  <c r="AD17" i="5"/>
  <c r="X17" i="5"/>
  <c r="U17" i="5"/>
  <c r="P17" i="5"/>
  <c r="L17" i="5"/>
  <c r="BB132" i="5"/>
  <c r="AU132" i="5"/>
  <c r="AV132" i="5" s="1"/>
  <c r="AO132" i="5"/>
  <c r="AQ132" i="5" s="1"/>
  <c r="AH132" i="5"/>
  <c r="AD132" i="5"/>
  <c r="X132" i="5"/>
  <c r="U132" i="5"/>
  <c r="P132" i="5"/>
  <c r="L132" i="5"/>
  <c r="BB19" i="5"/>
  <c r="AU19" i="5"/>
  <c r="AV19" i="5" s="1"/>
  <c r="AO19" i="5"/>
  <c r="AQ19" i="5" s="1"/>
  <c r="AH19" i="5"/>
  <c r="AD19" i="5"/>
  <c r="X19" i="5"/>
  <c r="U19" i="5"/>
  <c r="P19" i="5"/>
  <c r="L19" i="5"/>
  <c r="BB141" i="5"/>
  <c r="AU141" i="5"/>
  <c r="AV141" i="5" s="1"/>
  <c r="AO141" i="5"/>
  <c r="AQ141" i="5" s="1"/>
  <c r="AH141" i="5"/>
  <c r="AD141" i="5"/>
  <c r="X141" i="5"/>
  <c r="U141" i="5"/>
  <c r="P141" i="5"/>
  <c r="L141" i="5"/>
  <c r="BB74" i="5"/>
  <c r="AU74" i="5"/>
  <c r="AV74" i="5" s="1"/>
  <c r="AQ74" i="5"/>
  <c r="U74" i="5"/>
  <c r="P74" i="5"/>
  <c r="L74" i="5"/>
  <c r="BB62" i="5"/>
  <c r="AU62" i="5"/>
  <c r="AV62" i="5" s="1"/>
  <c r="AO62" i="5"/>
  <c r="AQ62" i="5" s="1"/>
  <c r="AH62" i="5"/>
  <c r="AD62" i="5"/>
  <c r="X62" i="5"/>
  <c r="U62" i="5"/>
  <c r="P62" i="5"/>
  <c r="L62" i="5"/>
  <c r="BB56" i="5"/>
  <c r="AU56" i="5"/>
  <c r="AV56" i="5" s="1"/>
  <c r="AO56" i="5"/>
  <c r="AQ56" i="5" s="1"/>
  <c r="AH56" i="5"/>
  <c r="AD56" i="5"/>
  <c r="X56" i="5"/>
  <c r="U56" i="5"/>
  <c r="P56" i="5"/>
  <c r="L56" i="5"/>
  <c r="BB113" i="5"/>
  <c r="AU113" i="5"/>
  <c r="AV113" i="5" s="1"/>
  <c r="AQ113" i="5"/>
  <c r="U113" i="5"/>
  <c r="P113" i="5"/>
  <c r="L113" i="5"/>
  <c r="BB70" i="5"/>
  <c r="AU70" i="5"/>
  <c r="AV70" i="5" s="1"/>
  <c r="AO70" i="5"/>
  <c r="AQ70" i="5" s="1"/>
  <c r="AH70" i="5"/>
  <c r="AD70" i="5"/>
  <c r="X70" i="5"/>
  <c r="U70" i="5"/>
  <c r="P70" i="5"/>
  <c r="L70" i="5"/>
  <c r="BB106" i="5"/>
  <c r="AU106" i="5"/>
  <c r="AV106" i="5" s="1"/>
  <c r="AO106" i="5"/>
  <c r="AQ106" i="5" s="1"/>
  <c r="AH106" i="5"/>
  <c r="AD106" i="5"/>
  <c r="X106" i="5"/>
  <c r="U106" i="5"/>
  <c r="P106" i="5"/>
  <c r="L106" i="5"/>
  <c r="BB95" i="5"/>
  <c r="AU95" i="5"/>
  <c r="AV95" i="5" s="1"/>
  <c r="AO95" i="5"/>
  <c r="AQ95" i="5" s="1"/>
  <c r="AH95" i="5"/>
  <c r="AD95" i="5"/>
  <c r="X95" i="5"/>
  <c r="U95" i="5"/>
  <c r="P95" i="5"/>
  <c r="L95" i="5"/>
  <c r="BB115" i="5"/>
  <c r="AU115" i="5"/>
  <c r="AV115" i="5" s="1"/>
  <c r="AO115" i="5"/>
  <c r="AQ115" i="5" s="1"/>
  <c r="AH115" i="5"/>
  <c r="AD115" i="5"/>
  <c r="X115" i="5"/>
  <c r="U115" i="5"/>
  <c r="P115" i="5"/>
  <c r="L115" i="5"/>
  <c r="BB94" i="5"/>
  <c r="AU94" i="5"/>
  <c r="AV94" i="5" s="1"/>
  <c r="AO94" i="5"/>
  <c r="AQ94" i="5" s="1"/>
  <c r="AH94" i="5"/>
  <c r="AD94" i="5"/>
  <c r="X94" i="5"/>
  <c r="U94" i="5"/>
  <c r="P94" i="5"/>
  <c r="L94" i="5"/>
  <c r="BB87" i="5"/>
  <c r="AU87" i="5"/>
  <c r="AV87" i="5" s="1"/>
  <c r="AO87" i="5"/>
  <c r="AQ87" i="5" s="1"/>
  <c r="AH87" i="5"/>
  <c r="AD87" i="5"/>
  <c r="X87" i="5"/>
  <c r="U87" i="5"/>
  <c r="P87" i="5"/>
  <c r="L87" i="5"/>
  <c r="BB128" i="5"/>
  <c r="AU128" i="5"/>
  <c r="AV128" i="5" s="1"/>
  <c r="AO128" i="5"/>
  <c r="AQ128" i="5" s="1"/>
  <c r="AH128" i="5"/>
  <c r="AD128" i="5"/>
  <c r="X128" i="5"/>
  <c r="U128" i="5"/>
  <c r="P128" i="5"/>
  <c r="L128" i="5"/>
  <c r="BB57" i="5"/>
  <c r="AU57" i="5"/>
  <c r="AV57" i="5" s="1"/>
  <c r="AO57" i="5"/>
  <c r="AQ57" i="5" s="1"/>
  <c r="AH57" i="5"/>
  <c r="AD57" i="5"/>
  <c r="X57" i="5"/>
  <c r="U57" i="5"/>
  <c r="P57" i="5"/>
  <c r="L57" i="5"/>
  <c r="BB89" i="5"/>
  <c r="AU89" i="5"/>
  <c r="AV89" i="5" s="1"/>
  <c r="AO89" i="5"/>
  <c r="AQ89" i="5" s="1"/>
  <c r="AH89" i="5"/>
  <c r="AD89" i="5"/>
  <c r="X89" i="5"/>
  <c r="U89" i="5"/>
  <c r="P89" i="5"/>
  <c r="L89" i="5"/>
  <c r="BB135" i="5"/>
  <c r="AU135" i="5"/>
  <c r="AV135" i="5" s="1"/>
  <c r="AO135" i="5"/>
  <c r="AQ135" i="5" s="1"/>
  <c r="AH135" i="5"/>
  <c r="AD135" i="5"/>
  <c r="X135" i="5"/>
  <c r="U135" i="5"/>
  <c r="P135" i="5"/>
  <c r="L135" i="5"/>
  <c r="BB105" i="5"/>
  <c r="AU105" i="5"/>
  <c r="AV105" i="5" s="1"/>
  <c r="AQ105" i="5"/>
  <c r="U105" i="5"/>
  <c r="P105" i="5"/>
  <c r="L105" i="5"/>
  <c r="BB51" i="5"/>
  <c r="AU51" i="5"/>
  <c r="AV51" i="5" s="1"/>
  <c r="AO51" i="5"/>
  <c r="AQ51" i="5" s="1"/>
  <c r="AH51" i="5"/>
  <c r="AD51" i="5"/>
  <c r="X51" i="5"/>
  <c r="U51" i="5"/>
  <c r="P51" i="5"/>
  <c r="L51" i="5"/>
  <c r="BB20" i="5"/>
  <c r="AU20" i="5"/>
  <c r="AV20" i="5" s="1"/>
  <c r="AO20" i="5"/>
  <c r="AQ20" i="5" s="1"/>
  <c r="AH20" i="5"/>
  <c r="AD20" i="5"/>
  <c r="X20" i="5"/>
  <c r="U20" i="5"/>
  <c r="P20" i="5"/>
  <c r="L20" i="5"/>
  <c r="BB11" i="5"/>
  <c r="AU11" i="5"/>
  <c r="AV11" i="5" s="1"/>
  <c r="AO11" i="5"/>
  <c r="AQ11" i="5" s="1"/>
  <c r="AH11" i="5"/>
  <c r="AD11" i="5"/>
  <c r="X11" i="5"/>
  <c r="U11" i="5"/>
  <c r="P11" i="5"/>
  <c r="L11" i="5"/>
  <c r="BB88" i="5"/>
  <c r="AU88" i="5"/>
  <c r="AV88" i="5" s="1"/>
  <c r="AQ88" i="5"/>
  <c r="U88" i="5"/>
  <c r="P88" i="5"/>
  <c r="L88" i="5"/>
  <c r="BB18" i="5"/>
  <c r="AU18" i="5"/>
  <c r="AV18" i="5" s="1"/>
  <c r="AQ18" i="5"/>
  <c r="U18" i="5"/>
  <c r="P18" i="5"/>
  <c r="L18" i="5"/>
  <c r="BB108" i="5"/>
  <c r="AU108" i="5"/>
  <c r="AV108" i="5" s="1"/>
  <c r="AO108" i="5"/>
  <c r="AQ108" i="5" s="1"/>
  <c r="AH108" i="5"/>
  <c r="AD108" i="5"/>
  <c r="X108" i="5"/>
  <c r="U108" i="5"/>
  <c r="P108" i="5"/>
  <c r="L108" i="5"/>
  <c r="BB67" i="5"/>
  <c r="AU67" i="5"/>
  <c r="AV67" i="5" s="1"/>
  <c r="AQ67" i="5"/>
  <c r="U67" i="5"/>
  <c r="P67" i="5"/>
  <c r="L67" i="5"/>
  <c r="BB53" i="5"/>
  <c r="AU53" i="5"/>
  <c r="AV53" i="5" s="1"/>
  <c r="AO53" i="5"/>
  <c r="AQ53" i="5" s="1"/>
  <c r="AH53" i="5"/>
  <c r="AD53" i="5"/>
  <c r="X53" i="5"/>
  <c r="U53" i="5"/>
  <c r="P53" i="5"/>
  <c r="L53" i="5"/>
  <c r="BB13" i="5"/>
  <c r="AU13" i="5"/>
  <c r="AV13" i="5" s="1"/>
  <c r="AQ13" i="5"/>
  <c r="U13" i="5"/>
  <c r="P13" i="5"/>
  <c r="L13" i="5"/>
  <c r="BB98" i="5"/>
  <c r="AU98" i="5"/>
  <c r="AV98" i="5" s="1"/>
  <c r="AO98" i="5"/>
  <c r="AQ98" i="5" s="1"/>
  <c r="AH98" i="5"/>
  <c r="AD98" i="5"/>
  <c r="X98" i="5"/>
  <c r="U98" i="5"/>
  <c r="P98" i="5"/>
  <c r="L98" i="5"/>
  <c r="BB5" i="5"/>
  <c r="AU5" i="5"/>
  <c r="AV5" i="5" s="1"/>
  <c r="AO5" i="5"/>
  <c r="AQ5" i="5" s="1"/>
  <c r="AH5" i="5"/>
  <c r="AD5" i="5"/>
  <c r="X5" i="5"/>
  <c r="U5" i="5"/>
  <c r="P5" i="5"/>
  <c r="L5" i="5"/>
  <c r="BB15" i="5"/>
  <c r="AU15" i="5"/>
  <c r="AV15" i="5" s="1"/>
  <c r="AQ15" i="5"/>
  <c r="U15" i="5"/>
  <c r="P15" i="5"/>
  <c r="L15" i="5"/>
  <c r="BB42" i="5"/>
  <c r="AU42" i="5"/>
  <c r="AV42" i="5" s="1"/>
  <c r="AQ42" i="5"/>
  <c r="U42" i="5"/>
  <c r="P42" i="5"/>
  <c r="L42" i="5"/>
  <c r="BB35" i="5"/>
  <c r="AU35" i="5"/>
  <c r="AV35" i="5" s="1"/>
  <c r="AQ35" i="5"/>
  <c r="U35" i="5"/>
  <c r="P35" i="5"/>
  <c r="L35" i="5"/>
  <c r="BB107" i="5"/>
  <c r="AU107" i="5"/>
  <c r="AV107" i="5" s="1"/>
  <c r="AO107" i="5"/>
  <c r="AQ107" i="5" s="1"/>
  <c r="AH107" i="5"/>
  <c r="AD107" i="5"/>
  <c r="X107" i="5"/>
  <c r="U107" i="5"/>
  <c r="P107" i="5"/>
  <c r="L107" i="5"/>
  <c r="BB49" i="5"/>
  <c r="AU49" i="5"/>
  <c r="AV49" i="5" s="1"/>
  <c r="AQ49" i="5"/>
  <c r="U49" i="5"/>
  <c r="P49" i="5"/>
  <c r="L49" i="5"/>
  <c r="BB6" i="5"/>
  <c r="AU6" i="5"/>
  <c r="AV6" i="5" s="1"/>
  <c r="AQ6" i="5"/>
  <c r="U6" i="5"/>
  <c r="P6" i="5"/>
  <c r="L6" i="5"/>
  <c r="BB126" i="5"/>
  <c r="AU126" i="5"/>
  <c r="AV126" i="5" s="1"/>
  <c r="AO126" i="5"/>
  <c r="AQ126" i="5" s="1"/>
  <c r="AH126" i="5"/>
  <c r="AD126" i="5"/>
  <c r="X126" i="5"/>
  <c r="U126" i="5"/>
  <c r="P126" i="5"/>
  <c r="L126" i="5"/>
  <c r="BB2" i="5"/>
  <c r="AU2" i="5"/>
  <c r="AV2" i="5" s="1"/>
  <c r="AQ2" i="5"/>
  <c r="U2" i="5"/>
  <c r="P2" i="5"/>
  <c r="L2" i="5"/>
  <c r="BB65" i="5"/>
  <c r="AU65" i="5"/>
  <c r="AV65" i="5" s="1"/>
  <c r="AO65" i="5"/>
  <c r="AQ65" i="5" s="1"/>
  <c r="AH65" i="5"/>
  <c r="AD65" i="5"/>
  <c r="X65" i="5"/>
  <c r="U65" i="5"/>
  <c r="P65" i="5"/>
  <c r="L65" i="5"/>
  <c r="BB104" i="5"/>
  <c r="AU104" i="5"/>
  <c r="AV104" i="5" s="1"/>
  <c r="AO104" i="5"/>
  <c r="AQ104" i="5" s="1"/>
  <c r="AH104" i="5"/>
  <c r="AD104" i="5"/>
  <c r="X104" i="5"/>
  <c r="U104" i="5"/>
  <c r="P104" i="5"/>
  <c r="L104" i="5"/>
  <c r="BB45" i="5"/>
  <c r="AU45" i="5"/>
  <c r="AV45" i="5" s="1"/>
  <c r="AQ45" i="5"/>
  <c r="U45" i="5"/>
  <c r="P45" i="5"/>
  <c r="L45" i="5"/>
  <c r="BB79" i="5"/>
  <c r="AU79" i="5"/>
  <c r="AV79" i="5" s="1"/>
  <c r="AQ79" i="5"/>
  <c r="U79" i="5"/>
  <c r="P79" i="5"/>
  <c r="L79" i="5"/>
  <c r="BB111" i="5"/>
  <c r="AU111" i="5"/>
  <c r="AV111" i="5" s="1"/>
  <c r="AO111" i="5"/>
  <c r="AQ111" i="5" s="1"/>
  <c r="AH111" i="5"/>
  <c r="AD111" i="5"/>
  <c r="X111" i="5"/>
  <c r="U111" i="5"/>
  <c r="P111" i="5"/>
  <c r="L111" i="5"/>
  <c r="BB10" i="5"/>
  <c r="AU10" i="5"/>
  <c r="AV10" i="5" s="1"/>
  <c r="AQ10" i="5"/>
  <c r="U10" i="5"/>
  <c r="P10" i="5"/>
  <c r="L10" i="5"/>
  <c r="BB117" i="5"/>
  <c r="AU117" i="5"/>
  <c r="AV117" i="5" s="1"/>
  <c r="AO117" i="5"/>
  <c r="AQ117" i="5" s="1"/>
  <c r="AH117" i="5"/>
  <c r="AD117" i="5"/>
  <c r="X117" i="5"/>
  <c r="U117" i="5"/>
  <c r="P117" i="5"/>
  <c r="L117" i="5"/>
  <c r="BB33" i="5"/>
  <c r="AU33" i="5"/>
  <c r="AV33" i="5" s="1"/>
  <c r="AQ33" i="5"/>
  <c r="U33" i="5"/>
  <c r="P33" i="5"/>
  <c r="L33" i="5"/>
  <c r="BB90" i="5"/>
  <c r="AU90" i="5"/>
  <c r="AV90" i="5" s="1"/>
  <c r="AQ90" i="5"/>
  <c r="U90" i="5"/>
  <c r="P90" i="5"/>
  <c r="L90" i="5"/>
  <c r="BB119" i="5"/>
  <c r="AU119" i="5"/>
  <c r="AV119" i="5" s="1"/>
  <c r="AO119" i="5"/>
  <c r="AQ119" i="5" s="1"/>
  <c r="AH119" i="5"/>
  <c r="AD119" i="5"/>
  <c r="X119" i="5"/>
  <c r="U119" i="5"/>
  <c r="P119" i="5"/>
  <c r="L119" i="5"/>
  <c r="BB21" i="5"/>
  <c r="AU21" i="5"/>
  <c r="AV21" i="5" s="1"/>
  <c r="AO21" i="5"/>
  <c r="AQ21" i="5" s="1"/>
  <c r="AH21" i="5"/>
  <c r="AD21" i="5"/>
  <c r="X21" i="5"/>
  <c r="U21" i="5"/>
  <c r="P21" i="5"/>
  <c r="L21" i="5"/>
  <c r="BB52" i="5"/>
  <c r="AU52" i="5"/>
  <c r="AV52" i="5" s="1"/>
  <c r="AO52" i="5"/>
  <c r="AQ52" i="5" s="1"/>
  <c r="AH52" i="5"/>
  <c r="AD52" i="5"/>
  <c r="X52" i="5"/>
  <c r="U52" i="5"/>
  <c r="P52" i="5"/>
  <c r="L52" i="5"/>
  <c r="BB66" i="5"/>
  <c r="AU66" i="5"/>
  <c r="AV66" i="5" s="1"/>
  <c r="AO66" i="5"/>
  <c r="AQ66" i="5" s="1"/>
  <c r="AH66" i="5"/>
  <c r="AD66" i="5"/>
  <c r="X66" i="5"/>
  <c r="U66" i="5"/>
  <c r="P66" i="5"/>
  <c r="L66" i="5"/>
  <c r="BB138" i="5"/>
  <c r="AU138" i="5"/>
  <c r="AV138" i="5" s="1"/>
  <c r="AO138" i="5"/>
  <c r="AQ138" i="5" s="1"/>
  <c r="AH138" i="5"/>
  <c r="AD138" i="5"/>
  <c r="X138" i="5"/>
  <c r="U138" i="5"/>
  <c r="P138" i="5"/>
  <c r="L138" i="5"/>
  <c r="BB109" i="5"/>
  <c r="AU109" i="5"/>
  <c r="AV109" i="5" s="1"/>
  <c r="AO109" i="5"/>
  <c r="AQ109" i="5" s="1"/>
  <c r="AH109" i="5"/>
  <c r="AD109" i="5"/>
  <c r="X109" i="5"/>
  <c r="U109" i="5"/>
  <c r="P109" i="5"/>
  <c r="L109" i="5"/>
  <c r="BB75" i="5"/>
  <c r="AU75" i="5"/>
  <c r="AV75" i="5" s="1"/>
  <c r="AO75" i="5"/>
  <c r="AQ75" i="5" s="1"/>
  <c r="AH75" i="5"/>
  <c r="AD75" i="5"/>
  <c r="X75" i="5"/>
  <c r="U75" i="5"/>
  <c r="P75" i="5"/>
  <c r="L75" i="5"/>
  <c r="BB121" i="5"/>
  <c r="AU121" i="5"/>
  <c r="AV121" i="5" s="1"/>
  <c r="AO121" i="5"/>
  <c r="AQ121" i="5" s="1"/>
  <c r="AH121" i="5"/>
  <c r="AD121" i="5"/>
  <c r="X121" i="5"/>
  <c r="U121" i="5"/>
  <c r="P121" i="5"/>
  <c r="L121" i="5"/>
  <c r="BB77" i="5"/>
  <c r="AU77" i="5"/>
  <c r="AV77" i="5" s="1"/>
  <c r="AO77" i="5"/>
  <c r="AQ77" i="5" s="1"/>
  <c r="AH77" i="5"/>
  <c r="AD77" i="5"/>
  <c r="X77" i="5"/>
  <c r="U77" i="5"/>
  <c r="P77" i="5"/>
  <c r="L77" i="5"/>
  <c r="BB59" i="5"/>
  <c r="AU59" i="5"/>
  <c r="AV59" i="5" s="1"/>
  <c r="AO59" i="5"/>
  <c r="AQ59" i="5" s="1"/>
  <c r="AH59" i="5"/>
  <c r="AD59" i="5"/>
  <c r="X59" i="5"/>
  <c r="U59" i="5"/>
  <c r="P59" i="5"/>
  <c r="L59" i="5"/>
  <c r="BB68" i="5"/>
  <c r="AU68" i="5"/>
  <c r="AV68" i="5" s="1"/>
  <c r="AO68" i="5"/>
  <c r="AQ68" i="5" s="1"/>
  <c r="AH68" i="5"/>
  <c r="AD68" i="5"/>
  <c r="X68" i="5"/>
  <c r="U68" i="5"/>
  <c r="P68" i="5"/>
  <c r="L68" i="5"/>
  <c r="BB123" i="5"/>
  <c r="AU123" i="5"/>
  <c r="AV123" i="5" s="1"/>
  <c r="AO123" i="5"/>
  <c r="AQ123" i="5" s="1"/>
  <c r="AH123" i="5"/>
  <c r="AD123" i="5"/>
  <c r="X123" i="5"/>
  <c r="U123" i="5"/>
  <c r="P123" i="5"/>
  <c r="L123" i="5"/>
  <c r="BB110" i="5"/>
  <c r="AU110" i="5"/>
  <c r="AV110" i="5" s="1"/>
  <c r="AO110" i="5"/>
  <c r="AQ110" i="5" s="1"/>
  <c r="AH110" i="5"/>
  <c r="AD110" i="5"/>
  <c r="X110" i="5"/>
  <c r="U110" i="5"/>
  <c r="P110" i="5"/>
  <c r="L110" i="5"/>
  <c r="BB72" i="5"/>
  <c r="AU72" i="5"/>
  <c r="AV72" i="5" s="1"/>
  <c r="AO72" i="5"/>
  <c r="AQ72" i="5" s="1"/>
  <c r="AH72" i="5"/>
  <c r="AD72" i="5"/>
  <c r="X72" i="5"/>
  <c r="U72" i="5"/>
  <c r="P72" i="5"/>
  <c r="L72" i="5"/>
  <c r="BB86" i="5"/>
  <c r="AU86" i="5"/>
  <c r="AV86" i="5" s="1"/>
  <c r="AO86" i="5"/>
  <c r="AQ86" i="5" s="1"/>
  <c r="AH86" i="5"/>
  <c r="AD86" i="5"/>
  <c r="X86" i="5"/>
  <c r="U86" i="5"/>
  <c r="P86" i="5"/>
  <c r="L86" i="5"/>
  <c r="BB136" i="5"/>
  <c r="AU136" i="5"/>
  <c r="AV136" i="5" s="1"/>
  <c r="AO136" i="5"/>
  <c r="AQ136" i="5" s="1"/>
  <c r="AH136" i="5"/>
  <c r="AD136" i="5"/>
  <c r="X136" i="5"/>
  <c r="U136" i="5"/>
  <c r="P136" i="5"/>
  <c r="L136" i="5"/>
  <c r="BB118" i="5"/>
  <c r="AU118" i="5"/>
  <c r="AV118" i="5" s="1"/>
  <c r="AO118" i="5"/>
  <c r="AQ118" i="5" s="1"/>
  <c r="AH118" i="5"/>
  <c r="AD118" i="5"/>
  <c r="X118" i="5"/>
  <c r="U118" i="5"/>
  <c r="P118" i="5"/>
  <c r="L118" i="5"/>
  <c r="BB47" i="5"/>
  <c r="AU47" i="5"/>
  <c r="AV47" i="5" s="1"/>
  <c r="AO47" i="5"/>
  <c r="AQ47" i="5" s="1"/>
  <c r="AH47" i="5"/>
  <c r="AD47" i="5"/>
  <c r="X47" i="5"/>
  <c r="U47" i="5"/>
  <c r="P47" i="5"/>
  <c r="L47" i="5"/>
  <c r="BB37" i="5"/>
  <c r="AU37" i="5"/>
  <c r="AV37" i="5" s="1"/>
  <c r="AO37" i="5"/>
  <c r="AQ37" i="5" s="1"/>
  <c r="AH37" i="5"/>
  <c r="AD37" i="5"/>
  <c r="X37" i="5"/>
  <c r="U37" i="5"/>
  <c r="P37" i="5"/>
  <c r="L37" i="5"/>
  <c r="BB60" i="5"/>
  <c r="AU60" i="5"/>
  <c r="AV60" i="5" s="1"/>
  <c r="AQ60" i="5"/>
  <c r="U60" i="5"/>
  <c r="P60" i="5"/>
  <c r="L60" i="5"/>
  <c r="BB14" i="5"/>
  <c r="AU14" i="5"/>
  <c r="AV14" i="5" s="1"/>
  <c r="AO14" i="5"/>
  <c r="AQ14" i="5" s="1"/>
  <c r="AH14" i="5"/>
  <c r="AD14" i="5"/>
  <c r="X14" i="5"/>
  <c r="U14" i="5"/>
  <c r="P14" i="5"/>
  <c r="L14" i="5"/>
  <c r="BB137" i="5"/>
  <c r="AU137" i="5"/>
  <c r="AV137" i="5" s="1"/>
  <c r="AO137" i="5"/>
  <c r="AQ137" i="5" s="1"/>
  <c r="AH137" i="5"/>
  <c r="AD137" i="5"/>
  <c r="X137" i="5"/>
  <c r="U137" i="5"/>
  <c r="P137" i="5"/>
  <c r="L137" i="5"/>
  <c r="BB50" i="5"/>
  <c r="AU50" i="5"/>
  <c r="AV50" i="5" s="1"/>
  <c r="AO50" i="5"/>
  <c r="AQ50" i="5" s="1"/>
  <c r="AH50" i="5"/>
  <c r="AD50" i="5"/>
  <c r="X50" i="5"/>
  <c r="U50" i="5"/>
  <c r="P50" i="5"/>
  <c r="L50" i="5"/>
  <c r="BB28" i="5"/>
  <c r="AU28" i="5"/>
  <c r="AV28" i="5" s="1"/>
  <c r="AO28" i="5"/>
  <c r="AQ28" i="5" s="1"/>
  <c r="AH28" i="5"/>
  <c r="AD28" i="5"/>
  <c r="X28" i="5"/>
  <c r="U28" i="5"/>
  <c r="P28" i="5"/>
  <c r="L28" i="5"/>
  <c r="BB84" i="5"/>
  <c r="AU84" i="5"/>
  <c r="AV84" i="5" s="1"/>
  <c r="AO84" i="5"/>
  <c r="AQ84" i="5" s="1"/>
  <c r="AH84" i="5"/>
  <c r="AD84" i="5"/>
  <c r="X84" i="5"/>
  <c r="U84" i="5"/>
  <c r="P84" i="5"/>
  <c r="L84" i="5"/>
  <c r="BB43" i="5"/>
  <c r="AU43" i="5"/>
  <c r="AV43" i="5" s="1"/>
  <c r="AO43" i="5"/>
  <c r="AQ43" i="5" s="1"/>
  <c r="AH43" i="5"/>
  <c r="AD43" i="5"/>
  <c r="X43" i="5"/>
  <c r="U43" i="5"/>
  <c r="P43" i="5"/>
  <c r="L43" i="5"/>
  <c r="BB36" i="5"/>
  <c r="AU36" i="5"/>
  <c r="AV36" i="5" s="1"/>
  <c r="AO36" i="5"/>
  <c r="AQ36" i="5" s="1"/>
  <c r="AH36" i="5"/>
  <c r="AD36" i="5"/>
  <c r="X36" i="5"/>
  <c r="U36" i="5"/>
  <c r="P36" i="5"/>
  <c r="L36" i="5"/>
  <c r="BB8" i="5"/>
  <c r="AU8" i="5"/>
  <c r="AV8" i="5" s="1"/>
  <c r="AO8" i="5"/>
  <c r="AQ8" i="5" s="1"/>
  <c r="AH8" i="5"/>
  <c r="AD8" i="5"/>
  <c r="X8" i="5"/>
  <c r="U8" i="5"/>
  <c r="P8" i="5"/>
  <c r="L8" i="5"/>
  <c r="BB96" i="5"/>
  <c r="AU96" i="5"/>
  <c r="AV96" i="5" s="1"/>
  <c r="AO96" i="5"/>
  <c r="AQ96" i="5" s="1"/>
  <c r="AH96" i="5"/>
  <c r="AD96" i="5"/>
  <c r="X96" i="5"/>
  <c r="U96" i="5"/>
  <c r="P96" i="5"/>
  <c r="L96" i="5"/>
  <c r="BB78" i="5"/>
  <c r="AU78" i="5"/>
  <c r="AV78" i="5" s="1"/>
  <c r="AQ78" i="5"/>
  <c r="U78" i="5"/>
  <c r="P78" i="5"/>
  <c r="L78" i="5"/>
  <c r="BB64" i="5"/>
  <c r="AU64" i="5"/>
  <c r="AV64" i="5" s="1"/>
  <c r="AO64" i="5"/>
  <c r="AQ64" i="5" s="1"/>
  <c r="AH64" i="5"/>
  <c r="AD64" i="5"/>
  <c r="X64" i="5"/>
  <c r="U64" i="5"/>
  <c r="P64" i="5"/>
  <c r="L64" i="5"/>
  <c r="BB101" i="5"/>
  <c r="AU101" i="5"/>
  <c r="AV101" i="5" s="1"/>
  <c r="AO101" i="5"/>
  <c r="AQ101" i="5" s="1"/>
  <c r="AH101" i="5"/>
  <c r="AD101" i="5"/>
  <c r="X101" i="5"/>
  <c r="U101" i="5"/>
  <c r="P101" i="5"/>
  <c r="L101" i="5"/>
  <c r="BB7" i="5"/>
  <c r="AU7" i="5"/>
  <c r="AV7" i="5" s="1"/>
  <c r="AO7" i="5"/>
  <c r="AQ7" i="5" s="1"/>
  <c r="AH7" i="5"/>
  <c r="AD7" i="5"/>
  <c r="X7" i="5"/>
  <c r="U7" i="5"/>
  <c r="P7" i="5"/>
  <c r="L7" i="5"/>
  <c r="BB46" i="5"/>
  <c r="AU46" i="5"/>
  <c r="AV46" i="5" s="1"/>
  <c r="AO46" i="5"/>
  <c r="AQ46" i="5" s="1"/>
  <c r="AH46" i="5"/>
  <c r="AD46" i="5"/>
  <c r="X46" i="5"/>
  <c r="U46" i="5"/>
  <c r="P46" i="5"/>
  <c r="L46" i="5"/>
  <c r="BB38" i="5"/>
  <c r="AU38" i="5"/>
  <c r="AV38" i="5" s="1"/>
  <c r="AO38" i="5"/>
  <c r="AQ38" i="5" s="1"/>
  <c r="AH38" i="5"/>
  <c r="AD38" i="5"/>
  <c r="X38" i="5"/>
  <c r="U38" i="5"/>
  <c r="P38" i="5"/>
  <c r="L38" i="5"/>
  <c r="BB25" i="5"/>
  <c r="AU25" i="5"/>
  <c r="AV25" i="5" s="1"/>
  <c r="AO25" i="5"/>
  <c r="AQ25" i="5" s="1"/>
  <c r="AH25" i="5"/>
  <c r="AD25" i="5"/>
  <c r="X25" i="5"/>
  <c r="U25" i="5"/>
  <c r="P25" i="5"/>
  <c r="L25" i="5"/>
  <c r="BB124" i="5"/>
  <c r="AU124" i="5"/>
  <c r="AV124" i="5" s="1"/>
  <c r="AO124" i="5"/>
  <c r="AQ124" i="5" s="1"/>
  <c r="AH124" i="5"/>
  <c r="AD124" i="5"/>
  <c r="X124" i="5"/>
  <c r="U124" i="5"/>
  <c r="P124" i="5"/>
  <c r="L124" i="5"/>
  <c r="BB97" i="5"/>
  <c r="AU97" i="5"/>
  <c r="AV97" i="5" s="1"/>
  <c r="AO97" i="5"/>
  <c r="AQ97" i="5" s="1"/>
  <c r="AH97" i="5"/>
  <c r="AD97" i="5"/>
  <c r="X97" i="5"/>
  <c r="U97" i="5"/>
  <c r="P97" i="5"/>
  <c r="L97" i="5"/>
  <c r="BB58" i="5"/>
  <c r="AV58" i="5"/>
  <c r="AO58" i="5"/>
  <c r="AQ58" i="5" s="1"/>
  <c r="AH58" i="5"/>
  <c r="AD58" i="5"/>
  <c r="X58" i="5"/>
  <c r="U58" i="5"/>
  <c r="P58" i="5"/>
  <c r="L58" i="5"/>
  <c r="S158" i="9" l="1"/>
  <c r="BD36" i="6"/>
  <c r="BD49" i="5"/>
  <c r="BD6" i="6"/>
  <c r="BD82" i="6"/>
  <c r="BD55" i="5"/>
  <c r="BD81" i="5"/>
  <c r="BD130" i="5"/>
  <c r="BD116" i="5"/>
  <c r="BD23" i="5"/>
  <c r="BD96" i="6"/>
  <c r="BD13" i="6"/>
  <c r="BD46" i="6"/>
  <c r="BD111" i="6"/>
  <c r="BD72" i="6"/>
  <c r="BD94" i="6"/>
  <c r="BD141" i="6"/>
  <c r="BD87" i="6"/>
  <c r="BD124" i="6"/>
  <c r="BD24" i="6"/>
  <c r="BD68" i="6"/>
  <c r="BD90" i="5"/>
  <c r="BD33" i="5"/>
  <c r="BD10" i="5"/>
  <c r="BD18" i="5"/>
  <c r="BD88" i="5"/>
  <c r="BD105" i="5"/>
  <c r="Q62" i="5"/>
  <c r="BC62" i="5" s="1"/>
  <c r="AI62" i="5"/>
  <c r="BD74" i="5"/>
  <c r="Q141" i="5"/>
  <c r="BC141" i="5" s="1"/>
  <c r="BD54" i="5"/>
  <c r="BD63" i="5"/>
  <c r="BD93" i="5"/>
  <c r="BD131" i="6"/>
  <c r="BD15" i="6"/>
  <c r="BD60" i="6"/>
  <c r="BD120" i="6"/>
  <c r="BD137" i="6"/>
  <c r="BD43" i="6"/>
  <c r="S39" i="9"/>
  <c r="BH39" i="9" s="1"/>
  <c r="S55" i="9"/>
  <c r="BH55" i="9" s="1"/>
  <c r="S37" i="9"/>
  <c r="BH37" i="9" s="1"/>
  <c r="S23" i="9"/>
  <c r="BH23" i="9" s="1"/>
  <c r="S153" i="9"/>
  <c r="BH153" i="9" s="1"/>
  <c r="S75" i="9"/>
  <c r="BH75" i="9" s="1"/>
  <c r="S73" i="9"/>
  <c r="BH73" i="9" s="1"/>
  <c r="S95" i="9"/>
  <c r="BH95" i="9" s="1"/>
  <c r="S41" i="9"/>
  <c r="BH41" i="9" s="1"/>
  <c r="Q124" i="5"/>
  <c r="BC124" i="5" s="1"/>
  <c r="Q38" i="5"/>
  <c r="BC38" i="5" s="1"/>
  <c r="Q7" i="5"/>
  <c r="BC7" i="5" s="1"/>
  <c r="Q64" i="5"/>
  <c r="BC64" i="5" s="1"/>
  <c r="Q8" i="5"/>
  <c r="BC8" i="5" s="1"/>
  <c r="AI8" i="5"/>
  <c r="BD8" i="5" s="1"/>
  <c r="Q43" i="5"/>
  <c r="BC43" i="5" s="1"/>
  <c r="AI43" i="5"/>
  <c r="BD43" i="5" s="1"/>
  <c r="Q28" i="5"/>
  <c r="BC28" i="5" s="1"/>
  <c r="AI28" i="5"/>
  <c r="BD28" i="5" s="1"/>
  <c r="Q137" i="5"/>
  <c r="BC137" i="5" s="1"/>
  <c r="AI137" i="5"/>
  <c r="BD137" i="5" s="1"/>
  <c r="Q60" i="5"/>
  <c r="BC60" i="5" s="1"/>
  <c r="Q107" i="5"/>
  <c r="BC107" i="5" s="1"/>
  <c r="Q98" i="5"/>
  <c r="BC98" i="5" s="1"/>
  <c r="AI98" i="5"/>
  <c r="BD98" i="5" s="1"/>
  <c r="Q67" i="5"/>
  <c r="BC67" i="5" s="1"/>
  <c r="Q31" i="5"/>
  <c r="BC31" i="5" s="1"/>
  <c r="AI31" i="5"/>
  <c r="BD87" i="7"/>
  <c r="BD111" i="7"/>
  <c r="BD21" i="7"/>
  <c r="Q55" i="7"/>
  <c r="BC55" i="7" s="1"/>
  <c r="AI55" i="7"/>
  <c r="BD55" i="7" s="1"/>
  <c r="Q109" i="7"/>
  <c r="BC109" i="7" s="1"/>
  <c r="Q140" i="7"/>
  <c r="BC140" i="7" s="1"/>
  <c r="Q35" i="7"/>
  <c r="BC35" i="7" s="1"/>
  <c r="AI35" i="7"/>
  <c r="BD35" i="7" s="1"/>
  <c r="AI52" i="7"/>
  <c r="BD52" i="7" s="1"/>
  <c r="Q134" i="7"/>
  <c r="BC134" i="7" s="1"/>
  <c r="AI134" i="7"/>
  <c r="BD134" i="7" s="1"/>
  <c r="BD96" i="7"/>
  <c r="BD85" i="7"/>
  <c r="Q18" i="7"/>
  <c r="BC18" i="7" s="1"/>
  <c r="AI18" i="7"/>
  <c r="BD18" i="7" s="1"/>
  <c r="BD82" i="7"/>
  <c r="Q117" i="7"/>
  <c r="BC117" i="7" s="1"/>
  <c r="AI117" i="7"/>
  <c r="BD117" i="7" s="1"/>
  <c r="Q30" i="7"/>
  <c r="BC30" i="7" s="1"/>
  <c r="AI30" i="7"/>
  <c r="BD30" i="7" s="1"/>
  <c r="Q29" i="7"/>
  <c r="BC29" i="7" s="1"/>
  <c r="AI29" i="7"/>
  <c r="BD29" i="7" s="1"/>
  <c r="BD43" i="7"/>
  <c r="BD53" i="7"/>
  <c r="BD79" i="7"/>
  <c r="BD137" i="7"/>
  <c r="BD59" i="7"/>
  <c r="BD10" i="7"/>
  <c r="BD13" i="7"/>
  <c r="BD28" i="7"/>
  <c r="BD60" i="7"/>
  <c r="Q68" i="7"/>
  <c r="BC68" i="7" s="1"/>
  <c r="AI68" i="7"/>
  <c r="BD68" i="7" s="1"/>
  <c r="BD49" i="8"/>
  <c r="BD94" i="8"/>
  <c r="BD60" i="8"/>
  <c r="BD15" i="8"/>
  <c r="BD111" i="8"/>
  <c r="BD21" i="8"/>
  <c r="BD87" i="8"/>
  <c r="BD82" i="8"/>
  <c r="BD43" i="8"/>
  <c r="BD79" i="8"/>
  <c r="BD13" i="8"/>
  <c r="BD132" i="8"/>
  <c r="Q2" i="8"/>
  <c r="BC2" i="8" s="1"/>
  <c r="AI2" i="8"/>
  <c r="BD2" i="8" s="1"/>
  <c r="Q18" i="8"/>
  <c r="BC18" i="8" s="1"/>
  <c r="AI18" i="8"/>
  <c r="BD18" i="8" s="1"/>
  <c r="Q49" i="8"/>
  <c r="BC49" i="8" s="1"/>
  <c r="AW49" i="8" s="1"/>
  <c r="AY49" i="8" s="1"/>
  <c r="BA49" i="8" s="1"/>
  <c r="AI46" i="8"/>
  <c r="BD46" i="8" s="1"/>
  <c r="AI143" i="8"/>
  <c r="BD143" i="8" s="1"/>
  <c r="Q60" i="8"/>
  <c r="BC60" i="8" s="1"/>
  <c r="AI17" i="8"/>
  <c r="BD17" i="8" s="1"/>
  <c r="AI114" i="8"/>
  <c r="BD114" i="8" s="1"/>
  <c r="Q128" i="8"/>
  <c r="BC128" i="8" s="1"/>
  <c r="AI128" i="8"/>
  <c r="BD128" i="8" s="1"/>
  <c r="Q67" i="8"/>
  <c r="BC67" i="8" s="1"/>
  <c r="AI67" i="8"/>
  <c r="BD67" i="8" s="1"/>
  <c r="Q86" i="8"/>
  <c r="BC86" i="8" s="1"/>
  <c r="AI86" i="8"/>
  <c r="BD86" i="8" s="1"/>
  <c r="Q66" i="8"/>
  <c r="BC66" i="8" s="1"/>
  <c r="AI66" i="8"/>
  <c r="BD66" i="8" s="1"/>
  <c r="Q21" i="8"/>
  <c r="BC21" i="8" s="1"/>
  <c r="AI139" i="8"/>
  <c r="BD139" i="8" s="1"/>
  <c r="AI81" i="8"/>
  <c r="BD81" i="8" s="1"/>
  <c r="AI19" i="8"/>
  <c r="BD19" i="8" s="1"/>
  <c r="AI101" i="8"/>
  <c r="BD101" i="8" s="1"/>
  <c r="AI138" i="8"/>
  <c r="BD138" i="8" s="1"/>
  <c r="AI76" i="8"/>
  <c r="BD76" i="8" s="1"/>
  <c r="AI58" i="8"/>
  <c r="BD58" i="8" s="1"/>
  <c r="Q82" i="8"/>
  <c r="BC82" i="8" s="1"/>
  <c r="AI23" i="8"/>
  <c r="BD23" i="8" s="1"/>
  <c r="Q120" i="8"/>
  <c r="BC120" i="8" s="1"/>
  <c r="AI120" i="8"/>
  <c r="BD120" i="8" s="1"/>
  <c r="Q108" i="8"/>
  <c r="BC108" i="8" s="1"/>
  <c r="AI108" i="8"/>
  <c r="BD108" i="8" s="1"/>
  <c r="Q146" i="8"/>
  <c r="BC146" i="8" s="1"/>
  <c r="Q122" i="8"/>
  <c r="BC122" i="8" s="1"/>
  <c r="Q97" i="8"/>
  <c r="BC97" i="8" s="1"/>
  <c r="Q151" i="8"/>
  <c r="BC151" i="8" s="1"/>
  <c r="Q105" i="8"/>
  <c r="BC105" i="8" s="1"/>
  <c r="Q91" i="8"/>
  <c r="BC91" i="8" s="1"/>
  <c r="Q26" i="8"/>
  <c r="BC26" i="8" s="1"/>
  <c r="Q59" i="8"/>
  <c r="BC59" i="8" s="1"/>
  <c r="Q4" i="8"/>
  <c r="BC4" i="8" s="1"/>
  <c r="AI4" i="8"/>
  <c r="BD4" i="8" s="1"/>
  <c r="AI45" i="8"/>
  <c r="BD45" i="8" s="1"/>
  <c r="Q140" i="8"/>
  <c r="BC140" i="8" s="1"/>
  <c r="AI140" i="8"/>
  <c r="BD140" i="8" s="1"/>
  <c r="Q109" i="8"/>
  <c r="BC109" i="8" s="1"/>
  <c r="AI109" i="8"/>
  <c r="BD109" i="8" s="1"/>
  <c r="Q121" i="8"/>
  <c r="BC121" i="8" s="1"/>
  <c r="AI121" i="8"/>
  <c r="AI99" i="8"/>
  <c r="BD99" i="8" s="1"/>
  <c r="AI68" i="8"/>
  <c r="Q150" i="8"/>
  <c r="BC150" i="8" s="1"/>
  <c r="AI150" i="8"/>
  <c r="BD150" i="8" s="1"/>
  <c r="Q29" i="8"/>
  <c r="BC29" i="8" s="1"/>
  <c r="AI29" i="8"/>
  <c r="BD29" i="8" s="1"/>
  <c r="Q152" i="8"/>
  <c r="BC152" i="8" s="1"/>
  <c r="Q63" i="8"/>
  <c r="BC63" i="8" s="1"/>
  <c r="AI63" i="8"/>
  <c r="BD63" i="8" s="1"/>
  <c r="Q50" i="8"/>
  <c r="BC50" i="8" s="1"/>
  <c r="AI50" i="8"/>
  <c r="BD50" i="8" s="1"/>
  <c r="Q103" i="8"/>
  <c r="BC103" i="8" s="1"/>
  <c r="AI103" i="8"/>
  <c r="BD103" i="8" s="1"/>
  <c r="Q7" i="8"/>
  <c r="BC7" i="8" s="1"/>
  <c r="AI7" i="8"/>
  <c r="BD7" i="8" s="1"/>
  <c r="Q147" i="8"/>
  <c r="BC147" i="8" s="1"/>
  <c r="AI147" i="8"/>
  <c r="BD147" i="8" s="1"/>
  <c r="Q107" i="8"/>
  <c r="BC107" i="8" s="1"/>
  <c r="AI107" i="8"/>
  <c r="BD107" i="8" s="1"/>
  <c r="Q55" i="8"/>
  <c r="BC55" i="8" s="1"/>
  <c r="AI55" i="8"/>
  <c r="BD55" i="8" s="1"/>
  <c r="Q102" i="8"/>
  <c r="BC102" i="8" s="1"/>
  <c r="AI102" i="8"/>
  <c r="BD102" i="8" s="1"/>
  <c r="Q84" i="8"/>
  <c r="BC84" i="8" s="1"/>
  <c r="BD84" i="8"/>
  <c r="AI31" i="8"/>
  <c r="BD31" i="8" s="1"/>
  <c r="AI148" i="8"/>
  <c r="BD148" i="8" s="1"/>
  <c r="AI14" i="8"/>
  <c r="BD14" i="8" s="1"/>
  <c r="BD136" i="8"/>
  <c r="AI83" i="8"/>
  <c r="BD83" i="8" s="1"/>
  <c r="Q73" i="8"/>
  <c r="BC73" i="8" s="1"/>
  <c r="AI73" i="8"/>
  <c r="BD73" i="8" s="1"/>
  <c r="Q126" i="8"/>
  <c r="BC126" i="8" s="1"/>
  <c r="AI126" i="8"/>
  <c r="BD126" i="8" s="1"/>
  <c r="Q118" i="8"/>
  <c r="BC118" i="8" s="1"/>
  <c r="AI118" i="8"/>
  <c r="BD118" i="8" s="1"/>
  <c r="Q149" i="8"/>
  <c r="BC149" i="8" s="1"/>
  <c r="AI149" i="8"/>
  <c r="BD149" i="8" s="1"/>
  <c r="Q39" i="8"/>
  <c r="BC39" i="8" s="1"/>
  <c r="AI39" i="8"/>
  <c r="Q64" i="8"/>
  <c r="BC64" i="8" s="1"/>
  <c r="AI64" i="8"/>
  <c r="BD64" i="8" s="1"/>
  <c r="Q96" i="8"/>
  <c r="BC96" i="8" s="1"/>
  <c r="BD96" i="8"/>
  <c r="Q22" i="8"/>
  <c r="BC22" i="8" s="1"/>
  <c r="AI22" i="8"/>
  <c r="BD22" i="8" s="1"/>
  <c r="Q125" i="8"/>
  <c r="BC125" i="8" s="1"/>
  <c r="AI125" i="8"/>
  <c r="BD125" i="8" s="1"/>
  <c r="Q85" i="8"/>
  <c r="BC85" i="8" s="1"/>
  <c r="BD85" i="8"/>
  <c r="Q57" i="8"/>
  <c r="BC57" i="8" s="1"/>
  <c r="AI57" i="8"/>
  <c r="BD57" i="8" s="1"/>
  <c r="Q54" i="8"/>
  <c r="BC54" i="8" s="1"/>
  <c r="AI54" i="8"/>
  <c r="BD54" i="8" s="1"/>
  <c r="BD10" i="8"/>
  <c r="Q110" i="8"/>
  <c r="BC110" i="8" s="1"/>
  <c r="AI110" i="8"/>
  <c r="BD110" i="8" s="1"/>
  <c r="Q28" i="8"/>
  <c r="BC28" i="8" s="1"/>
  <c r="Q123" i="8"/>
  <c r="BC123" i="8" s="1"/>
  <c r="AI123" i="8"/>
  <c r="BD123" i="8" s="1"/>
  <c r="Q141" i="8"/>
  <c r="BC141" i="8" s="1"/>
  <c r="AI88" i="8"/>
  <c r="BD88" i="8" s="1"/>
  <c r="BD137" i="8"/>
  <c r="Q144" i="8"/>
  <c r="BC144" i="8" s="1"/>
  <c r="AI144" i="8"/>
  <c r="BD144" i="8" s="1"/>
  <c r="Q119" i="8"/>
  <c r="BC119" i="8" s="1"/>
  <c r="AI119" i="8"/>
  <c r="BD119" i="8" s="1"/>
  <c r="Q53" i="8"/>
  <c r="BC53" i="8" s="1"/>
  <c r="BD53" i="8"/>
  <c r="Q32" i="8"/>
  <c r="BC32" i="8" s="1"/>
  <c r="AI32" i="8"/>
  <c r="BD32" i="8" s="1"/>
  <c r="Q27" i="7"/>
  <c r="BC27" i="7" s="1"/>
  <c r="AI27" i="7"/>
  <c r="BD27" i="7" s="1"/>
  <c r="Q8" i="7"/>
  <c r="BC8" i="7" s="1"/>
  <c r="AI8" i="7"/>
  <c r="BD8" i="7" s="1"/>
  <c r="Q10" i="7"/>
  <c r="BC10" i="7" s="1"/>
  <c r="AW10" i="7" s="1"/>
  <c r="AY10" i="7" s="1"/>
  <c r="BA10" i="7" s="1"/>
  <c r="AI54" i="7"/>
  <c r="BD54" i="7" s="1"/>
  <c r="Q60" i="7"/>
  <c r="BC60" i="7" s="1"/>
  <c r="AI114" i="7"/>
  <c r="BD114" i="7" s="1"/>
  <c r="Q78" i="7"/>
  <c r="BC78" i="7" s="1"/>
  <c r="AI78" i="7"/>
  <c r="BD78" i="7" s="1"/>
  <c r="Q138" i="7"/>
  <c r="BC138" i="7" s="1"/>
  <c r="AI138" i="7"/>
  <c r="BD138" i="7" s="1"/>
  <c r="Q137" i="7"/>
  <c r="BC137" i="7" s="1"/>
  <c r="AW137" i="7" s="1"/>
  <c r="AY137" i="7" s="1"/>
  <c r="BA137" i="7" s="1"/>
  <c r="AI91" i="7"/>
  <c r="BD91" i="7" s="1"/>
  <c r="Q32" i="7"/>
  <c r="BC32" i="7" s="1"/>
  <c r="AI32" i="7"/>
  <c r="BD32" i="7" s="1"/>
  <c r="Q154" i="7"/>
  <c r="BC154" i="7" s="1"/>
  <c r="AI154" i="7"/>
  <c r="BD154" i="7" s="1"/>
  <c r="Q63" i="7"/>
  <c r="BC63" i="7" s="1"/>
  <c r="AI63" i="7"/>
  <c r="BD63" i="7" s="1"/>
  <c r="Q50" i="7"/>
  <c r="BC50" i="7" s="1"/>
  <c r="AI50" i="7"/>
  <c r="BD50" i="7" s="1"/>
  <c r="Q147" i="7"/>
  <c r="BC147" i="7" s="1"/>
  <c r="AI147" i="7"/>
  <c r="BD147" i="7" s="1"/>
  <c r="Q102" i="7"/>
  <c r="BC102" i="7" s="1"/>
  <c r="AI102" i="7"/>
  <c r="BD102" i="7" s="1"/>
  <c r="BD84" i="7"/>
  <c r="Q107" i="7"/>
  <c r="BC107" i="7" s="1"/>
  <c r="AI107" i="7"/>
  <c r="BD107" i="7" s="1"/>
  <c r="Q31" i="7"/>
  <c r="BC31" i="7" s="1"/>
  <c r="AI31" i="7"/>
  <c r="BD31" i="7" s="1"/>
  <c r="Q47" i="7"/>
  <c r="BC47" i="7" s="1"/>
  <c r="AI47" i="7"/>
  <c r="BD47" i="7" s="1"/>
  <c r="Q148" i="7"/>
  <c r="BC148" i="7" s="1"/>
  <c r="AI148" i="7"/>
  <c r="Q83" i="7"/>
  <c r="BC83" i="7" s="1"/>
  <c r="AI83" i="7"/>
  <c r="BD83" i="7" s="1"/>
  <c r="Q116" i="7"/>
  <c r="BC116" i="7" s="1"/>
  <c r="AI116" i="7"/>
  <c r="BD116" i="7" s="1"/>
  <c r="Q126" i="7"/>
  <c r="BC126" i="7" s="1"/>
  <c r="AI126" i="7"/>
  <c r="BD126" i="7" s="1"/>
  <c r="Q64" i="7"/>
  <c r="BC64" i="7" s="1"/>
  <c r="AI64" i="7"/>
  <c r="Q129" i="7"/>
  <c r="BC129" i="7" s="1"/>
  <c r="AI129" i="7"/>
  <c r="BD129" i="7" s="1"/>
  <c r="Q51" i="7"/>
  <c r="BC51" i="7" s="1"/>
  <c r="AI51" i="7"/>
  <c r="BD51" i="7" s="1"/>
  <c r="Q149" i="7"/>
  <c r="BC149" i="7" s="1"/>
  <c r="AI149" i="7"/>
  <c r="BD149" i="7" s="1"/>
  <c r="Q125" i="7"/>
  <c r="BC125" i="7" s="1"/>
  <c r="AI125" i="7"/>
  <c r="Q127" i="7"/>
  <c r="BC127" i="7" s="1"/>
  <c r="AI127" i="7"/>
  <c r="BD127" i="7" s="1"/>
  <c r="Q57" i="7"/>
  <c r="BC57" i="7" s="1"/>
  <c r="Q85" i="7"/>
  <c r="BC85" i="7" s="1"/>
  <c r="Q113" i="7"/>
  <c r="BC113" i="7" s="1"/>
  <c r="AI113" i="7"/>
  <c r="BD113" i="7" s="1"/>
  <c r="Q110" i="7"/>
  <c r="BC110" i="7" s="1"/>
  <c r="AI110" i="7"/>
  <c r="BD110" i="7" s="1"/>
  <c r="BD131" i="7"/>
  <c r="Q28" i="7"/>
  <c r="BC28" i="7" s="1"/>
  <c r="BD49" i="7"/>
  <c r="Q143" i="7"/>
  <c r="BC143" i="7" s="1"/>
  <c r="AI143" i="7"/>
  <c r="Q25" i="7"/>
  <c r="BC25" i="7" s="1"/>
  <c r="AI25" i="7"/>
  <c r="BD25" i="7" s="1"/>
  <c r="Q94" i="7"/>
  <c r="BC94" i="7" s="1"/>
  <c r="BD94" i="7"/>
  <c r="Q81" i="7"/>
  <c r="BC81" i="7" s="1"/>
  <c r="AI81" i="7"/>
  <c r="BD81" i="7" s="1"/>
  <c r="BD15" i="7"/>
  <c r="Q67" i="7"/>
  <c r="BC67" i="7" s="1"/>
  <c r="AI67" i="7"/>
  <c r="Q5" i="7"/>
  <c r="BC5" i="7" s="1"/>
  <c r="AI5" i="7"/>
  <c r="BD5" i="7" s="1"/>
  <c r="Q17" i="7"/>
  <c r="BC17" i="7" s="1"/>
  <c r="AI17" i="7"/>
  <c r="BD17" i="7" s="1"/>
  <c r="Q123" i="7"/>
  <c r="BC123" i="7" s="1"/>
  <c r="AI123" i="7"/>
  <c r="BD123" i="7" s="1"/>
  <c r="Q139" i="7"/>
  <c r="BC139" i="7" s="1"/>
  <c r="AI139" i="7"/>
  <c r="BD139" i="7" s="1"/>
  <c r="BD141" i="7"/>
  <c r="Q112" i="7"/>
  <c r="BC112" i="7" s="1"/>
  <c r="AI112" i="7"/>
  <c r="BD112" i="7" s="1"/>
  <c r="Q46" i="7"/>
  <c r="BC46" i="7" s="1"/>
  <c r="AI46" i="7"/>
  <c r="BD46" i="7" s="1"/>
  <c r="Q61" i="7"/>
  <c r="BC61" i="7" s="1"/>
  <c r="AI61" i="7"/>
  <c r="BD61" i="7" s="1"/>
  <c r="Q86" i="7"/>
  <c r="BC86" i="7" s="1"/>
  <c r="AI86" i="7"/>
  <c r="BD86" i="7" s="1"/>
  <c r="Q101" i="7"/>
  <c r="BC101" i="7" s="1"/>
  <c r="AI101" i="7"/>
  <c r="BD101" i="7" s="1"/>
  <c r="Q19" i="7"/>
  <c r="BC19" i="7" s="1"/>
  <c r="Q43" i="7"/>
  <c r="BC43" i="7" s="1"/>
  <c r="Q16" i="7"/>
  <c r="BC16" i="7" s="1"/>
  <c r="Q75" i="7"/>
  <c r="BC75" i="7" s="1"/>
  <c r="Q53" i="7"/>
  <c r="BC53" i="7" s="1"/>
  <c r="Q108" i="7"/>
  <c r="BC108" i="7" s="1"/>
  <c r="Q89" i="7"/>
  <c r="BC89" i="7" s="1"/>
  <c r="Q79" i="7"/>
  <c r="BC79" i="7" s="1"/>
  <c r="Q97" i="7"/>
  <c r="BC97" i="7" s="1"/>
  <c r="AI97" i="7"/>
  <c r="BD97" i="7" s="1"/>
  <c r="Q105" i="7"/>
  <c r="BC105" i="7" s="1"/>
  <c r="AI105" i="7"/>
  <c r="BD105" i="7" s="1"/>
  <c r="AI124" i="7"/>
  <c r="BD124" i="7" s="1"/>
  <c r="AI12" i="7"/>
  <c r="BD12" i="7" s="1"/>
  <c r="Q24" i="7"/>
  <c r="BC24" i="7" s="1"/>
  <c r="AI24" i="7"/>
  <c r="BD24" i="7" s="1"/>
  <c r="BD132" i="7"/>
  <c r="Q152" i="7"/>
  <c r="BC152" i="7" s="1"/>
  <c r="BD152" i="7"/>
  <c r="AI99" i="7"/>
  <c r="BD99" i="7" s="1"/>
  <c r="Q103" i="7"/>
  <c r="BC103" i="7" s="1"/>
  <c r="AI103" i="7"/>
  <c r="BD103" i="7" s="1"/>
  <c r="Q41" i="7"/>
  <c r="BC41" i="7" s="1"/>
  <c r="AI41" i="7"/>
  <c r="BD41" i="7" s="1"/>
  <c r="Q7" i="7"/>
  <c r="BC7" i="7" s="1"/>
  <c r="AI7" i="7"/>
  <c r="BD7" i="7" s="1"/>
  <c r="Q133" i="7"/>
  <c r="BC133" i="7" s="1"/>
  <c r="AI133" i="7"/>
  <c r="BD133" i="7" s="1"/>
  <c r="Q69" i="7"/>
  <c r="BC69" i="7" s="1"/>
  <c r="AI69" i="7"/>
  <c r="BD69" i="7" s="1"/>
  <c r="Q90" i="7"/>
  <c r="BC90" i="7" s="1"/>
  <c r="AI90" i="7"/>
  <c r="BD90" i="7" s="1"/>
  <c r="Q84" i="7"/>
  <c r="BC84" i="7" s="1"/>
  <c r="AW84" i="7" s="1"/>
  <c r="AY84" i="7" s="1"/>
  <c r="BA84" i="7" s="1"/>
  <c r="Q65" i="7"/>
  <c r="BC65" i="7" s="1"/>
  <c r="AI65" i="7"/>
  <c r="BD65" i="7" s="1"/>
  <c r="Q14" i="7"/>
  <c r="BC14" i="7" s="1"/>
  <c r="AI14" i="7"/>
  <c r="BD14" i="7" s="1"/>
  <c r="Q136" i="7"/>
  <c r="BC136" i="7" s="1"/>
  <c r="AI136" i="7"/>
  <c r="BD136" i="7" s="1"/>
  <c r="Q92" i="7"/>
  <c r="BC92" i="7" s="1"/>
  <c r="AI92" i="7"/>
  <c r="BD92" i="7" s="1"/>
  <c r="Q115" i="7"/>
  <c r="BC115" i="7" s="1"/>
  <c r="AI115" i="7"/>
  <c r="BD115" i="7" s="1"/>
  <c r="Q40" i="7"/>
  <c r="BC40" i="7" s="1"/>
  <c r="AI40" i="7"/>
  <c r="BD40" i="7" s="1"/>
  <c r="Q39" i="7"/>
  <c r="BC39" i="7" s="1"/>
  <c r="AI39" i="7"/>
  <c r="BD39" i="7" s="1"/>
  <c r="Q80" i="7"/>
  <c r="BC80" i="7" s="1"/>
  <c r="AI80" i="7"/>
  <c r="BD80" i="7" s="1"/>
  <c r="Q73" i="7"/>
  <c r="BC73" i="7" s="1"/>
  <c r="AI73" i="7"/>
  <c r="BD73" i="7" s="1"/>
  <c r="Q77" i="7"/>
  <c r="BC77" i="7" s="1"/>
  <c r="AI77" i="7"/>
  <c r="BD77" i="7" s="1"/>
  <c r="Q71" i="7"/>
  <c r="BC71" i="7" s="1"/>
  <c r="AI71" i="7"/>
  <c r="BD71" i="7" s="1"/>
  <c r="Q118" i="7"/>
  <c r="BC118" i="7" s="1"/>
  <c r="AI118" i="7"/>
  <c r="BD118" i="7" s="1"/>
  <c r="Q96" i="7"/>
  <c r="BC96" i="7" s="1"/>
  <c r="AI22" i="7"/>
  <c r="BD22" i="7" s="1"/>
  <c r="AI38" i="7"/>
  <c r="BD38" i="7" s="1"/>
  <c r="Q36" i="7"/>
  <c r="BC36" i="7" s="1"/>
  <c r="AI36" i="7"/>
  <c r="BD36" i="7" s="1"/>
  <c r="Q70" i="7"/>
  <c r="BC70" i="7" s="1"/>
  <c r="AI70" i="7"/>
  <c r="BD70" i="7" s="1"/>
  <c r="Q2" i="7"/>
  <c r="BC2" i="7" s="1"/>
  <c r="Q6" i="7"/>
  <c r="BC6" i="7" s="1"/>
  <c r="AI6" i="7"/>
  <c r="BD6" i="7" s="1"/>
  <c r="Q95" i="7"/>
  <c r="BC95" i="7" s="1"/>
  <c r="AI95" i="7"/>
  <c r="BD95" i="7" s="1"/>
  <c r="Q131" i="7"/>
  <c r="BC131" i="7" s="1"/>
  <c r="AW131" i="7" s="1"/>
  <c r="AY131" i="7" s="1"/>
  <c r="BA131" i="7" s="1"/>
  <c r="Q49" i="7"/>
  <c r="BC49" i="7" s="1"/>
  <c r="Q56" i="7"/>
  <c r="BC56" i="7" s="1"/>
  <c r="AI56" i="7"/>
  <c r="BD56" i="7" s="1"/>
  <c r="Q20" i="7"/>
  <c r="BC20" i="7" s="1"/>
  <c r="AI20" i="7"/>
  <c r="BD20" i="7" s="1"/>
  <c r="BD143" i="7"/>
  <c r="BD67" i="7"/>
  <c r="Q128" i="7"/>
  <c r="BC128" i="7" s="1"/>
  <c r="AI128" i="7"/>
  <c r="BD128" i="7" s="1"/>
  <c r="Q72" i="7"/>
  <c r="BC72" i="7" s="1"/>
  <c r="AI72" i="7"/>
  <c r="BD72" i="7" s="1"/>
  <c r="Q15" i="7"/>
  <c r="BC15" i="7" s="1"/>
  <c r="Q11" i="7"/>
  <c r="BC11" i="7" s="1"/>
  <c r="AI11" i="7"/>
  <c r="BD11" i="7" s="1"/>
  <c r="Q42" i="7"/>
  <c r="BC42" i="7" s="1"/>
  <c r="AI42" i="7"/>
  <c r="BD42" i="7" s="1"/>
  <c r="Q145" i="7"/>
  <c r="BC145" i="7" s="1"/>
  <c r="AI145" i="7"/>
  <c r="BD145" i="7" s="1"/>
  <c r="Q66" i="7"/>
  <c r="BC66" i="7" s="1"/>
  <c r="AI66" i="7"/>
  <c r="Q141" i="7"/>
  <c r="BC141" i="7" s="1"/>
  <c r="Q74" i="7"/>
  <c r="BC74" i="7" s="1"/>
  <c r="AI74" i="7"/>
  <c r="BD74" i="7" s="1"/>
  <c r="Q104" i="7"/>
  <c r="BC104" i="7" s="1"/>
  <c r="AI104" i="7"/>
  <c r="BD104" i="7" s="1"/>
  <c r="Q100" i="7"/>
  <c r="BC100" i="7" s="1"/>
  <c r="AI100" i="7"/>
  <c r="BD100" i="7" s="1"/>
  <c r="Q87" i="7"/>
  <c r="BC87" i="7" s="1"/>
  <c r="Q153" i="7"/>
  <c r="BC153" i="7" s="1"/>
  <c r="AI153" i="7"/>
  <c r="BD153" i="7" s="1"/>
  <c r="Q111" i="7"/>
  <c r="BC111" i="7" s="1"/>
  <c r="AI76" i="7"/>
  <c r="BD76" i="7" s="1"/>
  <c r="Q93" i="7"/>
  <c r="BC93" i="7" s="1"/>
  <c r="AI93" i="7"/>
  <c r="BD93" i="7" s="1"/>
  <c r="Q44" i="7"/>
  <c r="BC44" i="7" s="1"/>
  <c r="AI44" i="7"/>
  <c r="BD44" i="7" s="1"/>
  <c r="Q23" i="7"/>
  <c r="BC23" i="7" s="1"/>
  <c r="AI23" i="7"/>
  <c r="BD23" i="7" s="1"/>
  <c r="Q88" i="7"/>
  <c r="BC88" i="7" s="1"/>
  <c r="AI88" i="7"/>
  <c r="BD88" i="7" s="1"/>
  <c r="AI33" i="7"/>
  <c r="BD33" i="7" s="1"/>
  <c r="AI62" i="7"/>
  <c r="BD62" i="7" s="1"/>
  <c r="Q58" i="7"/>
  <c r="BC58" i="7" s="1"/>
  <c r="AI58" i="7"/>
  <c r="BD58" i="7" s="1"/>
  <c r="Q120" i="7"/>
  <c r="BC120" i="7" s="1"/>
  <c r="AI120" i="7"/>
  <c r="BD120" i="7" s="1"/>
  <c r="AI142" i="7"/>
  <c r="BD142" i="7" s="1"/>
  <c r="AI144" i="7"/>
  <c r="BD144" i="7" s="1"/>
  <c r="AI119" i="7"/>
  <c r="BD119" i="7" s="1"/>
  <c r="Q130" i="7"/>
  <c r="BC130" i="7" s="1"/>
  <c r="AI130" i="7"/>
  <c r="BD130" i="7" s="1"/>
  <c r="Q146" i="7"/>
  <c r="BC146" i="7" s="1"/>
  <c r="AI146" i="7"/>
  <c r="BD146" i="7" s="1"/>
  <c r="Q122" i="7"/>
  <c r="BC122" i="7" s="1"/>
  <c r="AI122" i="7"/>
  <c r="BD122" i="7" s="1"/>
  <c r="Q98" i="7"/>
  <c r="BC98" i="7" s="1"/>
  <c r="AI98" i="7"/>
  <c r="BD98" i="7" s="1"/>
  <c r="Q151" i="7"/>
  <c r="BC151" i="7" s="1"/>
  <c r="Q9" i="7"/>
  <c r="BC9" i="7" s="1"/>
  <c r="Q26" i="7"/>
  <c r="BC26" i="7" s="1"/>
  <c r="Q37" i="7"/>
  <c r="BC37" i="7" s="1"/>
  <c r="Q45" i="7"/>
  <c r="BC45" i="7" s="1"/>
  <c r="AI45" i="7"/>
  <c r="BD45" i="7" s="1"/>
  <c r="AI121" i="7"/>
  <c r="BD121" i="7" s="1"/>
  <c r="AI106" i="7"/>
  <c r="BD106" i="7" s="1"/>
  <c r="Q48" i="7"/>
  <c r="BC48" i="7" s="1"/>
  <c r="AI48" i="7"/>
  <c r="BD48" i="7" s="1"/>
  <c r="Q150" i="7"/>
  <c r="BC150" i="7" s="1"/>
  <c r="AI150" i="7"/>
  <c r="BD150" i="7" s="1"/>
  <c r="Q3" i="7"/>
  <c r="BC3" i="7" s="1"/>
  <c r="AI3" i="7"/>
  <c r="BD3" i="7" s="1"/>
  <c r="Q4" i="7"/>
  <c r="BC4" i="7" s="1"/>
  <c r="AI4" i="7"/>
  <c r="BD4" i="7" s="1"/>
  <c r="Q34" i="7"/>
  <c r="BC34" i="7" s="1"/>
  <c r="AI34" i="7"/>
  <c r="BD34" i="7" s="1"/>
  <c r="Q47" i="5"/>
  <c r="BC47" i="5" s="1"/>
  <c r="AI47" i="5"/>
  <c r="Q136" i="5"/>
  <c r="BC136" i="5" s="1"/>
  <c r="AI136" i="5"/>
  <c r="BD136" i="5" s="1"/>
  <c r="Q72" i="5"/>
  <c r="BC72" i="5" s="1"/>
  <c r="AI72" i="5"/>
  <c r="BD72" i="5" s="1"/>
  <c r="Q123" i="5"/>
  <c r="BC123" i="5" s="1"/>
  <c r="AI123" i="5"/>
  <c r="BD123" i="5" s="1"/>
  <c r="Q59" i="5"/>
  <c r="BC59" i="5" s="1"/>
  <c r="AI59" i="5"/>
  <c r="BD59" i="5" s="1"/>
  <c r="Q121" i="5"/>
  <c r="BC121" i="5" s="1"/>
  <c r="AI121" i="5"/>
  <c r="BD121" i="5" s="1"/>
  <c r="Q109" i="5"/>
  <c r="BC109" i="5" s="1"/>
  <c r="AI109" i="5"/>
  <c r="BD109" i="5" s="1"/>
  <c r="Q66" i="5"/>
  <c r="BC66" i="5" s="1"/>
  <c r="AI66" i="5"/>
  <c r="BD66" i="5" s="1"/>
  <c r="Q21" i="5"/>
  <c r="BC21" i="5" s="1"/>
  <c r="AI21" i="5"/>
  <c r="BD21" i="5" s="1"/>
  <c r="Q90" i="5"/>
  <c r="BC90" i="5" s="1"/>
  <c r="AW90" i="5" s="1"/>
  <c r="AY90" i="5" s="1"/>
  <c r="BA90" i="5" s="1"/>
  <c r="Q33" i="5"/>
  <c r="BC33" i="5" s="1"/>
  <c r="AW33" i="5" s="1"/>
  <c r="AY33" i="5" s="1"/>
  <c r="BA33" i="5" s="1"/>
  <c r="Q117" i="5"/>
  <c r="BC117" i="5" s="1"/>
  <c r="AI117" i="5"/>
  <c r="BD117" i="5" s="1"/>
  <c r="Q111" i="5"/>
  <c r="BC111" i="5" s="1"/>
  <c r="AI111" i="5"/>
  <c r="BD111" i="5" s="1"/>
  <c r="Q65" i="5"/>
  <c r="BC65" i="5" s="1"/>
  <c r="AI65" i="5"/>
  <c r="BD65" i="5" s="1"/>
  <c r="Q6" i="5"/>
  <c r="BC6" i="5" s="1"/>
  <c r="Q18" i="5"/>
  <c r="BC18" i="5" s="1"/>
  <c r="AW18" i="5" s="1"/>
  <c r="AY18" i="5" s="1"/>
  <c r="BA18" i="5" s="1"/>
  <c r="Q11" i="5"/>
  <c r="BC11" i="5" s="1"/>
  <c r="AI11" i="5"/>
  <c r="BD11" i="5" s="1"/>
  <c r="Q51" i="5"/>
  <c r="BC51" i="5" s="1"/>
  <c r="AI51" i="5"/>
  <c r="BD51" i="5" s="1"/>
  <c r="Q135" i="5"/>
  <c r="BC135" i="5" s="1"/>
  <c r="Q57" i="5"/>
  <c r="BC57" i="5" s="1"/>
  <c r="Q87" i="5"/>
  <c r="BC87" i="5" s="1"/>
  <c r="Q115" i="5"/>
  <c r="BC115" i="5" s="1"/>
  <c r="Q106" i="5"/>
  <c r="BC106" i="5" s="1"/>
  <c r="Q113" i="5"/>
  <c r="BC113" i="5" s="1"/>
  <c r="AI17" i="5"/>
  <c r="BD17" i="5" s="1"/>
  <c r="AI40" i="5"/>
  <c r="AI30" i="5"/>
  <c r="BD30" i="5" s="1"/>
  <c r="AI120" i="5"/>
  <c r="BD120" i="5" s="1"/>
  <c r="Q81" i="5"/>
  <c r="BC81" i="5" s="1"/>
  <c r="AI69" i="5"/>
  <c r="BD69" i="5" s="1"/>
  <c r="Q22" i="5"/>
  <c r="BC22" i="5" s="1"/>
  <c r="AI22" i="5"/>
  <c r="BD22" i="5" s="1"/>
  <c r="Q127" i="5"/>
  <c r="BC127" i="5" s="1"/>
  <c r="AI127" i="5"/>
  <c r="BD127" i="5" s="1"/>
  <c r="Q133" i="5"/>
  <c r="BC133" i="5" s="1"/>
  <c r="AI133" i="5"/>
  <c r="BD133" i="5" s="1"/>
  <c r="Q16" i="5"/>
  <c r="BC16" i="5" s="1"/>
  <c r="AI16" i="5"/>
  <c r="BD16" i="5" s="1"/>
  <c r="Q102" i="5"/>
  <c r="BC102" i="5" s="1"/>
  <c r="AI102" i="5"/>
  <c r="BD102" i="5" s="1"/>
  <c r="Q114" i="5"/>
  <c r="BC114" i="5" s="1"/>
  <c r="AI114" i="5"/>
  <c r="BD114" i="5" s="1"/>
  <c r="Q140" i="5"/>
  <c r="BC140" i="5" s="1"/>
  <c r="AI140" i="5"/>
  <c r="BD140" i="5" s="1"/>
  <c r="Q131" i="5"/>
  <c r="BC131" i="5" s="1"/>
  <c r="AI131" i="5"/>
  <c r="BD131" i="5" s="1"/>
  <c r="Q122" i="5"/>
  <c r="BC122" i="5" s="1"/>
  <c r="AI122" i="5"/>
  <c r="BD122" i="5" s="1"/>
  <c r="Q100" i="5"/>
  <c r="BC100" i="5" s="1"/>
  <c r="AI100" i="5"/>
  <c r="BD100" i="5" s="1"/>
  <c r="Q48" i="5"/>
  <c r="BC48" i="5" s="1"/>
  <c r="Q129" i="5"/>
  <c r="BC129" i="5" s="1"/>
  <c r="Q12" i="5"/>
  <c r="BC12" i="5" s="1"/>
  <c r="AI24" i="5"/>
  <c r="BD24" i="5" s="1"/>
  <c r="AI26" i="5"/>
  <c r="BD26" i="5" s="1"/>
  <c r="Q125" i="5"/>
  <c r="BC125" i="5" s="1"/>
  <c r="AI125" i="5"/>
  <c r="BD125" i="5" s="1"/>
  <c r="AI27" i="5"/>
  <c r="BD27" i="5" s="1"/>
  <c r="Q139" i="5"/>
  <c r="BC139" i="5" s="1"/>
  <c r="AI139" i="5"/>
  <c r="BD139" i="5" s="1"/>
  <c r="Q3" i="5"/>
  <c r="BC3" i="5" s="1"/>
  <c r="AI3" i="5"/>
  <c r="BD3" i="5" s="1"/>
  <c r="Q4" i="5"/>
  <c r="BC4" i="5" s="1"/>
  <c r="AI4" i="5"/>
  <c r="BD4" i="5" s="1"/>
  <c r="Q106" i="6"/>
  <c r="BC106" i="6" s="1"/>
  <c r="AI106" i="6"/>
  <c r="BD106" i="6" s="1"/>
  <c r="AI37" i="6"/>
  <c r="BD37" i="6" s="1"/>
  <c r="Q32" i="6"/>
  <c r="BC32" i="6" s="1"/>
  <c r="AI32" i="6"/>
  <c r="BD32" i="6" s="1"/>
  <c r="Q121" i="6"/>
  <c r="BC121" i="6" s="1"/>
  <c r="AI121" i="6"/>
  <c r="BD121" i="6" s="1"/>
  <c r="Q135" i="6"/>
  <c r="BC135" i="6" s="1"/>
  <c r="AI135" i="6"/>
  <c r="BD135" i="6" s="1"/>
  <c r="Q34" i="6"/>
  <c r="BC34" i="6" s="1"/>
  <c r="AI34" i="6"/>
  <c r="BD34" i="6" s="1"/>
  <c r="Q109" i="6"/>
  <c r="BC109" i="6" s="1"/>
  <c r="AI109" i="6"/>
  <c r="BD109" i="6" s="1"/>
  <c r="Q3" i="6"/>
  <c r="BC3" i="6" s="1"/>
  <c r="Q4" i="6"/>
  <c r="BC4" i="6" s="1"/>
  <c r="Q99" i="6"/>
  <c r="BC99" i="6" s="1"/>
  <c r="Q49" i="6"/>
  <c r="BC49" i="6" s="1"/>
  <c r="Q110" i="6"/>
  <c r="BC110" i="6" s="1"/>
  <c r="Q28" i="6"/>
  <c r="BC28" i="6" s="1"/>
  <c r="Q123" i="6"/>
  <c r="BC123" i="6" s="1"/>
  <c r="AI123" i="6"/>
  <c r="BD123" i="6" s="1"/>
  <c r="AI44" i="6"/>
  <c r="BD44" i="6" s="1"/>
  <c r="Q120" i="6"/>
  <c r="BC120" i="6" s="1"/>
  <c r="AW120" i="6" s="1"/>
  <c r="AY120" i="6" s="1"/>
  <c r="BA120" i="6" s="1"/>
  <c r="Q103" i="6"/>
  <c r="BC103" i="6" s="1"/>
  <c r="AI103" i="6"/>
  <c r="BD103" i="6" s="1"/>
  <c r="Q50" i="6"/>
  <c r="BC50" i="6" s="1"/>
  <c r="AI50" i="6"/>
  <c r="BD50" i="6" s="1"/>
  <c r="Q27" i="6"/>
  <c r="BC27" i="6" s="1"/>
  <c r="AI27" i="6"/>
  <c r="BD27" i="6" s="1"/>
  <c r="Q133" i="6"/>
  <c r="BC133" i="6" s="1"/>
  <c r="AI133" i="6"/>
  <c r="BD133" i="6" s="1"/>
  <c r="Q69" i="6"/>
  <c r="BC69" i="6" s="1"/>
  <c r="AI69" i="6"/>
  <c r="BD69" i="6" s="1"/>
  <c r="Q47" i="6"/>
  <c r="BC47" i="6" s="1"/>
  <c r="AI47" i="6"/>
  <c r="BD47" i="6" s="1"/>
  <c r="Q102" i="6"/>
  <c r="BC102" i="6" s="1"/>
  <c r="AI102" i="6"/>
  <c r="BD102" i="6" s="1"/>
  <c r="Q39" i="6"/>
  <c r="BC39" i="6" s="1"/>
  <c r="AI39" i="6"/>
  <c r="BD39" i="6" s="1"/>
  <c r="Q55" i="6"/>
  <c r="BC55" i="6" s="1"/>
  <c r="AI55" i="6"/>
  <c r="BD55" i="6" s="1"/>
  <c r="Q129" i="6"/>
  <c r="BC129" i="6" s="1"/>
  <c r="AI129" i="6"/>
  <c r="BD129" i="6" s="1"/>
  <c r="Q65" i="6"/>
  <c r="BC65" i="6" s="1"/>
  <c r="Q80" i="6"/>
  <c r="BC80" i="6" s="1"/>
  <c r="AI80" i="6"/>
  <c r="BD80" i="6" s="1"/>
  <c r="Q71" i="6"/>
  <c r="BC71" i="6" s="1"/>
  <c r="AI71" i="6"/>
  <c r="BD71" i="6" s="1"/>
  <c r="Q70" i="6"/>
  <c r="BC70" i="6" s="1"/>
  <c r="AI70" i="6"/>
  <c r="BD70" i="6" s="1"/>
  <c r="Q54" i="6"/>
  <c r="BC54" i="6" s="1"/>
  <c r="Q105" i="6"/>
  <c r="BC105" i="6" s="1"/>
  <c r="AI105" i="6"/>
  <c r="BD105" i="6" s="1"/>
  <c r="Q16" i="6"/>
  <c r="BC16" i="6" s="1"/>
  <c r="AI16" i="6"/>
  <c r="BD16" i="6" s="1"/>
  <c r="Q97" i="6"/>
  <c r="BC97" i="6" s="1"/>
  <c r="AI97" i="6"/>
  <c r="BD97" i="6" s="1"/>
  <c r="Q142" i="6"/>
  <c r="BC142" i="6" s="1"/>
  <c r="AI142" i="6"/>
  <c r="BD142" i="6" s="1"/>
  <c r="Q117" i="6"/>
  <c r="BC117" i="6" s="1"/>
  <c r="Q132" i="6"/>
  <c r="BC132" i="6" s="1"/>
  <c r="Q77" i="6"/>
  <c r="BC77" i="6" s="1"/>
  <c r="AI77" i="6"/>
  <c r="BD77" i="6" s="1"/>
  <c r="Q83" i="6"/>
  <c r="BC83" i="6" s="1"/>
  <c r="AI83" i="6"/>
  <c r="BD83" i="6" s="1"/>
  <c r="Q126" i="6"/>
  <c r="BC126" i="6" s="1"/>
  <c r="AI126" i="6"/>
  <c r="BD126" i="6" s="1"/>
  <c r="Q73" i="6"/>
  <c r="BC73" i="6" s="1"/>
  <c r="AI73" i="6"/>
  <c r="BD73" i="6" s="1"/>
  <c r="Q116" i="6"/>
  <c r="BC116" i="6" s="1"/>
  <c r="AI116" i="6"/>
  <c r="BD116" i="6" s="1"/>
  <c r="Q118" i="6"/>
  <c r="BC118" i="6" s="1"/>
  <c r="AI118" i="6"/>
  <c r="BD118" i="6" s="1"/>
  <c r="Q136" i="6"/>
  <c r="BC136" i="6" s="1"/>
  <c r="AI136" i="6"/>
  <c r="BD136" i="6" s="1"/>
  <c r="Q127" i="6"/>
  <c r="BC127" i="6" s="1"/>
  <c r="AI127" i="6"/>
  <c r="Q2" i="6"/>
  <c r="BC2" i="6" s="1"/>
  <c r="Q18" i="6"/>
  <c r="BC18" i="6" s="1"/>
  <c r="Q25" i="6"/>
  <c r="BC25" i="6" s="1"/>
  <c r="AI25" i="6"/>
  <c r="BD25" i="6" s="1"/>
  <c r="AI58" i="6"/>
  <c r="BD58" i="6" s="1"/>
  <c r="Q111" i="6"/>
  <c r="BC111" i="6" s="1"/>
  <c r="AW111" i="6" s="1"/>
  <c r="AY111" i="6" s="1"/>
  <c r="BA111" i="6" s="1"/>
  <c r="AI56" i="6"/>
  <c r="BD56" i="6" s="1"/>
  <c r="Q5" i="6"/>
  <c r="BC5" i="6" s="1"/>
  <c r="AI5" i="6"/>
  <c r="BD5" i="6" s="1"/>
  <c r="Q11" i="6"/>
  <c r="BC11" i="6" s="1"/>
  <c r="AI11" i="6"/>
  <c r="BD11" i="6" s="1"/>
  <c r="Q42" i="6"/>
  <c r="BC42" i="6" s="1"/>
  <c r="AI42" i="6"/>
  <c r="BD42" i="6" s="1"/>
  <c r="Q112" i="6"/>
  <c r="BC112" i="6" s="1"/>
  <c r="AI112" i="6"/>
  <c r="BD112" i="6" s="1"/>
  <c r="Q145" i="6"/>
  <c r="BC145" i="6" s="1"/>
  <c r="AI145" i="6"/>
  <c r="BD145" i="6" s="1"/>
  <c r="Q100" i="6"/>
  <c r="BC100" i="6" s="1"/>
  <c r="AI100" i="6"/>
  <c r="BD100" i="6" s="1"/>
  <c r="Q128" i="6"/>
  <c r="BC128" i="6" s="1"/>
  <c r="AI128" i="6"/>
  <c r="BD128" i="6" s="1"/>
  <c r="Q141" i="6"/>
  <c r="BC141" i="6" s="1"/>
  <c r="AI19" i="6"/>
  <c r="BD19" i="6" s="1"/>
  <c r="AI62" i="6"/>
  <c r="BD62" i="6" s="1"/>
  <c r="AI33" i="6"/>
  <c r="BD33" i="6" s="1"/>
  <c r="AI146" i="6"/>
  <c r="BD146" i="6" s="1"/>
  <c r="Q21" i="6"/>
  <c r="BC21" i="6" s="1"/>
  <c r="AI23" i="6"/>
  <c r="BD23" i="6" s="1"/>
  <c r="AI88" i="6"/>
  <c r="BD88" i="6" s="1"/>
  <c r="Q153" i="6"/>
  <c r="BC153" i="6" s="1"/>
  <c r="AI153" i="6"/>
  <c r="BD153" i="6" s="1"/>
  <c r="Q89" i="6"/>
  <c r="BC89" i="6" s="1"/>
  <c r="AI89" i="6"/>
  <c r="BD89" i="6" s="1"/>
  <c r="Q86" i="6"/>
  <c r="BC86" i="6" s="1"/>
  <c r="AI86" i="6"/>
  <c r="BD86" i="6" s="1"/>
  <c r="Q79" i="6"/>
  <c r="BC79" i="6" s="1"/>
  <c r="Q91" i="6"/>
  <c r="BC91" i="6" s="1"/>
  <c r="AI91" i="6"/>
  <c r="BD91" i="6" s="1"/>
  <c r="Q45" i="6"/>
  <c r="BC45" i="6" s="1"/>
  <c r="AI45" i="6"/>
  <c r="BD45" i="6" s="1"/>
  <c r="Q59" i="6"/>
  <c r="BC59" i="6" s="1"/>
  <c r="Q63" i="6"/>
  <c r="BC63" i="6" s="1"/>
  <c r="AI63" i="6"/>
  <c r="BD63" i="6" s="1"/>
  <c r="Q134" i="6"/>
  <c r="BC134" i="6" s="1"/>
  <c r="AI134" i="6"/>
  <c r="BD134" i="6" s="1"/>
  <c r="Q41" i="6"/>
  <c r="BC41" i="6" s="1"/>
  <c r="AI41" i="6"/>
  <c r="BD41" i="6" s="1"/>
  <c r="Q7" i="6"/>
  <c r="BC7" i="6" s="1"/>
  <c r="AI7" i="6"/>
  <c r="BD7" i="6" s="1"/>
  <c r="Q107" i="6"/>
  <c r="BC107" i="6" s="1"/>
  <c r="AI107" i="6"/>
  <c r="BD107" i="6" s="1"/>
  <c r="Q147" i="6"/>
  <c r="BC147" i="6" s="1"/>
  <c r="AI147" i="6"/>
  <c r="BD147" i="6" s="1"/>
  <c r="Q84" i="6"/>
  <c r="BC84" i="6" s="1"/>
  <c r="BD84" i="6"/>
  <c r="Q90" i="6"/>
  <c r="BC90" i="6" s="1"/>
  <c r="AI90" i="6"/>
  <c r="BD90" i="6" s="1"/>
  <c r="Q8" i="6"/>
  <c r="BC8" i="6" s="1"/>
  <c r="AI8" i="6"/>
  <c r="BD8" i="6" s="1"/>
  <c r="Q31" i="6"/>
  <c r="BC31" i="6" s="1"/>
  <c r="AI31" i="6"/>
  <c r="BD31" i="6" s="1"/>
  <c r="Q14" i="6"/>
  <c r="BC14" i="6" s="1"/>
  <c r="AI14" i="6"/>
  <c r="BD14" i="6" s="1"/>
  <c r="Q148" i="6"/>
  <c r="BC148" i="6" s="1"/>
  <c r="AI148" i="6"/>
  <c r="BD148" i="6" s="1"/>
  <c r="BD65" i="6"/>
  <c r="Q40" i="6"/>
  <c r="BC40" i="6" s="1"/>
  <c r="AI40" i="6"/>
  <c r="BD40" i="6" s="1"/>
  <c r="Q92" i="6"/>
  <c r="BC92" i="6" s="1"/>
  <c r="AI92" i="6"/>
  <c r="BD92" i="6" s="1"/>
  <c r="Q51" i="6"/>
  <c r="BC51" i="6" s="1"/>
  <c r="AI51" i="6"/>
  <c r="BD51" i="6" s="1"/>
  <c r="Q64" i="6"/>
  <c r="BC64" i="6" s="1"/>
  <c r="AI64" i="6"/>
  <c r="BD64" i="6" s="1"/>
  <c r="Q149" i="6"/>
  <c r="BC149" i="6" s="1"/>
  <c r="AI149" i="6"/>
  <c r="BD149" i="6" s="1"/>
  <c r="Q115" i="6"/>
  <c r="BC115" i="6" s="1"/>
  <c r="AI115" i="6"/>
  <c r="BD115" i="6" s="1"/>
  <c r="Q125" i="6"/>
  <c r="BC125" i="6" s="1"/>
  <c r="AI125" i="6"/>
  <c r="BD125" i="6" s="1"/>
  <c r="Q22" i="6"/>
  <c r="BC22" i="6" s="1"/>
  <c r="AI22" i="6"/>
  <c r="BD22" i="6" s="1"/>
  <c r="Q96" i="6"/>
  <c r="BC96" i="6" s="1"/>
  <c r="AW96" i="6" s="1"/>
  <c r="AY96" i="6" s="1"/>
  <c r="BA96" i="6" s="1"/>
  <c r="Q57" i="6"/>
  <c r="BC57" i="6" s="1"/>
  <c r="AI57" i="6"/>
  <c r="BD57" i="6" s="1"/>
  <c r="BD54" i="6"/>
  <c r="Q36" i="6"/>
  <c r="BC36" i="6" s="1"/>
  <c r="Q85" i="6"/>
  <c r="BC85" i="6" s="1"/>
  <c r="BD85" i="6"/>
  <c r="BD10" i="6"/>
  <c r="Q38" i="6"/>
  <c r="BC38" i="6" s="1"/>
  <c r="BD38" i="6"/>
  <c r="AI113" i="6"/>
  <c r="BD113" i="6" s="1"/>
  <c r="BD2" i="6"/>
  <c r="Q13" i="6"/>
  <c r="BC13" i="6" s="1"/>
  <c r="BD49" i="6"/>
  <c r="Q131" i="6"/>
  <c r="BC131" i="6" s="1"/>
  <c r="AW131" i="6" s="1"/>
  <c r="AY131" i="6" s="1"/>
  <c r="BA131" i="6" s="1"/>
  <c r="BD18" i="6"/>
  <c r="Q6" i="6"/>
  <c r="BC6" i="6" s="1"/>
  <c r="AI114" i="6"/>
  <c r="BD114" i="6" s="1"/>
  <c r="BD28" i="6"/>
  <c r="Q139" i="6"/>
  <c r="BC139" i="6" s="1"/>
  <c r="AI139" i="6"/>
  <c r="BD139" i="6" s="1"/>
  <c r="Q104" i="6"/>
  <c r="BC104" i="6" s="1"/>
  <c r="Q20" i="6"/>
  <c r="BC20" i="6" s="1"/>
  <c r="Q95" i="6"/>
  <c r="BC95" i="6" s="1"/>
  <c r="Q15" i="6"/>
  <c r="BC15" i="6" s="1"/>
  <c r="Q143" i="6"/>
  <c r="BC143" i="6" s="1"/>
  <c r="AI143" i="6"/>
  <c r="BD143" i="6" s="1"/>
  <c r="Q67" i="6"/>
  <c r="BC67" i="6" s="1"/>
  <c r="AI67" i="6"/>
  <c r="BD67" i="6" s="1"/>
  <c r="Q101" i="6"/>
  <c r="BC101" i="6" s="1"/>
  <c r="AI101" i="6"/>
  <c r="BD101" i="6" s="1"/>
  <c r="Q81" i="6"/>
  <c r="BC81" i="6" s="1"/>
  <c r="AI81" i="6"/>
  <c r="BD81" i="6" s="1"/>
  <c r="Q17" i="6"/>
  <c r="BC17" i="6" s="1"/>
  <c r="AI17" i="6"/>
  <c r="BD17" i="6" s="1"/>
  <c r="Q75" i="6"/>
  <c r="BC75" i="6" s="1"/>
  <c r="AI75" i="6"/>
  <c r="BD75" i="6" s="1"/>
  <c r="Q93" i="6"/>
  <c r="BC93" i="6" s="1"/>
  <c r="Q76" i="6"/>
  <c r="BC76" i="6" s="1"/>
  <c r="Q78" i="6"/>
  <c r="BC78" i="6" s="1"/>
  <c r="Q87" i="6"/>
  <c r="BC87" i="6" s="1"/>
  <c r="BD21" i="6"/>
  <c r="Q74" i="6"/>
  <c r="BC74" i="6" s="1"/>
  <c r="Q60" i="6"/>
  <c r="BC60" i="6" s="1"/>
  <c r="AI119" i="6"/>
  <c r="BD119" i="6" s="1"/>
  <c r="BD127" i="6"/>
  <c r="Q61" i="6"/>
  <c r="BC61" i="6" s="1"/>
  <c r="Q138" i="6"/>
  <c r="BC138" i="6" s="1"/>
  <c r="Q66" i="6"/>
  <c r="BC66" i="6" s="1"/>
  <c r="Q130" i="6"/>
  <c r="BC130" i="6" s="1"/>
  <c r="AI130" i="6"/>
  <c r="BD130" i="6" s="1"/>
  <c r="Q151" i="6"/>
  <c r="BC151" i="6" s="1"/>
  <c r="AI151" i="6"/>
  <c r="BD151" i="6" s="1"/>
  <c r="Q43" i="6"/>
  <c r="BC43" i="6" s="1"/>
  <c r="BD79" i="6"/>
  <c r="Q144" i="6"/>
  <c r="BC144" i="6" s="1"/>
  <c r="AI144" i="6"/>
  <c r="BD144" i="6" s="1"/>
  <c r="Q122" i="6"/>
  <c r="BC122" i="6" s="1"/>
  <c r="AI122" i="6"/>
  <c r="BD122" i="6" s="1"/>
  <c r="Q9" i="6"/>
  <c r="BC9" i="6" s="1"/>
  <c r="AI9" i="6"/>
  <c r="BD9" i="6" s="1"/>
  <c r="Q108" i="6"/>
  <c r="BC108" i="6" s="1"/>
  <c r="AI108" i="6"/>
  <c r="BD108" i="6" s="1"/>
  <c r="Q124" i="6"/>
  <c r="BC124" i="6" s="1"/>
  <c r="BD53" i="6"/>
  <c r="Q52" i="6"/>
  <c r="BC52" i="6" s="1"/>
  <c r="AI52" i="6"/>
  <c r="BD52" i="6" s="1"/>
  <c r="Q12" i="6"/>
  <c r="BC12" i="6" s="1"/>
  <c r="AI12" i="6"/>
  <c r="BD12" i="6" s="1"/>
  <c r="BD132" i="6"/>
  <c r="Q82" i="6"/>
  <c r="BC82" i="6" s="1"/>
  <c r="AW82" i="6" s="1"/>
  <c r="AY82" i="6" s="1"/>
  <c r="BA82" i="6" s="1"/>
  <c r="Q98" i="6"/>
  <c r="BC98" i="6" s="1"/>
  <c r="AI98" i="6"/>
  <c r="BD98" i="6" s="1"/>
  <c r="Q26" i="6"/>
  <c r="BC26" i="6" s="1"/>
  <c r="AI26" i="6"/>
  <c r="BD26" i="6" s="1"/>
  <c r="BD59" i="6"/>
  <c r="Q35" i="6"/>
  <c r="BC35" i="6" s="1"/>
  <c r="Q140" i="6"/>
  <c r="BC140" i="6" s="1"/>
  <c r="Q30" i="6"/>
  <c r="BC30" i="6" s="1"/>
  <c r="AI30" i="6"/>
  <c r="BD30" i="6" s="1"/>
  <c r="Q152" i="6"/>
  <c r="BC152" i="6" s="1"/>
  <c r="AI152" i="6"/>
  <c r="BD152" i="6" s="1"/>
  <c r="Q29" i="6"/>
  <c r="BC29" i="6" s="1"/>
  <c r="AI29" i="6"/>
  <c r="BD29" i="6" s="1"/>
  <c r="Q48" i="6"/>
  <c r="BC48" i="6" s="1"/>
  <c r="AI48" i="6"/>
  <c r="BD48" i="6" s="1"/>
  <c r="Q68" i="6"/>
  <c r="BC68" i="6" s="1"/>
  <c r="AW68" i="6" s="1"/>
  <c r="AY68" i="6" s="1"/>
  <c r="BA68" i="6" s="1"/>
  <c r="AI150" i="6"/>
  <c r="BD150" i="6" s="1"/>
  <c r="AI154" i="6"/>
  <c r="BD154" i="6" s="1"/>
  <c r="BD99" i="6"/>
  <c r="S152" i="9"/>
  <c r="BH152" i="9" s="1"/>
  <c r="S14" i="9"/>
  <c r="BH14" i="9" s="1"/>
  <c r="Q134" i="8"/>
  <c r="BC134" i="8" s="1"/>
  <c r="AI134" i="8"/>
  <c r="BD134" i="8" s="1"/>
  <c r="Q41" i="8"/>
  <c r="BC41" i="8" s="1"/>
  <c r="AI41" i="8"/>
  <c r="BD41" i="8" s="1"/>
  <c r="Q27" i="8"/>
  <c r="BC27" i="8" s="1"/>
  <c r="AI27" i="8"/>
  <c r="BD27" i="8" s="1"/>
  <c r="Q69" i="8"/>
  <c r="BC69" i="8" s="1"/>
  <c r="AI69" i="8"/>
  <c r="BD69" i="8" s="1"/>
  <c r="Q133" i="8"/>
  <c r="BC133" i="8" s="1"/>
  <c r="AI133" i="8"/>
  <c r="BD133" i="8" s="1"/>
  <c r="Q8" i="8"/>
  <c r="BC8" i="8" s="1"/>
  <c r="AI8" i="8"/>
  <c r="BD8" i="8" s="1"/>
  <c r="Q65" i="8"/>
  <c r="BC65" i="8" s="1"/>
  <c r="AI65" i="8"/>
  <c r="BD65" i="8" s="1"/>
  <c r="Q90" i="8"/>
  <c r="BC90" i="8" s="1"/>
  <c r="AI90" i="8"/>
  <c r="BD90" i="8" s="1"/>
  <c r="Q92" i="8"/>
  <c r="BC92" i="8" s="1"/>
  <c r="Q40" i="8"/>
  <c r="BC40" i="8" s="1"/>
  <c r="Q47" i="8"/>
  <c r="BC47" i="8" s="1"/>
  <c r="Q116" i="8"/>
  <c r="BC116" i="8" s="1"/>
  <c r="Q115" i="8"/>
  <c r="BC115" i="8" s="1"/>
  <c r="AI115" i="8"/>
  <c r="BD115" i="8" s="1"/>
  <c r="Q80" i="8"/>
  <c r="BC80" i="8" s="1"/>
  <c r="AI80" i="8"/>
  <c r="BD80" i="8" s="1"/>
  <c r="Q77" i="8"/>
  <c r="BC77" i="8" s="1"/>
  <c r="AI77" i="8"/>
  <c r="BD77" i="8" s="1"/>
  <c r="Q51" i="8"/>
  <c r="BC51" i="8" s="1"/>
  <c r="AI51" i="8"/>
  <c r="BD51" i="8" s="1"/>
  <c r="Q71" i="8"/>
  <c r="BC71" i="8" s="1"/>
  <c r="AI71" i="8"/>
  <c r="BD71" i="8" s="1"/>
  <c r="Q129" i="8"/>
  <c r="BC129" i="8" s="1"/>
  <c r="AI129" i="8"/>
  <c r="BD129" i="8" s="1"/>
  <c r="Q36" i="8"/>
  <c r="BC36" i="8" s="1"/>
  <c r="AI36" i="8"/>
  <c r="BD36" i="8" s="1"/>
  <c r="Q127" i="8"/>
  <c r="BC127" i="8" s="1"/>
  <c r="AI127" i="8"/>
  <c r="BD127" i="8" s="1"/>
  <c r="Q38" i="8"/>
  <c r="BC38" i="8" s="1"/>
  <c r="AI38" i="8"/>
  <c r="BD38" i="8" s="1"/>
  <c r="Q113" i="8"/>
  <c r="BC113" i="8" s="1"/>
  <c r="AI113" i="8"/>
  <c r="BD113" i="8" s="1"/>
  <c r="Q10" i="8"/>
  <c r="BC10" i="8" s="1"/>
  <c r="Q131" i="8"/>
  <c r="BC131" i="8" s="1"/>
  <c r="BD131" i="8"/>
  <c r="Q70" i="8"/>
  <c r="BC70" i="8" s="1"/>
  <c r="AI70" i="8"/>
  <c r="BD70" i="8" s="1"/>
  <c r="BD28" i="8"/>
  <c r="Q6" i="8"/>
  <c r="BC6" i="8" s="1"/>
  <c r="AI6" i="8"/>
  <c r="BD6" i="8" s="1"/>
  <c r="Q13" i="8"/>
  <c r="BC13" i="8" s="1"/>
  <c r="AW13" i="8" s="1"/>
  <c r="AY13" i="8" s="1"/>
  <c r="BA13" i="8" s="1"/>
  <c r="Q95" i="8"/>
  <c r="BC95" i="8" s="1"/>
  <c r="AI95" i="8"/>
  <c r="BD95" i="8" s="1"/>
  <c r="Q56" i="8"/>
  <c r="BC56" i="8" s="1"/>
  <c r="Q72" i="8"/>
  <c r="BC72" i="8" s="1"/>
  <c r="Q42" i="8"/>
  <c r="BC42" i="8" s="1"/>
  <c r="Q20" i="8"/>
  <c r="BC20" i="8" s="1"/>
  <c r="Q25" i="8"/>
  <c r="BC25" i="8" s="1"/>
  <c r="AI25" i="8"/>
  <c r="BD25" i="8" s="1"/>
  <c r="Q112" i="8"/>
  <c r="BC112" i="8" s="1"/>
  <c r="AI112" i="8"/>
  <c r="BD112" i="8" s="1"/>
  <c r="Q145" i="8"/>
  <c r="BC145" i="8" s="1"/>
  <c r="AI145" i="8"/>
  <c r="BD145" i="8" s="1"/>
  <c r="Q74" i="8"/>
  <c r="BC74" i="8" s="1"/>
  <c r="AI74" i="8"/>
  <c r="BD74" i="8" s="1"/>
  <c r="Q104" i="8"/>
  <c r="BC104" i="8" s="1"/>
  <c r="AI104" i="8"/>
  <c r="BD104" i="8" s="1"/>
  <c r="Q61" i="8"/>
  <c r="BC61" i="8" s="1"/>
  <c r="AI61" i="8"/>
  <c r="BD61" i="8" s="1"/>
  <c r="BD141" i="8"/>
  <c r="Q100" i="8"/>
  <c r="BC100" i="8" s="1"/>
  <c r="Q153" i="8"/>
  <c r="BC153" i="8" s="1"/>
  <c r="Q11" i="8"/>
  <c r="BC11" i="8" s="1"/>
  <c r="Q44" i="8"/>
  <c r="BC44" i="8" s="1"/>
  <c r="Q5" i="8"/>
  <c r="BC5" i="8" s="1"/>
  <c r="Q75" i="8"/>
  <c r="BC75" i="8" s="1"/>
  <c r="Q78" i="8"/>
  <c r="BC78" i="8" s="1"/>
  <c r="Q93" i="8"/>
  <c r="BC93" i="8" s="1"/>
  <c r="Q43" i="8"/>
  <c r="BC43" i="8" s="1"/>
  <c r="AW43" i="8" s="1"/>
  <c r="AY43" i="8" s="1"/>
  <c r="BA43" i="8" s="1"/>
  <c r="Q79" i="8"/>
  <c r="BC79" i="8" s="1"/>
  <c r="Q62" i="8"/>
  <c r="BC62" i="8" s="1"/>
  <c r="Q16" i="8"/>
  <c r="BC16" i="8" s="1"/>
  <c r="AI16" i="8"/>
  <c r="BD16" i="8" s="1"/>
  <c r="Q142" i="8"/>
  <c r="BC142" i="8" s="1"/>
  <c r="AI142" i="8"/>
  <c r="BD142" i="8" s="1"/>
  <c r="Q117" i="8"/>
  <c r="BC117" i="8" s="1"/>
  <c r="AI117" i="8"/>
  <c r="BD117" i="8" s="1"/>
  <c r="AI98" i="8"/>
  <c r="BD98" i="8" s="1"/>
  <c r="AI33" i="8"/>
  <c r="BD33" i="8" s="1"/>
  <c r="AI124" i="8"/>
  <c r="BD124" i="8" s="1"/>
  <c r="AI130" i="8"/>
  <c r="BD130" i="8" s="1"/>
  <c r="AI37" i="8"/>
  <c r="BD37" i="8" s="1"/>
  <c r="AI9" i="8"/>
  <c r="BD9" i="8" s="1"/>
  <c r="AI89" i="8"/>
  <c r="BD89" i="8" s="1"/>
  <c r="AI52" i="8"/>
  <c r="BD52" i="8" s="1"/>
  <c r="BD59" i="8"/>
  <c r="Q12" i="8"/>
  <c r="BC12" i="8" s="1"/>
  <c r="AI12" i="8"/>
  <c r="BD12" i="8" s="1"/>
  <c r="Q24" i="8"/>
  <c r="BC24" i="8" s="1"/>
  <c r="AI24" i="8"/>
  <c r="BD24" i="8" s="1"/>
  <c r="Q132" i="8"/>
  <c r="BC132" i="8" s="1"/>
  <c r="Q106" i="8"/>
  <c r="BC106" i="8" s="1"/>
  <c r="AI106" i="8"/>
  <c r="BD106" i="8" s="1"/>
  <c r="Q35" i="8"/>
  <c r="BC35" i="8" s="1"/>
  <c r="AI35" i="8"/>
  <c r="BD35" i="8" s="1"/>
  <c r="Q30" i="8"/>
  <c r="BC30" i="8" s="1"/>
  <c r="AI30" i="8"/>
  <c r="BD30" i="8" s="1"/>
  <c r="Q48" i="8"/>
  <c r="BC48" i="8" s="1"/>
  <c r="AI48" i="8"/>
  <c r="BD48" i="8" s="1"/>
  <c r="Q3" i="8"/>
  <c r="BC3" i="8" s="1"/>
  <c r="AI3" i="8"/>
  <c r="BD3" i="8" s="1"/>
  <c r="BD152" i="8"/>
  <c r="Q154" i="8"/>
  <c r="BC154" i="8" s="1"/>
  <c r="Q34" i="8"/>
  <c r="BC34" i="8" s="1"/>
  <c r="BD47" i="5"/>
  <c r="AI58" i="5"/>
  <c r="BD58" i="5" s="1"/>
  <c r="AI97" i="5"/>
  <c r="BD97" i="5" s="1"/>
  <c r="AI25" i="5"/>
  <c r="BD25" i="5" s="1"/>
  <c r="AI46" i="5"/>
  <c r="BD46" i="5" s="1"/>
  <c r="AI101" i="5"/>
  <c r="BD78" i="5"/>
  <c r="Q96" i="5"/>
  <c r="BC96" i="5" s="1"/>
  <c r="AI96" i="5"/>
  <c r="BD96" i="5" s="1"/>
  <c r="Q36" i="5"/>
  <c r="BC36" i="5" s="1"/>
  <c r="AI36" i="5"/>
  <c r="BD36" i="5" s="1"/>
  <c r="Q84" i="5"/>
  <c r="BC84" i="5" s="1"/>
  <c r="AI84" i="5"/>
  <c r="Q50" i="5"/>
  <c r="BC50" i="5" s="1"/>
  <c r="AI50" i="5"/>
  <c r="BD50" i="5" s="1"/>
  <c r="Q14" i="5"/>
  <c r="BC14" i="5" s="1"/>
  <c r="AI14" i="5"/>
  <c r="BD14" i="5" s="1"/>
  <c r="BD60" i="5"/>
  <c r="Q37" i="5"/>
  <c r="BC37" i="5" s="1"/>
  <c r="AI37" i="5"/>
  <c r="BD37" i="5" s="1"/>
  <c r="Q118" i="5"/>
  <c r="BC118" i="5" s="1"/>
  <c r="AI118" i="5"/>
  <c r="BD118" i="5" s="1"/>
  <c r="Q86" i="5"/>
  <c r="BC86" i="5" s="1"/>
  <c r="AI86" i="5"/>
  <c r="BD86" i="5" s="1"/>
  <c r="Q110" i="5"/>
  <c r="BC110" i="5" s="1"/>
  <c r="AI110" i="5"/>
  <c r="BD110" i="5" s="1"/>
  <c r="Q68" i="5"/>
  <c r="BC68" i="5" s="1"/>
  <c r="AI68" i="5"/>
  <c r="BD68" i="5" s="1"/>
  <c r="Q77" i="5"/>
  <c r="BC77" i="5" s="1"/>
  <c r="AI77" i="5"/>
  <c r="BD77" i="5" s="1"/>
  <c r="Q75" i="5"/>
  <c r="BC75" i="5" s="1"/>
  <c r="AI75" i="5"/>
  <c r="BD75" i="5" s="1"/>
  <c r="Q138" i="5"/>
  <c r="BC138" i="5" s="1"/>
  <c r="AI138" i="5"/>
  <c r="BD138" i="5" s="1"/>
  <c r="Q52" i="5"/>
  <c r="BC52" i="5" s="1"/>
  <c r="AI52" i="5"/>
  <c r="BD52" i="5" s="1"/>
  <c r="Q119" i="5"/>
  <c r="BC119" i="5" s="1"/>
  <c r="AI119" i="5"/>
  <c r="BD119" i="5" s="1"/>
  <c r="Q10" i="5"/>
  <c r="BC10" i="5" s="1"/>
  <c r="Q79" i="5"/>
  <c r="BC79" i="5" s="1"/>
  <c r="BD79" i="5"/>
  <c r="BD45" i="5"/>
  <c r="Q104" i="5"/>
  <c r="BC104" i="5" s="1"/>
  <c r="AI104" i="5"/>
  <c r="BD104" i="5" s="1"/>
  <c r="Q2" i="5"/>
  <c r="BC2" i="5" s="1"/>
  <c r="BD2" i="5"/>
  <c r="AI126" i="5"/>
  <c r="BD126" i="5" s="1"/>
  <c r="BD6" i="5"/>
  <c r="Q49" i="5"/>
  <c r="BC49" i="5" s="1"/>
  <c r="BD35" i="5"/>
  <c r="Q42" i="5"/>
  <c r="BC42" i="5" s="1"/>
  <c r="BD42" i="5"/>
  <c r="BD15" i="5"/>
  <c r="Q5" i="5"/>
  <c r="BC5" i="5" s="1"/>
  <c r="AI5" i="5"/>
  <c r="BD5" i="5" s="1"/>
  <c r="Q13" i="5"/>
  <c r="BC13" i="5" s="1"/>
  <c r="BD13" i="5"/>
  <c r="AI53" i="5"/>
  <c r="BD53" i="5" s="1"/>
  <c r="BD67" i="5"/>
  <c r="Q108" i="5"/>
  <c r="BC108" i="5" s="1"/>
  <c r="AI108" i="5"/>
  <c r="BD108" i="5" s="1"/>
  <c r="Q20" i="5"/>
  <c r="BC20" i="5" s="1"/>
  <c r="AI20" i="5"/>
  <c r="BD20" i="5" s="1"/>
  <c r="Q105" i="5"/>
  <c r="BC105" i="5" s="1"/>
  <c r="AI89" i="5"/>
  <c r="BD89" i="5" s="1"/>
  <c r="AI128" i="5"/>
  <c r="BD128" i="5" s="1"/>
  <c r="AI94" i="5"/>
  <c r="BD94" i="5" s="1"/>
  <c r="AI95" i="5"/>
  <c r="BD95" i="5" s="1"/>
  <c r="AI70" i="5"/>
  <c r="BD70" i="5" s="1"/>
  <c r="BD113" i="5"/>
  <c r="Q56" i="5"/>
  <c r="BC56" i="5" s="1"/>
  <c r="AI56" i="5"/>
  <c r="BD56" i="5" s="1"/>
  <c r="Q74" i="5"/>
  <c r="BC74" i="5" s="1"/>
  <c r="AI19" i="5"/>
  <c r="BD19" i="5" s="1"/>
  <c r="Q132" i="5"/>
  <c r="BC132" i="5" s="1"/>
  <c r="Q73" i="5"/>
  <c r="BC73" i="5" s="1"/>
  <c r="Q71" i="5"/>
  <c r="BC71" i="5" s="1"/>
  <c r="Q39" i="5"/>
  <c r="BC39" i="5" s="1"/>
  <c r="Q134" i="5"/>
  <c r="BC134" i="5" s="1"/>
  <c r="Q130" i="5"/>
  <c r="BC130" i="5" s="1"/>
  <c r="Q61" i="5"/>
  <c r="BC61" i="5" s="1"/>
  <c r="AI61" i="5"/>
  <c r="BD61" i="5" s="1"/>
  <c r="Q112" i="5"/>
  <c r="BC112" i="5" s="1"/>
  <c r="AI112" i="5"/>
  <c r="BD112" i="5" s="1"/>
  <c r="Q80" i="5"/>
  <c r="BC80" i="5" s="1"/>
  <c r="AI80" i="5"/>
  <c r="BD80" i="5" s="1"/>
  <c r="Q82" i="5"/>
  <c r="BC82" i="5" s="1"/>
  <c r="AI82" i="5"/>
  <c r="BD82" i="5" s="1"/>
  <c r="Q83" i="5"/>
  <c r="BC83" i="5" s="1"/>
  <c r="AI83" i="5"/>
  <c r="BD83" i="5" s="1"/>
  <c r="Q9" i="5"/>
  <c r="BC9" i="5" s="1"/>
  <c r="AI9" i="5"/>
  <c r="BD9" i="5" s="1"/>
  <c r="Q99" i="5"/>
  <c r="BC99" i="5" s="1"/>
  <c r="AI99" i="5"/>
  <c r="BD99" i="5" s="1"/>
  <c r="Q91" i="5"/>
  <c r="BC91" i="5" s="1"/>
  <c r="AI91" i="5"/>
  <c r="BD91" i="5" s="1"/>
  <c r="Q85" i="5"/>
  <c r="BC85" i="5" s="1"/>
  <c r="AI85" i="5"/>
  <c r="BD85" i="5" s="1"/>
  <c r="Q116" i="5"/>
  <c r="BC116" i="5" s="1"/>
  <c r="AI41" i="5"/>
  <c r="BD41" i="5" s="1"/>
  <c r="AI92" i="5"/>
  <c r="BD92" i="5" s="1"/>
  <c r="BD76" i="5"/>
  <c r="Q34" i="5"/>
  <c r="BC34" i="5" s="1"/>
  <c r="AI34" i="5"/>
  <c r="BD34" i="5" s="1"/>
  <c r="Q29" i="5"/>
  <c r="BC29" i="5" s="1"/>
  <c r="Q32" i="5"/>
  <c r="BC32" i="5" s="1"/>
  <c r="Q23" i="5"/>
  <c r="BC23" i="5" s="1"/>
  <c r="Q44" i="5"/>
  <c r="BC44" i="5" s="1"/>
  <c r="Q103" i="5"/>
  <c r="BC103" i="5" s="1"/>
  <c r="AI103" i="5"/>
  <c r="BD103" i="5" s="1"/>
  <c r="Q142" i="5"/>
  <c r="BC142" i="5" s="1"/>
  <c r="AI142" i="5"/>
  <c r="BD142" i="5" s="1"/>
  <c r="Q93" i="5"/>
  <c r="BC93" i="5" s="1"/>
  <c r="S46" i="9"/>
  <c r="BH46" i="9" s="1"/>
  <c r="S154" i="9"/>
  <c r="BH154" i="9" s="1"/>
  <c r="S112" i="9"/>
  <c r="BH112" i="9" s="1"/>
  <c r="S80" i="9"/>
  <c r="BH80" i="9" s="1"/>
  <c r="S84" i="9"/>
  <c r="BH84" i="9" s="1"/>
  <c r="S6" i="9"/>
  <c r="BH6" i="9" s="1"/>
  <c r="S148" i="9"/>
  <c r="BH148" i="9" s="1"/>
  <c r="S34" i="9"/>
  <c r="BH34" i="9" s="1"/>
  <c r="S35" i="9"/>
  <c r="BH35" i="9" s="1"/>
  <c r="S125" i="9"/>
  <c r="BH125" i="9" s="1"/>
  <c r="S157" i="9"/>
  <c r="BH157" i="9" s="1"/>
  <c r="S11" i="9"/>
  <c r="BH11" i="9" s="1"/>
  <c r="S143" i="9"/>
  <c r="BH143" i="9" s="1"/>
  <c r="S2" i="9"/>
  <c r="BH2" i="9" s="1"/>
  <c r="S85" i="9"/>
  <c r="BH85" i="9" s="1"/>
  <c r="S31" i="9"/>
  <c r="BH31" i="9" s="1"/>
  <c r="S33" i="9"/>
  <c r="BH33" i="9" s="1"/>
  <c r="S53" i="9"/>
  <c r="BH53" i="9" s="1"/>
  <c r="S155" i="9"/>
  <c r="BH155" i="9" s="1"/>
  <c r="S109" i="9"/>
  <c r="BH109" i="9" s="1"/>
  <c r="S61" i="9"/>
  <c r="BH61" i="9" s="1"/>
  <c r="S27" i="9"/>
  <c r="BH27" i="9" s="1"/>
  <c r="S91" i="9"/>
  <c r="BH91" i="9" s="1"/>
  <c r="S25" i="9"/>
  <c r="BH25" i="9" s="1"/>
  <c r="S123" i="9"/>
  <c r="BH123" i="9" s="1"/>
  <c r="S45" i="9"/>
  <c r="BH45" i="9" s="1"/>
  <c r="S89" i="9"/>
  <c r="BH89" i="9" s="1"/>
  <c r="S57" i="9"/>
  <c r="BH57" i="9" s="1"/>
  <c r="S59" i="9"/>
  <c r="BH59" i="9" s="1"/>
  <c r="S63" i="9"/>
  <c r="BH63" i="9" s="1"/>
  <c r="S43" i="9"/>
  <c r="BH43" i="9" s="1"/>
  <c r="S19" i="9"/>
  <c r="BH19" i="9" s="1"/>
  <c r="S129" i="9"/>
  <c r="BH129" i="9" s="1"/>
  <c r="S70" i="9"/>
  <c r="BH70" i="9" s="1"/>
  <c r="S156" i="9"/>
  <c r="BH156" i="9" s="1"/>
  <c r="S124" i="9"/>
  <c r="BH124" i="9" s="1"/>
  <c r="BH158" i="9"/>
  <c r="S30" i="9"/>
  <c r="BH30" i="9" s="1"/>
  <c r="S4" i="9"/>
  <c r="BH4" i="9" s="1"/>
  <c r="S144" i="9"/>
  <c r="BH144" i="9" s="1"/>
  <c r="S12" i="9"/>
  <c r="BH12" i="9" s="1"/>
  <c r="S36" i="9"/>
  <c r="BH36" i="9" s="1"/>
  <c r="S108" i="9"/>
  <c r="BH108" i="9" s="1"/>
  <c r="S134" i="9"/>
  <c r="BH134" i="9" s="1"/>
  <c r="S104" i="9"/>
  <c r="BH104" i="9" s="1"/>
  <c r="S142" i="9"/>
  <c r="BH142" i="9" s="1"/>
  <c r="S74" i="9"/>
  <c r="BH74" i="9" s="1"/>
  <c r="S66" i="9"/>
  <c r="BH66" i="9" s="1"/>
  <c r="S32" i="9"/>
  <c r="BH32" i="9" s="1"/>
  <c r="S118" i="9"/>
  <c r="BH118" i="9" s="1"/>
  <c r="BA70" i="9"/>
  <c r="BA85" i="9"/>
  <c r="BI85" i="9" s="1"/>
  <c r="BA158" i="9"/>
  <c r="BI158" i="9" s="1"/>
  <c r="BB158" i="9" s="1"/>
  <c r="BD158" i="9" s="1"/>
  <c r="BF158" i="9" s="1"/>
  <c r="BA30" i="9"/>
  <c r="BI30" i="9" s="1"/>
  <c r="BB30" i="9" s="1"/>
  <c r="BD30" i="9" s="1"/>
  <c r="BF30" i="9" s="1"/>
  <c r="BA31" i="9"/>
  <c r="BI31" i="9" s="1"/>
  <c r="BA53" i="9"/>
  <c r="BA155" i="9"/>
  <c r="BA109" i="9"/>
  <c r="BI109" i="9" s="1"/>
  <c r="BB109" i="9" s="1"/>
  <c r="BD109" i="9" s="1"/>
  <c r="BF109" i="9" s="1"/>
  <c r="BA44" i="9"/>
  <c r="BI44" i="9" s="1"/>
  <c r="BA77" i="9"/>
  <c r="BA90" i="9"/>
  <c r="BI90" i="9" s="1"/>
  <c r="BA20" i="9"/>
  <c r="BA156" i="9"/>
  <c r="BI156" i="9" s="1"/>
  <c r="BB156" i="9" s="1"/>
  <c r="BD156" i="9" s="1"/>
  <c r="BF156" i="9" s="1"/>
  <c r="BA124" i="9"/>
  <c r="BA4" i="9"/>
  <c r="BA33" i="9"/>
  <c r="BA144" i="9"/>
  <c r="BA12" i="9"/>
  <c r="BI12" i="9" s="1"/>
  <c r="BA36" i="9"/>
  <c r="BA108" i="9"/>
  <c r="BA134" i="9"/>
  <c r="BA61" i="9"/>
  <c r="BA27" i="9"/>
  <c r="BA91" i="9"/>
  <c r="BA25" i="9"/>
  <c r="BA141" i="9"/>
  <c r="BI141" i="9" s="1"/>
  <c r="BA123" i="9"/>
  <c r="BA76" i="9"/>
  <c r="BI76" i="9" s="1"/>
  <c r="BA83" i="9"/>
  <c r="BI83" i="9" s="1"/>
  <c r="BA117" i="9"/>
  <c r="BA17" i="9"/>
  <c r="BA38" i="9"/>
  <c r="BA64" i="9"/>
  <c r="BA5" i="9"/>
  <c r="BA45" i="9"/>
  <c r="BA149" i="9"/>
  <c r="BI149" i="9" s="1"/>
  <c r="BA78" i="9"/>
  <c r="BA68" i="9"/>
  <c r="BA145" i="9"/>
  <c r="BI145" i="9" s="1"/>
  <c r="BA115" i="9"/>
  <c r="BA147" i="9"/>
  <c r="BA103" i="9"/>
  <c r="BA26" i="9"/>
  <c r="BA114" i="9"/>
  <c r="BI114" i="9" s="1"/>
  <c r="BA21" i="9"/>
  <c r="BA132" i="9"/>
  <c r="BA18" i="9"/>
  <c r="BI18" i="9" s="1"/>
  <c r="BA2" i="9"/>
  <c r="BA98" i="9"/>
  <c r="BA74" i="9"/>
  <c r="BI74" i="9" s="1"/>
  <c r="BA116" i="9"/>
  <c r="BA88" i="9"/>
  <c r="BI88" i="9" s="1"/>
  <c r="BA40" i="9"/>
  <c r="BA131" i="9"/>
  <c r="BA113" i="9"/>
  <c r="BA79" i="9"/>
  <c r="BA133" i="9"/>
  <c r="BA52" i="9"/>
  <c r="BA121" i="9"/>
  <c r="BA67" i="9"/>
  <c r="BA130" i="9"/>
  <c r="BA82" i="9"/>
  <c r="BA48" i="9"/>
  <c r="BA86" i="9"/>
  <c r="BA119" i="9"/>
  <c r="BI119" i="9" s="1"/>
  <c r="BA87" i="9"/>
  <c r="BI87" i="9" s="1"/>
  <c r="BA56" i="9"/>
  <c r="BA105" i="9"/>
  <c r="BA51" i="9"/>
  <c r="BA7" i="9"/>
  <c r="BA151" i="9"/>
  <c r="BA71" i="9"/>
  <c r="BA65" i="9"/>
  <c r="BA139" i="9"/>
  <c r="BI139" i="9" s="1"/>
  <c r="BA102" i="9"/>
  <c r="BA3" i="9"/>
  <c r="BA35" i="9"/>
  <c r="BI35" i="9" s="1"/>
  <c r="BB35" i="9" s="1"/>
  <c r="BD35" i="9" s="1"/>
  <c r="BF35" i="9" s="1"/>
  <c r="BA46" i="9"/>
  <c r="BI46" i="9" s="1"/>
  <c r="BA154" i="9"/>
  <c r="BA112" i="9"/>
  <c r="BI112" i="9" s="1"/>
  <c r="BA94" i="9"/>
  <c r="BA49" i="9"/>
  <c r="BA136" i="9"/>
  <c r="BI136" i="9" s="1"/>
  <c r="BA150" i="9"/>
  <c r="BA9" i="9"/>
  <c r="BA60" i="9"/>
  <c r="BA111" i="9"/>
  <c r="BA120" i="9"/>
  <c r="BA146" i="9"/>
  <c r="BA100" i="9"/>
  <c r="BA128" i="9"/>
  <c r="BA54" i="9"/>
  <c r="BI54" i="9" s="1"/>
  <c r="BA81" i="9"/>
  <c r="BA122" i="9"/>
  <c r="BA80" i="9"/>
  <c r="BA125" i="9"/>
  <c r="BA84" i="9"/>
  <c r="BI84" i="9" s="1"/>
  <c r="BB84" i="9" s="1"/>
  <c r="BD84" i="9" s="1"/>
  <c r="BF84" i="9" s="1"/>
  <c r="BA101" i="9"/>
  <c r="BI101" i="9" s="1"/>
  <c r="BA92" i="9"/>
  <c r="BA157" i="9"/>
  <c r="BA11" i="9"/>
  <c r="BI11" i="9" s="1"/>
  <c r="BA143" i="9"/>
  <c r="BA148" i="9"/>
  <c r="BA34" i="9"/>
  <c r="BA104" i="9"/>
  <c r="BA142" i="9"/>
  <c r="BA16" i="9"/>
  <c r="BA97" i="9"/>
  <c r="BI97" i="9" s="1"/>
  <c r="BA24" i="9"/>
  <c r="BA69" i="9"/>
  <c r="BA107" i="9"/>
  <c r="BA126" i="9"/>
  <c r="BA96" i="9"/>
  <c r="BA50" i="9"/>
  <c r="BA89" i="9"/>
  <c r="BI89" i="9" s="1"/>
  <c r="BB89" i="9" s="1"/>
  <c r="BD89" i="9" s="1"/>
  <c r="BF89" i="9" s="1"/>
  <c r="BA57" i="9"/>
  <c r="BA59" i="9"/>
  <c r="BA6" i="9"/>
  <c r="BI6" i="9" s="1"/>
  <c r="BB6" i="9" s="1"/>
  <c r="BD6" i="9" s="1"/>
  <c r="BF6" i="9" s="1"/>
  <c r="BA63" i="9"/>
  <c r="BA43" i="9"/>
  <c r="BA47" i="9"/>
  <c r="BA19" i="9"/>
  <c r="BI19" i="9" s="1"/>
  <c r="BB19" i="9" s="1"/>
  <c r="BD19" i="9" s="1"/>
  <c r="BF19" i="9" s="1"/>
  <c r="BA129" i="9"/>
  <c r="BA72" i="9"/>
  <c r="BA58" i="9"/>
  <c r="BI58" i="9" s="1"/>
  <c r="BA39" i="9"/>
  <c r="BA55" i="9"/>
  <c r="BA37" i="9"/>
  <c r="BI37" i="9" s="1"/>
  <c r="BA23" i="9"/>
  <c r="BA66" i="9"/>
  <c r="BA153" i="9"/>
  <c r="BA75" i="9"/>
  <c r="BA73" i="9"/>
  <c r="BA95" i="9"/>
  <c r="BA32" i="9"/>
  <c r="BA118" i="9"/>
  <c r="BA41" i="9"/>
  <c r="BA152" i="9"/>
  <c r="BA14" i="9"/>
  <c r="BA137" i="9"/>
  <c r="BA110" i="9"/>
  <c r="BA8" i="9"/>
  <c r="BA106" i="9"/>
  <c r="BA42" i="9"/>
  <c r="BA28" i="9"/>
  <c r="BA138" i="9"/>
  <c r="BI24" i="9"/>
  <c r="BI20" i="9"/>
  <c r="BI99" i="9"/>
  <c r="AK42" i="9"/>
  <c r="AK110" i="9"/>
  <c r="BI10" i="9"/>
  <c r="BB10" i="9" s="1"/>
  <c r="BD10" i="9" s="1"/>
  <c r="BF10" i="9" s="1"/>
  <c r="AK138" i="9"/>
  <c r="AK8" i="9"/>
  <c r="AK43" i="9"/>
  <c r="AK63" i="9"/>
  <c r="AK152" i="9"/>
  <c r="AK118" i="9"/>
  <c r="AK95" i="9"/>
  <c r="AK75" i="9"/>
  <c r="AK66" i="9"/>
  <c r="BI135" i="9"/>
  <c r="BB135" i="9" s="1"/>
  <c r="BD135" i="9" s="1"/>
  <c r="BF135" i="9" s="1"/>
  <c r="AK147" i="9"/>
  <c r="AK78" i="9"/>
  <c r="AK157" i="9"/>
  <c r="AK123" i="9"/>
  <c r="AK80" i="9"/>
  <c r="AK155" i="9"/>
  <c r="AK53" i="9"/>
  <c r="AK144" i="9"/>
  <c r="AK33" i="9"/>
  <c r="AK4" i="9"/>
  <c r="AK124" i="9"/>
  <c r="AK28" i="9"/>
  <c r="AK106" i="9"/>
  <c r="AK93" i="9"/>
  <c r="BI93" i="9" s="1"/>
  <c r="AK137" i="9"/>
  <c r="AK14" i="9"/>
  <c r="AK41" i="9"/>
  <c r="AK32" i="9"/>
  <c r="AK73" i="9"/>
  <c r="AK153" i="9"/>
  <c r="AK23" i="9"/>
  <c r="AK55" i="9"/>
  <c r="AK39" i="9"/>
  <c r="BI29" i="9"/>
  <c r="BB29" i="9" s="1"/>
  <c r="BD29" i="9" s="1"/>
  <c r="BF29" i="9" s="1"/>
  <c r="AK129" i="9"/>
  <c r="AK2" i="9"/>
  <c r="AK59" i="9"/>
  <c r="AK57" i="9"/>
  <c r="AK115" i="9"/>
  <c r="AK68" i="9"/>
  <c r="BI127" i="9"/>
  <c r="AK142" i="9"/>
  <c r="BI22" i="9"/>
  <c r="BB22" i="9" s="1"/>
  <c r="BD22" i="9" s="1"/>
  <c r="BF22" i="9" s="1"/>
  <c r="AK104" i="9"/>
  <c r="AK34" i="9"/>
  <c r="AK148" i="9"/>
  <c r="AK143" i="9"/>
  <c r="AK125" i="9"/>
  <c r="BI62" i="9"/>
  <c r="BB62" i="9" s="1"/>
  <c r="BD62" i="9" s="1"/>
  <c r="BF62" i="9" s="1"/>
  <c r="S65" i="9"/>
  <c r="BH65" i="9" s="1"/>
  <c r="S71" i="9"/>
  <c r="BH71" i="9" s="1"/>
  <c r="S151" i="9"/>
  <c r="BH151" i="9" s="1"/>
  <c r="S7" i="9"/>
  <c r="BH7" i="9" s="1"/>
  <c r="S51" i="9"/>
  <c r="BH51" i="9" s="1"/>
  <c r="S105" i="9"/>
  <c r="BH105" i="9" s="1"/>
  <c r="S56" i="9"/>
  <c r="BH56" i="9" s="1"/>
  <c r="S87" i="9"/>
  <c r="BH87" i="9" s="1"/>
  <c r="S119" i="9"/>
  <c r="BH119" i="9" s="1"/>
  <c r="S86" i="9"/>
  <c r="BH86" i="9" s="1"/>
  <c r="AK86" i="9"/>
  <c r="S140" i="9"/>
  <c r="BH140" i="9" s="1"/>
  <c r="AK140" i="9"/>
  <c r="BI140" i="9" s="1"/>
  <c r="S48" i="9"/>
  <c r="BH48" i="9" s="1"/>
  <c r="AK48" i="9"/>
  <c r="S82" i="9"/>
  <c r="BH82" i="9" s="1"/>
  <c r="AK82" i="9"/>
  <c r="S130" i="9"/>
  <c r="BH130" i="9" s="1"/>
  <c r="AK130" i="9"/>
  <c r="S67" i="9"/>
  <c r="BH67" i="9" s="1"/>
  <c r="AK67" i="9"/>
  <c r="S121" i="9"/>
  <c r="BH121" i="9" s="1"/>
  <c r="AK121" i="9"/>
  <c r="S52" i="9"/>
  <c r="BH52" i="9" s="1"/>
  <c r="AK52" i="9"/>
  <c r="S133" i="9"/>
  <c r="BH133" i="9" s="1"/>
  <c r="AK133" i="9"/>
  <c r="S79" i="9"/>
  <c r="BH79" i="9" s="1"/>
  <c r="AK79" i="9"/>
  <c r="S113" i="9"/>
  <c r="BH113" i="9" s="1"/>
  <c r="AK113" i="9"/>
  <c r="S131" i="9"/>
  <c r="BH131" i="9" s="1"/>
  <c r="AK131" i="9"/>
  <c r="S40" i="9"/>
  <c r="BH40" i="9" s="1"/>
  <c r="AK40" i="9"/>
  <c r="S99" i="9"/>
  <c r="BH99" i="9" s="1"/>
  <c r="S88" i="9"/>
  <c r="BH88" i="9" s="1"/>
  <c r="S58" i="9"/>
  <c r="BH58" i="9" s="1"/>
  <c r="S116" i="9"/>
  <c r="BH116" i="9" s="1"/>
  <c r="AK116" i="9"/>
  <c r="S72" i="9"/>
  <c r="BH72" i="9" s="1"/>
  <c r="AK72" i="9"/>
  <c r="S98" i="9"/>
  <c r="BH98" i="9" s="1"/>
  <c r="AK98" i="9"/>
  <c r="S47" i="9"/>
  <c r="BH47" i="9" s="1"/>
  <c r="AK47" i="9"/>
  <c r="S132" i="9"/>
  <c r="BH132" i="9" s="1"/>
  <c r="AK132" i="9"/>
  <c r="S21" i="9"/>
  <c r="BH21" i="9" s="1"/>
  <c r="AK21" i="9"/>
  <c r="S26" i="9"/>
  <c r="BH26" i="9" s="1"/>
  <c r="AK26" i="9"/>
  <c r="S103" i="9"/>
  <c r="BH103" i="9" s="1"/>
  <c r="AK103" i="9"/>
  <c r="S50" i="9"/>
  <c r="BH50" i="9" s="1"/>
  <c r="S96" i="9"/>
  <c r="BH96" i="9" s="1"/>
  <c r="S126" i="9"/>
  <c r="BH126" i="9" s="1"/>
  <c r="S107" i="9"/>
  <c r="BH107" i="9" s="1"/>
  <c r="S69" i="9"/>
  <c r="BH69" i="9" s="1"/>
  <c r="S24" i="9"/>
  <c r="BH24" i="9" s="1"/>
  <c r="S97" i="9"/>
  <c r="BH97" i="9" s="1"/>
  <c r="S16" i="9"/>
  <c r="BH16" i="9" s="1"/>
  <c r="AK16" i="9"/>
  <c r="AK45" i="9"/>
  <c r="S5" i="9"/>
  <c r="BH5" i="9" s="1"/>
  <c r="AK5" i="9"/>
  <c r="S64" i="9"/>
  <c r="BH64" i="9" s="1"/>
  <c r="AK64" i="9"/>
  <c r="S13" i="9"/>
  <c r="BH13" i="9" s="1"/>
  <c r="BI13" i="9"/>
  <c r="S38" i="9"/>
  <c r="BH38" i="9" s="1"/>
  <c r="AK38" i="9"/>
  <c r="S17" i="9"/>
  <c r="BH17" i="9" s="1"/>
  <c r="BI17" i="9"/>
  <c r="S117" i="9"/>
  <c r="BH117" i="9" s="1"/>
  <c r="AK117" i="9"/>
  <c r="S20" i="9"/>
  <c r="BH20" i="9" s="1"/>
  <c r="S92" i="9"/>
  <c r="BH92" i="9" s="1"/>
  <c r="AK92" i="9"/>
  <c r="S101" i="9"/>
  <c r="BH101" i="9" s="1"/>
  <c r="S77" i="9"/>
  <c r="BH77" i="9" s="1"/>
  <c r="AK77" i="9"/>
  <c r="S44" i="9"/>
  <c r="BH44" i="9" s="1"/>
  <c r="S141" i="9"/>
  <c r="BH141" i="9" s="1"/>
  <c r="AK122" i="9"/>
  <c r="BI81" i="9"/>
  <c r="AK128" i="9"/>
  <c r="AK100" i="9"/>
  <c r="AK146" i="9"/>
  <c r="AK120" i="9"/>
  <c r="AK111" i="9"/>
  <c r="S60" i="9"/>
  <c r="BH60" i="9" s="1"/>
  <c r="AK60" i="9"/>
  <c r="S9" i="9"/>
  <c r="BH9" i="9" s="1"/>
  <c r="AK9" i="9"/>
  <c r="AK150" i="9"/>
  <c r="S136" i="9"/>
  <c r="BH136" i="9" s="1"/>
  <c r="S49" i="9"/>
  <c r="BH49" i="9" s="1"/>
  <c r="AK49" i="9"/>
  <c r="S94" i="9"/>
  <c r="BH94" i="9" s="1"/>
  <c r="AK94" i="9"/>
  <c r="S3" i="9"/>
  <c r="BH3" i="9" s="1"/>
  <c r="AK3" i="9"/>
  <c r="S102" i="9"/>
  <c r="BH102" i="9" s="1"/>
  <c r="AK102" i="9"/>
  <c r="S139" i="9"/>
  <c r="BH139" i="9" s="1"/>
  <c r="AK65" i="9"/>
  <c r="S138" i="9"/>
  <c r="BH138" i="9" s="1"/>
  <c r="AK71" i="9"/>
  <c r="S28" i="9"/>
  <c r="BH28" i="9" s="1"/>
  <c r="AK151" i="9"/>
  <c r="S42" i="9"/>
  <c r="BH42" i="9" s="1"/>
  <c r="AK7" i="9"/>
  <c r="S106" i="9"/>
  <c r="BH106" i="9" s="1"/>
  <c r="AK51" i="9"/>
  <c r="S8" i="9"/>
  <c r="BH8" i="9" s="1"/>
  <c r="AK105" i="9"/>
  <c r="S93" i="9"/>
  <c r="BH93" i="9" s="1"/>
  <c r="AK56" i="9"/>
  <c r="S110" i="9"/>
  <c r="BH110" i="9" s="1"/>
  <c r="S137" i="9"/>
  <c r="BH137" i="9" s="1"/>
  <c r="S18" i="9"/>
  <c r="BH18" i="9" s="1"/>
  <c r="S114" i="9"/>
  <c r="BH114" i="9" s="1"/>
  <c r="S147" i="9"/>
  <c r="BH147" i="9" s="1"/>
  <c r="BI50" i="9"/>
  <c r="S115" i="9"/>
  <c r="BH115" i="9" s="1"/>
  <c r="AK96" i="9"/>
  <c r="S145" i="9"/>
  <c r="BH145" i="9" s="1"/>
  <c r="AK126" i="9"/>
  <c r="S68" i="9"/>
  <c r="BH68" i="9" s="1"/>
  <c r="AK107" i="9"/>
  <c r="S78" i="9"/>
  <c r="BH78" i="9" s="1"/>
  <c r="AK69" i="9"/>
  <c r="S127" i="9"/>
  <c r="BH127" i="9" s="1"/>
  <c r="S149" i="9"/>
  <c r="BH149" i="9" s="1"/>
  <c r="S83" i="9"/>
  <c r="BH83" i="9" s="1"/>
  <c r="BI15" i="9"/>
  <c r="BB15" i="9" s="1"/>
  <c r="BD15" i="9" s="1"/>
  <c r="BF15" i="9" s="1"/>
  <c r="S76" i="9"/>
  <c r="BH76" i="9" s="1"/>
  <c r="S90" i="9"/>
  <c r="BH90" i="9" s="1"/>
  <c r="S122" i="9"/>
  <c r="BH122" i="9" s="1"/>
  <c r="AK25" i="9"/>
  <c r="S81" i="9"/>
  <c r="BH81" i="9" s="1"/>
  <c r="AK91" i="9"/>
  <c r="S54" i="9"/>
  <c r="BH54" i="9" s="1"/>
  <c r="AK27" i="9"/>
  <c r="S128" i="9"/>
  <c r="BH128" i="9" s="1"/>
  <c r="BI61" i="9"/>
  <c r="S100" i="9"/>
  <c r="BH100" i="9" s="1"/>
  <c r="AK134" i="9"/>
  <c r="S146" i="9"/>
  <c r="BH146" i="9" s="1"/>
  <c r="AK108" i="9"/>
  <c r="S120" i="9"/>
  <c r="BH120" i="9" s="1"/>
  <c r="AK36" i="9"/>
  <c r="S111" i="9"/>
  <c r="BH111" i="9" s="1"/>
  <c r="S150" i="9"/>
  <c r="BH150" i="9" s="1"/>
  <c r="AK70" i="9"/>
  <c r="Q31" i="8"/>
  <c r="BC31" i="8" s="1"/>
  <c r="AI92" i="8"/>
  <c r="BD92" i="8" s="1"/>
  <c r="Q148" i="8"/>
  <c r="BC148" i="8" s="1"/>
  <c r="AI40" i="8"/>
  <c r="BD40" i="8" s="1"/>
  <c r="Q14" i="8"/>
  <c r="BC14" i="8" s="1"/>
  <c r="AI47" i="8"/>
  <c r="BD47" i="8" s="1"/>
  <c r="BC136" i="8"/>
  <c r="AI116" i="8"/>
  <c r="BD116" i="8" s="1"/>
  <c r="Q83" i="8"/>
  <c r="BC83" i="8" s="1"/>
  <c r="BD39" i="8"/>
  <c r="Q46" i="8"/>
  <c r="BC46" i="8" s="1"/>
  <c r="AI56" i="8"/>
  <c r="BD56" i="8" s="1"/>
  <c r="Q143" i="8"/>
  <c r="BC143" i="8" s="1"/>
  <c r="AI72" i="8"/>
  <c r="BD72" i="8" s="1"/>
  <c r="Q94" i="8"/>
  <c r="BC94" i="8" s="1"/>
  <c r="Q17" i="8"/>
  <c r="BC17" i="8" s="1"/>
  <c r="AI42" i="8"/>
  <c r="BD42" i="8" s="1"/>
  <c r="Q114" i="8"/>
  <c r="BC114" i="8" s="1"/>
  <c r="AI20" i="8"/>
  <c r="BD20" i="8" s="1"/>
  <c r="Q15" i="8"/>
  <c r="BC15" i="8" s="1"/>
  <c r="AI100" i="8"/>
  <c r="BD100" i="8" s="1"/>
  <c r="Q111" i="8"/>
  <c r="BC111" i="8" s="1"/>
  <c r="Q139" i="8"/>
  <c r="BC139" i="8" s="1"/>
  <c r="AI153" i="8"/>
  <c r="BD153" i="8" s="1"/>
  <c r="Q81" i="8"/>
  <c r="BC81" i="8" s="1"/>
  <c r="AI11" i="8"/>
  <c r="BD11" i="8" s="1"/>
  <c r="Q19" i="8"/>
  <c r="BC19" i="8" s="1"/>
  <c r="AI44" i="8"/>
  <c r="BD44" i="8" s="1"/>
  <c r="Q101" i="8"/>
  <c r="BC101" i="8" s="1"/>
  <c r="AI5" i="8"/>
  <c r="BD5" i="8" s="1"/>
  <c r="Q138" i="8"/>
  <c r="BC138" i="8" s="1"/>
  <c r="AI75" i="8"/>
  <c r="BD75" i="8" s="1"/>
  <c r="Q76" i="8"/>
  <c r="BC76" i="8" s="1"/>
  <c r="AI78" i="8"/>
  <c r="BD78" i="8" s="1"/>
  <c r="Q58" i="8"/>
  <c r="BC58" i="8" s="1"/>
  <c r="AI93" i="8"/>
  <c r="BD93" i="8" s="1"/>
  <c r="Q87" i="8"/>
  <c r="BC87" i="8" s="1"/>
  <c r="Q23" i="8"/>
  <c r="BC23" i="8" s="1"/>
  <c r="Q88" i="8"/>
  <c r="BC88" i="8" s="1"/>
  <c r="AI62" i="8"/>
  <c r="BD62" i="8" s="1"/>
  <c r="Q137" i="8"/>
  <c r="BC137" i="8" s="1"/>
  <c r="BD121" i="8"/>
  <c r="Q98" i="8"/>
  <c r="BC98" i="8" s="1"/>
  <c r="AI146" i="8"/>
  <c r="BD146" i="8" s="1"/>
  <c r="Q33" i="8"/>
  <c r="BC33" i="8" s="1"/>
  <c r="AI122" i="8"/>
  <c r="BD122" i="8" s="1"/>
  <c r="Q124" i="8"/>
  <c r="BC124" i="8" s="1"/>
  <c r="AI97" i="8"/>
  <c r="BD97" i="8" s="1"/>
  <c r="Q130" i="8"/>
  <c r="BC130" i="8" s="1"/>
  <c r="AI151" i="8"/>
  <c r="BD151" i="8" s="1"/>
  <c r="Q37" i="8"/>
  <c r="BC37" i="8" s="1"/>
  <c r="AI105" i="8"/>
  <c r="BD105" i="8" s="1"/>
  <c r="Q9" i="8"/>
  <c r="BC9" i="8" s="1"/>
  <c r="AI91" i="8"/>
  <c r="BD91" i="8" s="1"/>
  <c r="Q89" i="8"/>
  <c r="BC89" i="8" s="1"/>
  <c r="AI26" i="8"/>
  <c r="BD26" i="8" s="1"/>
  <c r="Q52" i="8"/>
  <c r="BC52" i="8" s="1"/>
  <c r="Q45" i="8"/>
  <c r="BC45" i="8" s="1"/>
  <c r="AI154" i="8"/>
  <c r="BD154" i="8" s="1"/>
  <c r="Q99" i="8"/>
  <c r="BC99" i="8" s="1"/>
  <c r="AI34" i="8"/>
  <c r="BD34" i="8" s="1"/>
  <c r="Q68" i="8"/>
  <c r="BC68" i="8" s="1"/>
  <c r="BD68" i="8"/>
  <c r="BD148" i="7"/>
  <c r="BD64" i="7"/>
  <c r="BD125" i="7"/>
  <c r="Q22" i="7"/>
  <c r="BC22" i="7" s="1"/>
  <c r="AI57" i="7"/>
  <c r="BD57" i="7" s="1"/>
  <c r="Q38" i="7"/>
  <c r="BC38" i="7" s="1"/>
  <c r="Q54" i="7"/>
  <c r="BC54" i="7" s="1"/>
  <c r="AI2" i="7"/>
  <c r="BD2" i="7" s="1"/>
  <c r="Q13" i="7"/>
  <c r="BC13" i="7" s="1"/>
  <c r="Q114" i="7"/>
  <c r="BC114" i="7" s="1"/>
  <c r="BD66" i="7"/>
  <c r="Q76" i="7"/>
  <c r="BC76" i="7" s="1"/>
  <c r="AI19" i="7"/>
  <c r="BD19" i="7" s="1"/>
  <c r="AW19" i="7" s="1"/>
  <c r="AY19" i="7" s="1"/>
  <c r="BA19" i="7" s="1"/>
  <c r="Q21" i="7"/>
  <c r="BC21" i="7" s="1"/>
  <c r="Q33" i="7"/>
  <c r="BC33" i="7" s="1"/>
  <c r="AI16" i="7"/>
  <c r="BD16" i="7" s="1"/>
  <c r="Q62" i="7"/>
  <c r="BC62" i="7" s="1"/>
  <c r="AI75" i="7"/>
  <c r="BD75" i="7" s="1"/>
  <c r="Q82" i="7"/>
  <c r="BC82" i="7" s="1"/>
  <c r="AW82" i="7" s="1"/>
  <c r="AY82" i="7" s="1"/>
  <c r="BA82" i="7" s="1"/>
  <c r="Q142" i="7"/>
  <c r="BC142" i="7" s="1"/>
  <c r="AI108" i="7"/>
  <c r="BD108" i="7" s="1"/>
  <c r="Q144" i="7"/>
  <c r="BC144" i="7" s="1"/>
  <c r="AI89" i="7"/>
  <c r="BD89" i="7" s="1"/>
  <c r="Q119" i="7"/>
  <c r="BC119" i="7" s="1"/>
  <c r="Q91" i="7"/>
  <c r="BC91" i="7" s="1"/>
  <c r="AI151" i="7"/>
  <c r="BD151" i="7" s="1"/>
  <c r="Q124" i="7"/>
  <c r="BC124" i="7" s="1"/>
  <c r="AI9" i="7"/>
  <c r="BD9" i="7" s="1"/>
  <c r="Q52" i="7"/>
  <c r="BC52" i="7" s="1"/>
  <c r="AI26" i="7"/>
  <c r="BD26" i="7" s="1"/>
  <c r="Q12" i="7"/>
  <c r="BC12" i="7" s="1"/>
  <c r="AI37" i="7"/>
  <c r="BD37" i="7" s="1"/>
  <c r="Q59" i="7"/>
  <c r="BC59" i="7" s="1"/>
  <c r="Q121" i="7"/>
  <c r="BC121" i="7" s="1"/>
  <c r="AI109" i="7"/>
  <c r="BD109" i="7" s="1"/>
  <c r="Q106" i="7"/>
  <c r="BC106" i="7" s="1"/>
  <c r="AI140" i="7"/>
  <c r="BD140" i="7" s="1"/>
  <c r="Q132" i="7"/>
  <c r="BC132" i="7" s="1"/>
  <c r="Q99" i="7"/>
  <c r="BC99" i="7" s="1"/>
  <c r="Q10" i="6"/>
  <c r="BC10" i="6" s="1"/>
  <c r="Q113" i="6"/>
  <c r="BC113" i="6" s="1"/>
  <c r="AI110" i="6"/>
  <c r="BD110" i="6" s="1"/>
  <c r="Q114" i="6"/>
  <c r="BC114" i="6" s="1"/>
  <c r="AI104" i="6"/>
  <c r="BD104" i="6" s="1"/>
  <c r="Q58" i="6"/>
  <c r="BC58" i="6" s="1"/>
  <c r="AI20" i="6"/>
  <c r="BD20" i="6" s="1"/>
  <c r="Q46" i="6"/>
  <c r="BC46" i="6" s="1"/>
  <c r="AW46" i="6" s="1"/>
  <c r="AY46" i="6" s="1"/>
  <c r="BA46" i="6" s="1"/>
  <c r="Q56" i="6"/>
  <c r="BC56" i="6" s="1"/>
  <c r="AI95" i="6"/>
  <c r="BD95" i="6" s="1"/>
  <c r="Q72" i="6"/>
  <c r="BC72" i="6" s="1"/>
  <c r="Q94" i="6"/>
  <c r="BC94" i="6" s="1"/>
  <c r="Q19" i="6"/>
  <c r="BC19" i="6" s="1"/>
  <c r="AI93" i="6"/>
  <c r="BD93" i="6" s="1"/>
  <c r="Q62" i="6"/>
  <c r="BC62" i="6" s="1"/>
  <c r="AI76" i="6"/>
  <c r="BD76" i="6" s="1"/>
  <c r="Q33" i="6"/>
  <c r="BC33" i="6" s="1"/>
  <c r="AI78" i="6"/>
  <c r="BD78" i="6" s="1"/>
  <c r="Q146" i="6"/>
  <c r="BC146" i="6" s="1"/>
  <c r="AI74" i="6"/>
  <c r="BD74" i="6" s="1"/>
  <c r="Q44" i="6"/>
  <c r="BC44" i="6" s="1"/>
  <c r="Q119" i="6"/>
  <c r="BC119" i="6" s="1"/>
  <c r="AI61" i="6"/>
  <c r="BD61" i="6" s="1"/>
  <c r="Q23" i="6"/>
  <c r="BC23" i="6" s="1"/>
  <c r="AI138" i="6"/>
  <c r="BD138" i="6" s="1"/>
  <c r="Q88" i="6"/>
  <c r="BC88" i="6" s="1"/>
  <c r="AI66" i="6"/>
  <c r="BD66" i="6" s="1"/>
  <c r="Q137" i="6"/>
  <c r="BC137" i="6" s="1"/>
  <c r="AW137" i="6" s="1"/>
  <c r="AY137" i="6" s="1"/>
  <c r="BA137" i="6" s="1"/>
  <c r="AI117" i="6"/>
  <c r="BD117" i="6" s="1"/>
  <c r="Q53" i="6"/>
  <c r="BC53" i="6" s="1"/>
  <c r="AI35" i="6"/>
  <c r="BD35" i="6" s="1"/>
  <c r="Q37" i="6"/>
  <c r="BC37" i="6" s="1"/>
  <c r="AI140" i="6"/>
  <c r="BD140" i="6" s="1"/>
  <c r="Q24" i="6"/>
  <c r="BC24" i="6" s="1"/>
  <c r="AI3" i="6"/>
  <c r="BD3" i="6" s="1"/>
  <c r="Q150" i="6"/>
  <c r="BC150" i="6" s="1"/>
  <c r="AI4" i="6"/>
  <c r="BD4" i="6" s="1"/>
  <c r="Q154" i="6"/>
  <c r="BC154" i="6" s="1"/>
  <c r="Q58" i="5"/>
  <c r="BC58" i="5" s="1"/>
  <c r="Q97" i="5"/>
  <c r="BC97" i="5" s="1"/>
  <c r="AI124" i="5"/>
  <c r="BD124" i="5" s="1"/>
  <c r="Q25" i="5"/>
  <c r="BC25" i="5" s="1"/>
  <c r="AI38" i="5"/>
  <c r="BD38" i="5" s="1"/>
  <c r="Q46" i="5"/>
  <c r="BC46" i="5" s="1"/>
  <c r="AI7" i="5"/>
  <c r="BD7" i="5" s="1"/>
  <c r="Q101" i="5"/>
  <c r="BC101" i="5" s="1"/>
  <c r="BD101" i="5"/>
  <c r="AI64" i="5"/>
  <c r="BD64" i="5" s="1"/>
  <c r="Q78" i="5"/>
  <c r="BC78" i="5" s="1"/>
  <c r="BD84" i="5"/>
  <c r="BD62" i="5"/>
  <c r="Q45" i="5"/>
  <c r="BC45" i="5" s="1"/>
  <c r="Q126" i="5"/>
  <c r="BC126" i="5" s="1"/>
  <c r="AI107" i="5"/>
  <c r="BD107" i="5" s="1"/>
  <c r="Q35" i="5"/>
  <c r="BC35" i="5" s="1"/>
  <c r="Q15" i="5"/>
  <c r="BC15" i="5" s="1"/>
  <c r="Q53" i="5"/>
  <c r="BC53" i="5" s="1"/>
  <c r="Q88" i="5"/>
  <c r="BC88" i="5" s="1"/>
  <c r="AI135" i="5"/>
  <c r="BD135" i="5" s="1"/>
  <c r="Q89" i="5"/>
  <c r="BC89" i="5" s="1"/>
  <c r="AI57" i="5"/>
  <c r="BD57" i="5" s="1"/>
  <c r="Q128" i="5"/>
  <c r="BC128" i="5" s="1"/>
  <c r="AI87" i="5"/>
  <c r="BD87" i="5" s="1"/>
  <c r="Q94" i="5"/>
  <c r="BC94" i="5" s="1"/>
  <c r="AI115" i="5"/>
  <c r="BD115" i="5" s="1"/>
  <c r="Q95" i="5"/>
  <c r="BC95" i="5" s="1"/>
  <c r="AI106" i="5"/>
  <c r="BD106" i="5" s="1"/>
  <c r="Q70" i="5"/>
  <c r="BC70" i="5" s="1"/>
  <c r="AI141" i="5"/>
  <c r="BD141" i="5" s="1"/>
  <c r="AW141" i="5" s="1"/>
  <c r="AY141" i="5" s="1"/>
  <c r="BA141" i="5" s="1"/>
  <c r="Q19" i="5"/>
  <c r="BC19" i="5" s="1"/>
  <c r="AI132" i="5"/>
  <c r="BD132" i="5" s="1"/>
  <c r="Q17" i="5"/>
  <c r="BC17" i="5" s="1"/>
  <c r="AI73" i="5"/>
  <c r="BD73" i="5" s="1"/>
  <c r="AW73" i="5" s="1"/>
  <c r="AY73" i="5" s="1"/>
  <c r="BA73" i="5" s="1"/>
  <c r="Q40" i="5"/>
  <c r="BC40" i="5" s="1"/>
  <c r="BD40" i="5"/>
  <c r="AI71" i="5"/>
  <c r="BD71" i="5" s="1"/>
  <c r="Q30" i="5"/>
  <c r="BC30" i="5" s="1"/>
  <c r="AI39" i="5"/>
  <c r="BD39" i="5" s="1"/>
  <c r="Q120" i="5"/>
  <c r="BC120" i="5" s="1"/>
  <c r="AI134" i="5"/>
  <c r="BD134" i="5" s="1"/>
  <c r="Q55" i="5"/>
  <c r="BC55" i="5" s="1"/>
  <c r="Q69" i="5"/>
  <c r="BC69" i="5" s="1"/>
  <c r="AI48" i="5"/>
  <c r="BD48" i="5" s="1"/>
  <c r="Q41" i="5"/>
  <c r="BC41" i="5" s="1"/>
  <c r="AI129" i="5"/>
  <c r="BD129" i="5" s="1"/>
  <c r="Q92" i="5"/>
  <c r="BC92" i="5" s="1"/>
  <c r="AI12" i="5"/>
  <c r="BD12" i="5" s="1"/>
  <c r="Q76" i="5"/>
  <c r="BC76" i="5" s="1"/>
  <c r="BD31" i="5"/>
  <c r="Q24" i="5"/>
  <c r="BC24" i="5" s="1"/>
  <c r="AI29" i="5"/>
  <c r="BD29" i="5" s="1"/>
  <c r="Q26" i="5"/>
  <c r="BC26" i="5" s="1"/>
  <c r="AI32" i="5"/>
  <c r="BD32" i="5" s="1"/>
  <c r="Q54" i="5"/>
  <c r="BC54" i="5" s="1"/>
  <c r="Q27" i="5"/>
  <c r="BC27" i="5" s="1"/>
  <c r="AI44" i="5"/>
  <c r="BD44" i="5" s="1"/>
  <c r="Q63" i="5"/>
  <c r="BC63" i="5" s="1"/>
  <c r="AW24" i="6" l="1"/>
  <c r="AY24" i="6" s="1"/>
  <c r="BA24" i="6" s="1"/>
  <c r="AW34" i="8"/>
  <c r="AY34" i="8" s="1"/>
  <c r="BA34" i="8" s="1"/>
  <c r="AW76" i="5"/>
  <c r="AY76" i="5" s="1"/>
  <c r="BA76" i="5" s="1"/>
  <c r="AW88" i="5"/>
  <c r="AY88" i="5" s="1"/>
  <c r="BA88" i="5" s="1"/>
  <c r="AW94" i="6"/>
  <c r="AY94" i="6" s="1"/>
  <c r="BA94" i="6" s="1"/>
  <c r="AW95" i="6"/>
  <c r="AY95" i="6" s="1"/>
  <c r="BA95" i="6" s="1"/>
  <c r="AW151" i="8"/>
  <c r="AY151" i="8" s="1"/>
  <c r="BA151" i="8" s="1"/>
  <c r="AW122" i="8"/>
  <c r="AY122" i="8" s="1"/>
  <c r="BA122" i="8" s="1"/>
  <c r="AW121" i="8"/>
  <c r="AY121" i="8" s="1"/>
  <c r="BA121" i="8" s="1"/>
  <c r="AW93" i="5"/>
  <c r="AY93" i="5" s="1"/>
  <c r="BA93" i="5" s="1"/>
  <c r="AW23" i="5"/>
  <c r="AY23" i="5" s="1"/>
  <c r="BA23" i="5" s="1"/>
  <c r="AW36" i="6"/>
  <c r="AY36" i="6" s="1"/>
  <c r="BA36" i="6" s="1"/>
  <c r="AW100" i="5"/>
  <c r="AY100" i="5" s="1"/>
  <c r="BA100" i="5" s="1"/>
  <c r="AW127" i="5"/>
  <c r="AY127" i="5" s="1"/>
  <c r="BA127" i="5" s="1"/>
  <c r="AW29" i="8"/>
  <c r="AY29" i="8" s="1"/>
  <c r="BA29" i="8" s="1"/>
  <c r="AW140" i="8"/>
  <c r="AY140" i="8" s="1"/>
  <c r="BA140" i="8" s="1"/>
  <c r="AW63" i="5"/>
  <c r="AY63" i="5" s="1"/>
  <c r="BA63" i="5" s="1"/>
  <c r="AW45" i="5"/>
  <c r="AY45" i="5" s="1"/>
  <c r="BA45" i="5" s="1"/>
  <c r="AW72" i="6"/>
  <c r="AY72" i="6" s="1"/>
  <c r="BA72" i="6" s="1"/>
  <c r="AW105" i="8"/>
  <c r="AY105" i="8" s="1"/>
  <c r="BA105" i="8" s="1"/>
  <c r="AW97" i="8"/>
  <c r="AY97" i="8" s="1"/>
  <c r="BA97" i="8" s="1"/>
  <c r="AW111" i="8"/>
  <c r="AY111" i="8" s="1"/>
  <c r="BA111" i="8" s="1"/>
  <c r="BB37" i="9"/>
  <c r="BD37" i="9" s="1"/>
  <c r="BF37" i="9" s="1"/>
  <c r="AW116" i="5"/>
  <c r="AY116" i="5" s="1"/>
  <c r="BA116" i="5" s="1"/>
  <c r="AW49" i="5"/>
  <c r="AY49" i="5" s="1"/>
  <c r="BA49" i="5" s="1"/>
  <c r="AW129" i="5"/>
  <c r="AY129" i="5" s="1"/>
  <c r="BA129" i="5" s="1"/>
  <c r="AW15" i="5"/>
  <c r="AY15" i="5" s="1"/>
  <c r="BA15" i="5" s="1"/>
  <c r="AW53" i="6"/>
  <c r="AY53" i="6" s="1"/>
  <c r="BA53" i="6" s="1"/>
  <c r="AW132" i="7"/>
  <c r="AY132" i="7" s="1"/>
  <c r="BA132" i="7" s="1"/>
  <c r="AW89" i="7"/>
  <c r="AY89" i="7" s="1"/>
  <c r="BA89" i="7" s="1"/>
  <c r="AW21" i="7"/>
  <c r="AY21" i="7" s="1"/>
  <c r="BA21" i="7" s="1"/>
  <c r="AW2" i="7"/>
  <c r="AY2" i="7" s="1"/>
  <c r="BA2" i="7" s="1"/>
  <c r="AW87" i="8"/>
  <c r="AY87" i="8" s="1"/>
  <c r="BA87" i="8" s="1"/>
  <c r="AW105" i="5"/>
  <c r="AY105" i="5" s="1"/>
  <c r="BA105" i="5" s="1"/>
  <c r="AW124" i="6"/>
  <c r="AY124" i="6" s="1"/>
  <c r="BA124" i="6" s="1"/>
  <c r="AW60" i="6"/>
  <c r="AY60" i="6" s="1"/>
  <c r="BA60" i="6" s="1"/>
  <c r="AW79" i="6"/>
  <c r="AY79" i="6" s="1"/>
  <c r="BA79" i="6" s="1"/>
  <c r="AW141" i="6"/>
  <c r="AY141" i="6" s="1"/>
  <c r="BA141" i="6" s="1"/>
  <c r="AW81" i="5"/>
  <c r="AY81" i="5" s="1"/>
  <c r="BA81" i="5" s="1"/>
  <c r="AW87" i="7"/>
  <c r="AY87" i="7" s="1"/>
  <c r="BA87" i="7" s="1"/>
  <c r="AW96" i="7"/>
  <c r="AY96" i="7" s="1"/>
  <c r="BA96" i="7" s="1"/>
  <c r="AW108" i="8"/>
  <c r="AY108" i="8" s="1"/>
  <c r="BA108" i="8" s="1"/>
  <c r="AW60" i="5"/>
  <c r="AY60" i="5" s="1"/>
  <c r="BA60" i="5" s="1"/>
  <c r="AW55" i="5"/>
  <c r="AY55" i="5" s="1"/>
  <c r="BA55" i="5" s="1"/>
  <c r="AW78" i="5"/>
  <c r="AY78" i="5" s="1"/>
  <c r="BA78" i="5" s="1"/>
  <c r="AW7" i="5"/>
  <c r="AY7" i="5" s="1"/>
  <c r="BA7" i="5" s="1"/>
  <c r="AW124" i="5"/>
  <c r="AY124" i="5" s="1"/>
  <c r="BA124" i="5" s="1"/>
  <c r="AW10" i="6"/>
  <c r="AY10" i="6" s="1"/>
  <c r="BA10" i="6" s="1"/>
  <c r="AW137" i="8"/>
  <c r="AY137" i="8" s="1"/>
  <c r="BA137" i="8" s="1"/>
  <c r="AW94" i="8"/>
  <c r="AY94" i="8" s="1"/>
  <c r="BA94" i="8" s="1"/>
  <c r="AW119" i="5"/>
  <c r="AY119" i="5" s="1"/>
  <c r="BA119" i="5" s="1"/>
  <c r="AW77" i="5"/>
  <c r="AY77" i="5" s="1"/>
  <c r="BA77" i="5" s="1"/>
  <c r="AW118" i="5"/>
  <c r="AY118" i="5" s="1"/>
  <c r="BA118" i="5" s="1"/>
  <c r="AW66" i="5"/>
  <c r="AY66" i="5" s="1"/>
  <c r="BA66" i="5" s="1"/>
  <c r="AW67" i="5"/>
  <c r="AY67" i="5" s="1"/>
  <c r="BA67" i="5" s="1"/>
  <c r="AW28" i="6"/>
  <c r="AY28" i="6" s="1"/>
  <c r="BA28" i="6" s="1"/>
  <c r="AW125" i="5"/>
  <c r="AY125" i="5" s="1"/>
  <c r="BA125" i="5" s="1"/>
  <c r="AW15" i="7"/>
  <c r="AY15" i="7" s="1"/>
  <c r="BA15" i="7" s="1"/>
  <c r="AW152" i="7"/>
  <c r="AY152" i="7" s="1"/>
  <c r="BA152" i="7" s="1"/>
  <c r="AW79" i="7"/>
  <c r="AY79" i="7" s="1"/>
  <c r="BA79" i="7" s="1"/>
  <c r="AW43" i="7"/>
  <c r="AY43" i="7" s="1"/>
  <c r="BA43" i="7" s="1"/>
  <c r="AW54" i="5"/>
  <c r="AY54" i="5" s="1"/>
  <c r="BA54" i="5" s="1"/>
  <c r="AW12" i="5"/>
  <c r="AY12" i="5" s="1"/>
  <c r="BA12" i="5" s="1"/>
  <c r="AW48" i="5"/>
  <c r="AY48" i="5" s="1"/>
  <c r="BA48" i="5" s="1"/>
  <c r="AW35" i="5"/>
  <c r="AY35" i="5" s="1"/>
  <c r="BA35" i="5" s="1"/>
  <c r="AW142" i="5"/>
  <c r="AY142" i="5" s="1"/>
  <c r="BA142" i="5" s="1"/>
  <c r="AW114" i="5"/>
  <c r="AY114" i="5" s="1"/>
  <c r="BA114" i="5" s="1"/>
  <c r="AW62" i="5"/>
  <c r="AY62" i="5" s="1"/>
  <c r="BA62" i="5" s="1"/>
  <c r="AW4" i="6"/>
  <c r="AY4" i="6" s="1"/>
  <c r="BA4" i="6" s="1"/>
  <c r="AW59" i="7"/>
  <c r="AY59" i="7" s="1"/>
  <c r="BA59" i="7" s="1"/>
  <c r="AW13" i="7"/>
  <c r="AY13" i="7" s="1"/>
  <c r="BA13" i="7" s="1"/>
  <c r="AW15" i="8"/>
  <c r="AY15" i="8" s="1"/>
  <c r="BA15" i="8" s="1"/>
  <c r="BB31" i="9"/>
  <c r="BD31" i="9" s="1"/>
  <c r="BF31" i="9" s="1"/>
  <c r="AW130" i="5"/>
  <c r="AY130" i="5" s="1"/>
  <c r="BA130" i="5" s="1"/>
  <c r="AW74" i="5"/>
  <c r="AY74" i="5" s="1"/>
  <c r="BA74" i="5" s="1"/>
  <c r="AW10" i="5"/>
  <c r="AY10" i="5" s="1"/>
  <c r="BA10" i="5" s="1"/>
  <c r="AW132" i="8"/>
  <c r="AY132" i="8" s="1"/>
  <c r="BA132" i="8" s="1"/>
  <c r="AW10" i="8"/>
  <c r="AY10" i="8" s="1"/>
  <c r="BA10" i="8" s="1"/>
  <c r="AW43" i="6"/>
  <c r="AY43" i="6" s="1"/>
  <c r="BA43" i="6" s="1"/>
  <c r="AW87" i="6"/>
  <c r="AY87" i="6" s="1"/>
  <c r="BA87" i="6" s="1"/>
  <c r="AW15" i="6"/>
  <c r="AY15" i="6" s="1"/>
  <c r="BA15" i="6" s="1"/>
  <c r="AW6" i="6"/>
  <c r="AY6" i="6" s="1"/>
  <c r="BA6" i="6" s="1"/>
  <c r="AW13" i="6"/>
  <c r="AY13" i="6" s="1"/>
  <c r="BA13" i="6" s="1"/>
  <c r="AW111" i="7"/>
  <c r="AY111" i="7" s="1"/>
  <c r="BA111" i="7" s="1"/>
  <c r="AW141" i="7"/>
  <c r="AY141" i="7" s="1"/>
  <c r="BA141" i="7" s="1"/>
  <c r="AW85" i="7"/>
  <c r="AY85" i="7" s="1"/>
  <c r="BA85" i="7" s="1"/>
  <c r="AW60" i="7"/>
  <c r="AY60" i="7" s="1"/>
  <c r="BA60" i="7" s="1"/>
  <c r="AW98" i="5"/>
  <c r="AY98" i="5" s="1"/>
  <c r="BA98" i="5" s="1"/>
  <c r="AW137" i="5"/>
  <c r="AY137" i="5" s="1"/>
  <c r="BA137" i="5" s="1"/>
  <c r="AW28" i="5"/>
  <c r="AY28" i="5" s="1"/>
  <c r="BA28" i="5" s="1"/>
  <c r="AW43" i="5"/>
  <c r="AY43" i="5" s="1"/>
  <c r="BA43" i="5" s="1"/>
  <c r="AW8" i="5"/>
  <c r="AY8" i="5" s="1"/>
  <c r="BA8" i="5" s="1"/>
  <c r="AW103" i="5"/>
  <c r="AY103" i="5" s="1"/>
  <c r="BA103" i="5" s="1"/>
  <c r="AW42" i="5"/>
  <c r="AY42" i="5" s="1"/>
  <c r="BA42" i="5" s="1"/>
  <c r="AW36" i="5"/>
  <c r="AY36" i="5" s="1"/>
  <c r="BA36" i="5" s="1"/>
  <c r="AW21" i="6"/>
  <c r="AY21" i="6" s="1"/>
  <c r="BA21" i="6" s="1"/>
  <c r="AW2" i="6"/>
  <c r="AY2" i="6" s="1"/>
  <c r="BA2" i="6" s="1"/>
  <c r="AW65" i="6"/>
  <c r="AY65" i="6" s="1"/>
  <c r="BA65" i="6" s="1"/>
  <c r="AW131" i="5"/>
  <c r="AY131" i="5" s="1"/>
  <c r="BA131" i="5" s="1"/>
  <c r="AW16" i="5"/>
  <c r="AY16" i="5" s="1"/>
  <c r="BA16" i="5" s="1"/>
  <c r="AW22" i="5"/>
  <c r="AY22" i="5" s="1"/>
  <c r="BA22" i="5" s="1"/>
  <c r="AW123" i="5"/>
  <c r="AY123" i="5" s="1"/>
  <c r="BA123" i="5" s="1"/>
  <c r="AW59" i="6"/>
  <c r="AY59" i="6" s="1"/>
  <c r="BA59" i="6" s="1"/>
  <c r="AW99" i="6"/>
  <c r="AY99" i="6" s="1"/>
  <c r="BA99" i="6" s="1"/>
  <c r="AW113" i="5"/>
  <c r="AY113" i="5" s="1"/>
  <c r="BA113" i="5" s="1"/>
  <c r="BI70" i="9"/>
  <c r="AW79" i="5"/>
  <c r="AY79" i="5" s="1"/>
  <c r="BA79" i="5" s="1"/>
  <c r="AW85" i="6"/>
  <c r="AY85" i="6" s="1"/>
  <c r="BA85" i="6" s="1"/>
  <c r="AW84" i="6"/>
  <c r="AY84" i="6" s="1"/>
  <c r="BA84" i="6" s="1"/>
  <c r="AW18" i="6"/>
  <c r="AY18" i="6" s="1"/>
  <c r="BA18" i="6" s="1"/>
  <c r="AW132" i="6"/>
  <c r="AY132" i="6" s="1"/>
  <c r="BA132" i="6" s="1"/>
  <c r="AW54" i="6"/>
  <c r="AY54" i="6" s="1"/>
  <c r="BA54" i="6" s="1"/>
  <c r="AW49" i="6"/>
  <c r="AY49" i="6" s="1"/>
  <c r="BA49" i="6" s="1"/>
  <c r="AW6" i="5"/>
  <c r="AY6" i="5" s="1"/>
  <c r="BA6" i="5" s="1"/>
  <c r="AW86" i="8"/>
  <c r="AY86" i="8" s="1"/>
  <c r="BA86" i="8" s="1"/>
  <c r="AW60" i="8"/>
  <c r="AY60" i="8" s="1"/>
  <c r="BA60" i="8" s="1"/>
  <c r="AW2" i="8"/>
  <c r="AY2" i="8" s="1"/>
  <c r="BA2" i="8" s="1"/>
  <c r="AW134" i="7"/>
  <c r="AY134" i="7" s="1"/>
  <c r="BA134" i="7" s="1"/>
  <c r="AW44" i="5"/>
  <c r="AY44" i="5" s="1"/>
  <c r="BA44" i="5" s="1"/>
  <c r="AW32" i="5"/>
  <c r="AY32" i="5" s="1"/>
  <c r="BA32" i="5" s="1"/>
  <c r="AW39" i="5"/>
  <c r="AY39" i="5" s="1"/>
  <c r="BA39" i="5" s="1"/>
  <c r="AW115" i="5"/>
  <c r="AY115" i="5" s="1"/>
  <c r="BA115" i="5" s="1"/>
  <c r="AW104" i="5"/>
  <c r="AY104" i="5" s="1"/>
  <c r="BA104" i="5" s="1"/>
  <c r="AW38" i="5"/>
  <c r="AY38" i="5" s="1"/>
  <c r="BA38" i="5" s="1"/>
  <c r="AW138" i="5"/>
  <c r="AY138" i="5" s="1"/>
  <c r="BA138" i="5" s="1"/>
  <c r="AW110" i="5"/>
  <c r="AY110" i="5" s="1"/>
  <c r="BA110" i="5" s="1"/>
  <c r="AW71" i="5"/>
  <c r="AY71" i="5" s="1"/>
  <c r="BA71" i="5" s="1"/>
  <c r="AW57" i="5"/>
  <c r="AY57" i="5" s="1"/>
  <c r="BA57" i="5" s="1"/>
  <c r="AW84" i="5"/>
  <c r="AY84" i="5" s="1"/>
  <c r="BA84" i="5" s="1"/>
  <c r="AW58" i="5"/>
  <c r="AY58" i="5" s="1"/>
  <c r="BA58" i="5" s="1"/>
  <c r="AW5" i="5"/>
  <c r="AY5" i="5" s="1"/>
  <c r="BA5" i="5" s="1"/>
  <c r="AW14" i="5"/>
  <c r="AY14" i="5" s="1"/>
  <c r="BA14" i="5" s="1"/>
  <c r="AW50" i="5"/>
  <c r="AY50" i="5" s="1"/>
  <c r="BA50" i="5" s="1"/>
  <c r="AW96" i="5"/>
  <c r="AY96" i="5" s="1"/>
  <c r="BA96" i="5" s="1"/>
  <c r="AW11" i="5"/>
  <c r="AY11" i="5" s="1"/>
  <c r="BA11" i="5" s="1"/>
  <c r="AW65" i="5"/>
  <c r="AY65" i="5" s="1"/>
  <c r="BA65" i="5" s="1"/>
  <c r="AW117" i="5"/>
  <c r="AY117" i="5" s="1"/>
  <c r="BA117" i="5" s="1"/>
  <c r="AW121" i="5"/>
  <c r="AY121" i="5" s="1"/>
  <c r="BA121" i="5" s="1"/>
  <c r="AW111" i="5"/>
  <c r="AY111" i="5" s="1"/>
  <c r="BA111" i="5" s="1"/>
  <c r="AW21" i="5"/>
  <c r="AY21" i="5" s="1"/>
  <c r="BA21" i="5" s="1"/>
  <c r="AW109" i="5"/>
  <c r="AY109" i="5" s="1"/>
  <c r="BA109" i="5" s="1"/>
  <c r="AW59" i="5"/>
  <c r="AY59" i="5" s="1"/>
  <c r="BA59" i="5" s="1"/>
  <c r="AW29" i="5"/>
  <c r="AY29" i="5" s="1"/>
  <c r="BA29" i="5" s="1"/>
  <c r="AW31" i="5"/>
  <c r="AY31" i="5" s="1"/>
  <c r="BA31" i="5" s="1"/>
  <c r="AW34" i="5"/>
  <c r="AY34" i="5" s="1"/>
  <c r="BA34" i="5" s="1"/>
  <c r="AW134" i="5"/>
  <c r="AY134" i="5" s="1"/>
  <c r="BA134" i="5" s="1"/>
  <c r="AW132" i="5"/>
  <c r="AY132" i="5" s="1"/>
  <c r="BA132" i="5" s="1"/>
  <c r="AW107" i="5"/>
  <c r="AY107" i="5" s="1"/>
  <c r="BA107" i="5" s="1"/>
  <c r="AW122" i="5"/>
  <c r="AY122" i="5" s="1"/>
  <c r="BA122" i="5" s="1"/>
  <c r="AW140" i="5"/>
  <c r="AY140" i="5" s="1"/>
  <c r="BA140" i="5" s="1"/>
  <c r="AW102" i="5"/>
  <c r="AY102" i="5" s="1"/>
  <c r="BA102" i="5" s="1"/>
  <c r="AW133" i="5"/>
  <c r="AY133" i="5" s="1"/>
  <c r="BA133" i="5" s="1"/>
  <c r="AW64" i="5"/>
  <c r="AY64" i="5" s="1"/>
  <c r="BA64" i="5" s="1"/>
  <c r="AW85" i="5"/>
  <c r="AY85" i="5" s="1"/>
  <c r="BA85" i="5" s="1"/>
  <c r="AW91" i="5"/>
  <c r="AY91" i="5" s="1"/>
  <c r="BA91" i="5" s="1"/>
  <c r="AW99" i="5"/>
  <c r="AY99" i="5" s="1"/>
  <c r="BA99" i="5" s="1"/>
  <c r="AW9" i="5"/>
  <c r="AY9" i="5" s="1"/>
  <c r="BA9" i="5" s="1"/>
  <c r="AW83" i="5"/>
  <c r="AY83" i="5" s="1"/>
  <c r="BA83" i="5" s="1"/>
  <c r="AW82" i="5"/>
  <c r="AY82" i="5" s="1"/>
  <c r="BA82" i="5" s="1"/>
  <c r="AW80" i="5"/>
  <c r="AY80" i="5" s="1"/>
  <c r="BA80" i="5" s="1"/>
  <c r="AW112" i="5"/>
  <c r="AY112" i="5" s="1"/>
  <c r="BA112" i="5" s="1"/>
  <c r="AW61" i="5"/>
  <c r="AY61" i="5" s="1"/>
  <c r="BA61" i="5" s="1"/>
  <c r="AW47" i="5"/>
  <c r="AY47" i="5" s="1"/>
  <c r="BA47" i="5" s="1"/>
  <c r="AW72" i="5"/>
  <c r="AY72" i="5" s="1"/>
  <c r="BA72" i="5" s="1"/>
  <c r="AW136" i="5"/>
  <c r="AY136" i="5" s="1"/>
  <c r="BA136" i="5" s="1"/>
  <c r="AW109" i="7"/>
  <c r="AY109" i="7" s="1"/>
  <c r="BA109" i="7" s="1"/>
  <c r="AW34" i="7"/>
  <c r="AY34" i="7" s="1"/>
  <c r="BA34" i="7" s="1"/>
  <c r="AW4" i="7"/>
  <c r="AY4" i="7" s="1"/>
  <c r="BA4" i="7" s="1"/>
  <c r="AW16" i="7"/>
  <c r="AY16" i="7" s="1"/>
  <c r="BA16" i="7" s="1"/>
  <c r="AW7" i="7"/>
  <c r="AY7" i="7" s="1"/>
  <c r="BA7" i="7" s="1"/>
  <c r="AW3" i="7"/>
  <c r="AY3" i="7" s="1"/>
  <c r="BA3" i="7" s="1"/>
  <c r="AW150" i="7"/>
  <c r="AY150" i="7" s="1"/>
  <c r="BA150" i="7" s="1"/>
  <c r="AW48" i="7"/>
  <c r="AY48" i="7" s="1"/>
  <c r="BA48" i="7" s="1"/>
  <c r="AW98" i="7"/>
  <c r="AY98" i="7" s="1"/>
  <c r="BA98" i="7" s="1"/>
  <c r="AW122" i="7"/>
  <c r="AY122" i="7" s="1"/>
  <c r="BA122" i="7" s="1"/>
  <c r="AW146" i="7"/>
  <c r="AY146" i="7" s="1"/>
  <c r="BA146" i="7" s="1"/>
  <c r="AW130" i="7"/>
  <c r="AY130" i="7" s="1"/>
  <c r="BA130" i="7" s="1"/>
  <c r="AW100" i="7"/>
  <c r="AY100" i="7" s="1"/>
  <c r="BA100" i="7" s="1"/>
  <c r="AW104" i="7"/>
  <c r="AY104" i="7" s="1"/>
  <c r="BA104" i="7" s="1"/>
  <c r="AW74" i="7"/>
  <c r="AY74" i="7" s="1"/>
  <c r="BA74" i="7" s="1"/>
  <c r="AW90" i="7"/>
  <c r="AY90" i="7" s="1"/>
  <c r="BA90" i="7" s="1"/>
  <c r="AW69" i="7"/>
  <c r="AY69" i="7" s="1"/>
  <c r="BA69" i="7" s="1"/>
  <c r="AW133" i="7"/>
  <c r="AY133" i="7" s="1"/>
  <c r="BA133" i="7" s="1"/>
  <c r="AW41" i="7"/>
  <c r="AY41" i="7" s="1"/>
  <c r="BA41" i="7" s="1"/>
  <c r="AW103" i="7"/>
  <c r="AY103" i="7" s="1"/>
  <c r="BA103" i="7" s="1"/>
  <c r="AW24" i="7"/>
  <c r="AY24" i="7" s="1"/>
  <c r="BA24" i="7" s="1"/>
  <c r="AW105" i="7"/>
  <c r="AY105" i="7" s="1"/>
  <c r="BA105" i="7" s="1"/>
  <c r="AW97" i="7"/>
  <c r="AY97" i="7" s="1"/>
  <c r="BA97" i="7" s="1"/>
  <c r="AW101" i="7"/>
  <c r="AY101" i="7" s="1"/>
  <c r="BA101" i="7" s="1"/>
  <c r="AW86" i="7"/>
  <c r="AY86" i="7" s="1"/>
  <c r="BA86" i="7" s="1"/>
  <c r="AW61" i="7"/>
  <c r="AY61" i="7" s="1"/>
  <c r="BA61" i="7" s="1"/>
  <c r="AW46" i="7"/>
  <c r="AY46" i="7" s="1"/>
  <c r="BA46" i="7" s="1"/>
  <c r="AW81" i="7"/>
  <c r="AY81" i="7" s="1"/>
  <c r="BA81" i="7" s="1"/>
  <c r="AW102" i="7"/>
  <c r="AY102" i="7" s="1"/>
  <c r="BA102" i="7" s="1"/>
  <c r="AW147" i="7"/>
  <c r="AY147" i="7" s="1"/>
  <c r="BA147" i="7" s="1"/>
  <c r="AW55" i="7"/>
  <c r="AY55" i="7" s="1"/>
  <c r="BA55" i="7" s="1"/>
  <c r="AW8" i="7"/>
  <c r="AY8" i="7" s="1"/>
  <c r="BA8" i="7" s="1"/>
  <c r="AW27" i="7"/>
  <c r="AY27" i="7" s="1"/>
  <c r="BA27" i="7" s="1"/>
  <c r="AW29" i="7"/>
  <c r="AY29" i="7" s="1"/>
  <c r="BA29" i="7" s="1"/>
  <c r="AW30" i="7"/>
  <c r="AY30" i="7" s="1"/>
  <c r="BA30" i="7" s="1"/>
  <c r="AW117" i="7"/>
  <c r="AY117" i="7" s="1"/>
  <c r="BA117" i="7" s="1"/>
  <c r="AW35" i="7"/>
  <c r="AY35" i="7" s="1"/>
  <c r="BA35" i="7" s="1"/>
  <c r="AW78" i="7"/>
  <c r="AY78" i="7" s="1"/>
  <c r="BA78" i="7" s="1"/>
  <c r="AW66" i="7"/>
  <c r="AY66" i="7" s="1"/>
  <c r="BA66" i="7" s="1"/>
  <c r="AW42" i="7"/>
  <c r="AY42" i="7" s="1"/>
  <c r="BA42" i="7" s="1"/>
  <c r="AW113" i="7"/>
  <c r="AY113" i="7" s="1"/>
  <c r="BA113" i="7" s="1"/>
  <c r="AW118" i="7"/>
  <c r="AY118" i="7" s="1"/>
  <c r="BA118" i="7" s="1"/>
  <c r="AW71" i="7"/>
  <c r="AY71" i="7" s="1"/>
  <c r="BA71" i="7" s="1"/>
  <c r="AW77" i="7"/>
  <c r="AY77" i="7" s="1"/>
  <c r="BA77" i="7" s="1"/>
  <c r="AW73" i="7"/>
  <c r="AY73" i="7" s="1"/>
  <c r="BA73" i="7" s="1"/>
  <c r="AW80" i="7"/>
  <c r="AY80" i="7" s="1"/>
  <c r="BA80" i="7" s="1"/>
  <c r="AW39" i="7"/>
  <c r="AY39" i="7" s="1"/>
  <c r="BA39" i="7" s="1"/>
  <c r="AW40" i="7"/>
  <c r="AY40" i="7" s="1"/>
  <c r="BA40" i="7" s="1"/>
  <c r="AW115" i="7"/>
  <c r="AY115" i="7" s="1"/>
  <c r="BA115" i="7" s="1"/>
  <c r="AW92" i="7"/>
  <c r="AY92" i="7" s="1"/>
  <c r="BA92" i="7" s="1"/>
  <c r="AW136" i="7"/>
  <c r="AY136" i="7" s="1"/>
  <c r="BA136" i="7" s="1"/>
  <c r="AW14" i="7"/>
  <c r="AY14" i="7" s="1"/>
  <c r="BA14" i="7" s="1"/>
  <c r="AW65" i="7"/>
  <c r="AY65" i="7" s="1"/>
  <c r="BA65" i="7" s="1"/>
  <c r="AW95" i="7"/>
  <c r="AY95" i="7" s="1"/>
  <c r="BA95" i="7" s="1"/>
  <c r="AW50" i="7"/>
  <c r="AY50" i="7" s="1"/>
  <c r="BA50" i="7" s="1"/>
  <c r="AW88" i="7"/>
  <c r="AY88" i="7" s="1"/>
  <c r="BA88" i="7" s="1"/>
  <c r="AW138" i="7"/>
  <c r="AY138" i="7" s="1"/>
  <c r="BA138" i="7" s="1"/>
  <c r="AW44" i="7"/>
  <c r="AY44" i="7" s="1"/>
  <c r="BA44" i="7" s="1"/>
  <c r="AW20" i="7"/>
  <c r="AY20" i="7" s="1"/>
  <c r="BA20" i="7" s="1"/>
  <c r="AW18" i="7"/>
  <c r="AY18" i="7" s="1"/>
  <c r="BA18" i="7" s="1"/>
  <c r="AW140" i="7"/>
  <c r="AY140" i="7" s="1"/>
  <c r="BA140" i="7" s="1"/>
  <c r="AW37" i="7"/>
  <c r="AY37" i="7" s="1"/>
  <c r="BA37" i="7" s="1"/>
  <c r="AW9" i="7"/>
  <c r="AY9" i="7" s="1"/>
  <c r="BA9" i="7" s="1"/>
  <c r="AW108" i="7"/>
  <c r="AY108" i="7" s="1"/>
  <c r="BA108" i="7" s="1"/>
  <c r="AW154" i="7"/>
  <c r="AY154" i="7" s="1"/>
  <c r="BA154" i="7" s="1"/>
  <c r="AW68" i="7"/>
  <c r="AY68" i="7" s="1"/>
  <c r="BA68" i="7" s="1"/>
  <c r="AW32" i="7"/>
  <c r="AY32" i="7" s="1"/>
  <c r="BA32" i="7" s="1"/>
  <c r="AW75" i="7"/>
  <c r="AY75" i="7" s="1"/>
  <c r="BA75" i="7" s="1"/>
  <c r="AW58" i="7"/>
  <c r="AY58" i="7" s="1"/>
  <c r="BA58" i="7" s="1"/>
  <c r="AW153" i="7"/>
  <c r="AY153" i="7" s="1"/>
  <c r="BA153" i="7" s="1"/>
  <c r="AW139" i="7"/>
  <c r="AY139" i="7" s="1"/>
  <c r="BA139" i="7" s="1"/>
  <c r="AW145" i="7"/>
  <c r="AY145" i="7" s="1"/>
  <c r="BA145" i="7" s="1"/>
  <c r="AW11" i="7"/>
  <c r="AY11" i="7" s="1"/>
  <c r="BA11" i="7" s="1"/>
  <c r="AW23" i="7"/>
  <c r="AY23" i="7" s="1"/>
  <c r="BA23" i="7" s="1"/>
  <c r="AW93" i="7"/>
  <c r="AY93" i="7" s="1"/>
  <c r="BA93" i="7" s="1"/>
  <c r="AW56" i="7"/>
  <c r="AY56" i="7" s="1"/>
  <c r="BA56" i="7" s="1"/>
  <c r="AW57" i="7"/>
  <c r="AY57" i="7" s="1"/>
  <c r="BA57" i="7" s="1"/>
  <c r="AW6" i="7"/>
  <c r="AY6" i="7" s="1"/>
  <c r="BA6" i="7" s="1"/>
  <c r="AW127" i="7"/>
  <c r="AY127" i="7" s="1"/>
  <c r="BA127" i="7" s="1"/>
  <c r="AW125" i="7"/>
  <c r="AY125" i="7" s="1"/>
  <c r="BA125" i="7" s="1"/>
  <c r="AW149" i="7"/>
  <c r="AY149" i="7" s="1"/>
  <c r="BA149" i="7" s="1"/>
  <c r="AW51" i="7"/>
  <c r="AY51" i="7" s="1"/>
  <c r="BA51" i="7" s="1"/>
  <c r="AW129" i="7"/>
  <c r="AY129" i="7" s="1"/>
  <c r="BA129" i="7" s="1"/>
  <c r="AW64" i="7"/>
  <c r="AY64" i="7" s="1"/>
  <c r="BA64" i="7" s="1"/>
  <c r="AW126" i="7"/>
  <c r="AY126" i="7" s="1"/>
  <c r="BA126" i="7" s="1"/>
  <c r="AW116" i="7"/>
  <c r="AY116" i="7" s="1"/>
  <c r="BA116" i="7" s="1"/>
  <c r="AW83" i="7"/>
  <c r="AY83" i="7" s="1"/>
  <c r="BA83" i="7" s="1"/>
  <c r="AW148" i="7"/>
  <c r="AY148" i="7" s="1"/>
  <c r="BA148" i="7" s="1"/>
  <c r="AW47" i="7"/>
  <c r="AY47" i="7" s="1"/>
  <c r="BA47" i="7" s="1"/>
  <c r="AW31" i="7"/>
  <c r="AY31" i="7" s="1"/>
  <c r="BA31" i="7" s="1"/>
  <c r="AW107" i="7"/>
  <c r="AY107" i="7" s="1"/>
  <c r="BA107" i="7" s="1"/>
  <c r="AW120" i="7"/>
  <c r="AY120" i="7" s="1"/>
  <c r="BA120" i="7" s="1"/>
  <c r="AW26" i="7"/>
  <c r="AY26" i="7" s="1"/>
  <c r="BA26" i="7" s="1"/>
  <c r="AW151" i="7"/>
  <c r="AY151" i="7" s="1"/>
  <c r="BA151" i="7" s="1"/>
  <c r="AW17" i="7"/>
  <c r="AY17" i="7" s="1"/>
  <c r="BA17" i="7" s="1"/>
  <c r="AW67" i="7"/>
  <c r="AY67" i="7" s="1"/>
  <c r="BA67" i="7" s="1"/>
  <c r="AW123" i="7"/>
  <c r="AY123" i="7" s="1"/>
  <c r="BA123" i="7" s="1"/>
  <c r="AW5" i="7"/>
  <c r="AY5" i="7" s="1"/>
  <c r="BA5" i="7" s="1"/>
  <c r="AW49" i="7"/>
  <c r="AY49" i="7" s="1"/>
  <c r="BA49" i="7" s="1"/>
  <c r="AW53" i="7"/>
  <c r="AY53" i="7" s="1"/>
  <c r="BA53" i="7" s="1"/>
  <c r="AW28" i="7"/>
  <c r="AY28" i="7" s="1"/>
  <c r="BA28" i="7" s="1"/>
  <c r="AW112" i="7"/>
  <c r="AY112" i="7" s="1"/>
  <c r="BA112" i="7" s="1"/>
  <c r="AW94" i="7"/>
  <c r="AY94" i="7" s="1"/>
  <c r="BA94" i="7" s="1"/>
  <c r="AW25" i="7"/>
  <c r="AY25" i="7" s="1"/>
  <c r="BA25" i="7" s="1"/>
  <c r="AW143" i="7"/>
  <c r="AY143" i="7" s="1"/>
  <c r="BA143" i="7" s="1"/>
  <c r="AW110" i="7"/>
  <c r="AY110" i="7" s="1"/>
  <c r="BA110" i="7" s="1"/>
  <c r="AW63" i="7"/>
  <c r="AY63" i="7" s="1"/>
  <c r="BA63" i="7" s="1"/>
  <c r="AW42" i="8"/>
  <c r="AY42" i="8" s="1"/>
  <c r="BA42" i="8" s="1"/>
  <c r="AW78" i="8"/>
  <c r="AY78" i="8" s="1"/>
  <c r="BA78" i="8" s="1"/>
  <c r="AW150" i="8"/>
  <c r="AY150" i="8" s="1"/>
  <c r="BA150" i="8" s="1"/>
  <c r="AW109" i="8"/>
  <c r="AY109" i="8" s="1"/>
  <c r="BA109" i="8" s="1"/>
  <c r="AW12" i="8"/>
  <c r="AY12" i="8" s="1"/>
  <c r="BA12" i="8" s="1"/>
  <c r="AW11" i="8"/>
  <c r="AY11" i="8" s="1"/>
  <c r="BA11" i="8" s="1"/>
  <c r="AW57" i="8"/>
  <c r="AY57" i="8" s="1"/>
  <c r="BA57" i="8" s="1"/>
  <c r="AW39" i="8"/>
  <c r="AY39" i="8" s="1"/>
  <c r="BA39" i="8" s="1"/>
  <c r="AW73" i="8"/>
  <c r="AY73" i="8" s="1"/>
  <c r="BA73" i="8" s="1"/>
  <c r="AW154" i="8"/>
  <c r="AY154" i="8" s="1"/>
  <c r="BA154" i="8" s="1"/>
  <c r="AW91" i="8"/>
  <c r="AY91" i="8" s="1"/>
  <c r="BA91" i="8" s="1"/>
  <c r="AW5" i="8"/>
  <c r="AY5" i="8" s="1"/>
  <c r="BA5" i="8" s="1"/>
  <c r="AW22" i="8"/>
  <c r="AY22" i="8" s="1"/>
  <c r="BA22" i="8" s="1"/>
  <c r="AW118" i="8"/>
  <c r="AY118" i="8" s="1"/>
  <c r="BA118" i="8" s="1"/>
  <c r="AW26" i="8"/>
  <c r="AY26" i="8" s="1"/>
  <c r="BA26" i="8" s="1"/>
  <c r="AW146" i="8"/>
  <c r="AY146" i="8" s="1"/>
  <c r="BA146" i="8" s="1"/>
  <c r="AW4" i="8"/>
  <c r="AY4" i="8" s="1"/>
  <c r="BA4" i="8" s="1"/>
  <c r="AW120" i="8"/>
  <c r="AY120" i="8" s="1"/>
  <c r="BA120" i="8" s="1"/>
  <c r="AW93" i="8"/>
  <c r="AY93" i="8" s="1"/>
  <c r="BA93" i="8" s="1"/>
  <c r="AW75" i="8"/>
  <c r="AY75" i="8" s="1"/>
  <c r="BA75" i="8" s="1"/>
  <c r="AW44" i="8"/>
  <c r="AY44" i="8" s="1"/>
  <c r="BA44" i="8" s="1"/>
  <c r="AW153" i="8"/>
  <c r="AY153" i="8" s="1"/>
  <c r="BA153" i="8" s="1"/>
  <c r="AW56" i="8"/>
  <c r="AY56" i="8" s="1"/>
  <c r="BA56" i="8" s="1"/>
  <c r="AW128" i="8"/>
  <c r="AY128" i="8" s="1"/>
  <c r="BA128" i="8" s="1"/>
  <c r="AW116" i="8"/>
  <c r="AY116" i="8" s="1"/>
  <c r="BA116" i="8" s="1"/>
  <c r="AW40" i="8"/>
  <c r="AY40" i="8" s="1"/>
  <c r="BA40" i="8" s="1"/>
  <c r="AW117" i="8"/>
  <c r="AY117" i="8" s="1"/>
  <c r="BA117" i="8" s="1"/>
  <c r="AW16" i="8"/>
  <c r="AY16" i="8" s="1"/>
  <c r="BA16" i="8" s="1"/>
  <c r="AW102" i="8"/>
  <c r="AY102" i="8" s="1"/>
  <c r="BA102" i="8" s="1"/>
  <c r="AW107" i="8"/>
  <c r="AY107" i="8" s="1"/>
  <c r="BA107" i="8" s="1"/>
  <c r="AW7" i="8"/>
  <c r="AY7" i="8" s="1"/>
  <c r="BA7" i="8" s="1"/>
  <c r="AW50" i="8"/>
  <c r="AY50" i="8" s="1"/>
  <c r="BA50" i="8" s="1"/>
  <c r="AW66" i="8"/>
  <c r="AY66" i="8" s="1"/>
  <c r="BA66" i="8" s="1"/>
  <c r="AW67" i="8"/>
  <c r="AY67" i="8" s="1"/>
  <c r="BA67" i="8" s="1"/>
  <c r="AW18" i="8"/>
  <c r="AY18" i="8" s="1"/>
  <c r="BA18" i="8" s="1"/>
  <c r="AW62" i="8"/>
  <c r="AY62" i="8" s="1"/>
  <c r="BA62" i="8" s="1"/>
  <c r="AW100" i="8"/>
  <c r="AY100" i="8" s="1"/>
  <c r="BA100" i="8" s="1"/>
  <c r="AW20" i="8"/>
  <c r="AY20" i="8" s="1"/>
  <c r="BA20" i="8" s="1"/>
  <c r="AW54" i="8"/>
  <c r="AY54" i="8" s="1"/>
  <c r="BA54" i="8" s="1"/>
  <c r="AW125" i="8"/>
  <c r="AY125" i="8" s="1"/>
  <c r="BA125" i="8" s="1"/>
  <c r="AW64" i="8"/>
  <c r="AY64" i="8" s="1"/>
  <c r="BA64" i="8" s="1"/>
  <c r="AW149" i="8"/>
  <c r="AY149" i="8" s="1"/>
  <c r="BA149" i="8" s="1"/>
  <c r="AW126" i="8"/>
  <c r="AY126" i="8" s="1"/>
  <c r="BA126" i="8" s="1"/>
  <c r="AW59" i="8"/>
  <c r="AY59" i="8" s="1"/>
  <c r="BA59" i="8" s="1"/>
  <c r="AW79" i="8"/>
  <c r="AY79" i="8" s="1"/>
  <c r="BA79" i="8" s="1"/>
  <c r="AW82" i="8"/>
  <c r="AY82" i="8" s="1"/>
  <c r="BA82" i="8" s="1"/>
  <c r="AW21" i="8"/>
  <c r="AY21" i="8" s="1"/>
  <c r="BA21" i="8" s="1"/>
  <c r="AW152" i="8"/>
  <c r="AY152" i="8" s="1"/>
  <c r="BA152" i="8" s="1"/>
  <c r="AW24" i="8"/>
  <c r="AY24" i="8" s="1"/>
  <c r="BA24" i="8" s="1"/>
  <c r="AW141" i="8"/>
  <c r="AY141" i="8" s="1"/>
  <c r="BA141" i="8" s="1"/>
  <c r="AW6" i="8"/>
  <c r="AY6" i="8" s="1"/>
  <c r="BA6" i="8" s="1"/>
  <c r="AW53" i="8"/>
  <c r="AY53" i="8" s="1"/>
  <c r="BA53" i="8" s="1"/>
  <c r="AW84" i="8"/>
  <c r="AY84" i="8" s="1"/>
  <c r="BA84" i="8" s="1"/>
  <c r="AW61" i="8"/>
  <c r="AY61" i="8" s="1"/>
  <c r="BA61" i="8" s="1"/>
  <c r="AW123" i="8"/>
  <c r="AY123" i="8" s="1"/>
  <c r="BA123" i="8" s="1"/>
  <c r="AW3" i="8"/>
  <c r="AY3" i="8" s="1"/>
  <c r="BA3" i="8" s="1"/>
  <c r="AW48" i="8"/>
  <c r="AY48" i="8" s="1"/>
  <c r="BA48" i="8" s="1"/>
  <c r="AW30" i="8"/>
  <c r="AY30" i="8" s="1"/>
  <c r="BA30" i="8" s="1"/>
  <c r="AW35" i="8"/>
  <c r="AY35" i="8" s="1"/>
  <c r="BA35" i="8" s="1"/>
  <c r="AW106" i="8"/>
  <c r="AY106" i="8" s="1"/>
  <c r="BA106" i="8" s="1"/>
  <c r="AW32" i="8"/>
  <c r="AY32" i="8" s="1"/>
  <c r="BA32" i="8" s="1"/>
  <c r="AW142" i="8"/>
  <c r="AY142" i="8" s="1"/>
  <c r="BA142" i="8" s="1"/>
  <c r="AW119" i="8"/>
  <c r="AY119" i="8" s="1"/>
  <c r="BA119" i="8" s="1"/>
  <c r="AW72" i="8"/>
  <c r="AY72" i="8" s="1"/>
  <c r="BA72" i="8" s="1"/>
  <c r="AW144" i="8"/>
  <c r="AY144" i="8" s="1"/>
  <c r="BA144" i="8" s="1"/>
  <c r="AW104" i="8"/>
  <c r="AY104" i="8" s="1"/>
  <c r="BA104" i="8" s="1"/>
  <c r="AW113" i="8"/>
  <c r="AY113" i="8" s="1"/>
  <c r="BA113" i="8" s="1"/>
  <c r="AW38" i="8"/>
  <c r="AY38" i="8" s="1"/>
  <c r="BA38" i="8" s="1"/>
  <c r="AW127" i="8"/>
  <c r="AY127" i="8" s="1"/>
  <c r="BA127" i="8" s="1"/>
  <c r="AW36" i="8"/>
  <c r="AY36" i="8" s="1"/>
  <c r="BA36" i="8" s="1"/>
  <c r="AW129" i="8"/>
  <c r="AY129" i="8" s="1"/>
  <c r="BA129" i="8" s="1"/>
  <c r="AW71" i="8"/>
  <c r="AY71" i="8" s="1"/>
  <c r="BA71" i="8" s="1"/>
  <c r="AW51" i="8"/>
  <c r="AY51" i="8" s="1"/>
  <c r="BA51" i="8" s="1"/>
  <c r="AW77" i="8"/>
  <c r="AY77" i="8" s="1"/>
  <c r="BA77" i="8" s="1"/>
  <c r="AW80" i="8"/>
  <c r="AY80" i="8" s="1"/>
  <c r="BA80" i="8" s="1"/>
  <c r="AW115" i="8"/>
  <c r="AY115" i="8" s="1"/>
  <c r="BA115" i="8" s="1"/>
  <c r="AW47" i="8"/>
  <c r="AY47" i="8" s="1"/>
  <c r="BA47" i="8" s="1"/>
  <c r="AW92" i="8"/>
  <c r="AY92" i="8" s="1"/>
  <c r="BA92" i="8" s="1"/>
  <c r="AW110" i="8"/>
  <c r="AY110" i="8" s="1"/>
  <c r="BA110" i="8" s="1"/>
  <c r="AW55" i="8"/>
  <c r="AY55" i="8" s="1"/>
  <c r="BA55" i="8" s="1"/>
  <c r="AW147" i="8"/>
  <c r="AY147" i="8" s="1"/>
  <c r="BA147" i="8" s="1"/>
  <c r="AW103" i="8"/>
  <c r="AY103" i="8" s="1"/>
  <c r="BA103" i="8" s="1"/>
  <c r="AW63" i="8"/>
  <c r="AY63" i="8" s="1"/>
  <c r="BA63" i="8" s="1"/>
  <c r="AW28" i="8"/>
  <c r="AY28" i="8" s="1"/>
  <c r="BA28" i="8" s="1"/>
  <c r="AW88" i="8"/>
  <c r="AY88" i="8" s="1"/>
  <c r="BA88" i="8" s="1"/>
  <c r="AW95" i="8"/>
  <c r="AY95" i="8" s="1"/>
  <c r="BA95" i="8" s="1"/>
  <c r="AW70" i="8"/>
  <c r="AY70" i="8" s="1"/>
  <c r="BA70" i="8" s="1"/>
  <c r="AW23" i="8"/>
  <c r="AY23" i="8" s="1"/>
  <c r="BA23" i="8" s="1"/>
  <c r="AW58" i="8"/>
  <c r="AY58" i="8" s="1"/>
  <c r="BA58" i="8" s="1"/>
  <c r="AW138" i="8"/>
  <c r="AY138" i="8" s="1"/>
  <c r="BA138" i="8" s="1"/>
  <c r="AW19" i="8"/>
  <c r="AY19" i="8" s="1"/>
  <c r="BA19" i="8" s="1"/>
  <c r="AW139" i="8"/>
  <c r="AY139" i="8" s="1"/>
  <c r="BA139" i="8" s="1"/>
  <c r="AW85" i="8"/>
  <c r="AY85" i="8" s="1"/>
  <c r="BA85" i="8" s="1"/>
  <c r="AW96" i="8"/>
  <c r="AY96" i="8" s="1"/>
  <c r="BA96" i="8" s="1"/>
  <c r="AW99" i="7"/>
  <c r="AY99" i="7" s="1"/>
  <c r="BA99" i="7" s="1"/>
  <c r="AW106" i="7"/>
  <c r="AY106" i="7" s="1"/>
  <c r="BA106" i="7" s="1"/>
  <c r="AW52" i="7"/>
  <c r="AY52" i="7" s="1"/>
  <c r="BA52" i="7" s="1"/>
  <c r="AW91" i="7"/>
  <c r="AY91" i="7" s="1"/>
  <c r="BA91" i="7" s="1"/>
  <c r="AW119" i="7"/>
  <c r="AY119" i="7" s="1"/>
  <c r="BA119" i="7" s="1"/>
  <c r="AW142" i="7"/>
  <c r="AY142" i="7" s="1"/>
  <c r="BA142" i="7" s="1"/>
  <c r="AW33" i="7"/>
  <c r="AY33" i="7" s="1"/>
  <c r="BA33" i="7" s="1"/>
  <c r="AW76" i="7"/>
  <c r="AY76" i="7" s="1"/>
  <c r="BA76" i="7" s="1"/>
  <c r="AW45" i="7"/>
  <c r="AY45" i="7" s="1"/>
  <c r="BA45" i="7" s="1"/>
  <c r="AW128" i="7"/>
  <c r="AY128" i="7" s="1"/>
  <c r="BA128" i="7" s="1"/>
  <c r="AW70" i="7"/>
  <c r="AY70" i="7" s="1"/>
  <c r="BA70" i="7" s="1"/>
  <c r="AW54" i="7"/>
  <c r="AY54" i="7" s="1"/>
  <c r="BA54" i="7" s="1"/>
  <c r="AW38" i="7"/>
  <c r="AY38" i="7" s="1"/>
  <c r="BA38" i="7" s="1"/>
  <c r="AW72" i="7"/>
  <c r="AY72" i="7" s="1"/>
  <c r="BA72" i="7" s="1"/>
  <c r="AW36" i="7"/>
  <c r="AY36" i="7" s="1"/>
  <c r="BA36" i="7" s="1"/>
  <c r="AW24" i="5"/>
  <c r="AY24" i="5" s="1"/>
  <c r="BA24" i="5" s="1"/>
  <c r="AW41" i="5"/>
  <c r="AY41" i="5" s="1"/>
  <c r="BA41" i="5" s="1"/>
  <c r="AW69" i="5"/>
  <c r="AY69" i="5" s="1"/>
  <c r="BA69" i="5" s="1"/>
  <c r="AW120" i="5"/>
  <c r="AY120" i="5" s="1"/>
  <c r="BA120" i="5" s="1"/>
  <c r="AW40" i="5"/>
  <c r="AY40" i="5" s="1"/>
  <c r="BA40" i="5" s="1"/>
  <c r="AW19" i="5"/>
  <c r="AY19" i="5" s="1"/>
  <c r="BA19" i="5" s="1"/>
  <c r="AW106" i="5"/>
  <c r="AY106" i="5" s="1"/>
  <c r="BA106" i="5" s="1"/>
  <c r="AW95" i="5"/>
  <c r="AY95" i="5" s="1"/>
  <c r="BA95" i="5" s="1"/>
  <c r="AW87" i="5"/>
  <c r="AY87" i="5" s="1"/>
  <c r="BA87" i="5" s="1"/>
  <c r="AW128" i="5"/>
  <c r="AY128" i="5" s="1"/>
  <c r="BA128" i="5" s="1"/>
  <c r="AW135" i="5"/>
  <c r="AY135" i="5" s="1"/>
  <c r="BA135" i="5" s="1"/>
  <c r="AW126" i="5"/>
  <c r="AY126" i="5" s="1"/>
  <c r="BA126" i="5" s="1"/>
  <c r="AW4" i="5"/>
  <c r="AY4" i="5" s="1"/>
  <c r="BA4" i="5" s="1"/>
  <c r="AW3" i="5"/>
  <c r="AY3" i="5" s="1"/>
  <c r="BA3" i="5" s="1"/>
  <c r="AW139" i="5"/>
  <c r="AY139" i="5" s="1"/>
  <c r="BA139" i="5" s="1"/>
  <c r="AW51" i="5"/>
  <c r="AY51" i="5" s="1"/>
  <c r="BA51" i="5" s="1"/>
  <c r="AW52" i="5"/>
  <c r="AY52" i="5" s="1"/>
  <c r="BA52" i="5" s="1"/>
  <c r="AW75" i="5"/>
  <c r="AY75" i="5" s="1"/>
  <c r="BA75" i="5" s="1"/>
  <c r="AW68" i="5"/>
  <c r="AY68" i="5" s="1"/>
  <c r="BA68" i="5" s="1"/>
  <c r="AW86" i="5"/>
  <c r="AY86" i="5" s="1"/>
  <c r="BA86" i="5" s="1"/>
  <c r="AW37" i="5"/>
  <c r="AY37" i="5" s="1"/>
  <c r="BA37" i="5" s="1"/>
  <c r="AW110" i="6"/>
  <c r="AY110" i="6" s="1"/>
  <c r="BA110" i="6" s="1"/>
  <c r="AW66" i="6"/>
  <c r="AY66" i="6" s="1"/>
  <c r="BA66" i="6" s="1"/>
  <c r="AW42" i="6"/>
  <c r="AY42" i="6" s="1"/>
  <c r="BA42" i="6" s="1"/>
  <c r="AW134" i="6"/>
  <c r="AY134" i="6" s="1"/>
  <c r="BA134" i="6" s="1"/>
  <c r="AW48" i="6"/>
  <c r="AY48" i="6" s="1"/>
  <c r="BA48" i="6" s="1"/>
  <c r="AW57" i="6"/>
  <c r="AY57" i="6" s="1"/>
  <c r="BA57" i="6" s="1"/>
  <c r="AW86" i="6"/>
  <c r="AY86" i="6" s="1"/>
  <c r="BA86" i="6" s="1"/>
  <c r="AW89" i="6"/>
  <c r="AY89" i="6" s="1"/>
  <c r="BA89" i="6" s="1"/>
  <c r="AW153" i="6"/>
  <c r="AY153" i="6" s="1"/>
  <c r="BA153" i="6" s="1"/>
  <c r="AW128" i="6"/>
  <c r="AY128" i="6" s="1"/>
  <c r="BA128" i="6" s="1"/>
  <c r="AW100" i="6"/>
  <c r="AY100" i="6" s="1"/>
  <c r="BA100" i="6" s="1"/>
  <c r="AW145" i="6"/>
  <c r="AY145" i="6" s="1"/>
  <c r="BA145" i="6" s="1"/>
  <c r="AW112" i="6"/>
  <c r="AY112" i="6" s="1"/>
  <c r="BA112" i="6" s="1"/>
  <c r="AW106" i="6"/>
  <c r="AY106" i="6" s="1"/>
  <c r="BA106" i="6" s="1"/>
  <c r="AW3" i="6"/>
  <c r="AY3" i="6" s="1"/>
  <c r="BA3" i="6" s="1"/>
  <c r="AW109" i="6"/>
  <c r="AY109" i="6" s="1"/>
  <c r="BA109" i="6" s="1"/>
  <c r="AW11" i="6"/>
  <c r="AY11" i="6" s="1"/>
  <c r="BA11" i="6" s="1"/>
  <c r="AW140" i="6"/>
  <c r="AY140" i="6" s="1"/>
  <c r="BA140" i="6" s="1"/>
  <c r="AW129" i="6"/>
  <c r="AY129" i="6" s="1"/>
  <c r="BA129" i="6" s="1"/>
  <c r="AW39" i="6"/>
  <c r="AY39" i="6" s="1"/>
  <c r="BA39" i="6" s="1"/>
  <c r="AW34" i="6"/>
  <c r="AY34" i="6" s="1"/>
  <c r="BA34" i="6" s="1"/>
  <c r="AW121" i="6"/>
  <c r="AY121" i="6" s="1"/>
  <c r="BA121" i="6" s="1"/>
  <c r="AW52" i="6"/>
  <c r="AY52" i="6" s="1"/>
  <c r="BA52" i="6" s="1"/>
  <c r="AW74" i="6"/>
  <c r="AY74" i="6" s="1"/>
  <c r="BA74" i="6" s="1"/>
  <c r="AW76" i="6"/>
  <c r="AY76" i="6" s="1"/>
  <c r="BA76" i="6" s="1"/>
  <c r="AW142" i="6"/>
  <c r="AY142" i="6" s="1"/>
  <c r="BA142" i="6" s="1"/>
  <c r="AW16" i="6"/>
  <c r="AY16" i="6" s="1"/>
  <c r="BA16" i="6" s="1"/>
  <c r="AW98" i="6"/>
  <c r="AY98" i="6" s="1"/>
  <c r="BA98" i="6" s="1"/>
  <c r="AW91" i="6"/>
  <c r="AY91" i="6" s="1"/>
  <c r="BA91" i="6" s="1"/>
  <c r="AW117" i="6"/>
  <c r="AY117" i="6" s="1"/>
  <c r="BA117" i="6" s="1"/>
  <c r="AW135" i="6"/>
  <c r="AY135" i="6" s="1"/>
  <c r="BA135" i="6" s="1"/>
  <c r="AW32" i="6"/>
  <c r="AY32" i="6" s="1"/>
  <c r="BA32" i="6" s="1"/>
  <c r="AW78" i="6"/>
  <c r="AY78" i="6" s="1"/>
  <c r="BA78" i="6" s="1"/>
  <c r="AW93" i="6"/>
  <c r="AY93" i="6" s="1"/>
  <c r="BA93" i="6" s="1"/>
  <c r="AW104" i="6"/>
  <c r="AY104" i="6" s="1"/>
  <c r="BA104" i="6" s="1"/>
  <c r="AW97" i="6"/>
  <c r="AY97" i="6" s="1"/>
  <c r="BA97" i="6" s="1"/>
  <c r="AW105" i="6"/>
  <c r="AY105" i="6" s="1"/>
  <c r="BA105" i="6" s="1"/>
  <c r="AW123" i="6"/>
  <c r="AY123" i="6" s="1"/>
  <c r="BA123" i="6" s="1"/>
  <c r="AW55" i="6"/>
  <c r="AY55" i="6" s="1"/>
  <c r="BA55" i="6" s="1"/>
  <c r="AW147" i="6"/>
  <c r="AY147" i="6" s="1"/>
  <c r="BA147" i="6" s="1"/>
  <c r="AW75" i="6"/>
  <c r="AY75" i="6" s="1"/>
  <c r="BA75" i="6" s="1"/>
  <c r="AW17" i="6"/>
  <c r="AY17" i="6" s="1"/>
  <c r="BA17" i="6" s="1"/>
  <c r="AW81" i="6"/>
  <c r="AY81" i="6" s="1"/>
  <c r="BA81" i="6" s="1"/>
  <c r="AW101" i="6"/>
  <c r="AY101" i="6" s="1"/>
  <c r="BA101" i="6" s="1"/>
  <c r="AW67" i="6"/>
  <c r="AY67" i="6" s="1"/>
  <c r="BA67" i="6" s="1"/>
  <c r="AW143" i="6"/>
  <c r="AY143" i="6" s="1"/>
  <c r="BA143" i="6" s="1"/>
  <c r="AW8" i="6"/>
  <c r="AY8" i="6" s="1"/>
  <c r="BA8" i="6" s="1"/>
  <c r="AW90" i="6"/>
  <c r="AY90" i="6" s="1"/>
  <c r="BA90" i="6" s="1"/>
  <c r="AW107" i="6"/>
  <c r="AY107" i="6" s="1"/>
  <c r="BA107" i="6" s="1"/>
  <c r="AW7" i="6"/>
  <c r="AY7" i="6" s="1"/>
  <c r="BA7" i="6" s="1"/>
  <c r="AW41" i="6"/>
  <c r="AY41" i="6" s="1"/>
  <c r="BA41" i="6" s="1"/>
  <c r="AW63" i="6"/>
  <c r="AY63" i="6" s="1"/>
  <c r="BA63" i="6" s="1"/>
  <c r="AW146" i="6"/>
  <c r="AY146" i="6" s="1"/>
  <c r="BA146" i="6" s="1"/>
  <c r="AW62" i="6"/>
  <c r="AY62" i="6" s="1"/>
  <c r="BA62" i="6" s="1"/>
  <c r="AW35" i="6"/>
  <c r="AY35" i="6" s="1"/>
  <c r="BA35" i="6" s="1"/>
  <c r="AW61" i="6"/>
  <c r="AY61" i="6" s="1"/>
  <c r="BA61" i="6" s="1"/>
  <c r="AW29" i="6"/>
  <c r="AY29" i="6" s="1"/>
  <c r="BA29" i="6" s="1"/>
  <c r="AW152" i="6"/>
  <c r="AY152" i="6" s="1"/>
  <c r="BA152" i="6" s="1"/>
  <c r="AW30" i="6"/>
  <c r="AY30" i="6" s="1"/>
  <c r="BA30" i="6" s="1"/>
  <c r="AW80" i="6"/>
  <c r="AY80" i="6" s="1"/>
  <c r="BA80" i="6" s="1"/>
  <c r="AW20" i="6"/>
  <c r="AY20" i="6" s="1"/>
  <c r="BA20" i="6" s="1"/>
  <c r="AW22" i="6"/>
  <c r="AY22" i="6" s="1"/>
  <c r="BA22" i="6" s="1"/>
  <c r="AW115" i="6"/>
  <c r="AY115" i="6" s="1"/>
  <c r="BA115" i="6" s="1"/>
  <c r="AW64" i="6"/>
  <c r="AY64" i="6" s="1"/>
  <c r="BA64" i="6" s="1"/>
  <c r="AW92" i="6"/>
  <c r="AY92" i="6" s="1"/>
  <c r="BA92" i="6" s="1"/>
  <c r="AW83" i="6"/>
  <c r="AY83" i="6" s="1"/>
  <c r="BA83" i="6" s="1"/>
  <c r="AW77" i="6"/>
  <c r="AY77" i="6" s="1"/>
  <c r="BA77" i="6" s="1"/>
  <c r="AW102" i="6"/>
  <c r="AY102" i="6" s="1"/>
  <c r="BA102" i="6" s="1"/>
  <c r="AW47" i="6"/>
  <c r="AY47" i="6" s="1"/>
  <c r="BA47" i="6" s="1"/>
  <c r="AW69" i="6"/>
  <c r="AY69" i="6" s="1"/>
  <c r="BA69" i="6" s="1"/>
  <c r="AW133" i="6"/>
  <c r="AY133" i="6" s="1"/>
  <c r="BA133" i="6" s="1"/>
  <c r="AW27" i="6"/>
  <c r="AY27" i="6" s="1"/>
  <c r="BA27" i="6" s="1"/>
  <c r="AW50" i="6"/>
  <c r="AY50" i="6" s="1"/>
  <c r="BA50" i="6" s="1"/>
  <c r="AW148" i="6"/>
  <c r="AY148" i="6" s="1"/>
  <c r="BA148" i="6" s="1"/>
  <c r="AW14" i="6"/>
  <c r="AY14" i="6" s="1"/>
  <c r="BA14" i="6" s="1"/>
  <c r="AW31" i="6"/>
  <c r="AY31" i="6" s="1"/>
  <c r="BA31" i="6" s="1"/>
  <c r="AW5" i="6"/>
  <c r="AY5" i="6" s="1"/>
  <c r="BA5" i="6" s="1"/>
  <c r="AW118" i="6"/>
  <c r="AY118" i="6" s="1"/>
  <c r="BA118" i="6" s="1"/>
  <c r="AW116" i="6"/>
  <c r="AY116" i="6" s="1"/>
  <c r="BA116" i="6" s="1"/>
  <c r="AW73" i="6"/>
  <c r="AY73" i="6" s="1"/>
  <c r="BA73" i="6" s="1"/>
  <c r="AW126" i="6"/>
  <c r="AY126" i="6" s="1"/>
  <c r="BA126" i="6" s="1"/>
  <c r="AW25" i="6"/>
  <c r="AY25" i="6" s="1"/>
  <c r="BA25" i="6" s="1"/>
  <c r="AW71" i="6"/>
  <c r="AY71" i="6" s="1"/>
  <c r="BA71" i="6" s="1"/>
  <c r="AW103" i="6"/>
  <c r="AY103" i="6" s="1"/>
  <c r="BA103" i="6" s="1"/>
  <c r="AW56" i="6"/>
  <c r="AY56" i="6" s="1"/>
  <c r="BA56" i="6" s="1"/>
  <c r="AW58" i="6"/>
  <c r="AY58" i="6" s="1"/>
  <c r="BA58" i="6" s="1"/>
  <c r="AW26" i="6"/>
  <c r="AY26" i="6" s="1"/>
  <c r="BA26" i="6" s="1"/>
  <c r="AW45" i="6"/>
  <c r="AY45" i="6" s="1"/>
  <c r="BA45" i="6" s="1"/>
  <c r="AW138" i="6"/>
  <c r="AY138" i="6" s="1"/>
  <c r="BA138" i="6" s="1"/>
  <c r="AW12" i="6"/>
  <c r="AY12" i="6" s="1"/>
  <c r="BA12" i="6" s="1"/>
  <c r="AW108" i="6"/>
  <c r="AY108" i="6" s="1"/>
  <c r="BA108" i="6" s="1"/>
  <c r="AW9" i="6"/>
  <c r="AY9" i="6" s="1"/>
  <c r="BA9" i="6" s="1"/>
  <c r="AW122" i="6"/>
  <c r="AY122" i="6" s="1"/>
  <c r="BA122" i="6" s="1"/>
  <c r="AW144" i="6"/>
  <c r="AY144" i="6" s="1"/>
  <c r="BA144" i="6" s="1"/>
  <c r="AW151" i="6"/>
  <c r="AY151" i="6" s="1"/>
  <c r="BA151" i="6" s="1"/>
  <c r="AW130" i="6"/>
  <c r="AY130" i="6" s="1"/>
  <c r="BA130" i="6" s="1"/>
  <c r="AW125" i="6"/>
  <c r="AY125" i="6" s="1"/>
  <c r="BA125" i="6" s="1"/>
  <c r="AW149" i="6"/>
  <c r="AY149" i="6" s="1"/>
  <c r="BA149" i="6" s="1"/>
  <c r="AW51" i="6"/>
  <c r="AY51" i="6" s="1"/>
  <c r="BA51" i="6" s="1"/>
  <c r="AW40" i="6"/>
  <c r="AY40" i="6" s="1"/>
  <c r="BA40" i="6" s="1"/>
  <c r="AW127" i="6"/>
  <c r="AY127" i="6" s="1"/>
  <c r="BA127" i="6" s="1"/>
  <c r="AW70" i="6"/>
  <c r="AY70" i="6" s="1"/>
  <c r="BA70" i="6" s="1"/>
  <c r="AW136" i="6"/>
  <c r="AY136" i="6" s="1"/>
  <c r="BA136" i="6" s="1"/>
  <c r="AW150" i="6"/>
  <c r="AY150" i="6" s="1"/>
  <c r="BA150" i="6" s="1"/>
  <c r="AW23" i="6"/>
  <c r="AY23" i="6" s="1"/>
  <c r="BA23" i="6" s="1"/>
  <c r="AW38" i="6"/>
  <c r="AY38" i="6" s="1"/>
  <c r="BA38" i="6" s="1"/>
  <c r="AW114" i="6"/>
  <c r="AY114" i="6" s="1"/>
  <c r="BA114" i="6" s="1"/>
  <c r="AW139" i="6"/>
  <c r="AY139" i="6" s="1"/>
  <c r="BA139" i="6" s="1"/>
  <c r="BB61" i="9"/>
  <c r="BD61" i="9" s="1"/>
  <c r="BF61" i="9" s="1"/>
  <c r="BI155" i="9"/>
  <c r="BB155" i="9" s="1"/>
  <c r="BD155" i="9" s="1"/>
  <c r="BF155" i="9" s="1"/>
  <c r="BB112" i="9"/>
  <c r="BD112" i="9" s="1"/>
  <c r="BF112" i="9" s="1"/>
  <c r="BB46" i="9"/>
  <c r="BD46" i="9" s="1"/>
  <c r="BF46" i="9" s="1"/>
  <c r="BB74" i="9"/>
  <c r="BD74" i="9" s="1"/>
  <c r="BF74" i="9" s="1"/>
  <c r="BB12" i="9"/>
  <c r="BD12" i="9" s="1"/>
  <c r="BF12" i="9" s="1"/>
  <c r="BB85" i="9"/>
  <c r="BD85" i="9" s="1"/>
  <c r="BF85" i="9" s="1"/>
  <c r="AW99" i="8"/>
  <c r="AY99" i="8" s="1"/>
  <c r="BA99" i="8" s="1"/>
  <c r="AW89" i="8"/>
  <c r="AY89" i="8" s="1"/>
  <c r="BA89" i="8" s="1"/>
  <c r="AW37" i="8"/>
  <c r="AY37" i="8" s="1"/>
  <c r="BA37" i="8" s="1"/>
  <c r="AW124" i="8"/>
  <c r="AY124" i="8" s="1"/>
  <c r="BA124" i="8" s="1"/>
  <c r="AW98" i="8"/>
  <c r="AY98" i="8" s="1"/>
  <c r="BA98" i="8" s="1"/>
  <c r="AW74" i="8"/>
  <c r="AY74" i="8" s="1"/>
  <c r="BA74" i="8" s="1"/>
  <c r="AW112" i="8"/>
  <c r="AY112" i="8" s="1"/>
  <c r="BA112" i="8" s="1"/>
  <c r="AW90" i="8"/>
  <c r="AY90" i="8" s="1"/>
  <c r="BA90" i="8" s="1"/>
  <c r="AW8" i="8"/>
  <c r="AY8" i="8" s="1"/>
  <c r="BA8" i="8" s="1"/>
  <c r="AW69" i="8"/>
  <c r="AY69" i="8" s="1"/>
  <c r="BA69" i="8" s="1"/>
  <c r="AW41" i="8"/>
  <c r="AY41" i="8" s="1"/>
  <c r="BA41" i="8" s="1"/>
  <c r="AW114" i="8"/>
  <c r="AY114" i="8" s="1"/>
  <c r="BA114" i="8" s="1"/>
  <c r="AW46" i="8"/>
  <c r="AY46" i="8" s="1"/>
  <c r="BA46" i="8" s="1"/>
  <c r="AW83" i="8"/>
  <c r="AY83" i="8" s="1"/>
  <c r="BA83" i="8" s="1"/>
  <c r="AW14" i="8"/>
  <c r="AY14" i="8" s="1"/>
  <c r="BA14" i="8" s="1"/>
  <c r="AW31" i="8"/>
  <c r="AY31" i="8" s="1"/>
  <c r="BA31" i="8" s="1"/>
  <c r="AW145" i="8"/>
  <c r="AY145" i="8" s="1"/>
  <c r="BA145" i="8" s="1"/>
  <c r="AW25" i="8"/>
  <c r="AY25" i="8" s="1"/>
  <c r="BA25" i="8" s="1"/>
  <c r="AW131" i="8"/>
  <c r="AY131" i="8" s="1"/>
  <c r="BA131" i="8" s="1"/>
  <c r="AW65" i="8"/>
  <c r="AY65" i="8" s="1"/>
  <c r="BA65" i="8" s="1"/>
  <c r="AW133" i="8"/>
  <c r="AY133" i="8" s="1"/>
  <c r="BA133" i="8" s="1"/>
  <c r="AW27" i="8"/>
  <c r="AY27" i="8" s="1"/>
  <c r="BA27" i="8" s="1"/>
  <c r="AW134" i="8"/>
  <c r="AY134" i="8" s="1"/>
  <c r="BA134" i="8" s="1"/>
  <c r="AW46" i="5"/>
  <c r="AY46" i="5" s="1"/>
  <c r="BA46" i="5" s="1"/>
  <c r="AW97" i="5"/>
  <c r="AY97" i="5" s="1"/>
  <c r="BA97" i="5" s="1"/>
  <c r="AW108" i="5"/>
  <c r="AY108" i="5" s="1"/>
  <c r="BA108" i="5" s="1"/>
  <c r="AW13" i="5"/>
  <c r="AY13" i="5" s="1"/>
  <c r="BA13" i="5" s="1"/>
  <c r="AW56" i="5"/>
  <c r="AY56" i="5" s="1"/>
  <c r="BA56" i="5" s="1"/>
  <c r="AW20" i="5"/>
  <c r="AY20" i="5" s="1"/>
  <c r="BA20" i="5" s="1"/>
  <c r="AW2" i="5"/>
  <c r="AY2" i="5" s="1"/>
  <c r="BA2" i="5" s="1"/>
  <c r="BB70" i="9"/>
  <c r="BD70" i="9" s="1"/>
  <c r="BF70" i="9" s="1"/>
  <c r="BI125" i="9"/>
  <c r="BB125" i="9" s="1"/>
  <c r="BD125" i="9" s="1"/>
  <c r="BF125" i="9" s="1"/>
  <c r="BI142" i="9"/>
  <c r="BB142" i="9" s="1"/>
  <c r="BD142" i="9" s="1"/>
  <c r="BF142" i="9" s="1"/>
  <c r="BI105" i="9"/>
  <c r="BI71" i="9"/>
  <c r="BI3" i="9"/>
  <c r="BI49" i="9"/>
  <c r="BI120" i="9"/>
  <c r="BI100" i="9"/>
  <c r="BB100" i="9" s="1"/>
  <c r="BD100" i="9" s="1"/>
  <c r="BF100" i="9" s="1"/>
  <c r="BI122" i="9"/>
  <c r="BB99" i="9"/>
  <c r="BD99" i="9" s="1"/>
  <c r="BF99" i="9" s="1"/>
  <c r="BI115" i="9"/>
  <c r="BB115" i="9" s="1"/>
  <c r="BD115" i="9" s="1"/>
  <c r="BF115" i="9" s="1"/>
  <c r="BI124" i="9"/>
  <c r="BB124" i="9" s="1"/>
  <c r="BD124" i="9" s="1"/>
  <c r="BF124" i="9" s="1"/>
  <c r="BI33" i="9"/>
  <c r="BB33" i="9" s="1"/>
  <c r="BD33" i="9" s="1"/>
  <c r="BF33" i="9" s="1"/>
  <c r="BB11" i="9"/>
  <c r="BD11" i="9" s="1"/>
  <c r="BF11" i="9" s="1"/>
  <c r="BI154" i="9"/>
  <c r="BB154" i="9" s="1"/>
  <c r="BD154" i="9" s="1"/>
  <c r="BF154" i="9" s="1"/>
  <c r="BB71" i="9"/>
  <c r="BD71" i="9" s="1"/>
  <c r="BF71" i="9" s="1"/>
  <c r="BI36" i="9"/>
  <c r="BB36" i="9" s="1"/>
  <c r="BD36" i="9" s="1"/>
  <c r="BF36" i="9" s="1"/>
  <c r="BI134" i="9"/>
  <c r="BB134" i="9" s="1"/>
  <c r="BD134" i="9" s="1"/>
  <c r="BF134" i="9" s="1"/>
  <c r="BI27" i="9"/>
  <c r="BB27" i="9" s="1"/>
  <c r="BD27" i="9" s="1"/>
  <c r="BF27" i="9" s="1"/>
  <c r="BI25" i="9"/>
  <c r="BB25" i="9" s="1"/>
  <c r="BD25" i="9" s="1"/>
  <c r="BF25" i="9" s="1"/>
  <c r="BI9" i="9"/>
  <c r="BB9" i="9" s="1"/>
  <c r="BD9" i="9" s="1"/>
  <c r="BF9" i="9" s="1"/>
  <c r="BI111" i="9"/>
  <c r="BI146" i="9"/>
  <c r="BB146" i="9" s="1"/>
  <c r="BD146" i="9" s="1"/>
  <c r="BF146" i="9" s="1"/>
  <c r="BI128" i="9"/>
  <c r="BB128" i="9" s="1"/>
  <c r="BD128" i="9" s="1"/>
  <c r="BF128" i="9" s="1"/>
  <c r="BI64" i="9"/>
  <c r="BB64" i="9" s="1"/>
  <c r="BD64" i="9" s="1"/>
  <c r="BF64" i="9" s="1"/>
  <c r="BI26" i="9"/>
  <c r="BB26" i="9" s="1"/>
  <c r="BD26" i="9" s="1"/>
  <c r="BF26" i="9" s="1"/>
  <c r="BI47" i="9"/>
  <c r="BI116" i="9"/>
  <c r="BI148" i="9"/>
  <c r="BB148" i="9" s="1"/>
  <c r="BD148" i="9" s="1"/>
  <c r="BF148" i="9" s="1"/>
  <c r="BI104" i="9"/>
  <c r="BB104" i="9" s="1"/>
  <c r="BD104" i="9" s="1"/>
  <c r="BF104" i="9" s="1"/>
  <c r="BI59" i="9"/>
  <c r="BB59" i="9" s="1"/>
  <c r="BD59" i="9" s="1"/>
  <c r="BF59" i="9" s="1"/>
  <c r="BI23" i="9"/>
  <c r="BB23" i="9" s="1"/>
  <c r="BD23" i="9" s="1"/>
  <c r="BF23" i="9" s="1"/>
  <c r="BI73" i="9"/>
  <c r="BB73" i="9" s="1"/>
  <c r="BD73" i="9" s="1"/>
  <c r="BF73" i="9" s="1"/>
  <c r="BI41" i="9"/>
  <c r="BB41" i="9" s="1"/>
  <c r="BD41" i="9" s="1"/>
  <c r="BF41" i="9" s="1"/>
  <c r="BI106" i="9"/>
  <c r="BB106" i="9" s="1"/>
  <c r="BD106" i="9" s="1"/>
  <c r="BF106" i="9" s="1"/>
  <c r="BI63" i="9"/>
  <c r="BB63" i="9" s="1"/>
  <c r="BD63" i="9" s="1"/>
  <c r="BF63" i="9" s="1"/>
  <c r="BI102" i="9"/>
  <c r="BB102" i="9" s="1"/>
  <c r="BD102" i="9" s="1"/>
  <c r="BF102" i="9" s="1"/>
  <c r="BI94" i="9"/>
  <c r="BB94" i="9" s="1"/>
  <c r="BD94" i="9" s="1"/>
  <c r="BF94" i="9" s="1"/>
  <c r="BI92" i="9"/>
  <c r="BB92" i="9" s="1"/>
  <c r="BD92" i="9" s="1"/>
  <c r="BF92" i="9" s="1"/>
  <c r="BI16" i="9"/>
  <c r="BB16" i="9" s="1"/>
  <c r="BD16" i="9" s="1"/>
  <c r="BF16" i="9" s="1"/>
  <c r="BI55" i="9"/>
  <c r="BB55" i="9" s="1"/>
  <c r="BD55" i="9" s="1"/>
  <c r="BF55" i="9" s="1"/>
  <c r="BI153" i="9"/>
  <c r="BB153" i="9" s="1"/>
  <c r="BD153" i="9" s="1"/>
  <c r="BF153" i="9" s="1"/>
  <c r="BI32" i="9"/>
  <c r="BB32" i="9" s="1"/>
  <c r="BD32" i="9" s="1"/>
  <c r="BF32" i="9" s="1"/>
  <c r="BI14" i="9"/>
  <c r="BB14" i="9" s="1"/>
  <c r="BD14" i="9" s="1"/>
  <c r="BF14" i="9" s="1"/>
  <c r="BI28" i="9"/>
  <c r="BB28" i="9" s="1"/>
  <c r="BD28" i="9" s="1"/>
  <c r="BF28" i="9" s="1"/>
  <c r="BI4" i="9"/>
  <c r="BB4" i="9" s="1"/>
  <c r="BD4" i="9" s="1"/>
  <c r="BF4" i="9" s="1"/>
  <c r="BI144" i="9"/>
  <c r="BB144" i="9" s="1"/>
  <c r="BD144" i="9" s="1"/>
  <c r="BF144" i="9" s="1"/>
  <c r="BI123" i="9"/>
  <c r="BB123" i="9" s="1"/>
  <c r="BD123" i="9" s="1"/>
  <c r="BF123" i="9" s="1"/>
  <c r="BI110" i="9"/>
  <c r="BB110" i="9" s="1"/>
  <c r="BD110" i="9" s="1"/>
  <c r="BF110" i="9" s="1"/>
  <c r="BI39" i="9"/>
  <c r="BB39" i="9" s="1"/>
  <c r="BD39" i="9" s="1"/>
  <c r="BF39" i="9" s="1"/>
  <c r="BI137" i="9"/>
  <c r="BB137" i="9" s="1"/>
  <c r="BD137" i="9" s="1"/>
  <c r="BF137" i="9" s="1"/>
  <c r="BI108" i="9"/>
  <c r="BB108" i="9" s="1"/>
  <c r="BD108" i="9" s="1"/>
  <c r="BF108" i="9" s="1"/>
  <c r="BI91" i="9"/>
  <c r="BB91" i="9" s="1"/>
  <c r="BD91" i="9" s="1"/>
  <c r="BF91" i="9" s="1"/>
  <c r="BI69" i="9"/>
  <c r="BB69" i="9" s="1"/>
  <c r="BD69" i="9" s="1"/>
  <c r="BF69" i="9" s="1"/>
  <c r="BI126" i="9"/>
  <c r="BB126" i="9" s="1"/>
  <c r="BD126" i="9" s="1"/>
  <c r="BF126" i="9" s="1"/>
  <c r="BI66" i="9"/>
  <c r="BB66" i="9" s="1"/>
  <c r="BD66" i="9" s="1"/>
  <c r="BF66" i="9" s="1"/>
  <c r="BI95" i="9"/>
  <c r="BB95" i="9" s="1"/>
  <c r="BD95" i="9" s="1"/>
  <c r="BF95" i="9" s="1"/>
  <c r="BI152" i="9"/>
  <c r="BB152" i="9" s="1"/>
  <c r="BD152" i="9" s="1"/>
  <c r="BF152" i="9" s="1"/>
  <c r="BI8" i="9"/>
  <c r="BB8" i="9" s="1"/>
  <c r="BD8" i="9" s="1"/>
  <c r="BF8" i="9" s="1"/>
  <c r="BI42" i="9"/>
  <c r="BB42" i="9" s="1"/>
  <c r="BD42" i="9" s="1"/>
  <c r="BF42" i="9" s="1"/>
  <c r="BB149" i="9"/>
  <c r="BD149" i="9" s="1"/>
  <c r="BF149" i="9" s="1"/>
  <c r="BI60" i="9"/>
  <c r="BB60" i="9" s="1"/>
  <c r="BD60" i="9" s="1"/>
  <c r="BF60" i="9" s="1"/>
  <c r="BI117" i="9"/>
  <c r="BB117" i="9" s="1"/>
  <c r="BD117" i="9" s="1"/>
  <c r="BF117" i="9" s="1"/>
  <c r="BI5" i="9"/>
  <c r="BB5" i="9" s="1"/>
  <c r="BD5" i="9" s="1"/>
  <c r="BF5" i="9" s="1"/>
  <c r="BI103" i="9"/>
  <c r="BB103" i="9" s="1"/>
  <c r="BD103" i="9" s="1"/>
  <c r="BF103" i="9" s="1"/>
  <c r="BI132" i="9"/>
  <c r="BB132" i="9" s="1"/>
  <c r="BD132" i="9" s="1"/>
  <c r="BF132" i="9" s="1"/>
  <c r="BI72" i="9"/>
  <c r="BB72" i="9" s="1"/>
  <c r="BD72" i="9" s="1"/>
  <c r="BF72" i="9" s="1"/>
  <c r="BI131" i="9"/>
  <c r="BI79" i="9"/>
  <c r="BB79" i="9" s="1"/>
  <c r="BD79" i="9" s="1"/>
  <c r="BF79" i="9" s="1"/>
  <c r="BI52" i="9"/>
  <c r="BB52" i="9" s="1"/>
  <c r="BD52" i="9" s="1"/>
  <c r="BF52" i="9" s="1"/>
  <c r="BI67" i="9"/>
  <c r="BB67" i="9" s="1"/>
  <c r="BD67" i="9" s="1"/>
  <c r="BF67" i="9" s="1"/>
  <c r="BI82" i="9"/>
  <c r="BB82" i="9" s="1"/>
  <c r="BD82" i="9" s="1"/>
  <c r="BF82" i="9" s="1"/>
  <c r="BI143" i="9"/>
  <c r="BB143" i="9" s="1"/>
  <c r="BD143" i="9" s="1"/>
  <c r="BF143" i="9" s="1"/>
  <c r="BI34" i="9"/>
  <c r="BB34" i="9" s="1"/>
  <c r="BD34" i="9" s="1"/>
  <c r="BF34" i="9" s="1"/>
  <c r="BI68" i="9"/>
  <c r="BB68" i="9" s="1"/>
  <c r="BD68" i="9" s="1"/>
  <c r="BF68" i="9" s="1"/>
  <c r="BI57" i="9"/>
  <c r="BB57" i="9" s="1"/>
  <c r="BD57" i="9" s="1"/>
  <c r="BF57" i="9" s="1"/>
  <c r="BI157" i="9"/>
  <c r="BB157" i="9" s="1"/>
  <c r="BD157" i="9" s="1"/>
  <c r="BF157" i="9" s="1"/>
  <c r="BI75" i="9"/>
  <c r="BB75" i="9" s="1"/>
  <c r="BD75" i="9" s="1"/>
  <c r="BF75" i="9" s="1"/>
  <c r="BI118" i="9"/>
  <c r="BB118" i="9" s="1"/>
  <c r="BD118" i="9" s="1"/>
  <c r="BF118" i="9" s="1"/>
  <c r="BI43" i="9"/>
  <c r="BB43" i="9" s="1"/>
  <c r="BD43" i="9" s="1"/>
  <c r="BF43" i="9" s="1"/>
  <c r="BI138" i="9"/>
  <c r="BB138" i="9" s="1"/>
  <c r="BD138" i="9" s="1"/>
  <c r="BF138" i="9" s="1"/>
  <c r="BB83" i="9"/>
  <c r="BD83" i="9" s="1"/>
  <c r="BF83" i="9" s="1"/>
  <c r="BB101" i="9"/>
  <c r="BD101" i="9" s="1"/>
  <c r="BF101" i="9" s="1"/>
  <c r="BB24" i="9"/>
  <c r="BD24" i="9" s="1"/>
  <c r="BF24" i="9" s="1"/>
  <c r="BB58" i="9"/>
  <c r="BD58" i="9" s="1"/>
  <c r="BF58" i="9" s="1"/>
  <c r="BI107" i="9"/>
  <c r="BI96" i="9"/>
  <c r="BB96" i="9" s="1"/>
  <c r="BD96" i="9" s="1"/>
  <c r="BF96" i="9" s="1"/>
  <c r="BI56" i="9"/>
  <c r="BB56" i="9" s="1"/>
  <c r="BD56" i="9" s="1"/>
  <c r="BF56" i="9" s="1"/>
  <c r="BI51" i="9"/>
  <c r="BB51" i="9" s="1"/>
  <c r="BD51" i="9" s="1"/>
  <c r="BF51" i="9" s="1"/>
  <c r="BI151" i="9"/>
  <c r="BB151" i="9" s="1"/>
  <c r="BD151" i="9" s="1"/>
  <c r="BF151" i="9" s="1"/>
  <c r="BI65" i="9"/>
  <c r="BB65" i="9" s="1"/>
  <c r="BD65" i="9" s="1"/>
  <c r="BF65" i="9" s="1"/>
  <c r="BI150" i="9"/>
  <c r="BB150" i="9" s="1"/>
  <c r="BD150" i="9" s="1"/>
  <c r="BF150" i="9" s="1"/>
  <c r="BI2" i="9"/>
  <c r="BB2" i="9" s="1"/>
  <c r="BD2" i="9" s="1"/>
  <c r="BF2" i="9" s="1"/>
  <c r="BI129" i="9"/>
  <c r="BB129" i="9" s="1"/>
  <c r="BD129" i="9" s="1"/>
  <c r="BF129" i="9" s="1"/>
  <c r="BI53" i="9"/>
  <c r="BB53" i="9" s="1"/>
  <c r="BD53" i="9" s="1"/>
  <c r="BF53" i="9" s="1"/>
  <c r="BI80" i="9"/>
  <c r="BB80" i="9" s="1"/>
  <c r="BD80" i="9" s="1"/>
  <c r="BF80" i="9" s="1"/>
  <c r="BB18" i="9"/>
  <c r="BD18" i="9" s="1"/>
  <c r="BF18" i="9" s="1"/>
  <c r="BI7" i="9"/>
  <c r="BB7" i="9" s="1"/>
  <c r="BD7" i="9" s="1"/>
  <c r="BF7" i="9" s="1"/>
  <c r="BI77" i="9"/>
  <c r="BB77" i="9" s="1"/>
  <c r="BD77" i="9" s="1"/>
  <c r="BF77" i="9" s="1"/>
  <c r="BB20" i="9"/>
  <c r="BD20" i="9" s="1"/>
  <c r="BF20" i="9" s="1"/>
  <c r="BB97" i="9"/>
  <c r="BD97" i="9" s="1"/>
  <c r="BF97" i="9" s="1"/>
  <c r="BI78" i="9"/>
  <c r="BB78" i="9" s="1"/>
  <c r="BD78" i="9" s="1"/>
  <c r="BF78" i="9" s="1"/>
  <c r="BB141" i="9"/>
  <c r="BD141" i="9" s="1"/>
  <c r="BF141" i="9" s="1"/>
  <c r="BI38" i="9"/>
  <c r="BB38" i="9" s="1"/>
  <c r="BD38" i="9" s="1"/>
  <c r="BF38" i="9" s="1"/>
  <c r="BI45" i="9"/>
  <c r="BB45" i="9" s="1"/>
  <c r="BD45" i="9" s="1"/>
  <c r="BF45" i="9" s="1"/>
  <c r="BI21" i="9"/>
  <c r="BB21" i="9" s="1"/>
  <c r="BD21" i="9" s="1"/>
  <c r="BF21" i="9" s="1"/>
  <c r="BI98" i="9"/>
  <c r="BB98" i="9" s="1"/>
  <c r="BD98" i="9" s="1"/>
  <c r="BF98" i="9" s="1"/>
  <c r="BI40" i="9"/>
  <c r="BB40" i="9" s="1"/>
  <c r="BD40" i="9" s="1"/>
  <c r="BF40" i="9" s="1"/>
  <c r="BI113" i="9"/>
  <c r="BB113" i="9" s="1"/>
  <c r="BD113" i="9" s="1"/>
  <c r="BF113" i="9" s="1"/>
  <c r="BI133" i="9"/>
  <c r="BB133" i="9" s="1"/>
  <c r="BD133" i="9" s="1"/>
  <c r="BF133" i="9" s="1"/>
  <c r="BI121" i="9"/>
  <c r="BB121" i="9" s="1"/>
  <c r="BD121" i="9" s="1"/>
  <c r="BF121" i="9" s="1"/>
  <c r="BI130" i="9"/>
  <c r="BB130" i="9" s="1"/>
  <c r="BD130" i="9" s="1"/>
  <c r="BF130" i="9" s="1"/>
  <c r="BI48" i="9"/>
  <c r="BB48" i="9" s="1"/>
  <c r="BD48" i="9" s="1"/>
  <c r="BF48" i="9" s="1"/>
  <c r="BI86" i="9"/>
  <c r="BB86" i="9" s="1"/>
  <c r="BD86" i="9" s="1"/>
  <c r="BF86" i="9" s="1"/>
  <c r="BB119" i="9"/>
  <c r="BD119" i="9" s="1"/>
  <c r="BF119" i="9" s="1"/>
  <c r="BI147" i="9"/>
  <c r="BB147" i="9" s="1"/>
  <c r="BD147" i="9" s="1"/>
  <c r="BF147" i="9" s="1"/>
  <c r="BB139" i="9"/>
  <c r="BD139" i="9" s="1"/>
  <c r="BF139" i="9" s="1"/>
  <c r="BB114" i="9"/>
  <c r="BD114" i="9" s="1"/>
  <c r="BF114" i="9" s="1"/>
  <c r="BB105" i="9"/>
  <c r="BD105" i="9" s="1"/>
  <c r="BF105" i="9" s="1"/>
  <c r="BB87" i="9"/>
  <c r="BD87" i="9" s="1"/>
  <c r="BF87" i="9" s="1"/>
  <c r="BB47" i="9"/>
  <c r="BD47" i="9" s="1"/>
  <c r="BF47" i="9" s="1"/>
  <c r="BB131" i="9"/>
  <c r="BD131" i="9" s="1"/>
  <c r="BF131" i="9" s="1"/>
  <c r="BB140" i="9"/>
  <c r="BD140" i="9" s="1"/>
  <c r="BF140" i="9" s="1"/>
  <c r="BB88" i="9"/>
  <c r="BD88" i="9" s="1"/>
  <c r="BF88" i="9" s="1"/>
  <c r="BB44" i="9"/>
  <c r="BD44" i="9" s="1"/>
  <c r="BF44" i="9" s="1"/>
  <c r="BB76" i="9"/>
  <c r="BD76" i="9" s="1"/>
  <c r="BF76" i="9" s="1"/>
  <c r="BB3" i="9"/>
  <c r="BD3" i="9" s="1"/>
  <c r="BF3" i="9" s="1"/>
  <c r="BB107" i="9"/>
  <c r="BD107" i="9" s="1"/>
  <c r="BF107" i="9" s="1"/>
  <c r="BB136" i="9"/>
  <c r="BD136" i="9" s="1"/>
  <c r="BF136" i="9" s="1"/>
  <c r="BB116" i="9"/>
  <c r="BD116" i="9" s="1"/>
  <c r="BF116" i="9" s="1"/>
  <c r="BB93" i="9"/>
  <c r="BD93" i="9" s="1"/>
  <c r="BF93" i="9" s="1"/>
  <c r="BB111" i="9"/>
  <c r="BD111" i="9" s="1"/>
  <c r="BF111" i="9" s="1"/>
  <c r="BB81" i="9"/>
  <c r="BD81" i="9" s="1"/>
  <c r="BF81" i="9" s="1"/>
  <c r="BB145" i="9"/>
  <c r="BD145" i="9" s="1"/>
  <c r="BF145" i="9" s="1"/>
  <c r="BB50" i="9"/>
  <c r="BD50" i="9" s="1"/>
  <c r="BF50" i="9" s="1"/>
  <c r="BB49" i="9"/>
  <c r="BD49" i="9" s="1"/>
  <c r="BF49" i="9" s="1"/>
  <c r="BB17" i="9"/>
  <c r="BD17" i="9" s="1"/>
  <c r="BF17" i="9" s="1"/>
  <c r="BB13" i="9"/>
  <c r="BD13" i="9" s="1"/>
  <c r="BF13" i="9" s="1"/>
  <c r="BB120" i="9"/>
  <c r="BD120" i="9" s="1"/>
  <c r="BF120" i="9" s="1"/>
  <c r="BB54" i="9"/>
  <c r="BD54" i="9" s="1"/>
  <c r="BF54" i="9" s="1"/>
  <c r="BB122" i="9"/>
  <c r="BD122" i="9" s="1"/>
  <c r="BF122" i="9" s="1"/>
  <c r="BB90" i="9"/>
  <c r="BD90" i="9" s="1"/>
  <c r="BF90" i="9" s="1"/>
  <c r="BB127" i="9"/>
  <c r="BD127" i="9" s="1"/>
  <c r="BF127" i="9" s="1"/>
  <c r="AW68" i="8"/>
  <c r="AY68" i="8" s="1"/>
  <c r="BA68" i="8" s="1"/>
  <c r="AW45" i="8"/>
  <c r="AY45" i="8" s="1"/>
  <c r="BA45" i="8" s="1"/>
  <c r="AW52" i="8"/>
  <c r="AY52" i="8" s="1"/>
  <c r="BA52" i="8" s="1"/>
  <c r="AW9" i="8"/>
  <c r="AY9" i="8" s="1"/>
  <c r="BA9" i="8" s="1"/>
  <c r="AW130" i="8"/>
  <c r="AY130" i="8" s="1"/>
  <c r="BA130" i="8" s="1"/>
  <c r="AW33" i="8"/>
  <c r="AY33" i="8" s="1"/>
  <c r="BA33" i="8" s="1"/>
  <c r="AW76" i="8"/>
  <c r="AY76" i="8" s="1"/>
  <c r="BA76" i="8" s="1"/>
  <c r="AW101" i="8"/>
  <c r="AY101" i="8" s="1"/>
  <c r="BA101" i="8" s="1"/>
  <c r="AW81" i="8"/>
  <c r="AY81" i="8" s="1"/>
  <c r="BA81" i="8" s="1"/>
  <c r="AW17" i="8"/>
  <c r="AY17" i="8" s="1"/>
  <c r="BA17" i="8" s="1"/>
  <c r="AW143" i="8"/>
  <c r="AY143" i="8" s="1"/>
  <c r="BA143" i="8" s="1"/>
  <c r="AW136" i="8"/>
  <c r="AY136" i="8" s="1"/>
  <c r="BA136" i="8" s="1"/>
  <c r="AW148" i="8"/>
  <c r="AY148" i="8" s="1"/>
  <c r="BA148" i="8" s="1"/>
  <c r="AW121" i="7"/>
  <c r="AY121" i="7" s="1"/>
  <c r="BA121" i="7" s="1"/>
  <c r="AW12" i="7"/>
  <c r="AY12" i="7" s="1"/>
  <c r="BA12" i="7" s="1"/>
  <c r="AW124" i="7"/>
  <c r="AY124" i="7" s="1"/>
  <c r="BA124" i="7" s="1"/>
  <c r="AW144" i="7"/>
  <c r="AY144" i="7" s="1"/>
  <c r="BA144" i="7" s="1"/>
  <c r="AW62" i="7"/>
  <c r="AY62" i="7" s="1"/>
  <c r="BA62" i="7" s="1"/>
  <c r="AW114" i="7"/>
  <c r="AY114" i="7" s="1"/>
  <c r="BA114" i="7" s="1"/>
  <c r="AW22" i="7"/>
  <c r="AY22" i="7" s="1"/>
  <c r="BA22" i="7" s="1"/>
  <c r="AW154" i="6"/>
  <c r="AY154" i="6" s="1"/>
  <c r="BA154" i="6" s="1"/>
  <c r="AW37" i="6"/>
  <c r="AY37" i="6" s="1"/>
  <c r="BA37" i="6" s="1"/>
  <c r="AW88" i="6"/>
  <c r="AY88" i="6" s="1"/>
  <c r="BA88" i="6" s="1"/>
  <c r="AW119" i="6"/>
  <c r="AY119" i="6" s="1"/>
  <c r="BA119" i="6" s="1"/>
  <c r="AW44" i="6"/>
  <c r="AY44" i="6" s="1"/>
  <c r="BA44" i="6" s="1"/>
  <c r="AW33" i="6"/>
  <c r="AY33" i="6" s="1"/>
  <c r="BA33" i="6" s="1"/>
  <c r="AW19" i="6"/>
  <c r="AY19" i="6" s="1"/>
  <c r="BA19" i="6" s="1"/>
  <c r="AW113" i="6"/>
  <c r="AY113" i="6" s="1"/>
  <c r="BA113" i="6" s="1"/>
  <c r="AW27" i="5"/>
  <c r="AY27" i="5" s="1"/>
  <c r="BA27" i="5" s="1"/>
  <c r="AW26" i="5"/>
  <c r="AY26" i="5" s="1"/>
  <c r="BA26" i="5" s="1"/>
  <c r="AW92" i="5"/>
  <c r="AY92" i="5" s="1"/>
  <c r="BA92" i="5" s="1"/>
  <c r="AW30" i="5"/>
  <c r="AY30" i="5" s="1"/>
  <c r="BA30" i="5" s="1"/>
  <c r="AW17" i="5"/>
  <c r="AY17" i="5" s="1"/>
  <c r="BA17" i="5" s="1"/>
  <c r="AW70" i="5"/>
  <c r="AY70" i="5" s="1"/>
  <c r="BA70" i="5" s="1"/>
  <c r="AW94" i="5"/>
  <c r="AY94" i="5" s="1"/>
  <c r="BA94" i="5" s="1"/>
  <c r="AW89" i="5"/>
  <c r="AY89" i="5" s="1"/>
  <c r="BA89" i="5" s="1"/>
  <c r="AW53" i="5"/>
  <c r="AY53" i="5" s="1"/>
  <c r="BA53" i="5" s="1"/>
  <c r="AW101" i="5"/>
  <c r="AY101" i="5" s="1"/>
  <c r="BA101" i="5" s="1"/>
  <c r="AW25" i="5"/>
  <c r="AY25" i="5" s="1"/>
  <c r="BA25" i="5" s="1"/>
  <c r="AZ10" i="5" l="1"/>
  <c r="AZ113" i="6"/>
  <c r="AZ135" i="7"/>
  <c r="AZ114" i="7"/>
  <c r="AZ144" i="7"/>
  <c r="AZ35" i="7"/>
  <c r="AZ12" i="7"/>
  <c r="AZ38" i="7"/>
  <c r="AZ45" i="7"/>
  <c r="AZ119" i="7"/>
  <c r="AZ99" i="7"/>
  <c r="AZ110" i="7"/>
  <c r="AZ112" i="7"/>
  <c r="AZ84" i="7"/>
  <c r="AZ22" i="7"/>
  <c r="AZ62" i="7"/>
  <c r="AZ124" i="7"/>
  <c r="AZ121" i="7"/>
  <c r="AZ72" i="7"/>
  <c r="AZ54" i="7"/>
  <c r="AZ128" i="7"/>
  <c r="AZ76" i="7"/>
  <c r="AZ142" i="7"/>
  <c r="AZ91" i="7"/>
  <c r="AZ106" i="7"/>
  <c r="AZ63" i="7"/>
  <c r="AZ143" i="7"/>
  <c r="AZ94" i="7"/>
  <c r="AZ85" i="7"/>
  <c r="AZ53" i="7"/>
  <c r="AZ49" i="7"/>
  <c r="AZ123" i="7"/>
  <c r="AZ87" i="7"/>
  <c r="AZ86" i="7"/>
  <c r="AZ7" i="7"/>
  <c r="AZ134" i="7"/>
  <c r="AZ8" i="7"/>
  <c r="AZ14" i="7"/>
  <c r="AZ92" i="7"/>
  <c r="AZ40" i="7"/>
  <c r="AZ80" i="7"/>
  <c r="AZ77" i="7"/>
  <c r="AZ118" i="7"/>
  <c r="AZ95" i="7"/>
  <c r="AZ18" i="7"/>
  <c r="AZ44" i="7"/>
  <c r="AZ88" i="7"/>
  <c r="AZ42" i="7"/>
  <c r="AZ74" i="7"/>
  <c r="AZ101" i="7"/>
  <c r="AZ21" i="7"/>
  <c r="AZ117" i="7"/>
  <c r="AZ30" i="7"/>
  <c r="AZ154" i="7"/>
  <c r="AZ151" i="7"/>
  <c r="AZ59" i="7"/>
  <c r="AZ10" i="7"/>
  <c r="AZ147" i="7"/>
  <c r="AZ79" i="7"/>
  <c r="AZ96" i="7"/>
  <c r="AZ67" i="7"/>
  <c r="AZ141" i="7"/>
  <c r="AZ41" i="7"/>
  <c r="AZ90" i="7"/>
  <c r="AZ55" i="7"/>
  <c r="AZ31" i="7"/>
  <c r="AZ148" i="7"/>
  <c r="AZ116" i="7"/>
  <c r="AZ64" i="7"/>
  <c r="AZ51" i="7"/>
  <c r="AZ125" i="7"/>
  <c r="AZ6" i="7"/>
  <c r="AZ13" i="7"/>
  <c r="AZ43" i="7"/>
  <c r="AZ145" i="7"/>
  <c r="AZ104" i="7"/>
  <c r="AZ111" i="7"/>
  <c r="AZ58" i="7"/>
  <c r="AZ16" i="7"/>
  <c r="AZ130" i="7"/>
  <c r="AZ122" i="7"/>
  <c r="AZ48" i="7"/>
  <c r="AZ3" i="7"/>
  <c r="AZ34" i="7"/>
  <c r="AZ89" i="7"/>
  <c r="AZ37" i="7"/>
  <c r="AZ132" i="7"/>
  <c r="AZ120" i="7"/>
  <c r="AZ97" i="7"/>
  <c r="AZ36" i="7"/>
  <c r="AZ70" i="7"/>
  <c r="AZ33" i="7"/>
  <c r="AZ52" i="7"/>
  <c r="AZ25" i="7"/>
  <c r="AZ28" i="7"/>
  <c r="AZ5" i="7"/>
  <c r="AZ15" i="7"/>
  <c r="AZ46" i="7"/>
  <c r="AZ103" i="7"/>
  <c r="AZ69" i="7"/>
  <c r="AZ27" i="7"/>
  <c r="AZ65" i="7"/>
  <c r="AZ136" i="7"/>
  <c r="AZ115" i="7"/>
  <c r="AZ39" i="7"/>
  <c r="AZ73" i="7"/>
  <c r="AZ71" i="7"/>
  <c r="AZ113" i="7"/>
  <c r="AZ2" i="7"/>
  <c r="AZ20" i="7"/>
  <c r="AZ138" i="7"/>
  <c r="AZ81" i="7"/>
  <c r="AZ66" i="7"/>
  <c r="AZ100" i="7"/>
  <c r="AZ23" i="7"/>
  <c r="AZ75" i="7"/>
  <c r="AZ137" i="7"/>
  <c r="AZ68" i="7"/>
  <c r="AZ108" i="7"/>
  <c r="AZ26" i="7"/>
  <c r="AZ140" i="7"/>
  <c r="AZ60" i="7"/>
  <c r="AZ102" i="7"/>
  <c r="AZ24" i="7"/>
  <c r="AZ131" i="7"/>
  <c r="AZ17" i="7"/>
  <c r="AZ61" i="7"/>
  <c r="AZ133" i="7"/>
  <c r="AZ50" i="7"/>
  <c r="AZ107" i="7"/>
  <c r="AZ47" i="7"/>
  <c r="AZ83" i="7"/>
  <c r="AZ126" i="7"/>
  <c r="AZ129" i="7"/>
  <c r="AZ149" i="7"/>
  <c r="AZ127" i="7"/>
  <c r="AZ57" i="7"/>
  <c r="AZ56" i="7"/>
  <c r="AZ11" i="7"/>
  <c r="AZ139" i="7"/>
  <c r="AZ153" i="7"/>
  <c r="AZ78" i="7"/>
  <c r="AZ19" i="7"/>
  <c r="AZ82" i="7"/>
  <c r="AZ146" i="7"/>
  <c r="AZ98" i="7"/>
  <c r="AZ150" i="7"/>
  <c r="AZ4" i="7"/>
  <c r="AZ152" i="7"/>
  <c r="AZ9" i="7"/>
  <c r="AZ109" i="7"/>
  <c r="AZ93" i="7"/>
  <c r="AZ32" i="7"/>
  <c r="AZ105" i="7"/>
  <c r="AZ29" i="7"/>
  <c r="AZ136" i="8"/>
  <c r="AZ135" i="8"/>
  <c r="AZ134" i="8"/>
  <c r="AZ133" i="8"/>
  <c r="AZ131" i="8"/>
  <c r="AZ145" i="8"/>
  <c r="AZ14" i="8"/>
  <c r="AZ46" i="8"/>
  <c r="AZ41" i="8"/>
  <c r="AZ8" i="8"/>
  <c r="AZ112" i="8"/>
  <c r="AZ98" i="8"/>
  <c r="AZ37" i="8"/>
  <c r="AZ99" i="8"/>
  <c r="AZ96" i="8"/>
  <c r="AZ139" i="8"/>
  <c r="AZ138" i="8"/>
  <c r="AZ23" i="8"/>
  <c r="AZ28" i="8"/>
  <c r="AZ103" i="8"/>
  <c r="AZ55" i="8"/>
  <c r="AZ92" i="8"/>
  <c r="AZ115" i="8"/>
  <c r="AZ77" i="8"/>
  <c r="AZ71" i="8"/>
  <c r="AZ36" i="8"/>
  <c r="AZ38" i="8"/>
  <c r="AZ104" i="8"/>
  <c r="AZ72" i="8"/>
  <c r="AZ142" i="8"/>
  <c r="AZ106" i="8"/>
  <c r="AZ30" i="8"/>
  <c r="AZ3" i="8"/>
  <c r="AZ61" i="8"/>
  <c r="AZ53" i="8"/>
  <c r="AZ141" i="8"/>
  <c r="AZ152" i="8"/>
  <c r="AZ82" i="8"/>
  <c r="AZ59" i="8"/>
  <c r="AZ149" i="8"/>
  <c r="AZ125" i="8"/>
  <c r="AZ20" i="8"/>
  <c r="AZ62" i="8"/>
  <c r="AZ73" i="8"/>
  <c r="AZ39" i="8"/>
  <c r="AZ57" i="8"/>
  <c r="AZ86" i="8"/>
  <c r="AZ15" i="8"/>
  <c r="AZ11" i="8"/>
  <c r="AZ78" i="8"/>
  <c r="AZ137" i="8"/>
  <c r="AZ12" i="8"/>
  <c r="AZ109" i="8"/>
  <c r="AZ150" i="8"/>
  <c r="AZ122" i="8"/>
  <c r="AZ151" i="8"/>
  <c r="AZ34" i="8"/>
  <c r="AZ60" i="8"/>
  <c r="AZ66" i="8"/>
  <c r="AZ7" i="8"/>
  <c r="AZ102" i="8"/>
  <c r="AZ13" i="8"/>
  <c r="AZ16" i="8"/>
  <c r="AZ132" i="8"/>
  <c r="AZ116" i="8"/>
  <c r="AZ56" i="8"/>
  <c r="AZ153" i="8"/>
  <c r="AZ75" i="8"/>
  <c r="AZ120" i="8"/>
  <c r="AZ146" i="8"/>
  <c r="AZ26" i="8"/>
  <c r="AZ17" i="8"/>
  <c r="AZ101" i="8"/>
  <c r="AZ33" i="8"/>
  <c r="AZ9" i="8"/>
  <c r="AZ45" i="8"/>
  <c r="AZ95" i="8"/>
  <c r="AZ148" i="8"/>
  <c r="AZ143" i="8"/>
  <c r="AZ81" i="8"/>
  <c r="AZ76" i="8"/>
  <c r="AZ130" i="8"/>
  <c r="AZ52" i="8"/>
  <c r="AZ68" i="8"/>
  <c r="AZ27" i="8"/>
  <c r="AZ65" i="8"/>
  <c r="AZ25" i="8"/>
  <c r="AZ31" i="8"/>
  <c r="AZ83" i="8"/>
  <c r="AZ114" i="8"/>
  <c r="AZ69" i="8"/>
  <c r="AZ90" i="8"/>
  <c r="AZ74" i="8"/>
  <c r="AZ124" i="8"/>
  <c r="AZ89" i="8"/>
  <c r="AZ85" i="8"/>
  <c r="AZ19" i="8"/>
  <c r="AZ58" i="8"/>
  <c r="AZ70" i="8"/>
  <c r="AZ88" i="8"/>
  <c r="AZ63" i="8"/>
  <c r="AZ147" i="8"/>
  <c r="AZ110" i="8"/>
  <c r="AZ47" i="8"/>
  <c r="AZ80" i="8"/>
  <c r="AZ51" i="8"/>
  <c r="AZ129" i="8"/>
  <c r="AZ127" i="8"/>
  <c r="AZ113" i="8"/>
  <c r="AZ144" i="8"/>
  <c r="AZ119" i="8"/>
  <c r="AZ32" i="8"/>
  <c r="AZ35" i="8"/>
  <c r="AZ48" i="8"/>
  <c r="AZ123" i="8"/>
  <c r="AZ84" i="8"/>
  <c r="AZ6" i="8"/>
  <c r="AZ24" i="8"/>
  <c r="AZ21" i="8"/>
  <c r="AZ79" i="8"/>
  <c r="AZ126" i="8"/>
  <c r="AZ64" i="8"/>
  <c r="AZ54" i="8"/>
  <c r="AZ100" i="8"/>
  <c r="AZ49" i="8"/>
  <c r="AZ118" i="8"/>
  <c r="AZ22" i="8"/>
  <c r="AZ2" i="8"/>
  <c r="AZ42" i="8"/>
  <c r="AZ111" i="8"/>
  <c r="AZ5" i="8"/>
  <c r="AZ87" i="8"/>
  <c r="AZ108" i="8"/>
  <c r="AZ140" i="8"/>
  <c r="AZ121" i="8"/>
  <c r="AZ29" i="8"/>
  <c r="AZ97" i="8"/>
  <c r="AZ105" i="8"/>
  <c r="AZ18" i="8"/>
  <c r="AZ67" i="8"/>
  <c r="AZ50" i="8"/>
  <c r="AZ107" i="8"/>
  <c r="AZ10" i="8"/>
  <c r="AZ43" i="8"/>
  <c r="AZ117" i="8"/>
  <c r="AZ40" i="8"/>
  <c r="AZ128" i="8"/>
  <c r="AZ94" i="8"/>
  <c r="AZ44" i="8"/>
  <c r="AZ93" i="8"/>
  <c r="AZ4" i="8"/>
  <c r="AZ91" i="8"/>
  <c r="AZ154" i="8"/>
  <c r="AZ101" i="5"/>
  <c r="AZ33" i="6"/>
  <c r="AZ37" i="6"/>
  <c r="AZ38" i="6"/>
  <c r="AZ40" i="6"/>
  <c r="AZ19" i="6"/>
  <c r="AZ44" i="6"/>
  <c r="AZ88" i="6"/>
  <c r="AZ154" i="6"/>
  <c r="AZ114" i="6"/>
  <c r="AZ23" i="6"/>
  <c r="AZ136" i="6"/>
  <c r="AZ127" i="6"/>
  <c r="AZ51" i="6"/>
  <c r="AZ125" i="6"/>
  <c r="AZ151" i="6"/>
  <c r="AZ122" i="6"/>
  <c r="AZ108" i="6"/>
  <c r="AZ138" i="6"/>
  <c r="AZ26" i="6"/>
  <c r="AZ56" i="6"/>
  <c r="AZ71" i="6"/>
  <c r="AZ126" i="6"/>
  <c r="AZ116" i="6"/>
  <c r="AZ5" i="6"/>
  <c r="AZ14" i="6"/>
  <c r="AZ50" i="6"/>
  <c r="AZ133" i="6"/>
  <c r="AZ47" i="6"/>
  <c r="AZ77" i="6"/>
  <c r="AZ92" i="6"/>
  <c r="AZ115" i="6"/>
  <c r="AZ20" i="6"/>
  <c r="AZ30" i="6"/>
  <c r="AZ29" i="6"/>
  <c r="AZ35" i="6"/>
  <c r="AZ146" i="6"/>
  <c r="AZ41" i="6"/>
  <c r="AZ107" i="6"/>
  <c r="AZ8" i="6"/>
  <c r="AZ67" i="6"/>
  <c r="AZ81" i="6"/>
  <c r="AZ75" i="6"/>
  <c r="AZ55" i="6"/>
  <c r="AZ105" i="6"/>
  <c r="AZ104" i="6"/>
  <c r="AZ78" i="6"/>
  <c r="AZ135" i="6"/>
  <c r="AZ91" i="6"/>
  <c r="AZ16" i="6"/>
  <c r="AZ76" i="6"/>
  <c r="AZ52" i="6"/>
  <c r="AZ34" i="6"/>
  <c r="AZ129" i="6"/>
  <c r="AZ11" i="6"/>
  <c r="AZ3" i="6"/>
  <c r="AZ112" i="6"/>
  <c r="AZ100" i="6"/>
  <c r="AZ153" i="6"/>
  <c r="AZ86" i="6"/>
  <c r="AZ48" i="6"/>
  <c r="AZ42" i="6"/>
  <c r="AZ110" i="6"/>
  <c r="AZ54" i="6"/>
  <c r="AZ18" i="6"/>
  <c r="AZ85" i="6"/>
  <c r="AZ82" i="6"/>
  <c r="AZ79" i="6"/>
  <c r="AZ10" i="6"/>
  <c r="AZ95" i="6"/>
  <c r="AZ137" i="6"/>
  <c r="AZ24" i="6"/>
  <c r="AZ65" i="6"/>
  <c r="AZ21" i="6"/>
  <c r="AZ96" i="6"/>
  <c r="AZ13" i="6"/>
  <c r="AZ6" i="6"/>
  <c r="AZ87" i="6"/>
  <c r="AZ43" i="6"/>
  <c r="AZ141" i="6"/>
  <c r="AZ120" i="6"/>
  <c r="AZ119" i="6"/>
  <c r="AZ139" i="6"/>
  <c r="AZ150" i="6"/>
  <c r="AZ70" i="6"/>
  <c r="AZ149" i="6"/>
  <c r="AZ130" i="6"/>
  <c r="AZ144" i="6"/>
  <c r="AZ9" i="6"/>
  <c r="AZ12" i="6"/>
  <c r="AZ45" i="6"/>
  <c r="AZ58" i="6"/>
  <c r="AZ103" i="6"/>
  <c r="AZ25" i="6"/>
  <c r="AZ73" i="6"/>
  <c r="AZ118" i="6"/>
  <c r="AZ31" i="6"/>
  <c r="AZ148" i="6"/>
  <c r="AZ27" i="6"/>
  <c r="AZ69" i="6"/>
  <c r="AZ102" i="6"/>
  <c r="AZ83" i="6"/>
  <c r="AZ64" i="6"/>
  <c r="AZ22" i="6"/>
  <c r="AZ80" i="6"/>
  <c r="AZ152" i="6"/>
  <c r="AZ61" i="6"/>
  <c r="AZ62" i="6"/>
  <c r="AZ63" i="6"/>
  <c r="AZ7" i="6"/>
  <c r="AZ90" i="6"/>
  <c r="AZ143" i="6"/>
  <c r="AZ101" i="6"/>
  <c r="AZ17" i="6"/>
  <c r="AZ147" i="6"/>
  <c r="AZ123" i="6"/>
  <c r="AZ97" i="6"/>
  <c r="AZ93" i="6"/>
  <c r="AZ32" i="6"/>
  <c r="AZ117" i="6"/>
  <c r="AZ98" i="6"/>
  <c r="AZ142" i="6"/>
  <c r="AZ74" i="6"/>
  <c r="AZ121" i="6"/>
  <c r="AZ39" i="6"/>
  <c r="AZ140" i="6"/>
  <c r="AZ109" i="6"/>
  <c r="AZ106" i="6"/>
  <c r="AZ145" i="6"/>
  <c r="AZ128" i="6"/>
  <c r="AZ89" i="6"/>
  <c r="AZ57" i="6"/>
  <c r="AZ134" i="6"/>
  <c r="AZ66" i="6"/>
  <c r="AZ49" i="6"/>
  <c r="AZ132" i="6"/>
  <c r="AZ84" i="6"/>
  <c r="AZ60" i="6"/>
  <c r="AZ68" i="6"/>
  <c r="AZ111" i="6"/>
  <c r="AZ46" i="6"/>
  <c r="AZ94" i="6"/>
  <c r="AZ53" i="6"/>
  <c r="AZ99" i="6"/>
  <c r="AZ2" i="6"/>
  <c r="AZ59" i="6"/>
  <c r="AZ36" i="6"/>
  <c r="AZ131" i="6"/>
  <c r="AZ15" i="6"/>
  <c r="AZ28" i="6"/>
  <c r="AZ124" i="6"/>
  <c r="AZ72" i="6"/>
  <c r="AZ4" i="6"/>
  <c r="BE158" i="9"/>
  <c r="BE154" i="9"/>
  <c r="BE85" i="9"/>
  <c r="BE46" i="9"/>
  <c r="BE31" i="9"/>
  <c r="BE35" i="9"/>
  <c r="BE30" i="9"/>
  <c r="BE112" i="9"/>
  <c r="BE42" i="9"/>
  <c r="BE138" i="9"/>
  <c r="BE8" i="9"/>
  <c r="BE55" i="9"/>
  <c r="BE129" i="9"/>
  <c r="BE141" i="9"/>
  <c r="BE115" i="9"/>
  <c r="BE127" i="9"/>
  <c r="BE90" i="9"/>
  <c r="BE54" i="9"/>
  <c r="BE120" i="9"/>
  <c r="BE81" i="9"/>
  <c r="BE146" i="9"/>
  <c r="BE150" i="9"/>
  <c r="BE86" i="9"/>
  <c r="BE130" i="9"/>
  <c r="BE133" i="9"/>
  <c r="BE106" i="9"/>
  <c r="BE137" i="9"/>
  <c r="BE39" i="9"/>
  <c r="BE43" i="9"/>
  <c r="BE144" i="9"/>
  <c r="BE156" i="9"/>
  <c r="BE147" i="9"/>
  <c r="BE78" i="9"/>
  <c r="BE76" i="9"/>
  <c r="BE82" i="9"/>
  <c r="BE52" i="9"/>
  <c r="BE131" i="9"/>
  <c r="BE47" i="9"/>
  <c r="BE7" i="9"/>
  <c r="BE87" i="9"/>
  <c r="BE116" i="9"/>
  <c r="BE16" i="9"/>
  <c r="BE34" i="9"/>
  <c r="BE92" i="9"/>
  <c r="BE155" i="9"/>
  <c r="BE49" i="9"/>
  <c r="BE124" i="9"/>
  <c r="BE126" i="9"/>
  <c r="BE91" i="9"/>
  <c r="BE108" i="9"/>
  <c r="BE113" i="9"/>
  <c r="BE98" i="9"/>
  <c r="BE101" i="9"/>
  <c r="BE17" i="9"/>
  <c r="BE5" i="9"/>
  <c r="BE6" i="9"/>
  <c r="BE74" i="9"/>
  <c r="BE24" i="9"/>
  <c r="BE21" i="9"/>
  <c r="BE153" i="9"/>
  <c r="BE32" i="9"/>
  <c r="BE14" i="9"/>
  <c r="BE38" i="9"/>
  <c r="BE45" i="9"/>
  <c r="BE12" i="9"/>
  <c r="BE11" i="9"/>
  <c r="BE26" i="9"/>
  <c r="BE58" i="9"/>
  <c r="BE66" i="9"/>
  <c r="BE95" i="9"/>
  <c r="BE152" i="9"/>
  <c r="BE65" i="9"/>
  <c r="BE51" i="9"/>
  <c r="BE88" i="9"/>
  <c r="BE57" i="9"/>
  <c r="BE104" i="9"/>
  <c r="BE157" i="9"/>
  <c r="BE125" i="9"/>
  <c r="BE60" i="9"/>
  <c r="BE136" i="9"/>
  <c r="BE3" i="9"/>
  <c r="BE96" i="9"/>
  <c r="BE15" i="9"/>
  <c r="BE27" i="9"/>
  <c r="BE36" i="9"/>
  <c r="BE110" i="9"/>
  <c r="BE135" i="9"/>
  <c r="BE2" i="9"/>
  <c r="BE114" i="9"/>
  <c r="BE68" i="9"/>
  <c r="BE149" i="9"/>
  <c r="BE122" i="9"/>
  <c r="BE100" i="9"/>
  <c r="BE128" i="9"/>
  <c r="BE111" i="9"/>
  <c r="BE48" i="9"/>
  <c r="BE121" i="9"/>
  <c r="BE28" i="9"/>
  <c r="BE93" i="9"/>
  <c r="BE37" i="9"/>
  <c r="BE10" i="9"/>
  <c r="BE44" i="9"/>
  <c r="BE4" i="9"/>
  <c r="BE18" i="9"/>
  <c r="BE145" i="9"/>
  <c r="BE83" i="9"/>
  <c r="BE140" i="9"/>
  <c r="BE67" i="9"/>
  <c r="BE79" i="9"/>
  <c r="BE72" i="9"/>
  <c r="BE71" i="9"/>
  <c r="BE105" i="9"/>
  <c r="BE29" i="9"/>
  <c r="BE59" i="9"/>
  <c r="BE22" i="9"/>
  <c r="BE143" i="9"/>
  <c r="BE77" i="9"/>
  <c r="BE53" i="9"/>
  <c r="BE94" i="9"/>
  <c r="BE50" i="9"/>
  <c r="BE69" i="9"/>
  <c r="BE61" i="9"/>
  <c r="BE70" i="9"/>
  <c r="BE40" i="9"/>
  <c r="BE139" i="9"/>
  <c r="BE20" i="9"/>
  <c r="BE13" i="9"/>
  <c r="BE62" i="9"/>
  <c r="BE19" i="9"/>
  <c r="BE123" i="9"/>
  <c r="BE103" i="9"/>
  <c r="BE23" i="9"/>
  <c r="BE73" i="9"/>
  <c r="BE41" i="9"/>
  <c r="BE117" i="9"/>
  <c r="BE64" i="9"/>
  <c r="BE89" i="9"/>
  <c r="BE109" i="9"/>
  <c r="BE97" i="9"/>
  <c r="BE132" i="9"/>
  <c r="BE99" i="9"/>
  <c r="BE75" i="9"/>
  <c r="BE118" i="9"/>
  <c r="BE119" i="9"/>
  <c r="BE151" i="9"/>
  <c r="BE56" i="9"/>
  <c r="BE63" i="9"/>
  <c r="BE142" i="9"/>
  <c r="BE148" i="9"/>
  <c r="BE84" i="9"/>
  <c r="BE80" i="9"/>
  <c r="BE9" i="9"/>
  <c r="BE33" i="9"/>
  <c r="BE102" i="9"/>
  <c r="BE107" i="9"/>
  <c r="BE25" i="9"/>
  <c r="BE134" i="9"/>
  <c r="AZ72" i="5"/>
  <c r="AZ33" i="5"/>
  <c r="AZ130" i="5"/>
  <c r="AZ49" i="5"/>
  <c r="AZ105" i="5"/>
  <c r="AZ22" i="5"/>
  <c r="AZ25" i="5"/>
  <c r="AZ47" i="5"/>
  <c r="AZ59" i="5"/>
  <c r="AZ21" i="5"/>
  <c r="AZ111" i="5"/>
  <c r="AZ98" i="5"/>
  <c r="AZ113" i="5"/>
  <c r="AZ116" i="5"/>
  <c r="AZ35" i="5"/>
  <c r="AZ88" i="5"/>
  <c r="AZ94" i="5"/>
  <c r="AZ17" i="5"/>
  <c r="AZ55" i="5"/>
  <c r="AZ23" i="5"/>
  <c r="AZ27" i="5"/>
  <c r="AZ36" i="5"/>
  <c r="AZ14" i="5"/>
  <c r="AZ2" i="5"/>
  <c r="AZ13" i="5"/>
  <c r="AZ56" i="5"/>
  <c r="AZ127" i="5"/>
  <c r="AZ114" i="5"/>
  <c r="AZ100" i="5"/>
  <c r="AZ46" i="5"/>
  <c r="AZ28" i="5"/>
  <c r="AZ136" i="5"/>
  <c r="AZ121" i="5"/>
  <c r="AZ117" i="5"/>
  <c r="AZ62" i="5"/>
  <c r="AZ44" i="5"/>
  <c r="AZ126" i="5"/>
  <c r="AZ128" i="5"/>
  <c r="AZ19" i="5"/>
  <c r="AZ120" i="5"/>
  <c r="AZ34" i="5"/>
  <c r="AZ41" i="5"/>
  <c r="AZ63" i="5"/>
  <c r="AZ118" i="5"/>
  <c r="AZ77" i="5"/>
  <c r="AZ119" i="5"/>
  <c r="AZ64" i="5"/>
  <c r="AZ50" i="5"/>
  <c r="AZ51" i="5"/>
  <c r="AZ112" i="5"/>
  <c r="AZ82" i="5"/>
  <c r="AZ9" i="5"/>
  <c r="AZ91" i="5"/>
  <c r="AZ4" i="5"/>
  <c r="AZ135" i="5"/>
  <c r="AZ129" i="5"/>
  <c r="AZ54" i="5"/>
  <c r="AZ86" i="5"/>
  <c r="AZ75" i="5"/>
  <c r="AZ93" i="5"/>
  <c r="AZ65" i="5"/>
  <c r="AZ124" i="5"/>
  <c r="AZ137" i="5"/>
  <c r="AZ133" i="5"/>
  <c r="AZ140" i="5"/>
  <c r="AZ139" i="5"/>
  <c r="AZ57" i="5"/>
  <c r="AZ141" i="5"/>
  <c r="AZ39" i="5"/>
  <c r="AZ12" i="5"/>
  <c r="AZ87" i="5"/>
  <c r="AZ71" i="5"/>
  <c r="AZ76" i="5"/>
  <c r="AZ108" i="5"/>
  <c r="AZ74" i="5"/>
  <c r="AZ58" i="5"/>
  <c r="AZ109" i="5"/>
  <c r="AZ6" i="5"/>
  <c r="AZ18" i="5"/>
  <c r="AZ45" i="5"/>
  <c r="AZ53" i="5"/>
  <c r="AZ89" i="5"/>
  <c r="AZ70" i="5"/>
  <c r="AZ30" i="5"/>
  <c r="AZ92" i="5"/>
  <c r="AZ26" i="5"/>
  <c r="AZ8" i="5"/>
  <c r="AZ84" i="5"/>
  <c r="AZ79" i="5"/>
  <c r="AZ42" i="5"/>
  <c r="AZ20" i="5"/>
  <c r="AZ81" i="5"/>
  <c r="AZ16" i="5"/>
  <c r="AZ131" i="5"/>
  <c r="AZ97" i="5"/>
  <c r="AZ78" i="5"/>
  <c r="AZ60" i="5"/>
  <c r="AZ123" i="5"/>
  <c r="AZ66" i="5"/>
  <c r="AZ11" i="5"/>
  <c r="AZ103" i="5"/>
  <c r="AZ3" i="5"/>
  <c r="AZ15" i="5"/>
  <c r="AZ95" i="5"/>
  <c r="AZ40" i="5"/>
  <c r="AZ69" i="5"/>
  <c r="AZ125" i="5"/>
  <c r="AZ24" i="5"/>
  <c r="AZ96" i="5"/>
  <c r="AZ110" i="5"/>
  <c r="AZ138" i="5"/>
  <c r="AZ38" i="5"/>
  <c r="AZ43" i="5"/>
  <c r="AZ5" i="5"/>
  <c r="AZ61" i="5"/>
  <c r="AZ80" i="5"/>
  <c r="AZ83" i="5"/>
  <c r="AZ99" i="5"/>
  <c r="AZ85" i="5"/>
  <c r="AZ107" i="5"/>
  <c r="AZ132" i="5"/>
  <c r="AZ31" i="5"/>
  <c r="AZ37" i="5"/>
  <c r="AZ68" i="5"/>
  <c r="AZ52" i="5"/>
  <c r="AZ67" i="5"/>
  <c r="AZ90" i="5"/>
  <c r="AZ7" i="5"/>
  <c r="AZ104" i="5"/>
  <c r="AZ102" i="5"/>
  <c r="AZ122" i="5"/>
  <c r="AZ142" i="5"/>
  <c r="AZ115" i="5"/>
  <c r="AZ73" i="5"/>
  <c r="AZ48" i="5"/>
  <c r="AZ32" i="5"/>
  <c r="AZ106" i="5"/>
  <c r="AZ134" i="5"/>
  <c r="AZ29" i="5"/>
</calcChain>
</file>

<file path=xl/sharedStrings.xml><?xml version="1.0" encoding="utf-8"?>
<sst xmlns="http://schemas.openxmlformats.org/spreadsheetml/2006/main" count="4760" uniqueCount="226">
  <si>
    <t>1A Procedural Justice</t>
  </si>
  <si>
    <t>1B Civil Justice</t>
  </si>
  <si>
    <t>1C Criminal Justice</t>
  </si>
  <si>
    <t>1 Rule of Law</t>
  </si>
  <si>
    <t>2A Homicide</t>
  </si>
  <si>
    <t>2Bi Disappearance</t>
  </si>
  <si>
    <t>2Bii Intensity of the Violent Conflicts</t>
  </si>
  <si>
    <t>2Biii Internal Organised Conflict</t>
  </si>
  <si>
    <t>2Biv Terrorism Fatalities</t>
  </si>
  <si>
    <t xml:space="preserve">2Bv Terrorism Injured </t>
  </si>
  <si>
    <t>2B Disapperance, Conflict &amp; Terrorism</t>
  </si>
  <si>
    <t>2Ci Female Genital Mutilation</t>
  </si>
  <si>
    <t>2Cii Missing Women</t>
  </si>
  <si>
    <t>2 Security &amp; Safety</t>
  </si>
  <si>
    <t>3A Freedom of Foreign Movement</t>
  </si>
  <si>
    <t>3B Freedom of Domestic Movement</t>
  </si>
  <si>
    <t>3C Women's Freedom of Movement</t>
  </si>
  <si>
    <t>3 Movement</t>
  </si>
  <si>
    <t>4A Freedom to establish religious organizations</t>
  </si>
  <si>
    <t>4B Autonomy of religious organizations</t>
  </si>
  <si>
    <t>4 Religion</t>
  </si>
  <si>
    <t>5A Freedom of association</t>
  </si>
  <si>
    <t>5B Freedom of assembly and demonstration</t>
  </si>
  <si>
    <t>5Ci Political parties</t>
  </si>
  <si>
    <t>5Cii Professional organizations</t>
  </si>
  <si>
    <t>5Ciii Educational, sporting and cultural organizations</t>
  </si>
  <si>
    <t>5C Autonomy of organizations (operational independence from political authority)</t>
  </si>
  <si>
    <t>5Di Political parties</t>
  </si>
  <si>
    <t>5Dii Professional organizations</t>
  </si>
  <si>
    <t>5Diii Educational, sporting and cultural organizations5</t>
  </si>
  <si>
    <t>5D Freedom to establish organizations</t>
  </si>
  <si>
    <t>5 Association, Assebly &amp; Civil Society</t>
  </si>
  <si>
    <t>6A Press - Killings</t>
  </si>
  <si>
    <t>6B Laws and regulations that influence media content</t>
  </si>
  <si>
    <t>6C Political pressures and controls on media content</t>
  </si>
  <si>
    <t>6Di Access to foreign television (cable/ satellite)</t>
  </si>
  <si>
    <t>6Dii Access to foreign newspapers</t>
  </si>
  <si>
    <t>6D Freedom of access to foreign information</t>
  </si>
  <si>
    <t>6E State control over Internet access</t>
  </si>
  <si>
    <t>6 Expression &amp; Information</t>
  </si>
  <si>
    <t>7Ai Parental Authority: In marriage</t>
  </si>
  <si>
    <t>7Aii Parental Authority: After divorce</t>
  </si>
  <si>
    <t>7Bi Male to Male Relationship</t>
  </si>
  <si>
    <t>7Bii Female to Female Relationship</t>
  </si>
  <si>
    <t>7C Divorce</t>
  </si>
  <si>
    <t>7 Relationships</t>
  </si>
  <si>
    <t>PERSONAL FREEDOM</t>
  </si>
  <si>
    <t>ECONOMIC FREEDOM</t>
  </si>
  <si>
    <t>FREEDOM INDEX</t>
  </si>
  <si>
    <t>-</t>
  </si>
  <si>
    <t>Hong-Kong</t>
  </si>
  <si>
    <t>Switzerland</t>
  </si>
  <si>
    <t>Ireland</t>
  </si>
  <si>
    <t>Canada</t>
  </si>
  <si>
    <t>United Kingdom</t>
  </si>
  <si>
    <t>Denmark</t>
  </si>
  <si>
    <t>Australia</t>
  </si>
  <si>
    <t>New Zealand</t>
  </si>
  <si>
    <t>Finland</t>
  </si>
  <si>
    <t>Austria</t>
  </si>
  <si>
    <t>Netherlands</t>
  </si>
  <si>
    <t>Malta</t>
  </si>
  <si>
    <t>Germany</t>
  </si>
  <si>
    <t>Norway</t>
  </si>
  <si>
    <t>Luxembourg</t>
  </si>
  <si>
    <t>Sweden</t>
  </si>
  <si>
    <t>Portugal</t>
  </si>
  <si>
    <t>Belgium</t>
  </si>
  <si>
    <t>Lithuania</t>
  </si>
  <si>
    <t>United States of America</t>
  </si>
  <si>
    <t>Taiwan</t>
  </si>
  <si>
    <t>Czech Republic</t>
  </si>
  <si>
    <t>Estonia</t>
  </si>
  <si>
    <t>Poland</t>
  </si>
  <si>
    <t>Latvia</t>
  </si>
  <si>
    <t>Chile</t>
  </si>
  <si>
    <t>Slovakia</t>
  </si>
  <si>
    <t>Mauritius</t>
  </si>
  <si>
    <t>Iceland</t>
  </si>
  <si>
    <t>Italy</t>
  </si>
  <si>
    <t>Romania</t>
  </si>
  <si>
    <t>Japan</t>
  </si>
  <si>
    <t>France</t>
  </si>
  <si>
    <t>Uruguay</t>
  </si>
  <si>
    <t>Spain</t>
  </si>
  <si>
    <t>Hungary</t>
  </si>
  <si>
    <t>Korea, Republic of</t>
  </si>
  <si>
    <t>Bulgaria</t>
  </si>
  <si>
    <t>Panama</t>
  </si>
  <si>
    <t>Costa Rica</t>
  </si>
  <si>
    <t>Slovenia</t>
  </si>
  <si>
    <t>Georgia</t>
  </si>
  <si>
    <t>Cyprus</t>
  </si>
  <si>
    <t>Croatia</t>
  </si>
  <si>
    <t>Montenegro</t>
  </si>
  <si>
    <t>Cape Verde</t>
  </si>
  <si>
    <t>Macedonia</t>
  </si>
  <si>
    <t>Bahamas</t>
  </si>
  <si>
    <t>Greece</t>
  </si>
  <si>
    <t>Peru</t>
  </si>
  <si>
    <t>Suriname</t>
  </si>
  <si>
    <t>Israel</t>
  </si>
  <si>
    <t>Jamaica</t>
  </si>
  <si>
    <t>Singapore</t>
  </si>
  <si>
    <t>Mongolia</t>
  </si>
  <si>
    <t>Bosnia Herzegovenia</t>
  </si>
  <si>
    <t>Albania</t>
  </si>
  <si>
    <t>El Salvador</t>
  </si>
  <si>
    <t>Bolivia</t>
  </si>
  <si>
    <t>Dominican Republic</t>
  </si>
  <si>
    <t>South Africa</t>
  </si>
  <si>
    <t>Haiti</t>
  </si>
  <si>
    <t>Brazil</t>
  </si>
  <si>
    <t>Armenia</t>
  </si>
  <si>
    <t>Papua New Guinea</t>
  </si>
  <si>
    <t>Guatemala</t>
  </si>
  <si>
    <t>Cambodia</t>
  </si>
  <si>
    <t>Ghana</t>
  </si>
  <si>
    <t>Namibia</t>
  </si>
  <si>
    <t>Madagascar</t>
  </si>
  <si>
    <t>Turkey</t>
  </si>
  <si>
    <t>Fiji</t>
  </si>
  <si>
    <t>Paraguay</t>
  </si>
  <si>
    <t>Mexico</t>
  </si>
  <si>
    <t>Trinidad and Tobago</t>
  </si>
  <si>
    <t>Serbia</t>
  </si>
  <si>
    <t>India</t>
  </si>
  <si>
    <t>Nicaragua</t>
  </si>
  <si>
    <t>Kenya</t>
  </si>
  <si>
    <t>Indonesia</t>
  </si>
  <si>
    <t>Seychelles</t>
  </si>
  <si>
    <t>Burkina Faso</t>
  </si>
  <si>
    <t>Guyana</t>
  </si>
  <si>
    <t>Moldova</t>
  </si>
  <si>
    <t>Ukraine</t>
  </si>
  <si>
    <t>Benin</t>
  </si>
  <si>
    <t>Ecuador</t>
  </si>
  <si>
    <t>Tanzania</t>
  </si>
  <si>
    <t>Argentina</t>
  </si>
  <si>
    <t>Brunei</t>
  </si>
  <si>
    <t>Honduras</t>
  </si>
  <si>
    <t>Nepal</t>
  </si>
  <si>
    <t>Barbados</t>
  </si>
  <si>
    <t>Colombia</t>
  </si>
  <si>
    <t>Cote d'Ivoire</t>
  </si>
  <si>
    <t>Uganda</t>
  </si>
  <si>
    <t>Bhutan</t>
  </si>
  <si>
    <t>Thailand</t>
  </si>
  <si>
    <t>Philippines</t>
  </si>
  <si>
    <t>Bahrain</t>
  </si>
  <si>
    <t>Lebanon</t>
  </si>
  <si>
    <t>Zambia</t>
  </si>
  <si>
    <t>Botswana</t>
  </si>
  <si>
    <t>Belize</t>
  </si>
  <si>
    <t>Jordan</t>
  </si>
  <si>
    <t>Mali</t>
  </si>
  <si>
    <t>Rwanda</t>
  </si>
  <si>
    <t>Mozambique</t>
  </si>
  <si>
    <t>Malawi</t>
  </si>
  <si>
    <t>Lesotho</t>
  </si>
  <si>
    <t>Kazakhstan</t>
  </si>
  <si>
    <t>Senegal</t>
  </si>
  <si>
    <t>East Timor</t>
  </si>
  <si>
    <t>Kuwait</t>
  </si>
  <si>
    <t>Tajikistan</t>
  </si>
  <si>
    <t>Russia</t>
  </si>
  <si>
    <t>Burundi</t>
  </si>
  <si>
    <t>Kyrgyz Republic</t>
  </si>
  <si>
    <t>Malaysia</t>
  </si>
  <si>
    <t>Gambia, The</t>
  </si>
  <si>
    <t>Cameroon</t>
  </si>
  <si>
    <t>Sierra Leone</t>
  </si>
  <si>
    <t>Guinea-Bissau</t>
  </si>
  <si>
    <t>Morocco</t>
  </si>
  <si>
    <t>Sri Lanka</t>
  </si>
  <si>
    <t>Tunisia</t>
  </si>
  <si>
    <t>Niger</t>
  </si>
  <si>
    <t>Qatar</t>
  </si>
  <si>
    <t>Congo, Republic of</t>
  </si>
  <si>
    <t>Oman</t>
  </si>
  <si>
    <t>Nigeria</t>
  </si>
  <si>
    <t>Guinea</t>
  </si>
  <si>
    <t>Vietnam</t>
  </si>
  <si>
    <t>Azerbaijan</t>
  </si>
  <si>
    <t>Gabon</t>
  </si>
  <si>
    <t>United Arab Emirates</t>
  </si>
  <si>
    <t>Bangladesh</t>
  </si>
  <si>
    <t>Swaziland</t>
  </si>
  <si>
    <t>Togo</t>
  </si>
  <si>
    <t>Ethiopia</t>
  </si>
  <si>
    <t>China</t>
  </si>
  <si>
    <t>Mauritania</t>
  </si>
  <si>
    <t>Angola</t>
  </si>
  <si>
    <t>Pakistan</t>
  </si>
  <si>
    <t>Chad</t>
  </si>
  <si>
    <t>Venezuela</t>
  </si>
  <si>
    <t>Central African Republic</t>
  </si>
  <si>
    <t>Egypt</t>
  </si>
  <si>
    <t>Zimbabwe</t>
  </si>
  <si>
    <t>Congo, Democratic Republic of</t>
  </si>
  <si>
    <t>Libya</t>
  </si>
  <si>
    <t>Algeria</t>
  </si>
  <si>
    <t>Saudi Arabia</t>
  </si>
  <si>
    <t>Myanmar</t>
  </si>
  <si>
    <t>Yemen</t>
  </si>
  <si>
    <t>Syria</t>
  </si>
  <si>
    <t>Iran</t>
  </si>
  <si>
    <t>2Ciii Equal Inheritance Rights</t>
  </si>
  <si>
    <t xml:space="preserve">                            -</t>
  </si>
  <si>
    <t>Countries (2008)</t>
  </si>
  <si>
    <t>Countries (2010)</t>
  </si>
  <si>
    <t>Countries (2012)</t>
  </si>
  <si>
    <t>Countries (2013)</t>
  </si>
  <si>
    <t>7A Parental Rights</t>
  </si>
  <si>
    <t>7B Same-sex Relationships</t>
  </si>
  <si>
    <t>Rank</t>
  </si>
  <si>
    <t>HFI ROUNDED (for ranking calculations only)</t>
  </si>
  <si>
    <t>RULE OF LAW</t>
  </si>
  <si>
    <t>SECURITY &amp; SAFETY</t>
  </si>
  <si>
    <t>PERSONAL FREEDOM (minus S&amp;S and RoL)</t>
  </si>
  <si>
    <t>Hong Kong</t>
  </si>
  <si>
    <t>Bosnia Herzegovina</t>
  </si>
  <si>
    <t>Countries (2011)</t>
  </si>
  <si>
    <t>2C Women's Security  &amp; Safety</t>
  </si>
  <si>
    <t>2Ciii(a) Equal Inheritance Rights: Widows</t>
  </si>
  <si>
    <t>2Ciii(b) Equal Inheritance Rights: Daughters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</si>
</sst>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3" fillId="0" borderId="0" xfId="1"/>
    <xf numFmtId="0" fontId="3" fillId="0" borderId="0" xfId="1" applyFont="1"/>
    <xf numFmtId="0" fontId="3" fillId="0" borderId="0" xfId="1" applyAlignment="1">
      <alignment horizontal="right"/>
    </xf>
    <xf numFmtId="0" fontId="3" fillId="2" borderId="0" xfId="1" applyFont="1" applyFill="1"/>
    <xf numFmtId="0" fontId="7" fillId="0" borderId="0" xfId="1" applyFont="1"/>
    <xf numFmtId="43" fontId="4" fillId="0" borderId="7" xfId="2" applyNumberFormat="1" applyFont="1" applyFill="1" applyBorder="1" applyAlignment="1">
      <alignment horizontal="left" wrapText="1"/>
    </xf>
    <xf numFmtId="0" fontId="4" fillId="0" borderId="2" xfId="2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justify" wrapText="1"/>
    </xf>
    <xf numFmtId="0" fontId="4" fillId="0" borderId="2" xfId="1" applyFont="1" applyFill="1" applyBorder="1" applyAlignment="1">
      <alignment horizontal="center" wrapText="1"/>
    </xf>
    <xf numFmtId="0" fontId="5" fillId="0" borderId="2" xfId="1" applyNumberFormat="1" applyFont="1" applyFill="1" applyBorder="1" applyAlignment="1">
      <alignment horizontal="center" wrapText="1"/>
    </xf>
    <xf numFmtId="0" fontId="4" fillId="0" borderId="8" xfId="1" applyFont="1" applyFill="1" applyBorder="1" applyAlignment="1">
      <alignment horizontal="center" wrapText="1"/>
    </xf>
    <xf numFmtId="0" fontId="4" fillId="0" borderId="0" xfId="1" applyFont="1" applyAlignment="1">
      <alignment horizontal="left"/>
    </xf>
    <xf numFmtId="43" fontId="6" fillId="0" borderId="6" xfId="1" applyNumberFormat="1" applyFont="1" applyFill="1" applyBorder="1" applyAlignment="1">
      <alignment horizontal="left" vertical="center" wrapText="1"/>
    </xf>
    <xf numFmtId="164" fontId="6" fillId="0" borderId="4" xfId="1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right" vertical="center"/>
    </xf>
    <xf numFmtId="2" fontId="3" fillId="0" borderId="4" xfId="1" applyNumberFormat="1" applyFont="1" applyFill="1" applyBorder="1" applyAlignment="1">
      <alignment horizontal="right" vertical="center" wrapText="1"/>
    </xf>
    <xf numFmtId="43" fontId="6" fillId="0" borderId="4" xfId="1" applyNumberFormat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vertical="center"/>
    </xf>
    <xf numFmtId="43" fontId="3" fillId="0" borderId="5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horizontal="center" vertical="center" wrapText="1"/>
    </xf>
    <xf numFmtId="43" fontId="6" fillId="0" borderId="1" xfId="1" applyNumberFormat="1" applyFont="1" applyFill="1" applyBorder="1" applyAlignment="1">
      <alignment horizontal="left" vertical="center" wrapText="1"/>
    </xf>
    <xf numFmtId="164" fontId="6" fillId="0" borderId="3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2" fontId="6" fillId="0" borderId="3" xfId="1" applyNumberFormat="1" applyFont="1" applyFill="1" applyBorder="1" applyAlignment="1">
      <alignment horizontal="right" vertical="center"/>
    </xf>
    <xf numFmtId="2" fontId="3" fillId="0" borderId="3" xfId="1" applyNumberFormat="1" applyFont="1" applyFill="1" applyBorder="1" applyAlignment="1">
      <alignment horizontal="right" vertical="center" wrapText="1"/>
    </xf>
    <xf numFmtId="43" fontId="6" fillId="0" borderId="3" xfId="1" applyNumberFormat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vertical="center"/>
    </xf>
    <xf numFmtId="43" fontId="3" fillId="0" borderId="9" xfId="1" applyNumberFormat="1" applyFont="1" applyFill="1" applyBorder="1" applyAlignment="1">
      <alignment vertical="center"/>
    </xf>
    <xf numFmtId="0" fontId="1" fillId="0" borderId="0" xfId="4"/>
    <xf numFmtId="0" fontId="4" fillId="0" borderId="0" xfId="1" applyFont="1" applyFill="1" applyAlignment="1"/>
    <xf numFmtId="43" fontId="6" fillId="0" borderId="6" xfId="2" applyNumberFormat="1" applyFont="1" applyFill="1" applyBorder="1" applyAlignment="1">
      <alignment horizontal="left" vertical="center" wrapText="1"/>
    </xf>
    <xf numFmtId="164" fontId="6" fillId="0" borderId="4" xfId="2" applyNumberFormat="1" applyFont="1" applyFill="1" applyBorder="1" applyAlignment="1">
      <alignment horizontal="center" vertical="center"/>
    </xf>
    <xf numFmtId="164" fontId="3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right" vertical="center"/>
    </xf>
    <xf numFmtId="2" fontId="3" fillId="0" borderId="4" xfId="2" applyNumberFormat="1" applyFont="1" applyFill="1" applyBorder="1" applyAlignment="1">
      <alignment horizontal="right" vertical="center" wrapText="1"/>
    </xf>
    <xf numFmtId="43" fontId="6" fillId="0" borderId="4" xfId="2" applyNumberFormat="1" applyFont="1" applyFill="1" applyBorder="1" applyAlignment="1">
      <alignment horizontal="left" vertical="center" wrapText="1"/>
    </xf>
    <xf numFmtId="1" fontId="1" fillId="0" borderId="4" xfId="4" applyNumberFormat="1" applyFont="1" applyFill="1" applyBorder="1" applyAlignment="1">
      <alignment horizontal="right" vertical="center"/>
    </xf>
    <xf numFmtId="43" fontId="3" fillId="0" borderId="5" xfId="2" applyNumberFormat="1" applyFont="1" applyFill="1" applyBorder="1" applyAlignment="1">
      <alignment vertical="center"/>
    </xf>
    <xf numFmtId="43" fontId="6" fillId="0" borderId="1" xfId="2" applyNumberFormat="1" applyFont="1" applyFill="1" applyBorder="1" applyAlignment="1">
      <alignment horizontal="left" vertical="center" wrapText="1"/>
    </xf>
    <xf numFmtId="164" fontId="6" fillId="0" borderId="3" xfId="2" applyNumberFormat="1" applyFont="1" applyFill="1" applyBorder="1" applyAlignment="1">
      <alignment horizontal="center" vertical="center"/>
    </xf>
    <xf numFmtId="164" fontId="3" fillId="0" borderId="3" xfId="2" applyNumberFormat="1" applyFont="1" applyFill="1" applyBorder="1" applyAlignment="1">
      <alignment horizontal="center" vertical="center"/>
    </xf>
    <xf numFmtId="2" fontId="6" fillId="0" borderId="3" xfId="2" applyNumberFormat="1" applyFont="1" applyFill="1" applyBorder="1" applyAlignment="1">
      <alignment horizontal="right" vertical="center"/>
    </xf>
    <xf numFmtId="2" fontId="3" fillId="0" borderId="3" xfId="2" applyNumberFormat="1" applyFont="1" applyFill="1" applyBorder="1" applyAlignment="1">
      <alignment horizontal="right" vertical="center" wrapText="1"/>
    </xf>
    <xf numFmtId="43" fontId="6" fillId="0" borderId="3" xfId="2" applyNumberFormat="1" applyFont="1" applyFill="1" applyBorder="1" applyAlignment="1">
      <alignment horizontal="left" vertical="center" wrapText="1"/>
    </xf>
    <xf numFmtId="0" fontId="5" fillId="0" borderId="0" xfId="1" applyFont="1" applyAlignment="1"/>
    <xf numFmtId="164" fontId="6" fillId="0" borderId="4" xfId="2" applyNumberFormat="1" applyFont="1" applyFill="1" applyBorder="1" applyAlignment="1">
      <alignment horizontal="center" vertical="center" wrapText="1"/>
    </xf>
    <xf numFmtId="1" fontId="1" fillId="0" borderId="3" xfId="4" applyNumberFormat="1" applyFont="1" applyFill="1" applyBorder="1" applyAlignment="1">
      <alignment horizontal="right" vertical="center"/>
    </xf>
    <xf numFmtId="1" fontId="3" fillId="0" borderId="4" xfId="4" applyNumberFormat="1" applyFont="1" applyFill="1" applyBorder="1" applyAlignment="1">
      <alignment horizontal="right" vertical="center"/>
    </xf>
    <xf numFmtId="1" fontId="3" fillId="0" borderId="3" xfId="4" applyNumberFormat="1" applyFont="1" applyFill="1" applyBorder="1" applyAlignment="1">
      <alignment horizontal="right" vertical="center"/>
    </xf>
    <xf numFmtId="164" fontId="0" fillId="0" borderId="4" xfId="2" applyNumberFormat="1" applyFont="1" applyFill="1" applyBorder="1" applyAlignment="1">
      <alignment horizontal="center" vertical="center"/>
    </xf>
    <xf numFmtId="2" fontId="0" fillId="0" borderId="4" xfId="2" applyNumberFormat="1" applyFont="1" applyFill="1" applyBorder="1" applyAlignment="1">
      <alignment horizontal="right" vertical="center" wrapText="1"/>
    </xf>
    <xf numFmtId="1" fontId="0" fillId="0" borderId="4" xfId="4" applyNumberFormat="1" applyFont="1" applyFill="1" applyBorder="1" applyAlignment="1">
      <alignment horizontal="right" vertical="center"/>
    </xf>
    <xf numFmtId="43" fontId="0" fillId="0" borderId="5" xfId="1" applyNumberFormat="1" applyFont="1" applyFill="1" applyBorder="1" applyAlignment="1">
      <alignment vertical="center"/>
    </xf>
    <xf numFmtId="43" fontId="3" fillId="0" borderId="9" xfId="2" applyNumberFormat="1" applyFont="1" applyFill="1" applyBorder="1" applyAlignment="1">
      <alignment vertical="center"/>
    </xf>
    <xf numFmtId="43" fontId="8" fillId="0" borderId="6" xfId="2" applyNumberFormat="1" applyFont="1" applyFill="1" applyBorder="1" applyAlignment="1">
      <alignment horizontal="left" vertical="center" wrapText="1"/>
    </xf>
    <xf numFmtId="164" fontId="8" fillId="0" borderId="4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right" vertical="center"/>
    </xf>
    <xf numFmtId="2" fontId="9" fillId="0" borderId="4" xfId="2" applyNumberFormat="1" applyFont="1" applyFill="1" applyBorder="1" applyAlignment="1">
      <alignment horizontal="right" vertical="center" wrapText="1"/>
    </xf>
    <xf numFmtId="43" fontId="8" fillId="0" borderId="4" xfId="2" applyNumberFormat="1" applyFont="1" applyFill="1" applyBorder="1" applyAlignment="1">
      <alignment horizontal="left" vertical="center" wrapText="1"/>
    </xf>
    <xf numFmtId="1" fontId="9" fillId="0" borderId="4" xfId="2" applyNumberFormat="1" applyFont="1" applyFill="1" applyBorder="1" applyAlignment="1">
      <alignment horizontal="right" vertical="center"/>
    </xf>
    <xf numFmtId="43" fontId="9" fillId="0" borderId="5" xfId="1" applyNumberFormat="1" applyFont="1" applyFill="1" applyBorder="1" applyAlignment="1">
      <alignment vertical="center"/>
    </xf>
  </cellXfs>
  <cellStyles count="5">
    <cellStyle name="Normal" xfId="0" builtinId="0"/>
    <cellStyle name="Normal 10 2" xfId="2"/>
    <cellStyle name="Normal 18" xfId="1"/>
    <cellStyle name="Normal 2" xfId="4"/>
    <cellStyle name="Normal 37" xfId="3"/>
  </cellStyles>
  <dxfs count="3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</font>
      <fill>
        <patternFill patternType="none"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</font>
      <fill>
        <patternFill patternType="none"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z val="10"/>
        <color auto="1"/>
        <name val="Arial"/>
        <scheme val="none"/>
      </font>
      <numFmt numFmtId="35" formatCode="_(* #,##0.00_);_(* \(#,##0.00\);_(* &quot;-&quot;??_);_(@_)"/>
      <fill>
        <patternFill patternType="none"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</font>
      <fill>
        <patternFill patternType="none"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none">
          <bgColor auto="1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2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</font>
      <fill>
        <patternFill patternType="none"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1382" displayName="Table1382" ref="A1:BD142" totalsRowShown="0" headerRowDxfId="309" dataDxfId="307" headerRowBorderDxfId="308" tableBorderDxfId="306" totalsRowBorderDxfId="305">
  <autoFilter ref="A1:BD142"/>
  <sortState ref="A2:BD142">
    <sortCondition ref="A1:A142"/>
  </sortState>
  <tableColumns count="56">
    <tableColumn id="1" name="Countries (2008)" dataDxfId="304"/>
    <tableColumn id="2" name="1A Procedural Justice" dataDxfId="303"/>
    <tableColumn id="3" name="1B Civil Justice" dataDxfId="302"/>
    <tableColumn id="4" name="1C Criminal Justice" dataDxfId="301"/>
    <tableColumn id="5" name="1 Rule of Law" dataDxfId="300"/>
    <tableColumn id="6" name="2A Homicide" dataDxfId="299"/>
    <tableColumn id="7" name="2Bi Disappearance" dataDxfId="298"/>
    <tableColumn id="8" name="2Bii Intensity of the Violent Conflicts" dataDxfId="297"/>
    <tableColumn id="9" name="2Biii Internal Organised Conflict" dataDxfId="296"/>
    <tableColumn id="10" name="2Biv Terrorism Fatalities" dataDxfId="295"/>
    <tableColumn id="11" name="2Bv Terrorism Injured " dataDxfId="294"/>
    <tableColumn id="31" name="2B Disapperance, Conflict &amp; Terrorism" dataDxfId="293" dataCellStyle="Normal 18">
      <calculatedColumnFormula>AVERAGE(Table1382[[#This Row],[2Bi Disappearance]:[2Bv Terrorism Injured ]])</calculatedColumnFormula>
    </tableColumn>
    <tableColumn id="12" name="2Ci Female Genital Mutilation" dataDxfId="292"/>
    <tableColumn id="13" name="2Cii Missing Women" dataDxfId="291"/>
    <tableColumn id="14" name="2Ciii Equal Inheritance Rights" dataDxfId="290"/>
    <tableColumn id="29" name="2C Women's Security  &amp; Safety" dataDxfId="289" dataCellStyle="Normal 18">
      <calculatedColumnFormula>AVERAGE(Table1382[[#This Row],[2Ci Female Genital Mutilation]:[2Ciii Equal Inheritance Rights]])</calculatedColumnFormula>
    </tableColumn>
    <tableColumn id="15" name="2 Security &amp; Safety" dataDxfId="288">
      <calculatedColumnFormula>AVERAGE(F2,L2,P2)</calculatedColumnFormula>
    </tableColumn>
    <tableColumn id="16" name="3A Freedom of Foreign Movement" dataDxfId="287"/>
    <tableColumn id="17" name="3B Freedom of Domestic Movement" dataDxfId="286"/>
    <tableColumn id="18" name="3C Women's Freedom of Movement" dataDxfId="285"/>
    <tableColumn id="19" name="3 Movement" dataDxfId="284">
      <calculatedColumnFormula>AVERAGE(R2:T2)</calculatedColumnFormula>
    </tableColumn>
    <tableColumn id="20" name="4A Freedom to establish religious organizations" dataDxfId="283"/>
    <tableColumn id="21" name="4B Autonomy of religious organizations" dataDxfId="282"/>
    <tableColumn id="23" name="4 Religion" dataDxfId="281">
      <calculatedColumnFormula>AVERAGE(Table1382[[#This Row],[4A Freedom to establish religious organizations]:[4B Autonomy of religious organizations]])</calculatedColumnFormula>
    </tableColumn>
    <tableColumn id="24" name="5A Freedom of association" dataDxfId="280"/>
    <tableColumn id="25" name="5B Freedom of assembly and demonstration" dataDxfId="279"/>
    <tableColumn id="43" name="5Ci Political parties" dataDxfId="278" dataCellStyle="Normal 18"/>
    <tableColumn id="45" name="5Cii Professional organizations" dataDxfId="277" dataCellStyle="Normal 18"/>
    <tableColumn id="46" name="5Ciii Educational, sporting and cultural organizations" dataDxfId="276" dataCellStyle="Normal 18"/>
    <tableColumn id="47" name="5C Autonomy of organizations (operational independence from political authority)" dataDxfId="275" dataCellStyle="Normal 18">
      <calculatedColumnFormula>AVERAGE(Table1382[[#This Row],[5Ci Political parties]:[5Ciii Educational, sporting and cultural organizations]])</calculatedColumnFormula>
    </tableColumn>
    <tableColumn id="48" name="5Di Political parties" dataDxfId="274" dataCellStyle="Normal 18"/>
    <tableColumn id="50" name="5Dii Professional organizations" dataDxfId="273" dataCellStyle="Normal 18"/>
    <tableColumn id="51" name="5Diii Educational, sporting and cultural organizations5" dataDxfId="272" dataCellStyle="Normal 18"/>
    <tableColumn id="52" name="5D Freedom to establish organizations" dataDxfId="271" dataCellStyle="Normal 18">
      <calculatedColumnFormula>AVERAGE(Table1382[[#This Row],[5Di Political parties]:[5Diii Educational, sporting and cultural organizations5]])</calculatedColumnFormula>
    </tableColumn>
    <tableColumn id="53" name="5 Association, Assebly &amp; Civil Society" dataDxfId="270" dataCellStyle="Normal 18">
      <calculatedColumnFormula>AVERAGE(Y2:Z2,AD2,AH2)</calculatedColumnFormula>
    </tableColumn>
    <tableColumn id="26" name="6A Press - Killings" dataDxfId="269"/>
    <tableColumn id="27" name="6B Laws and regulations that influence media content" dataDxfId="268"/>
    <tableColumn id="28" name="6C Political pressures and controls on media content" dataDxfId="267"/>
    <tableColumn id="54" name="6Di Access to foreign television (cable/ satellite)" dataDxfId="266" dataCellStyle="Normal 18"/>
    <tableColumn id="55" name="6Dii Access to foreign newspapers" dataDxfId="265" dataCellStyle="Normal 18"/>
    <tableColumn id="58" name="6D Freedom of access to foreign information" dataDxfId="264" dataCellStyle="Normal 18">
      <calculatedColumnFormula>AVERAGE(Table1382[[#This Row],[6Di Access to foreign television (cable/ satellite)]:[6Dii Access to foreign newspapers]])</calculatedColumnFormula>
    </tableColumn>
    <tableColumn id="56" name="6E State control over Internet access" dataDxfId="263" dataCellStyle="Normal 18"/>
    <tableColumn id="30" name="6 Expression &amp; Information" dataDxfId="262" dataCellStyle="Normal 18">
      <calculatedColumnFormula>AVERAGE(AJ2:AL2,AO2:AP2)</calculatedColumnFormula>
    </tableColumn>
    <tableColumn id="32" name="7A Parental Rights" dataDxfId="261"/>
    <tableColumn id="33" name="7Bi Male to Male Relationship" dataDxfId="260"/>
    <tableColumn id="34" name="7Bii Female to Female Relationship" dataDxfId="259"/>
    <tableColumn id="35" name="7B Same-sex Relationships" dataDxfId="258">
      <calculatedColumnFormula>AVERAGE(AS2:AT2)</calculatedColumnFormula>
    </tableColumn>
    <tableColumn id="39" name="7 Relationships" dataDxfId="257">
      <calculatedColumnFormula>AVERAGE(AU2,AR2)</calculatedColumnFormula>
    </tableColumn>
    <tableColumn id="42" name="PERSONAL FREEDOM" dataDxfId="256" dataCellStyle="Normal 18">
      <calculatedColumnFormula>AVERAGE(Table1382[[#This Row],[RULE OF LAW]],Table1382[[#This Row],[SECURITY &amp; SAFETY]],Table1382[[#This Row],[PERSONAL FREEDOM (minus S&amp;S and RoL)]],Table1382[[#This Row],[PERSONAL FREEDOM (minus S&amp;S and RoL)]])</calculatedColumnFormula>
    </tableColumn>
    <tableColumn id="41" name="ECONOMIC FREEDOM" dataDxfId="255"/>
    <tableColumn id="44" name="FREEDOM INDEX" dataDxfId="254" dataCellStyle="Normal 18">
      <calculatedColumnFormula>AVERAGE(Table1382[[#This Row],[PERSONAL FREEDOM]:[ECONOMIC FREEDOM]])</calculatedColumnFormula>
    </tableColumn>
    <tableColumn id="22" name="Rank" dataDxfId="253" dataCellStyle="Normal 18">
      <calculatedColumnFormula>RANK(BA2,$BA$2:$BA$142)</calculatedColumnFormula>
    </tableColumn>
    <tableColumn id="36" name="HFI ROUNDED (for ranking calculations only)" dataDxfId="252" dataCellStyle="Normal 18">
      <calculatedColumnFormula>ROUND(AY2, 2)</calculatedColumnFormula>
    </tableColumn>
    <tableColumn id="38" name="RULE OF LAW" dataDxfId="251" dataCellStyle="Normal 18">
      <calculatedColumnFormula>Table1382[[#This Row],[1 Rule of Law]]</calculatedColumnFormula>
    </tableColumn>
    <tableColumn id="37" name="SECURITY &amp; SAFETY" dataDxfId="250" dataCellStyle="Normal 18">
      <calculatedColumnFormula>Table1382[[#This Row],[2 Security &amp; Safety]]</calculatedColumnFormula>
    </tableColumn>
    <tableColumn id="40" name="PERSONAL FREEDOM (minus S&amp;S and RoL)" dataDxfId="249" dataCellStyle="Normal 18">
      <calculatedColumnFormula>AVERAGE(AQ2,U2,AI2,AV2,X2)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1323" displayName="Table1323" ref="A1:BD154" totalsRowShown="0" headerRowDxfId="248" dataDxfId="246" headerRowBorderDxfId="247" tableBorderDxfId="245" totalsRowBorderDxfId="244">
  <autoFilter ref="A1:BD154"/>
  <sortState ref="A2:BD154">
    <sortCondition ref="A1:A154"/>
  </sortState>
  <tableColumns count="56">
    <tableColumn id="1" name="Countries (2010)" dataDxfId="243"/>
    <tableColumn id="2" name="1A Procedural Justice" dataDxfId="242"/>
    <tableColumn id="3" name="1B Civil Justice" dataDxfId="241"/>
    <tableColumn id="4" name="1C Criminal Justice" dataDxfId="240"/>
    <tableColumn id="5" name="1 Rule of Law" dataDxfId="239"/>
    <tableColumn id="6" name="2A Homicide" dataDxfId="238"/>
    <tableColumn id="7" name="2Bi Disappearance" dataDxfId="237"/>
    <tableColumn id="8" name="2Bii Intensity of the Violent Conflicts" dataDxfId="236"/>
    <tableColumn id="9" name="2Biii Internal Organised Conflict" dataDxfId="235"/>
    <tableColumn id="10" name="2Biv Terrorism Fatalities" dataDxfId="234"/>
    <tableColumn id="11" name="2Bv Terrorism Injured " dataDxfId="233"/>
    <tableColumn id="26" name="2B Disapperance, Conflict &amp; Terrorism" dataDxfId="232">
      <calculatedColumnFormula>AVERAGE(Table1323[[#This Row],[2Bi Disappearance]:[2Bv Terrorism Injured ]])</calculatedColumnFormula>
    </tableColumn>
    <tableColumn id="12" name="2Ci Female Genital Mutilation" dataDxfId="231"/>
    <tableColumn id="13" name="2Cii Missing Women" dataDxfId="230"/>
    <tableColumn id="14" name="2Ciii Equal Inheritance Rights" dataDxfId="229"/>
    <tableColumn id="25" name="2C Women's Security  &amp; Safety" dataDxfId="228">
      <calculatedColumnFormula>AVERAGE(Table1323[[#This Row],[2Ci Female Genital Mutilation]:[2Ciii Equal Inheritance Rights]])</calculatedColumnFormula>
    </tableColumn>
    <tableColumn id="15" name="2 Security &amp; Safety" dataDxfId="227">
      <calculatedColumnFormula>AVERAGE(F2,L2,P2)</calculatedColumnFormula>
    </tableColumn>
    <tableColumn id="16" name="3A Freedom of Foreign Movement" dataDxfId="226"/>
    <tableColumn id="17" name="3B Freedom of Domestic Movement" dataDxfId="225"/>
    <tableColumn id="18" name="3C Women's Freedom of Movement" dataDxfId="224"/>
    <tableColumn id="19" name="3 Movement" dataDxfId="223">
      <calculatedColumnFormula>AVERAGE(R2:T2)</calculatedColumnFormula>
    </tableColumn>
    <tableColumn id="20" name="4A Freedom to establish religious organizations" dataDxfId="222"/>
    <tableColumn id="21" name="4B Autonomy of religious organizations" dataDxfId="221"/>
    <tableColumn id="23" name="4 Religion" dataDxfId="220">
      <calculatedColumnFormula>AVERAGE(Table1323[[#This Row],[4A Freedom to establish religious organizations]:[4B Autonomy of religious organizations]])</calculatedColumnFormula>
    </tableColumn>
    <tableColumn id="24" name="5A Freedom of association" dataDxfId="219"/>
    <tableColumn id="43" name="5B Freedom of assembly and demonstration" dataDxfId="218"/>
    <tableColumn id="44" name="5Ci Political parties" dataDxfId="217"/>
    <tableColumn id="46" name="5Cii Professional organizations" dataDxfId="216"/>
    <tableColumn id="47" name="5Ciii Educational, sporting and cultural organizations" dataDxfId="215"/>
    <tableColumn id="48" name="5C Autonomy of organizations (operational independence from political authority)" dataDxfId="214">
      <calculatedColumnFormula>AVERAGE(Table1323[[#This Row],[5Ci Political parties]:[5Ciii Educational, sporting and cultural organizations]])</calculatedColumnFormula>
    </tableColumn>
    <tableColumn id="49" name="5Di Political parties" dataDxfId="213"/>
    <tableColumn id="51" name="5Dii Professional organizations" dataDxfId="212"/>
    <tableColumn id="52" name="5Diii Educational, sporting and cultural organizations5" dataDxfId="211"/>
    <tableColumn id="53" name="5D Freedom to establish organizations" dataDxfId="210">
      <calculatedColumnFormula>AVERAGE(Table1323[[#This Row],[5Di Political parties]:[5Diii Educational, sporting and cultural organizations5]])</calculatedColumnFormula>
    </tableColumn>
    <tableColumn id="54" name="5 Association, Assebly &amp; Civil Society" dataDxfId="209">
      <calculatedColumnFormula>AVERAGE(Y2,Z2,AD2,AH2)</calculatedColumnFormula>
    </tableColumn>
    <tableColumn id="55" name="6A Press - Killings" dataDxfId="208" dataCellStyle="Normal 18"/>
    <tableColumn id="27" name="6B Laws and regulations that influence media content" dataDxfId="207" dataCellStyle="Normal 18"/>
    <tableColumn id="28" name="6C Political pressures and controls on media content" dataDxfId="206" dataCellStyle="Normal 18"/>
    <tableColumn id="56" name="6Di Access to foreign television (cable/ satellite)" dataDxfId="205" dataCellStyle="Normal 18"/>
    <tableColumn id="57" name="6Dii Access to foreign newspapers" dataDxfId="204" dataCellStyle="Normal 18"/>
    <tableColumn id="58" name="6D Freedom of access to foreign information" dataDxfId="203" dataCellStyle="Normal 18">
      <calculatedColumnFormula>AVERAGE(Table1323[[#This Row],[6Di Access to foreign television (cable/ satellite)]:[6Dii Access to foreign newspapers]])</calculatedColumnFormula>
    </tableColumn>
    <tableColumn id="29" name="6E State control over Internet access" dataDxfId="202" dataCellStyle="Normal 18"/>
    <tableColumn id="30" name="6 Expression &amp; Information" dataDxfId="201">
      <calculatedColumnFormula>AVERAGE(AJ2:AK2,AL2,AO2,AP2)</calculatedColumnFormula>
    </tableColumn>
    <tableColumn id="32" name="7A Parental Rights" dataDxfId="200"/>
    <tableColumn id="33" name="7Bi Male to Male Relationship" dataDxfId="199"/>
    <tableColumn id="34" name="7Bii Female to Female Relationship" dataDxfId="198"/>
    <tableColumn id="35" name="7B Same-sex Relationships" dataDxfId="197">
      <calculatedColumnFormula>AVERAGE(AS2:AT2)</calculatedColumnFormula>
    </tableColumn>
    <tableColumn id="39" name="7 Relationships" dataDxfId="196">
      <calculatedColumnFormula>AVERAGE(AR2,AU2)</calculatedColumnFormula>
    </tableColumn>
    <tableColumn id="38" name="PERSONAL FREEDOM" dataDxfId="195" dataCellStyle="Normal 10 2">
      <calculatedColumnFormula>AVERAGE(Table1323[[#This Row],[RULE OF LAW]],Table1323[[#This Row],[SECURITY &amp; SAFETY]],Table1323[[#This Row],[PERSONAL FREEDOM (minus S&amp;S and RoL)]],Table1323[[#This Row],[PERSONAL FREEDOM (minus S&amp;S and RoL)]])</calculatedColumnFormula>
    </tableColumn>
    <tableColumn id="41" name="ECONOMIC FREEDOM" dataDxfId="194"/>
    <tableColumn id="42" name="FREEDOM INDEX" dataDxfId="193">
      <calculatedColumnFormula>AVERAGE(Table1323[[#This Row],[PERSONAL FREEDOM]:[ECONOMIC FREEDOM]])</calculatedColumnFormula>
    </tableColumn>
    <tableColumn id="22" name="Rank" dataDxfId="192" dataCellStyle="Normal 10 2">
      <calculatedColumnFormula>RANK(BA2,$BA$2:$BA$154)</calculatedColumnFormula>
    </tableColumn>
    <tableColumn id="31" name="HFI ROUNDED (for ranking calculations only)" dataDxfId="191" dataCellStyle="Normal 10 2">
      <calculatedColumnFormula>ROUND(AY2, 2)</calculatedColumnFormula>
    </tableColumn>
    <tableColumn id="37" name="RULE OF LAW" dataDxfId="190" dataCellStyle="Normal 10 2">
      <calculatedColumnFormula>Table1323[[#This Row],[1 Rule of Law]]</calculatedColumnFormula>
    </tableColumn>
    <tableColumn id="36" name="SECURITY &amp; SAFETY" dataDxfId="189" dataCellStyle="Normal 10 2">
      <calculatedColumnFormula>Table1323[[#This Row],[2 Security &amp; Safety]]</calculatedColumnFormula>
    </tableColumn>
    <tableColumn id="40" name="PERSONAL FREEDOM (minus S&amp;S and RoL)" dataDxfId="188" dataCellStyle="Normal 10 2">
      <calculatedColumnFormula>AVERAGE(AQ2,U2,AI2,AV2,X2)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le2734" displayName="Table2734" ref="A1:BD154" totalsRowShown="0" headerRowDxfId="187" dataDxfId="185" headerRowBorderDxfId="186" tableBorderDxfId="184" totalsRowBorderDxfId="183">
  <autoFilter ref="A1:BD154"/>
  <sortState ref="A2:BD154">
    <sortCondition ref="A1:A154"/>
  </sortState>
  <tableColumns count="56">
    <tableColumn id="1" name="Countries (2011)" dataDxfId="182"/>
    <tableColumn id="2" name="1A Procedural Justice" dataDxfId="181"/>
    <tableColumn id="3" name="1B Civil Justice" dataDxfId="180"/>
    <tableColumn id="4" name="1C Criminal Justice" dataDxfId="179"/>
    <tableColumn id="5" name="1 Rule of Law" dataDxfId="178"/>
    <tableColumn id="6" name="2A Homicide" dataDxfId="177"/>
    <tableColumn id="7" name="2Bi Disappearance" dataDxfId="176"/>
    <tableColumn id="8" name="2Bii Intensity of the Violent Conflicts" dataDxfId="175"/>
    <tableColumn id="9" name="2Biii Internal Organised Conflict" dataDxfId="174"/>
    <tableColumn id="10" name="2Biv Terrorism Fatalities" dataDxfId="173"/>
    <tableColumn id="11" name="2Bv Terrorism Injured " dataDxfId="172"/>
    <tableColumn id="31" name="2B Disapperance, Conflict &amp; Terrorism" dataDxfId="171">
      <calculatedColumnFormula>AVERAGE(Table2734[[#This Row],[2Bi Disappearance]:[2Bv Terrorism Injured ]])</calculatedColumnFormula>
    </tableColumn>
    <tableColumn id="12" name="2Ci Female Genital Mutilation" dataDxfId="170"/>
    <tableColumn id="13" name="2Cii Missing Women" dataDxfId="169"/>
    <tableColumn id="14" name="2Ciii Equal Inheritance Rights" dataDxfId="168"/>
    <tableColumn id="36" name="2C Women's Security  &amp; Safety" dataDxfId="167">
      <calculatedColumnFormula>AVERAGE(Table2734[[#This Row],[2Ci Female Genital Mutilation]:[2Ciii Equal Inheritance Rights]])</calculatedColumnFormula>
    </tableColumn>
    <tableColumn id="15" name="2 Security &amp; Safety" dataDxfId="166">
      <calculatedColumnFormula>AVERAGE(F2,L2,P2)</calculatedColumnFormula>
    </tableColumn>
    <tableColumn id="16" name="3A Freedom of Foreign Movement" dataDxfId="165"/>
    <tableColumn id="17" name="3B Freedom of Domestic Movement" dataDxfId="164"/>
    <tableColumn id="18" name="3C Women's Freedom of Movement" dataDxfId="163"/>
    <tableColumn id="19" name="3 Movement" dataDxfId="162">
      <calculatedColumnFormula>AVERAGE(R2:T2)</calculatedColumnFormula>
    </tableColumn>
    <tableColumn id="20" name="4A Freedom to establish religious organizations" dataDxfId="161"/>
    <tableColumn id="21" name="4B Autonomy of religious organizations" dataDxfId="160"/>
    <tableColumn id="23" name="4 Religion" dataDxfId="159">
      <calculatedColumnFormula>AVERAGE(Table2734[[#This Row],[4A Freedom to establish religious organizations]:[4B Autonomy of religious organizations]])</calculatedColumnFormula>
    </tableColumn>
    <tableColumn id="24" name="5A Freedom of association" dataDxfId="158"/>
    <tableColumn id="25" name="5B Freedom of assembly and demonstration" dataDxfId="157"/>
    <tableColumn id="48" name="5Ci Political parties" dataDxfId="156"/>
    <tableColumn id="47" name="5Cii Professional organizations" dataDxfId="155"/>
    <tableColumn id="43" name="5Ciii Educational, sporting and cultural organizations" dataDxfId="154"/>
    <tableColumn id="44" name="5C Autonomy of organizations (operational independence from political authority)" dataDxfId="153">
      <calculatedColumnFormula>AVERAGE(Table2734[[#This Row],[5Ci Political parties]:[5Ciii Educational, sporting and cultural organizations]])</calculatedColumnFormula>
    </tableColumn>
    <tableColumn id="51" name="5Di Political parties" dataDxfId="152"/>
    <tableColumn id="53" name="5Dii Professional organizations" dataDxfId="151"/>
    <tableColumn id="54" name="5Diii Educational, sporting and cultural organizations5" dataDxfId="150"/>
    <tableColumn id="55" name="5D Freedom to establish organizations" dataDxfId="149">
      <calculatedColumnFormula>AVERAGE(Table2734[[#This Row],[5Di Political parties]:[5Diii Educational, sporting and cultural organizations5]])</calculatedColumnFormula>
    </tableColumn>
    <tableColumn id="45" name="5 Association, Assebly &amp; Civil Society" dataDxfId="148">
      <calculatedColumnFormula>AVERAGE(Y2:Z2,AD2,AH2)</calculatedColumnFormula>
    </tableColumn>
    <tableColumn id="26" name="6A Press - Killings" dataDxfId="147"/>
    <tableColumn id="27" name="6B Laws and regulations that influence media content" dataDxfId="146"/>
    <tableColumn id="28" name="6C Political pressures and controls on media content" dataDxfId="145"/>
    <tableColumn id="49" name="6Di Access to foreign television (cable/ satellite)" dataDxfId="144"/>
    <tableColumn id="56" name="6Dii Access to foreign newspapers" dataDxfId="143"/>
    <tableColumn id="29" name="6D Freedom of access to foreign information" dataDxfId="142">
      <calculatedColumnFormula>AVERAGE(Table2734[[#This Row],[6Di Access to foreign television (cable/ satellite)]:[6Dii Access to foreign newspapers]])</calculatedColumnFormula>
    </tableColumn>
    <tableColumn id="57" name="6E State control over Internet access" dataDxfId="141"/>
    <tableColumn id="30" name="6 Expression &amp; Information" dataDxfId="140">
      <calculatedColumnFormula>AVERAGE(AJ2:AL2,AO2:AP2)</calculatedColumnFormula>
    </tableColumn>
    <tableColumn id="32" name="7A Parental Rights" dataDxfId="139"/>
    <tableColumn id="33" name="7Bi Male to Male Relationship" dataDxfId="138"/>
    <tableColumn id="34" name="7Bii Female to Female Relationship" dataDxfId="137"/>
    <tableColumn id="35" name="7B Same-sex Relationships" dataDxfId="136">
      <calculatedColumnFormula>AVERAGE(AS2:AT2)</calculatedColumnFormula>
    </tableColumn>
    <tableColumn id="39" name="7 Relationships" dataDxfId="135">
      <calculatedColumnFormula>AVERAGE(AR2,AU2)</calculatedColumnFormula>
    </tableColumn>
    <tableColumn id="50" name="PERSONAL FREEDOM" dataDxfId="134" dataCellStyle="Normal 10 2">
      <calculatedColumnFormula>AVERAGE(Table2734[[#This Row],[RULE OF LAW]],Table2734[[#This Row],[SECURITY &amp; SAFETY]],Table2734[[#This Row],[PERSONAL FREEDOM (minus S&amp;S and RoL)]],Table2734[[#This Row],[PERSONAL FREEDOM (minus S&amp;S and RoL)]])</calculatedColumnFormula>
    </tableColumn>
    <tableColumn id="41" name="ECONOMIC FREEDOM" dataDxfId="133"/>
    <tableColumn id="42" name="FREEDOM INDEX" dataDxfId="132">
      <calculatedColumnFormula>AVERAGE(Table2734[[#This Row],[PERSONAL FREEDOM]:[ECONOMIC FREEDOM]])</calculatedColumnFormula>
    </tableColumn>
    <tableColumn id="22" name="Rank" dataDxfId="131" dataCellStyle="Normal 10 2">
      <calculatedColumnFormula>RANK(BA2,$BA$2:$BA$154)</calculatedColumnFormula>
    </tableColumn>
    <tableColumn id="37" name="HFI ROUNDED (for ranking calculations only)" dataDxfId="130" dataCellStyle="Normal 18">
      <calculatedColumnFormula>ROUND(AY2, 2)</calculatedColumnFormula>
    </tableColumn>
    <tableColumn id="46" name="RULE OF LAW" dataDxfId="129" dataCellStyle="Normal 10 2">
      <calculatedColumnFormula>Table2734[[#This Row],[1 Rule of Law]]</calculatedColumnFormula>
    </tableColumn>
    <tableColumn id="38" name="SECURITY &amp; SAFETY" dataDxfId="128" dataCellStyle="Normal 10 2">
      <calculatedColumnFormula>Table2734[[#This Row],[2 Security &amp; Safety]]</calculatedColumnFormula>
    </tableColumn>
    <tableColumn id="40" name="PERSONAL FREEDOM (minus S&amp;S and RoL)" dataDxfId="127" dataCellStyle="Normal 10 2">
      <calculatedColumnFormula>AVERAGE(AQ2,U2,AI2,AV2,X2)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2785" displayName="Table2785" ref="A1:BD154" totalsRowShown="0" headerRowDxfId="126" dataDxfId="124" headerRowBorderDxfId="125" tableBorderDxfId="123" totalsRowBorderDxfId="122">
  <autoFilter ref="A1:BD154"/>
  <sortState ref="A2:BD154">
    <sortCondition ref="A1:A154"/>
  </sortState>
  <tableColumns count="56">
    <tableColumn id="1" name="Countries (2012)" dataDxfId="121"/>
    <tableColumn id="2" name="1A Procedural Justice" dataDxfId="120"/>
    <tableColumn id="3" name="1B Civil Justice" dataDxfId="119"/>
    <tableColumn id="4" name="1C Criminal Justice" dataDxfId="118"/>
    <tableColumn id="5" name="1 Rule of Law" dataDxfId="117"/>
    <tableColumn id="6" name="2A Homicide" dataDxfId="116"/>
    <tableColumn id="7" name="2Bi Disappearance" dataDxfId="115"/>
    <tableColumn id="8" name="2Bii Intensity of the Violent Conflicts" dataDxfId="114"/>
    <tableColumn id="9" name="2Biii Internal Organised Conflict" dataDxfId="113"/>
    <tableColumn id="10" name="2Biv Terrorism Fatalities" dataDxfId="112"/>
    <tableColumn id="11" name="2Bv Terrorism Injured " dataDxfId="111"/>
    <tableColumn id="31" name="2B Disapperance, Conflict &amp; Terrorism" dataDxfId="110">
      <calculatedColumnFormula>AVERAGE(Table2785[[#This Row],[2Bi Disappearance]:[2Bv Terrorism Injured ]])</calculatedColumnFormula>
    </tableColumn>
    <tableColumn id="12" name="2Ci Female Genital Mutilation" dataDxfId="109"/>
    <tableColumn id="13" name="2Cii Missing Women" dataDxfId="108"/>
    <tableColumn id="14" name="2Ciii Equal Inheritance Rights" dataDxfId="107"/>
    <tableColumn id="36" name="2C Women's Security  &amp; Safety" dataDxfId="106">
      <calculatedColumnFormula>AVERAGE(Table2785[[#This Row],[2Ci Female Genital Mutilation]:[2Ciii Equal Inheritance Rights]])</calculatedColumnFormula>
    </tableColumn>
    <tableColumn id="15" name="2 Security &amp; Safety" dataDxfId="105">
      <calculatedColumnFormula>AVERAGE(F2,L2,P2)</calculatedColumnFormula>
    </tableColumn>
    <tableColumn id="16" name="3A Freedom of Foreign Movement" dataDxfId="104"/>
    <tableColumn id="17" name="3B Freedom of Domestic Movement" dataDxfId="103"/>
    <tableColumn id="18" name="3C Women's Freedom of Movement" dataDxfId="102"/>
    <tableColumn id="19" name="3 Movement" dataDxfId="101">
      <calculatedColumnFormula>AVERAGE(R2:T2)</calculatedColumnFormula>
    </tableColumn>
    <tableColumn id="20" name="4A Freedom to establish religious organizations" dataDxfId="100"/>
    <tableColumn id="21" name="4B Autonomy of religious organizations" dataDxfId="99"/>
    <tableColumn id="23" name="4 Religion" dataDxfId="98">
      <calculatedColumnFormula>AVERAGE(#REF!)</calculatedColumnFormula>
    </tableColumn>
    <tableColumn id="24" name="5A Freedom of association" dataDxfId="97"/>
    <tableColumn id="25" name="5B Freedom of assembly and demonstration" dataDxfId="96"/>
    <tableColumn id="48" name="5Ci Political parties" dataDxfId="95"/>
    <tableColumn id="47" name="5Cii Professional organizations" dataDxfId="94"/>
    <tableColumn id="43" name="5Ciii Educational, sporting and cultural organizations" dataDxfId="93"/>
    <tableColumn id="44" name="5C Autonomy of organizations (operational independence from political authority)" dataDxfId="92">
      <calculatedColumnFormula>AVERAGE(Table2785[[#This Row],[5Ci Political parties]:[5Ciii Educational, sporting and cultural organizations]])</calculatedColumnFormula>
    </tableColumn>
    <tableColumn id="51" name="5Di Political parties" dataDxfId="91"/>
    <tableColumn id="53" name="5Dii Professional organizations" dataDxfId="90"/>
    <tableColumn id="54" name="5Diii Educational, sporting and cultural organizations5" dataDxfId="89"/>
    <tableColumn id="55" name="5D Freedom to establish organizations" dataDxfId="88">
      <calculatedColumnFormula>AVERAGE(Table2785[[#This Row],[5Di Political parties]:[5Diii Educational, sporting and cultural organizations5]])</calculatedColumnFormula>
    </tableColumn>
    <tableColumn id="45" name="5 Association, Assebly &amp; Civil Society" dataDxfId="87">
      <calculatedColumnFormula>AVERAGE(Y2:Z2,AD2,AH2)</calculatedColumnFormula>
    </tableColumn>
    <tableColumn id="26" name="6A Press - Killings" dataDxfId="86"/>
    <tableColumn id="27" name="6B Laws and regulations that influence media content" dataDxfId="85"/>
    <tableColumn id="28" name="6C Political pressures and controls on media content" dataDxfId="84"/>
    <tableColumn id="49" name="6Di Access to foreign television (cable/ satellite)" dataDxfId="83"/>
    <tableColumn id="56" name="6Dii Access to foreign newspapers" dataDxfId="82"/>
    <tableColumn id="29" name="6D Freedom of access to foreign information" dataDxfId="81">
      <calculatedColumnFormula>AVERAGE(Table2785[[#This Row],[6Di Access to foreign television (cable/ satellite)]:[6Dii Access to foreign newspapers]])</calculatedColumnFormula>
    </tableColumn>
    <tableColumn id="57" name="6E State control over Internet access" dataDxfId="80"/>
    <tableColumn id="30" name="6 Expression &amp; Information" dataDxfId="79">
      <calculatedColumnFormula>AVERAGE(AJ2:AL2,AO2:AP2)</calculatedColumnFormula>
    </tableColumn>
    <tableColumn id="32" name="7A Parental Rights" dataDxfId="78"/>
    <tableColumn id="33" name="7Bi Male to Male Relationship" dataDxfId="77"/>
    <tableColumn id="34" name="7Bii Female to Female Relationship" dataDxfId="76"/>
    <tableColumn id="35" name="7B Same-sex Relationships" dataDxfId="75">
      <calculatedColumnFormula>IFERROR(AVERAGE(AS2:AT2),"-")</calculatedColumnFormula>
    </tableColumn>
    <tableColumn id="39" name="7 Relationships" dataDxfId="74">
      <calculatedColumnFormula>AVERAGE(AR2,AU2)</calculatedColumnFormula>
    </tableColumn>
    <tableColumn id="50" name="PERSONAL FREEDOM" dataDxfId="73" dataCellStyle="Normal 10 2">
      <calculatedColumnFormula>AVERAGE(Table2785[[#This Row],[RULE OF LAW]],Table2785[[#This Row],[SECURITY &amp; SAFETY]],Table2785[[#This Row],[PERSONAL FREEDOM (minus S&amp;S and RoL)]],Table2785[[#This Row],[PERSONAL FREEDOM (minus S&amp;S and RoL)]])</calculatedColumnFormula>
    </tableColumn>
    <tableColumn id="41" name="ECONOMIC FREEDOM" dataDxfId="72"/>
    <tableColumn id="42" name="FREEDOM INDEX" dataDxfId="71">
      <calculatedColumnFormula>AVERAGE(Table2785[[#This Row],[PERSONAL FREEDOM]:[ECONOMIC FREEDOM]])</calculatedColumnFormula>
    </tableColumn>
    <tableColumn id="22" name="Rank" dataDxfId="70">
      <calculatedColumnFormula>RANK(BA2,$BA$2:$BA$154)</calculatedColumnFormula>
    </tableColumn>
    <tableColumn id="37" name="HFI ROUNDED (for ranking calculations only)" dataDxfId="69" dataCellStyle="Normal 18">
      <calculatedColumnFormula>ROUND(AY2, 2)</calculatedColumnFormula>
    </tableColumn>
    <tableColumn id="46" name="RULE OF LAW" dataDxfId="68" dataCellStyle="Normal 10 2">
      <calculatedColumnFormula>Table2785[[#This Row],[1 Rule of Law]]</calculatedColumnFormula>
    </tableColumn>
    <tableColumn id="38" name="SECURITY &amp; SAFETY" dataDxfId="67" dataCellStyle="Normal 10 2">
      <calculatedColumnFormula>Table2785[[#This Row],[2 Security &amp; Safety]]</calculatedColumnFormula>
    </tableColumn>
    <tableColumn id="40" name="PERSONAL FREEDOM (minus S&amp;S and RoL)" dataDxfId="66" dataCellStyle="Normal 10 2">
      <calculatedColumnFormula>AVERAGE(AQ2,U2,AI2,AV2,X2)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le27857" displayName="Table27857" ref="A1:BI158" totalsRowShown="0" headerRowDxfId="65" dataDxfId="63" headerRowBorderDxfId="64" tableBorderDxfId="62" totalsRowBorderDxfId="61">
  <autoFilter ref="A1:BI158"/>
  <sortState ref="A2:BI158">
    <sortCondition ref="A1:A158"/>
  </sortState>
  <tableColumns count="61">
    <tableColumn id="1" name="Countries (2013)" dataDxfId="60"/>
    <tableColumn id="2" name="1A Procedural Justice" dataDxfId="59"/>
    <tableColumn id="3" name="1B Civil Justice" dataDxfId="58"/>
    <tableColumn id="4" name="1C Criminal Justice" dataDxfId="57"/>
    <tableColumn id="5" name="1 Rule of Law" dataDxfId="56"/>
    <tableColumn id="6" name="2A Homicide" dataDxfId="55"/>
    <tableColumn id="7" name="2Bi Disappearance" dataDxfId="54"/>
    <tableColumn id="8" name="2Bii Intensity of the Violent Conflicts" dataDxfId="53"/>
    <tableColumn id="9" name="2Biii Internal Organised Conflict" dataDxfId="52"/>
    <tableColumn id="10" name="2Biv Terrorism Fatalities" dataDxfId="51"/>
    <tableColumn id="11" name="2Bv Terrorism Injured " dataDxfId="50"/>
    <tableColumn id="31" name="2B Disapperance, Conflict &amp; Terrorism" dataDxfId="49">
      <calculatedColumnFormula>AVERAGE(Table27857[[#This Row],[2Bi Disappearance]:[2Bv Terrorism Injured ]])</calculatedColumnFormula>
    </tableColumn>
    <tableColumn id="12" name="2Ci Female Genital Mutilation" dataDxfId="48"/>
    <tableColumn id="13" name="2Cii Missing Women" dataDxfId="47"/>
    <tableColumn id="14" name="2Ciii(a) Equal Inheritance Rights: Widows" dataDxfId="46"/>
    <tableColumn id="61" name="2Ciii(b) Equal Inheritance Rights: Daughters" dataDxfId="45" dataCellStyle="Normal 10 2"/>
    <tableColumn id="62" name="2Ciii Equal Inheritance Rights" dataDxfId="44" dataCellStyle="Normal 10 2">
      <calculatedColumnFormula>AVERAGE(Table27857[[#This Row],[2Ciii(a) Equal Inheritance Rights: Widows]:[2Ciii(b) Equal Inheritance Rights: Daughters]])</calculatedColumnFormula>
    </tableColumn>
    <tableColumn id="36" name="2C Women's Security  &amp; Safety" dataDxfId="43">
      <calculatedColumnFormula>AVERAGE(M2:N2,Q2)</calculatedColumnFormula>
    </tableColumn>
    <tableColumn id="15" name="2 Security &amp; Safety" dataDxfId="42">
      <calculatedColumnFormula>AVERAGE(F2,L2,R2)</calculatedColumnFormula>
    </tableColumn>
    <tableColumn id="16" name="3A Freedom of Foreign Movement" dataDxfId="41"/>
    <tableColumn id="17" name="3B Freedom of Domestic Movement" dataDxfId="40"/>
    <tableColumn id="18" name="3C Women's Freedom of Movement" dataDxfId="39"/>
    <tableColumn id="19" name="3 Movement" dataDxfId="38">
      <calculatedColumnFormula>AVERAGE(T2:V2)</calculatedColumnFormula>
    </tableColumn>
    <tableColumn id="20" name="4A Freedom to establish religious organizations" dataDxfId="37"/>
    <tableColumn id="21" name="4B Autonomy of religious organizations" dataDxfId="36"/>
    <tableColumn id="23" name="4 Religion" dataDxfId="35">
      <calculatedColumnFormula>AVERAGE(#REF!)</calculatedColumnFormula>
    </tableColumn>
    <tableColumn id="24" name="5A Freedom of association" dataDxfId="34"/>
    <tableColumn id="25" name="5B Freedom of assembly and demonstration" dataDxfId="33"/>
    <tableColumn id="48" name="5Ci Political parties" dataDxfId="32"/>
    <tableColumn id="47" name="5Cii Professional organizations" dataDxfId="31"/>
    <tableColumn id="43" name="5Ciii Educational, sporting and cultural organizations" dataDxfId="30"/>
    <tableColumn id="44" name="5C Autonomy of organizations (operational independence from political authority)" dataDxfId="29">
      <calculatedColumnFormula>AVERAGE(Table27857[[#This Row],[5Ci Political parties]:[5Ciii Educational, sporting and cultural organizations]])</calculatedColumnFormula>
    </tableColumn>
    <tableColumn id="51" name="5Di Political parties" dataDxfId="28"/>
    <tableColumn id="53" name="5Dii Professional organizations" dataDxfId="27"/>
    <tableColumn id="54" name="5Diii Educational, sporting and cultural organizations5" dataDxfId="26"/>
    <tableColumn id="55" name="5D Freedom to establish organizations" dataDxfId="25">
      <calculatedColumnFormula>AVERAGE(Table27857[[#This Row],[5Di Political parties]:[5Diii Educational, sporting and cultural organizations5]])</calculatedColumnFormula>
    </tableColumn>
    <tableColumn id="45" name="5 Association, Assebly &amp; Civil Society" dataDxfId="24">
      <calculatedColumnFormula>AVERAGE(AA2:AB2,AF2,AJ2)</calculatedColumnFormula>
    </tableColumn>
    <tableColumn id="26" name="6A Press - Killings" dataDxfId="23"/>
    <tableColumn id="27" name="6B Laws and regulations that influence media content" dataDxfId="22"/>
    <tableColumn id="28" name="6C Political pressures and controls on media content" dataDxfId="21"/>
    <tableColumn id="49" name="6Di Access to foreign television (cable/ satellite)" dataDxfId="20"/>
    <tableColumn id="56" name="6Dii Access to foreign newspapers" dataDxfId="19"/>
    <tableColumn id="29" name="6D Freedom of access to foreign information" dataDxfId="18">
      <calculatedColumnFormula>AVERAGE(Table27857[[#This Row],[6Di Access to foreign television (cable/ satellite)]:[6Dii Access to foreign newspapers]])</calculatedColumnFormula>
    </tableColumn>
    <tableColumn id="57" name="6E State control over Internet access" dataDxfId="17"/>
    <tableColumn id="30" name="6 Expression &amp; Information" dataDxfId="16">
      <calculatedColumnFormula>AVERAGE(AL2:AN2,AQ2:AR2)</calculatedColumnFormula>
    </tableColumn>
    <tableColumn id="64" name="7Ai Parental Authority: In marriage" dataDxfId="15" dataCellStyle="Normal 10 2"/>
    <tableColumn id="65" name="7Aii Parental Authority: After divorce" dataDxfId="14" dataCellStyle="Normal 10 2"/>
    <tableColumn id="32" name="7A Parental Rights" dataDxfId="13">
      <calculatedColumnFormula>AVERAGE(Table27857[[#This Row],[7Ai Parental Authority: In marriage]:[7Aii Parental Authority: After divorce]])</calculatedColumnFormula>
    </tableColumn>
    <tableColumn id="33" name="7Bi Male to Male Relationship" dataDxfId="12"/>
    <tableColumn id="34" name="7Bii Female to Female Relationship" dataDxfId="11"/>
    <tableColumn id="35" name="7B Same-sex Relationships" dataDxfId="10">
      <calculatedColumnFormula>IFERROR(AVERAGE(AW2:AX2),"-")</calculatedColumnFormula>
    </tableColumn>
    <tableColumn id="63" name="7C Divorce" dataDxfId="9" dataCellStyle="Normal 10 2"/>
    <tableColumn id="39" name="7 Relationships" dataDxfId="8">
      <calculatedColumnFormula>AVERAGE(AV2,AZ2,AY2)</calculatedColumnFormula>
    </tableColumn>
    <tableColumn id="50" name="PERSONAL FREEDOM" dataDxfId="7" dataCellStyle="Normal 10 2">
      <calculatedColumnFormula>AVERAGE(Table27857[[#This Row],[RULE OF LAW]],Table27857[[#This Row],[SECURITY &amp; SAFETY]],Table27857[[#This Row],[PERSONAL FREEDOM (minus S&amp;S and RoL)]],Table27857[[#This Row],[PERSONAL FREEDOM (minus S&amp;S and RoL)]])</calculatedColumnFormula>
    </tableColumn>
    <tableColumn id="41" name="ECONOMIC FREEDOM" dataDxfId="6"/>
    <tableColumn id="42" name="FREEDOM INDEX" dataDxfId="5">
      <calculatedColumnFormula>AVERAGE(Table27857[[#This Row],[PERSONAL FREEDOM]:[ECONOMIC FREEDOM]])</calculatedColumnFormula>
    </tableColumn>
    <tableColumn id="22" name="Rank" dataDxfId="4">
      <calculatedColumnFormula>RANK(BF2,$BF$2:$BF$158)</calculatedColumnFormula>
    </tableColumn>
    <tableColumn id="37" name="HFI ROUNDED (for ranking calculations only)" dataDxfId="3" dataCellStyle="Normal 18">
      <calculatedColumnFormula>ROUND(BD2, 2)</calculatedColumnFormula>
    </tableColumn>
    <tableColumn id="46" name="RULE OF LAW" dataDxfId="2" dataCellStyle="Normal 10 2">
      <calculatedColumnFormula>Table27857[[#This Row],[1 Rule of Law]]</calculatedColumnFormula>
    </tableColumn>
    <tableColumn id="38" name="SECURITY &amp; SAFETY" dataDxfId="1" dataCellStyle="Normal 10 2">
      <calculatedColumnFormula>Table27857[[#This Row],[2 Security &amp; Safety]]</calculatedColumnFormula>
    </tableColumn>
    <tableColumn id="40" name="PERSONAL FREEDOM (minus S&amp;S and RoL)" dataDxfId="0" dataCellStyle="Normal 10 2">
      <calculatedColumnFormula>AVERAGE(AS2,W2,AK2,BA2,Z2)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142"/>
  <sheetViews>
    <sheetView zoomScale="85" zoomScaleNormal="85" workbookViewId="0">
      <pane xSplit="1" ySplit="1" topLeftCell="AS2" activePane="bottomRight" state="frozen"/>
      <selection sqref="A1:D1"/>
      <selection pane="topRight" sqref="A1:D1"/>
      <selection pane="bottomLeft" sqref="A1:D1"/>
      <selection pane="bottomRight" activeCell="BF10" sqref="BF10"/>
    </sheetView>
  </sheetViews>
  <sheetFormatPr defaultRowHeight="15" x14ac:dyDescent="0.25"/>
  <cols>
    <col min="1" max="1" width="30.7109375" style="1" customWidth="1"/>
    <col min="2" max="4" width="12.7109375" style="1" customWidth="1"/>
    <col min="5" max="5" width="12.7109375" style="2" customWidth="1"/>
    <col min="6" max="14" width="12.7109375" style="1" customWidth="1"/>
    <col min="15" max="15" width="12.7109375" style="2" customWidth="1"/>
    <col min="16" max="18" width="12.7109375" style="1" customWidth="1"/>
    <col min="19" max="19" width="12.7109375" style="2" customWidth="1"/>
    <col min="20" max="28" width="12.7109375" style="1" customWidth="1"/>
    <col min="29" max="29" width="12.7109375" style="2" customWidth="1"/>
    <col min="30" max="30" width="12.7109375" style="3" customWidth="1"/>
    <col min="31" max="31" width="12.7109375" style="4" customWidth="1"/>
    <col min="32" max="32" width="12.7109375" style="5" customWidth="1"/>
    <col min="33" max="37" width="12.7109375" style="1" customWidth="1"/>
    <col min="38" max="40" width="12.7109375" style="2" customWidth="1"/>
    <col min="41" max="48" width="12.7109375" style="1" customWidth="1"/>
    <col min="49" max="51" width="13.7109375" style="30" customWidth="1"/>
    <col min="52" max="54" width="12.7109375" style="1" customWidth="1"/>
    <col min="55" max="55" width="12.28515625" style="1" customWidth="1"/>
    <col min="56" max="56" width="13.28515625" style="1" customWidth="1"/>
    <col min="57" max="58" width="12.7109375" style="3" customWidth="1"/>
    <col min="59" max="59" width="12.7109375" style="1" customWidth="1"/>
    <col min="60" max="16384" width="9.140625" style="1"/>
  </cols>
  <sheetData>
    <row r="1" spans="1:58" s="12" customFormat="1" ht="114.95" customHeight="1" x14ac:dyDescent="0.2">
      <c r="A1" s="6" t="s">
        <v>209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207</v>
      </c>
      <c r="P1" s="7" t="s">
        <v>223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8" t="s">
        <v>18</v>
      </c>
      <c r="W1" s="8" t="s">
        <v>19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8" t="s">
        <v>25</v>
      </c>
      <c r="AD1" s="8" t="s">
        <v>26</v>
      </c>
      <c r="AE1" s="8" t="s">
        <v>27</v>
      </c>
      <c r="AF1" s="8" t="s">
        <v>28</v>
      </c>
      <c r="AG1" s="8" t="s">
        <v>29</v>
      </c>
      <c r="AH1" s="8" t="s">
        <v>30</v>
      </c>
      <c r="AI1" s="8" t="s">
        <v>31</v>
      </c>
      <c r="AJ1" s="9" t="s">
        <v>32</v>
      </c>
      <c r="AK1" s="9" t="s">
        <v>33</v>
      </c>
      <c r="AL1" s="9" t="s">
        <v>34</v>
      </c>
      <c r="AM1" s="8" t="s">
        <v>35</v>
      </c>
      <c r="AN1" s="8" t="s">
        <v>36</v>
      </c>
      <c r="AO1" s="8" t="s">
        <v>37</v>
      </c>
      <c r="AP1" s="8" t="s">
        <v>38</v>
      </c>
      <c r="AQ1" s="8" t="s">
        <v>39</v>
      </c>
      <c r="AR1" s="10" t="s">
        <v>213</v>
      </c>
      <c r="AS1" s="10" t="s">
        <v>42</v>
      </c>
      <c r="AT1" s="10" t="s">
        <v>43</v>
      </c>
      <c r="AU1" s="10" t="s">
        <v>214</v>
      </c>
      <c r="AV1" s="10" t="s">
        <v>45</v>
      </c>
      <c r="AW1" s="7" t="s">
        <v>46</v>
      </c>
      <c r="AX1" s="7" t="s">
        <v>47</v>
      </c>
      <c r="AY1" s="7" t="s">
        <v>48</v>
      </c>
      <c r="AZ1" s="9" t="s">
        <v>215</v>
      </c>
      <c r="BA1" s="11" t="s">
        <v>216</v>
      </c>
      <c r="BB1" s="10" t="s">
        <v>217</v>
      </c>
      <c r="BC1" s="10" t="s">
        <v>218</v>
      </c>
      <c r="BD1" s="7" t="s">
        <v>219</v>
      </c>
    </row>
    <row r="2" spans="1:58" ht="15" customHeight="1" x14ac:dyDescent="0.2">
      <c r="A2" s="13" t="s">
        <v>106</v>
      </c>
      <c r="B2" s="14">
        <v>5.6666666666666679</v>
      </c>
      <c r="C2" s="14">
        <v>5.0747846507805248</v>
      </c>
      <c r="D2" s="14">
        <v>4.1005158089876224</v>
      </c>
      <c r="E2" s="14">
        <v>4.9000000000000004</v>
      </c>
      <c r="F2" s="14">
        <v>8.84</v>
      </c>
      <c r="G2" s="14">
        <v>10</v>
      </c>
      <c r="H2" s="14">
        <v>10</v>
      </c>
      <c r="I2" s="14">
        <v>10</v>
      </c>
      <c r="J2" s="14">
        <v>10</v>
      </c>
      <c r="K2" s="14">
        <v>10</v>
      </c>
      <c r="L2" s="14">
        <f>AVERAGE(Table1382[[#This Row],[2Bi Disappearance]:[2Bv Terrorism Injured ]])</f>
        <v>10</v>
      </c>
      <c r="M2" s="14">
        <v>10</v>
      </c>
      <c r="N2" s="14">
        <v>5</v>
      </c>
      <c r="O2" s="14">
        <v>10</v>
      </c>
      <c r="P2" s="14">
        <f>AVERAGE(Table1382[[#This Row],[2Ci Female Genital Mutilation]:[2Ciii Equal Inheritance Rights]])</f>
        <v>8.3333333333333339</v>
      </c>
      <c r="Q2" s="14">
        <f t="shared" ref="Q2:Q33" si="0">AVERAGE(F2,L2,P2)</f>
        <v>9.0577777777777779</v>
      </c>
      <c r="R2" s="14">
        <v>10</v>
      </c>
      <c r="S2" s="14">
        <v>10</v>
      </c>
      <c r="T2" s="14">
        <v>10</v>
      </c>
      <c r="U2" s="14">
        <f t="shared" ref="U2:U33" si="1">AVERAGE(R2:T2)</f>
        <v>10</v>
      </c>
      <c r="V2" s="14" t="s">
        <v>49</v>
      </c>
      <c r="W2" s="14" t="s">
        <v>49</v>
      </c>
      <c r="X2" s="14" t="s">
        <v>49</v>
      </c>
      <c r="Y2" s="14" t="s">
        <v>49</v>
      </c>
      <c r="Z2" s="14" t="s">
        <v>49</v>
      </c>
      <c r="AA2" s="14" t="s">
        <v>49</v>
      </c>
      <c r="AB2" s="14" t="s">
        <v>49</v>
      </c>
      <c r="AC2" s="14" t="s">
        <v>49</v>
      </c>
      <c r="AD2" s="14" t="s">
        <v>49</v>
      </c>
      <c r="AE2" s="14" t="s">
        <v>49</v>
      </c>
      <c r="AF2" s="14" t="s">
        <v>49</v>
      </c>
      <c r="AG2" s="14" t="s">
        <v>49</v>
      </c>
      <c r="AH2" s="14" t="s">
        <v>49</v>
      </c>
      <c r="AI2" s="14" t="s">
        <v>49</v>
      </c>
      <c r="AJ2" s="14">
        <v>10</v>
      </c>
      <c r="AK2" s="15">
        <v>4.666666666666667</v>
      </c>
      <c r="AL2" s="15">
        <v>6</v>
      </c>
      <c r="AM2" s="15" t="s">
        <v>49</v>
      </c>
      <c r="AN2" s="15" t="s">
        <v>49</v>
      </c>
      <c r="AO2" s="15" t="s">
        <v>49</v>
      </c>
      <c r="AP2" s="15" t="s">
        <v>49</v>
      </c>
      <c r="AQ2" s="14">
        <f t="shared" ref="AQ2:AQ33" si="2">AVERAGE(AJ2:AL2,AO2:AP2)</f>
        <v>6.8888888888888893</v>
      </c>
      <c r="AR2" s="14">
        <v>5</v>
      </c>
      <c r="AS2" s="14">
        <v>10</v>
      </c>
      <c r="AT2" s="14">
        <v>10</v>
      </c>
      <c r="AU2" s="14">
        <f t="shared" ref="AU2:AU33" si="3">AVERAGE(AS2:AT2)</f>
        <v>10</v>
      </c>
      <c r="AV2" s="14">
        <f t="shared" ref="AV2:AV33" si="4">AVERAGE(AU2,AR2)</f>
        <v>7.5</v>
      </c>
      <c r="AW2" s="16">
        <f>AVERAGE(Table1382[[#This Row],[RULE OF LAW]],Table1382[[#This Row],[SECURITY &amp; SAFETY]],Table1382[[#This Row],[PERSONAL FREEDOM (minus S&amp;S and RoL)]],Table1382[[#This Row],[PERSONAL FREEDOM (minus S&amp;S and RoL)]])</f>
        <v>7.5542592592592595</v>
      </c>
      <c r="AX2" s="17">
        <v>7.3</v>
      </c>
      <c r="AY2" s="18">
        <f>AVERAGE(Table1382[[#This Row],[PERSONAL FREEDOM]:[ECONOMIC FREEDOM]])</f>
        <v>7.4271296296296292</v>
      </c>
      <c r="AZ2" s="19">
        <f t="shared" ref="AZ2:AZ33" si="5">RANK(BA2,$BA$2:$BA$142)</f>
        <v>48</v>
      </c>
      <c r="BA2" s="20">
        <f t="shared" ref="BA2:BA33" si="6">ROUND(AY2, 2)</f>
        <v>7.43</v>
      </c>
      <c r="BB2" s="16">
        <f>Table1382[[#This Row],[1 Rule of Law]]</f>
        <v>4.9000000000000004</v>
      </c>
      <c r="BC2" s="16">
        <f>Table1382[[#This Row],[2 Security &amp; Safety]]</f>
        <v>9.0577777777777779</v>
      </c>
      <c r="BD2" s="16">
        <f t="shared" ref="BD2:BD33" si="7">AVERAGE(AQ2,U2,AI2,AV2,X2)</f>
        <v>8.1296296296296298</v>
      </c>
      <c r="BE2" s="1"/>
      <c r="BF2" s="1"/>
    </row>
    <row r="3" spans="1:58" ht="15" customHeight="1" x14ac:dyDescent="0.2">
      <c r="A3" s="13" t="s">
        <v>201</v>
      </c>
      <c r="B3" s="14" t="s">
        <v>49</v>
      </c>
      <c r="C3" s="14" t="s">
        <v>49</v>
      </c>
      <c r="D3" s="14" t="s">
        <v>49</v>
      </c>
      <c r="E3" s="14">
        <v>4.4654470000000002</v>
      </c>
      <c r="F3" s="14">
        <v>9.64</v>
      </c>
      <c r="G3" s="14">
        <v>10</v>
      </c>
      <c r="H3" s="14">
        <v>6.7125767446049744</v>
      </c>
      <c r="I3" s="14">
        <v>5</v>
      </c>
      <c r="J3" s="14">
        <v>7.5853439805505571</v>
      </c>
      <c r="K3" s="14">
        <v>8.091548977398995</v>
      </c>
      <c r="L3" s="14">
        <f>AVERAGE(Table1382[[#This Row],[2Bi Disappearance]:[2Bv Terrorism Injured ]])</f>
        <v>7.4778939405109055</v>
      </c>
      <c r="M3" s="14">
        <v>10</v>
      </c>
      <c r="N3" s="14">
        <v>5</v>
      </c>
      <c r="O3" s="15">
        <v>5</v>
      </c>
      <c r="P3" s="15">
        <f>AVERAGE(Table1382[[#This Row],[2Ci Female Genital Mutilation]:[2Ciii Equal Inheritance Rights]])</f>
        <v>6.666666666666667</v>
      </c>
      <c r="Q3" s="14">
        <f t="shared" si="0"/>
        <v>7.9281868690591919</v>
      </c>
      <c r="R3" s="14">
        <v>5</v>
      </c>
      <c r="S3" s="14">
        <v>5</v>
      </c>
      <c r="T3" s="14">
        <v>5</v>
      </c>
      <c r="U3" s="14">
        <f t="shared" si="1"/>
        <v>5</v>
      </c>
      <c r="V3" s="14">
        <v>2.5</v>
      </c>
      <c r="W3" s="14">
        <v>0</v>
      </c>
      <c r="X3" s="14">
        <f>AVERAGE(Table1382[[#This Row],[4A Freedom to establish religious organizations]:[4B Autonomy of religious organizations]])</f>
        <v>1.25</v>
      </c>
      <c r="Y3" s="14">
        <v>5</v>
      </c>
      <c r="Z3" s="14">
        <v>5</v>
      </c>
      <c r="AA3" s="14">
        <v>3.3333333333333335</v>
      </c>
      <c r="AB3" s="14">
        <v>3.3333333333333335</v>
      </c>
      <c r="AC3" s="14">
        <v>0</v>
      </c>
      <c r="AD3" s="14">
        <f>AVERAGE(Table1382[[#This Row],[5Ci Political parties]:[5Ciii Educational, sporting and cultural organizations]])</f>
        <v>2.2222222222222223</v>
      </c>
      <c r="AE3" s="14">
        <v>5</v>
      </c>
      <c r="AF3" s="14">
        <v>5</v>
      </c>
      <c r="AG3" s="14">
        <v>7.5</v>
      </c>
      <c r="AH3" s="14">
        <f>AVERAGE(Table1382[[#This Row],[5Di Political parties]:[5Diii Educational, sporting and cultural organizations5]])</f>
        <v>5.833333333333333</v>
      </c>
      <c r="AI3" s="14">
        <f>AVERAGE(Y3:Z3,AD3,AH3)</f>
        <v>4.5138888888888884</v>
      </c>
      <c r="AJ3" s="14">
        <v>10</v>
      </c>
      <c r="AK3" s="15">
        <v>2.6666666666666665</v>
      </c>
      <c r="AL3" s="15">
        <v>4.25</v>
      </c>
      <c r="AM3" s="15">
        <v>10</v>
      </c>
      <c r="AN3" s="15">
        <v>3.3333333333333335</v>
      </c>
      <c r="AO3" s="15">
        <f>AVERAGE(Table1382[[#This Row],[6Di Access to foreign television (cable/ satellite)]:[6Dii Access to foreign newspapers]])</f>
        <v>6.666666666666667</v>
      </c>
      <c r="AP3" s="15">
        <v>6.666666666666667</v>
      </c>
      <c r="AQ3" s="14">
        <f t="shared" si="2"/>
        <v>6.05</v>
      </c>
      <c r="AR3" s="14">
        <v>0</v>
      </c>
      <c r="AS3" s="14">
        <v>0</v>
      </c>
      <c r="AT3" s="14">
        <v>0</v>
      </c>
      <c r="AU3" s="14">
        <f t="shared" si="3"/>
        <v>0</v>
      </c>
      <c r="AV3" s="14">
        <f t="shared" si="4"/>
        <v>0</v>
      </c>
      <c r="AW3" s="16">
        <f>AVERAGE(Table1382[[#This Row],[RULE OF LAW]],Table1382[[#This Row],[SECURITY &amp; SAFETY]],Table1382[[#This Row],[PERSONAL FREEDOM (minus S&amp;S and RoL)]],Table1382[[#This Row],[PERSONAL FREEDOM (minus S&amp;S and RoL)]])</f>
        <v>4.7797973561536873</v>
      </c>
      <c r="AX3" s="17">
        <v>5.41</v>
      </c>
      <c r="AY3" s="18">
        <f>AVERAGE(Table1382[[#This Row],[PERSONAL FREEDOM]:[ECONOMIC FREEDOM]])</f>
        <v>5.0948986780768433</v>
      </c>
      <c r="AZ3" s="19">
        <f t="shared" si="5"/>
        <v>138</v>
      </c>
      <c r="BA3" s="20">
        <f t="shared" si="6"/>
        <v>5.09</v>
      </c>
      <c r="BB3" s="16">
        <f>Table1382[[#This Row],[1 Rule of Law]]</f>
        <v>4.4654470000000002</v>
      </c>
      <c r="BC3" s="16">
        <f>Table1382[[#This Row],[2 Security &amp; Safety]]</f>
        <v>7.9281868690591919</v>
      </c>
      <c r="BD3" s="16">
        <f t="shared" si="7"/>
        <v>3.3627777777777781</v>
      </c>
      <c r="BE3" s="1"/>
      <c r="BF3" s="1"/>
    </row>
    <row r="4" spans="1:58" ht="15" customHeight="1" x14ac:dyDescent="0.2">
      <c r="A4" s="13" t="s">
        <v>192</v>
      </c>
      <c r="B4" s="14" t="s">
        <v>49</v>
      </c>
      <c r="C4" s="14" t="s">
        <v>49</v>
      </c>
      <c r="D4" s="14" t="s">
        <v>49</v>
      </c>
      <c r="E4" s="14">
        <v>3.8124409999999997</v>
      </c>
      <c r="F4" s="14">
        <v>6</v>
      </c>
      <c r="G4" s="14">
        <v>5</v>
      </c>
      <c r="H4" s="14">
        <v>10</v>
      </c>
      <c r="I4" s="14">
        <v>7.5</v>
      </c>
      <c r="J4" s="14">
        <v>10</v>
      </c>
      <c r="K4" s="14">
        <v>10</v>
      </c>
      <c r="L4" s="14">
        <f>AVERAGE(Table1382[[#This Row],[2Bi Disappearance]:[2Bv Terrorism Injured ]])</f>
        <v>8.5</v>
      </c>
      <c r="M4" s="14">
        <v>10</v>
      </c>
      <c r="N4" s="14">
        <v>7.5</v>
      </c>
      <c r="O4" s="15">
        <v>5</v>
      </c>
      <c r="P4" s="15">
        <f>AVERAGE(Table1382[[#This Row],[2Ci Female Genital Mutilation]:[2Ciii Equal Inheritance Rights]])</f>
        <v>7.5</v>
      </c>
      <c r="Q4" s="14">
        <f t="shared" si="0"/>
        <v>7.333333333333333</v>
      </c>
      <c r="R4" s="14">
        <v>0</v>
      </c>
      <c r="S4" s="14">
        <v>0</v>
      </c>
      <c r="T4" s="14">
        <v>10</v>
      </c>
      <c r="U4" s="14">
        <f t="shared" si="1"/>
        <v>3.3333333333333335</v>
      </c>
      <c r="V4" s="14">
        <v>5</v>
      </c>
      <c r="W4" s="14">
        <v>3.3333333333333335</v>
      </c>
      <c r="X4" s="14">
        <f>AVERAGE(Table1382[[#This Row],[4A Freedom to establish religious organizations]:[4B Autonomy of religious organizations]])</f>
        <v>4.166666666666667</v>
      </c>
      <c r="Y4" s="14">
        <v>2.5</v>
      </c>
      <c r="Z4" s="14">
        <v>2.5</v>
      </c>
      <c r="AA4" s="14">
        <v>0</v>
      </c>
      <c r="AB4" s="14">
        <v>0</v>
      </c>
      <c r="AC4" s="14">
        <v>0</v>
      </c>
      <c r="AD4" s="14">
        <f>AVERAGE(Table1382[[#This Row],[5Ci Political parties]:[5Ciii Educational, sporting and cultural organizations]])</f>
        <v>0</v>
      </c>
      <c r="AE4" s="14">
        <v>2.5</v>
      </c>
      <c r="AF4" s="14">
        <v>5</v>
      </c>
      <c r="AG4" s="14">
        <v>2.5</v>
      </c>
      <c r="AH4" s="14">
        <f>AVERAGE(Table1382[[#This Row],[5Di Political parties]:[5Diii Educational, sporting and cultural organizations5]])</f>
        <v>3.3333333333333335</v>
      </c>
      <c r="AI4" s="14">
        <f>AVERAGE(Y4:Z4,AD4,AH4)</f>
        <v>2.0833333333333335</v>
      </c>
      <c r="AJ4" s="14">
        <v>10</v>
      </c>
      <c r="AK4" s="15">
        <v>4</v>
      </c>
      <c r="AL4" s="15">
        <v>4.5</v>
      </c>
      <c r="AM4" s="15">
        <v>10</v>
      </c>
      <c r="AN4" s="15">
        <v>6.666666666666667</v>
      </c>
      <c r="AO4" s="15">
        <f>AVERAGE(Table1382[[#This Row],[6Di Access to foreign television (cable/ satellite)]:[6Dii Access to foreign newspapers]])</f>
        <v>8.3333333333333339</v>
      </c>
      <c r="AP4" s="15">
        <v>10</v>
      </c>
      <c r="AQ4" s="14">
        <f t="shared" si="2"/>
        <v>7.3666666666666671</v>
      </c>
      <c r="AR4" s="14">
        <v>5</v>
      </c>
      <c r="AS4" s="14">
        <v>0</v>
      </c>
      <c r="AT4" s="14">
        <v>0</v>
      </c>
      <c r="AU4" s="14">
        <f t="shared" si="3"/>
        <v>0</v>
      </c>
      <c r="AV4" s="14">
        <f t="shared" si="4"/>
        <v>2.5</v>
      </c>
      <c r="AW4" s="16">
        <f>AVERAGE(Table1382[[#This Row],[RULE OF LAW]],Table1382[[#This Row],[SECURITY &amp; SAFETY]],Table1382[[#This Row],[PERSONAL FREEDOM (minus S&amp;S and RoL)]],Table1382[[#This Row],[PERSONAL FREEDOM (minus S&amp;S and RoL)]])</f>
        <v>4.7314435833333333</v>
      </c>
      <c r="AX4" s="17">
        <v>4.55</v>
      </c>
      <c r="AY4" s="18">
        <f>AVERAGE(Table1382[[#This Row],[PERSONAL FREEDOM]:[ECONOMIC FREEDOM]])</f>
        <v>4.6407217916666665</v>
      </c>
      <c r="AZ4" s="19">
        <f t="shared" si="5"/>
        <v>140</v>
      </c>
      <c r="BA4" s="20">
        <f t="shared" si="6"/>
        <v>4.6399999999999997</v>
      </c>
      <c r="BB4" s="16">
        <f>Table1382[[#This Row],[1 Rule of Law]]</f>
        <v>3.8124409999999997</v>
      </c>
      <c r="BC4" s="16">
        <f>Table1382[[#This Row],[2 Security &amp; Safety]]</f>
        <v>7.333333333333333</v>
      </c>
      <c r="BD4" s="16">
        <f t="shared" si="7"/>
        <v>3.8900000000000006</v>
      </c>
      <c r="BE4" s="1"/>
      <c r="BF4" s="1"/>
    </row>
    <row r="5" spans="1:58" ht="15" customHeight="1" x14ac:dyDescent="0.2">
      <c r="A5" s="13" t="s">
        <v>138</v>
      </c>
      <c r="B5" s="14">
        <v>6.333333333333333</v>
      </c>
      <c r="C5" s="14">
        <v>5.366584392268444</v>
      </c>
      <c r="D5" s="14">
        <v>4.3436517423791141</v>
      </c>
      <c r="E5" s="14">
        <v>5.3000000000000007</v>
      </c>
      <c r="F5" s="14">
        <v>7.68</v>
      </c>
      <c r="G5" s="14">
        <v>10</v>
      </c>
      <c r="H5" s="14">
        <v>10</v>
      </c>
      <c r="I5" s="14">
        <v>7.5</v>
      </c>
      <c r="J5" s="14">
        <v>10</v>
      </c>
      <c r="K5" s="14">
        <v>10</v>
      </c>
      <c r="L5" s="14">
        <f>AVERAGE(Table1382[[#This Row],[2Bi Disappearance]:[2Bv Terrorism Injured ]])</f>
        <v>9.5</v>
      </c>
      <c r="M5" s="14">
        <v>10</v>
      </c>
      <c r="N5" s="14">
        <v>10</v>
      </c>
      <c r="O5" s="15">
        <v>10</v>
      </c>
      <c r="P5" s="15">
        <f>AVERAGE(Table1382[[#This Row],[2Ci Female Genital Mutilation]:[2Ciii Equal Inheritance Rights]])</f>
        <v>10</v>
      </c>
      <c r="Q5" s="14">
        <f t="shared" si="0"/>
        <v>9.06</v>
      </c>
      <c r="R5" s="14">
        <v>10</v>
      </c>
      <c r="S5" s="14">
        <v>10</v>
      </c>
      <c r="T5" s="14">
        <v>10</v>
      </c>
      <c r="U5" s="14">
        <f t="shared" si="1"/>
        <v>10</v>
      </c>
      <c r="V5" s="14">
        <v>10</v>
      </c>
      <c r="W5" s="14">
        <v>10</v>
      </c>
      <c r="X5" s="14">
        <f>AVERAGE(Table1382[[#This Row],[4A Freedom to establish religious organizations]:[4B Autonomy of religious organizations]])</f>
        <v>10</v>
      </c>
      <c r="Y5" s="14">
        <v>10</v>
      </c>
      <c r="Z5" s="14">
        <v>10</v>
      </c>
      <c r="AA5" s="14">
        <v>6.666666666666667</v>
      </c>
      <c r="AB5" s="14">
        <v>10</v>
      </c>
      <c r="AC5" s="14">
        <v>6.666666666666667</v>
      </c>
      <c r="AD5" s="14">
        <f>AVERAGE(Table1382[[#This Row],[5Ci Political parties]:[5Ciii Educational, sporting and cultural organizations]])</f>
        <v>7.7777777777777786</v>
      </c>
      <c r="AE5" s="14">
        <v>10</v>
      </c>
      <c r="AF5" s="14">
        <v>7.5</v>
      </c>
      <c r="AG5" s="14">
        <v>10</v>
      </c>
      <c r="AH5" s="14">
        <f>AVERAGE(Table1382[[#This Row],[5Di Political parties]:[5Diii Educational, sporting and cultural organizations5]])</f>
        <v>9.1666666666666661</v>
      </c>
      <c r="AI5" s="14">
        <f>AVERAGE(Y5:Z5,AD5,AH5)</f>
        <v>9.2361111111111107</v>
      </c>
      <c r="AJ5" s="14">
        <v>10</v>
      </c>
      <c r="AK5" s="15">
        <v>5.666666666666667</v>
      </c>
      <c r="AL5" s="15">
        <v>4.75</v>
      </c>
      <c r="AM5" s="15">
        <v>10</v>
      </c>
      <c r="AN5" s="15">
        <v>10</v>
      </c>
      <c r="AO5" s="15">
        <f>AVERAGE(Table1382[[#This Row],[6Di Access to foreign television (cable/ satellite)]:[6Dii Access to foreign newspapers]])</f>
        <v>10</v>
      </c>
      <c r="AP5" s="15">
        <v>10</v>
      </c>
      <c r="AQ5" s="14">
        <f t="shared" si="2"/>
        <v>8.0833333333333339</v>
      </c>
      <c r="AR5" s="14">
        <v>10</v>
      </c>
      <c r="AS5" s="14">
        <v>10</v>
      </c>
      <c r="AT5" s="14">
        <v>10</v>
      </c>
      <c r="AU5" s="14">
        <f t="shared" si="3"/>
        <v>10</v>
      </c>
      <c r="AV5" s="14">
        <f t="shared" si="4"/>
        <v>10</v>
      </c>
      <c r="AW5" s="16">
        <f>AVERAGE(Table1382[[#This Row],[RULE OF LAW]],Table1382[[#This Row],[SECURITY &amp; SAFETY]],Table1382[[#This Row],[PERSONAL FREEDOM (minus S&amp;S and RoL)]],Table1382[[#This Row],[PERSONAL FREEDOM (minus S&amp;S and RoL)]])</f>
        <v>8.3219444444444441</v>
      </c>
      <c r="AX5" s="17">
        <v>6.09</v>
      </c>
      <c r="AY5" s="18">
        <f>AVERAGE(Table1382[[#This Row],[PERSONAL FREEDOM]:[ECONOMIC FREEDOM]])</f>
        <v>7.205972222222222</v>
      </c>
      <c r="AZ5" s="19">
        <f t="shared" si="5"/>
        <v>58</v>
      </c>
      <c r="BA5" s="20">
        <f t="shared" si="6"/>
        <v>7.21</v>
      </c>
      <c r="BB5" s="16">
        <f>Table1382[[#This Row],[1 Rule of Law]]</f>
        <v>5.3000000000000007</v>
      </c>
      <c r="BC5" s="16">
        <f>Table1382[[#This Row],[2 Security &amp; Safety]]</f>
        <v>9.06</v>
      </c>
      <c r="BD5" s="16">
        <f t="shared" si="7"/>
        <v>9.4638888888888886</v>
      </c>
      <c r="BE5" s="1"/>
      <c r="BF5" s="1"/>
    </row>
    <row r="6" spans="1:58" ht="15" customHeight="1" x14ac:dyDescent="0.2">
      <c r="A6" s="13" t="s">
        <v>113</v>
      </c>
      <c r="B6" s="14" t="s">
        <v>49</v>
      </c>
      <c r="C6" s="14" t="s">
        <v>49</v>
      </c>
      <c r="D6" s="14" t="s">
        <v>49</v>
      </c>
      <c r="E6" s="14">
        <v>4.8599709999999998</v>
      </c>
      <c r="F6" s="14">
        <v>8.8800000000000008</v>
      </c>
      <c r="G6" s="14">
        <v>10</v>
      </c>
      <c r="H6" s="14">
        <v>10</v>
      </c>
      <c r="I6" s="14" t="s">
        <v>49</v>
      </c>
      <c r="J6" s="14">
        <v>10</v>
      </c>
      <c r="K6" s="14">
        <v>10</v>
      </c>
      <c r="L6" s="14">
        <f>AVERAGE(Table1382[[#This Row],[2Bi Disappearance]:[2Bv Terrorism Injured ]])</f>
        <v>10</v>
      </c>
      <c r="M6" s="14">
        <v>10</v>
      </c>
      <c r="N6" s="14">
        <v>10</v>
      </c>
      <c r="O6" s="15">
        <v>10</v>
      </c>
      <c r="P6" s="15">
        <f>AVERAGE(Table1382[[#This Row],[2Ci Female Genital Mutilation]:[2Ciii Equal Inheritance Rights]])</f>
        <v>10</v>
      </c>
      <c r="Q6" s="14">
        <f t="shared" si="0"/>
        <v>9.6266666666666669</v>
      </c>
      <c r="R6" s="14">
        <v>5</v>
      </c>
      <c r="S6" s="14">
        <v>5</v>
      </c>
      <c r="T6" s="14">
        <v>10</v>
      </c>
      <c r="U6" s="14">
        <f t="shared" si="1"/>
        <v>6.666666666666667</v>
      </c>
      <c r="V6" s="14" t="s">
        <v>49</v>
      </c>
      <c r="W6" s="14" t="s">
        <v>49</v>
      </c>
      <c r="X6" s="14" t="s">
        <v>49</v>
      </c>
      <c r="Y6" s="14" t="s">
        <v>49</v>
      </c>
      <c r="Z6" s="14" t="s">
        <v>49</v>
      </c>
      <c r="AA6" s="14" t="s">
        <v>49</v>
      </c>
      <c r="AB6" s="14" t="s">
        <v>49</v>
      </c>
      <c r="AC6" s="14" t="s">
        <v>49</v>
      </c>
      <c r="AD6" s="14" t="s">
        <v>49</v>
      </c>
      <c r="AE6" s="14" t="s">
        <v>49</v>
      </c>
      <c r="AF6" s="14" t="s">
        <v>49</v>
      </c>
      <c r="AG6" s="14" t="s">
        <v>49</v>
      </c>
      <c r="AH6" s="14" t="s">
        <v>49</v>
      </c>
      <c r="AI6" s="14" t="s">
        <v>49</v>
      </c>
      <c r="AJ6" s="14">
        <v>10</v>
      </c>
      <c r="AK6" s="15">
        <v>3</v>
      </c>
      <c r="AL6" s="15">
        <v>3.25</v>
      </c>
      <c r="AM6" s="15" t="s">
        <v>49</v>
      </c>
      <c r="AN6" s="15" t="s">
        <v>49</v>
      </c>
      <c r="AO6" s="15" t="s">
        <v>49</v>
      </c>
      <c r="AP6" s="15" t="s">
        <v>49</v>
      </c>
      <c r="AQ6" s="14">
        <f t="shared" si="2"/>
        <v>5.416666666666667</v>
      </c>
      <c r="AR6" s="14">
        <v>10</v>
      </c>
      <c r="AS6" s="14">
        <v>10</v>
      </c>
      <c r="AT6" s="14">
        <v>10</v>
      </c>
      <c r="AU6" s="14">
        <f t="shared" si="3"/>
        <v>10</v>
      </c>
      <c r="AV6" s="14">
        <f t="shared" si="4"/>
        <v>10</v>
      </c>
      <c r="AW6" s="16">
        <f>AVERAGE(Table1382[[#This Row],[RULE OF LAW]],Table1382[[#This Row],[SECURITY &amp; SAFETY]],Table1382[[#This Row],[PERSONAL FREEDOM (minus S&amp;S and RoL)]],Table1382[[#This Row],[PERSONAL FREEDOM (minus S&amp;S and RoL)]])</f>
        <v>7.302214972222222</v>
      </c>
      <c r="AX6" s="17">
        <v>7.62</v>
      </c>
      <c r="AY6" s="18">
        <f>AVERAGE(Table1382[[#This Row],[PERSONAL FREEDOM]:[ECONOMIC FREEDOM]])</f>
        <v>7.4611074861111106</v>
      </c>
      <c r="AZ6" s="19">
        <f t="shared" si="5"/>
        <v>46</v>
      </c>
      <c r="BA6" s="20">
        <f t="shared" si="6"/>
        <v>7.46</v>
      </c>
      <c r="BB6" s="16">
        <f>Table1382[[#This Row],[1 Rule of Law]]</f>
        <v>4.8599709999999998</v>
      </c>
      <c r="BC6" s="16">
        <f>Table1382[[#This Row],[2 Security &amp; Safety]]</f>
        <v>9.6266666666666669</v>
      </c>
      <c r="BD6" s="16">
        <f t="shared" si="7"/>
        <v>7.3611111111111116</v>
      </c>
      <c r="BE6" s="1"/>
      <c r="BF6" s="1"/>
    </row>
    <row r="7" spans="1:58" ht="15" customHeight="1" x14ac:dyDescent="0.2">
      <c r="A7" s="13" t="s">
        <v>56</v>
      </c>
      <c r="B7" s="14">
        <v>8.8000000000000007</v>
      </c>
      <c r="C7" s="14">
        <v>7.2328309720832715</v>
      </c>
      <c r="D7" s="14">
        <v>7.2364292656589857</v>
      </c>
      <c r="E7" s="14">
        <v>7.8000000000000007</v>
      </c>
      <c r="F7" s="14">
        <v>9.5200000000000014</v>
      </c>
      <c r="G7" s="14">
        <v>10</v>
      </c>
      <c r="H7" s="14">
        <v>10</v>
      </c>
      <c r="I7" s="14">
        <v>10</v>
      </c>
      <c r="J7" s="14">
        <v>10</v>
      </c>
      <c r="K7" s="14">
        <v>10</v>
      </c>
      <c r="L7" s="14">
        <f>AVERAGE(Table1382[[#This Row],[2Bi Disappearance]:[2Bv Terrorism Injured ]])</f>
        <v>10</v>
      </c>
      <c r="M7" s="14">
        <v>9.5</v>
      </c>
      <c r="N7" s="14">
        <v>10</v>
      </c>
      <c r="O7" s="15">
        <v>10</v>
      </c>
      <c r="P7" s="15">
        <f>AVERAGE(Table1382[[#This Row],[2Ci Female Genital Mutilation]:[2Ciii Equal Inheritance Rights]])</f>
        <v>9.8333333333333339</v>
      </c>
      <c r="Q7" s="14">
        <f t="shared" si="0"/>
        <v>9.7844444444444463</v>
      </c>
      <c r="R7" s="14">
        <v>10</v>
      </c>
      <c r="S7" s="14">
        <v>10</v>
      </c>
      <c r="T7" s="14">
        <v>10</v>
      </c>
      <c r="U7" s="14">
        <f t="shared" si="1"/>
        <v>10</v>
      </c>
      <c r="V7" s="14">
        <v>10</v>
      </c>
      <c r="W7" s="14">
        <v>10</v>
      </c>
      <c r="X7" s="14">
        <f>AVERAGE(Table1382[[#This Row],[4A Freedom to establish religious organizations]:[4B Autonomy of religious organizations]])</f>
        <v>10</v>
      </c>
      <c r="Y7" s="14">
        <v>10</v>
      </c>
      <c r="Z7" s="14">
        <v>10</v>
      </c>
      <c r="AA7" s="14">
        <v>10</v>
      </c>
      <c r="AB7" s="14">
        <v>10</v>
      </c>
      <c r="AC7" s="14">
        <v>10</v>
      </c>
      <c r="AD7" s="14">
        <f>AVERAGE(Table1382[[#This Row],[5Ci Political parties]:[5Ciii Educational, sporting and cultural organizations]])</f>
        <v>10</v>
      </c>
      <c r="AE7" s="14">
        <v>10</v>
      </c>
      <c r="AF7" s="14">
        <v>10</v>
      </c>
      <c r="AG7" s="14">
        <v>10</v>
      </c>
      <c r="AH7" s="14">
        <f>AVERAGE(Table1382[[#This Row],[5Di Political parties]:[5Diii Educational, sporting and cultural organizations5]])</f>
        <v>10</v>
      </c>
      <c r="AI7" s="14">
        <f>AVERAGE(Y7:Z7,AD7,AH7)</f>
        <v>10</v>
      </c>
      <c r="AJ7" s="14">
        <v>10</v>
      </c>
      <c r="AK7" s="15">
        <v>8</v>
      </c>
      <c r="AL7" s="15">
        <v>7.75</v>
      </c>
      <c r="AM7" s="15">
        <v>10</v>
      </c>
      <c r="AN7" s="15">
        <v>10</v>
      </c>
      <c r="AO7" s="15">
        <f>AVERAGE(Table1382[[#This Row],[6Di Access to foreign television (cable/ satellite)]:[6Dii Access to foreign newspapers]])</f>
        <v>10</v>
      </c>
      <c r="AP7" s="15">
        <v>10</v>
      </c>
      <c r="AQ7" s="14">
        <f t="shared" si="2"/>
        <v>9.15</v>
      </c>
      <c r="AR7" s="14">
        <v>10</v>
      </c>
      <c r="AS7" s="14">
        <v>10</v>
      </c>
      <c r="AT7" s="14">
        <v>10</v>
      </c>
      <c r="AU7" s="14">
        <f t="shared" si="3"/>
        <v>10</v>
      </c>
      <c r="AV7" s="14">
        <f t="shared" si="4"/>
        <v>10</v>
      </c>
      <c r="AW7" s="16">
        <f>AVERAGE(Table1382[[#This Row],[RULE OF LAW]],Table1382[[#This Row],[SECURITY &amp; SAFETY]],Table1382[[#This Row],[PERSONAL FREEDOM (minus S&amp;S and RoL)]],Table1382[[#This Row],[PERSONAL FREEDOM (minus S&amp;S and RoL)]])</f>
        <v>9.3111111111111118</v>
      </c>
      <c r="AX7" s="17">
        <v>8.0500000000000007</v>
      </c>
      <c r="AY7" s="18">
        <f>AVERAGE(Table1382[[#This Row],[PERSONAL FREEDOM]:[ECONOMIC FREEDOM]])</f>
        <v>8.6805555555555571</v>
      </c>
      <c r="AZ7" s="19">
        <f t="shared" si="5"/>
        <v>5</v>
      </c>
      <c r="BA7" s="20">
        <f t="shared" si="6"/>
        <v>8.68</v>
      </c>
      <c r="BB7" s="16">
        <f>Table1382[[#This Row],[1 Rule of Law]]</f>
        <v>7.8000000000000007</v>
      </c>
      <c r="BC7" s="16">
        <f>Table1382[[#This Row],[2 Security &amp; Safety]]</f>
        <v>9.7844444444444463</v>
      </c>
      <c r="BD7" s="16">
        <f t="shared" si="7"/>
        <v>9.83</v>
      </c>
      <c r="BE7" s="1"/>
      <c r="BF7" s="1"/>
    </row>
    <row r="8" spans="1:58" ht="15" customHeight="1" x14ac:dyDescent="0.2">
      <c r="A8" s="13" t="s">
        <v>59</v>
      </c>
      <c r="B8" s="14">
        <v>8.1</v>
      </c>
      <c r="C8" s="14">
        <v>7.4392399971699943</v>
      </c>
      <c r="D8" s="14">
        <v>7.4790809181214604</v>
      </c>
      <c r="E8" s="14">
        <v>7.7</v>
      </c>
      <c r="F8" s="14">
        <v>9.8000000000000007</v>
      </c>
      <c r="G8" s="14">
        <v>10</v>
      </c>
      <c r="H8" s="14">
        <v>10</v>
      </c>
      <c r="I8" s="14">
        <v>10</v>
      </c>
      <c r="J8" s="14">
        <v>10</v>
      </c>
      <c r="K8" s="14">
        <v>10</v>
      </c>
      <c r="L8" s="14">
        <f>AVERAGE(Table1382[[#This Row],[2Bi Disappearance]:[2Bv Terrorism Injured ]])</f>
        <v>10</v>
      </c>
      <c r="M8" s="14">
        <v>9.5</v>
      </c>
      <c r="N8" s="14">
        <v>10</v>
      </c>
      <c r="O8" s="15">
        <v>10</v>
      </c>
      <c r="P8" s="15">
        <f>AVERAGE(Table1382[[#This Row],[2Ci Female Genital Mutilation]:[2Ciii Equal Inheritance Rights]])</f>
        <v>9.8333333333333339</v>
      </c>
      <c r="Q8" s="14">
        <f t="shared" si="0"/>
        <v>9.8777777777777782</v>
      </c>
      <c r="R8" s="14">
        <v>10</v>
      </c>
      <c r="S8" s="14">
        <v>10</v>
      </c>
      <c r="T8" s="14">
        <v>10</v>
      </c>
      <c r="U8" s="14">
        <f t="shared" si="1"/>
        <v>10</v>
      </c>
      <c r="V8" s="14">
        <v>10</v>
      </c>
      <c r="W8" s="14">
        <v>10</v>
      </c>
      <c r="X8" s="14">
        <f>AVERAGE(Table1382[[#This Row],[4A Freedom to establish religious organizations]:[4B Autonomy of religious organizations]])</f>
        <v>10</v>
      </c>
      <c r="Y8" s="14">
        <v>10</v>
      </c>
      <c r="Z8" s="14">
        <v>10</v>
      </c>
      <c r="AA8" s="14">
        <v>10</v>
      </c>
      <c r="AB8" s="14">
        <v>10</v>
      </c>
      <c r="AC8" s="14">
        <v>6.666666666666667</v>
      </c>
      <c r="AD8" s="14">
        <f>AVERAGE(Table1382[[#This Row],[5Ci Political parties]:[5Ciii Educational, sporting and cultural organizations]])</f>
        <v>8.8888888888888893</v>
      </c>
      <c r="AE8" s="14">
        <v>10</v>
      </c>
      <c r="AF8" s="14">
        <v>0</v>
      </c>
      <c r="AG8" s="14">
        <v>10</v>
      </c>
      <c r="AH8" s="14">
        <f>AVERAGE(Table1382[[#This Row],[5Di Political parties]:[5Diii Educational, sporting and cultural organizations5]])</f>
        <v>6.666666666666667</v>
      </c>
      <c r="AI8" s="14">
        <f>AVERAGE(Y8:Z8,AD8,AH8)</f>
        <v>8.8888888888888893</v>
      </c>
      <c r="AJ8" s="14">
        <v>10</v>
      </c>
      <c r="AK8" s="15">
        <v>7.333333333333333</v>
      </c>
      <c r="AL8" s="15">
        <v>8</v>
      </c>
      <c r="AM8" s="15">
        <v>10</v>
      </c>
      <c r="AN8" s="15">
        <v>10</v>
      </c>
      <c r="AO8" s="15">
        <f>AVERAGE(Table1382[[#This Row],[6Di Access to foreign television (cable/ satellite)]:[6Dii Access to foreign newspapers]])</f>
        <v>10</v>
      </c>
      <c r="AP8" s="15">
        <v>10</v>
      </c>
      <c r="AQ8" s="14">
        <f t="shared" si="2"/>
        <v>9.0666666666666664</v>
      </c>
      <c r="AR8" s="14">
        <v>10</v>
      </c>
      <c r="AS8" s="14">
        <v>10</v>
      </c>
      <c r="AT8" s="14">
        <v>10</v>
      </c>
      <c r="AU8" s="14">
        <f t="shared" si="3"/>
        <v>10</v>
      </c>
      <c r="AV8" s="14">
        <f t="shared" si="4"/>
        <v>10</v>
      </c>
      <c r="AW8" s="16">
        <f>AVERAGE(Table1382[[#This Row],[RULE OF LAW]],Table1382[[#This Row],[SECURITY &amp; SAFETY]],Table1382[[#This Row],[PERSONAL FREEDOM (minus S&amp;S and RoL)]],Table1382[[#This Row],[PERSONAL FREEDOM (minus S&amp;S and RoL)]])</f>
        <v>9.1900000000000013</v>
      </c>
      <c r="AX8" s="17">
        <v>7.69</v>
      </c>
      <c r="AY8" s="18">
        <f>AVERAGE(Table1382[[#This Row],[PERSONAL FREEDOM]:[ECONOMIC FREEDOM]])</f>
        <v>8.4400000000000013</v>
      </c>
      <c r="AZ8" s="19">
        <f t="shared" si="5"/>
        <v>12</v>
      </c>
      <c r="BA8" s="20">
        <f t="shared" si="6"/>
        <v>8.44</v>
      </c>
      <c r="BB8" s="16">
        <f>Table1382[[#This Row],[1 Rule of Law]]</f>
        <v>7.7</v>
      </c>
      <c r="BC8" s="16">
        <f>Table1382[[#This Row],[2 Security &amp; Safety]]</f>
        <v>9.8777777777777782</v>
      </c>
      <c r="BD8" s="16">
        <f t="shared" si="7"/>
        <v>9.5911111111111111</v>
      </c>
      <c r="BE8" s="1"/>
      <c r="BF8" s="1"/>
    </row>
    <row r="9" spans="1:58" ht="15" customHeight="1" x14ac:dyDescent="0.2">
      <c r="A9" s="13" t="s">
        <v>183</v>
      </c>
      <c r="B9" s="14" t="s">
        <v>49</v>
      </c>
      <c r="C9" s="14" t="s">
        <v>49</v>
      </c>
      <c r="D9" s="14" t="s">
        <v>49</v>
      </c>
      <c r="E9" s="14">
        <v>4.3158000000000003</v>
      </c>
      <c r="F9" s="14">
        <v>9.24</v>
      </c>
      <c r="G9" s="14">
        <v>10</v>
      </c>
      <c r="H9" s="14">
        <v>10</v>
      </c>
      <c r="I9" s="14">
        <v>7.5</v>
      </c>
      <c r="J9" s="14">
        <v>9.8079899233111743</v>
      </c>
      <c r="K9" s="14">
        <v>9.7004642803654342</v>
      </c>
      <c r="L9" s="14">
        <f>AVERAGE(Table1382[[#This Row],[2Bi Disappearance]:[2Bv Terrorism Injured ]])</f>
        <v>9.4016908407353217</v>
      </c>
      <c r="M9" s="14">
        <v>10</v>
      </c>
      <c r="N9" s="14">
        <v>10</v>
      </c>
      <c r="O9" s="15">
        <v>10</v>
      </c>
      <c r="P9" s="15">
        <f>AVERAGE(Table1382[[#This Row],[2Ci Female Genital Mutilation]:[2Ciii Equal Inheritance Rights]])</f>
        <v>10</v>
      </c>
      <c r="Q9" s="14">
        <f t="shared" si="0"/>
        <v>9.5472302802451079</v>
      </c>
      <c r="R9" s="14">
        <v>5</v>
      </c>
      <c r="S9" s="14">
        <v>5</v>
      </c>
      <c r="T9" s="14">
        <v>10</v>
      </c>
      <c r="U9" s="14">
        <f t="shared" si="1"/>
        <v>6.666666666666667</v>
      </c>
      <c r="V9" s="14">
        <v>7.5</v>
      </c>
      <c r="W9" s="14">
        <v>0</v>
      </c>
      <c r="X9" s="14">
        <f>AVERAGE(Table1382[[#This Row],[4A Freedom to establish religious organizations]:[4B Autonomy of religious organizations]])</f>
        <v>3.75</v>
      </c>
      <c r="Y9" s="14">
        <v>2.5</v>
      </c>
      <c r="Z9" s="14">
        <v>2.5</v>
      </c>
      <c r="AA9" s="14">
        <v>3.3333333333333335</v>
      </c>
      <c r="AB9" s="14">
        <v>0</v>
      </c>
      <c r="AC9" s="14">
        <v>6.666666666666667</v>
      </c>
      <c r="AD9" s="14">
        <f>AVERAGE(Table1382[[#This Row],[5Ci Political parties]:[5Ciii Educational, sporting and cultural organizations]])</f>
        <v>3.3333333333333335</v>
      </c>
      <c r="AE9" s="14">
        <v>7.5</v>
      </c>
      <c r="AF9" s="14">
        <v>7.5</v>
      </c>
      <c r="AG9" s="14">
        <v>10</v>
      </c>
      <c r="AH9" s="14">
        <f>AVERAGE(Table1382[[#This Row],[5Di Political parties]:[5Diii Educational, sporting and cultural organizations5]])</f>
        <v>8.3333333333333339</v>
      </c>
      <c r="AI9" s="14">
        <f>AVERAGE(Y9:Z9,AD9,AH9)</f>
        <v>4.166666666666667</v>
      </c>
      <c r="AJ9" s="14">
        <v>10</v>
      </c>
      <c r="AK9" s="15">
        <v>1.6666666666666667</v>
      </c>
      <c r="AL9" s="15">
        <v>2.25</v>
      </c>
      <c r="AM9" s="15">
        <v>10</v>
      </c>
      <c r="AN9" s="15">
        <v>6.666666666666667</v>
      </c>
      <c r="AO9" s="15">
        <f>AVERAGE(Table1382[[#This Row],[6Di Access to foreign television (cable/ satellite)]:[6Dii Access to foreign newspapers]])</f>
        <v>8.3333333333333339</v>
      </c>
      <c r="AP9" s="15">
        <v>10</v>
      </c>
      <c r="AQ9" s="14">
        <f t="shared" si="2"/>
        <v>6.45</v>
      </c>
      <c r="AR9" s="14">
        <v>5</v>
      </c>
      <c r="AS9" s="14">
        <v>10</v>
      </c>
      <c r="AT9" s="14">
        <v>10</v>
      </c>
      <c r="AU9" s="14">
        <f t="shared" si="3"/>
        <v>10</v>
      </c>
      <c r="AV9" s="14">
        <f t="shared" si="4"/>
        <v>7.5</v>
      </c>
      <c r="AW9" s="16">
        <f>AVERAGE(Table1382[[#This Row],[RULE OF LAW]],Table1382[[#This Row],[SECURITY &amp; SAFETY]],Table1382[[#This Row],[PERSONAL FREEDOM (minus S&amp;S and RoL)]],Table1382[[#This Row],[PERSONAL FREEDOM (minus S&amp;S and RoL)]])</f>
        <v>6.3190909033946108</v>
      </c>
      <c r="AX9" s="17">
        <v>6.21</v>
      </c>
      <c r="AY9" s="18">
        <f>AVERAGE(Table1382[[#This Row],[PERSONAL FREEDOM]:[ECONOMIC FREEDOM]])</f>
        <v>6.2645454516973054</v>
      </c>
      <c r="AZ9" s="19">
        <f t="shared" si="5"/>
        <v>109</v>
      </c>
      <c r="BA9" s="20">
        <f t="shared" si="6"/>
        <v>6.26</v>
      </c>
      <c r="BB9" s="16">
        <f>Table1382[[#This Row],[1 Rule of Law]]</f>
        <v>4.3158000000000003</v>
      </c>
      <c r="BC9" s="16">
        <f>Table1382[[#This Row],[2 Security &amp; Safety]]</f>
        <v>9.5472302802451079</v>
      </c>
      <c r="BD9" s="16">
        <f t="shared" si="7"/>
        <v>5.706666666666667</v>
      </c>
      <c r="BE9" s="1"/>
      <c r="BF9" s="1"/>
    </row>
    <row r="10" spans="1:58" ht="15" customHeight="1" x14ac:dyDescent="0.2">
      <c r="A10" s="13" t="s">
        <v>97</v>
      </c>
      <c r="B10" s="14" t="s">
        <v>49</v>
      </c>
      <c r="C10" s="14" t="s">
        <v>49</v>
      </c>
      <c r="D10" s="14" t="s">
        <v>49</v>
      </c>
      <c r="E10" s="14">
        <v>6.4244650000000005</v>
      </c>
      <c r="F10" s="14">
        <v>1.6</v>
      </c>
      <c r="G10" s="14">
        <v>10</v>
      </c>
      <c r="H10" s="14">
        <v>10</v>
      </c>
      <c r="I10" s="14" t="s">
        <v>49</v>
      </c>
      <c r="J10" s="14">
        <v>10</v>
      </c>
      <c r="K10" s="14">
        <v>10</v>
      </c>
      <c r="L10" s="14">
        <f>AVERAGE(Table1382[[#This Row],[2Bi Disappearance]:[2Bv Terrorism Injured ]])</f>
        <v>10</v>
      </c>
      <c r="M10" s="14" t="s">
        <v>49</v>
      </c>
      <c r="N10" s="14">
        <v>10</v>
      </c>
      <c r="O10" s="15">
        <v>0</v>
      </c>
      <c r="P10" s="15">
        <f>AVERAGE(Table1382[[#This Row],[2Ci Female Genital Mutilation]:[2Ciii Equal Inheritance Rights]])</f>
        <v>5</v>
      </c>
      <c r="Q10" s="14">
        <f t="shared" si="0"/>
        <v>5.5333333333333341</v>
      </c>
      <c r="R10" s="14">
        <v>10</v>
      </c>
      <c r="S10" s="14">
        <v>10</v>
      </c>
      <c r="T10" s="14">
        <v>10</v>
      </c>
      <c r="U10" s="14">
        <f t="shared" si="1"/>
        <v>10</v>
      </c>
      <c r="V10" s="14" t="s">
        <v>49</v>
      </c>
      <c r="W10" s="14" t="s">
        <v>49</v>
      </c>
      <c r="X10" s="14" t="s">
        <v>49</v>
      </c>
      <c r="Y10" s="14" t="s">
        <v>49</v>
      </c>
      <c r="Z10" s="14" t="s">
        <v>49</v>
      </c>
      <c r="AA10" s="14" t="s">
        <v>49</v>
      </c>
      <c r="AB10" s="14" t="s">
        <v>49</v>
      </c>
      <c r="AC10" s="14" t="s">
        <v>49</v>
      </c>
      <c r="AD10" s="14" t="s">
        <v>49</v>
      </c>
      <c r="AE10" s="14" t="s">
        <v>49</v>
      </c>
      <c r="AF10" s="14" t="s">
        <v>49</v>
      </c>
      <c r="AG10" s="14" t="s">
        <v>49</v>
      </c>
      <c r="AH10" s="14" t="s">
        <v>49</v>
      </c>
      <c r="AI10" s="14" t="s">
        <v>49</v>
      </c>
      <c r="AJ10" s="14">
        <v>10</v>
      </c>
      <c r="AK10" s="15">
        <v>9</v>
      </c>
      <c r="AL10" s="15">
        <v>7.5</v>
      </c>
      <c r="AM10" s="15" t="s">
        <v>49</v>
      </c>
      <c r="AN10" s="15" t="s">
        <v>49</v>
      </c>
      <c r="AO10" s="15" t="s">
        <v>49</v>
      </c>
      <c r="AP10" s="15" t="s">
        <v>49</v>
      </c>
      <c r="AQ10" s="14">
        <f t="shared" si="2"/>
        <v>8.8333333333333339</v>
      </c>
      <c r="AR10" s="14">
        <v>10</v>
      </c>
      <c r="AS10" s="14">
        <v>10</v>
      </c>
      <c r="AT10" s="14">
        <v>10</v>
      </c>
      <c r="AU10" s="14">
        <f t="shared" si="3"/>
        <v>10</v>
      </c>
      <c r="AV10" s="14">
        <f t="shared" si="4"/>
        <v>10</v>
      </c>
      <c r="AW10" s="16">
        <f>AVERAGE(Table1382[[#This Row],[RULE OF LAW]],Table1382[[#This Row],[SECURITY &amp; SAFETY]],Table1382[[#This Row],[PERSONAL FREEDOM (minus S&amp;S and RoL)]],Table1382[[#This Row],[PERSONAL FREEDOM (minus S&amp;S and RoL)]])</f>
        <v>7.7950051388888895</v>
      </c>
      <c r="AX10" s="17">
        <v>7.64</v>
      </c>
      <c r="AY10" s="18">
        <f>AVERAGE(Table1382[[#This Row],[PERSONAL FREEDOM]:[ECONOMIC FREEDOM]])</f>
        <v>7.717502569444445</v>
      </c>
      <c r="AZ10" s="19">
        <f t="shared" si="5"/>
        <v>43</v>
      </c>
      <c r="BA10" s="20">
        <f t="shared" si="6"/>
        <v>7.72</v>
      </c>
      <c r="BB10" s="16">
        <f>Table1382[[#This Row],[1 Rule of Law]]</f>
        <v>6.4244650000000005</v>
      </c>
      <c r="BC10" s="16">
        <f>Table1382[[#This Row],[2 Security &amp; Safety]]</f>
        <v>5.5333333333333341</v>
      </c>
      <c r="BD10" s="16">
        <f t="shared" si="7"/>
        <v>9.6111111111111125</v>
      </c>
      <c r="BE10" s="1"/>
      <c r="BF10" s="1"/>
    </row>
    <row r="11" spans="1:58" ht="15" customHeight="1" x14ac:dyDescent="0.2">
      <c r="A11" s="13" t="s">
        <v>149</v>
      </c>
      <c r="B11" s="14" t="s">
        <v>49</v>
      </c>
      <c r="C11" s="14" t="s">
        <v>49</v>
      </c>
      <c r="D11" s="14" t="s">
        <v>49</v>
      </c>
      <c r="E11" s="14">
        <v>6.0843579999999999</v>
      </c>
      <c r="F11" s="14">
        <v>9.8000000000000007</v>
      </c>
      <c r="G11" s="14">
        <v>10</v>
      </c>
      <c r="H11" s="14">
        <v>10</v>
      </c>
      <c r="I11" s="14">
        <v>7.5</v>
      </c>
      <c r="J11" s="14">
        <v>9.5702168900464386</v>
      </c>
      <c r="K11" s="14">
        <v>9.484260268055726</v>
      </c>
      <c r="L11" s="14">
        <f>AVERAGE(Table1382[[#This Row],[2Bi Disappearance]:[2Bv Terrorism Injured ]])</f>
        <v>9.310895431620434</v>
      </c>
      <c r="M11" s="14">
        <v>10</v>
      </c>
      <c r="N11" s="14">
        <v>5</v>
      </c>
      <c r="O11" s="15">
        <v>5</v>
      </c>
      <c r="P11" s="15">
        <f>AVERAGE(Table1382[[#This Row],[2Ci Female Genital Mutilation]:[2Ciii Equal Inheritance Rights]])</f>
        <v>6.666666666666667</v>
      </c>
      <c r="Q11" s="14">
        <f t="shared" si="0"/>
        <v>8.5925206994290342</v>
      </c>
      <c r="R11" s="14">
        <v>10</v>
      </c>
      <c r="S11" s="14">
        <v>10</v>
      </c>
      <c r="T11" s="14">
        <v>5</v>
      </c>
      <c r="U11" s="14">
        <f t="shared" si="1"/>
        <v>8.3333333333333339</v>
      </c>
      <c r="V11" s="14">
        <v>2.5</v>
      </c>
      <c r="W11" s="14">
        <v>3.3333333333333335</v>
      </c>
      <c r="X11" s="14">
        <f>AVERAGE(Table1382[[#This Row],[4A Freedom to establish religious organizations]:[4B Autonomy of religious organizations]])</f>
        <v>2.916666666666667</v>
      </c>
      <c r="Y11" s="14">
        <v>5</v>
      </c>
      <c r="Z11" s="14">
        <v>5</v>
      </c>
      <c r="AA11" s="14">
        <v>3.3333333333333335</v>
      </c>
      <c r="AB11" s="14">
        <v>6.666666666666667</v>
      </c>
      <c r="AC11" s="14">
        <v>3.3333333333333335</v>
      </c>
      <c r="AD11" s="14">
        <f>AVERAGE(Table1382[[#This Row],[5Ci Political parties]:[5Ciii Educational, sporting and cultural organizations]])</f>
        <v>4.4444444444444446</v>
      </c>
      <c r="AE11" s="14">
        <v>5</v>
      </c>
      <c r="AF11" s="14">
        <v>7.5</v>
      </c>
      <c r="AG11" s="14">
        <v>7.5</v>
      </c>
      <c r="AH11" s="14">
        <f>AVERAGE(Table1382[[#This Row],[5Di Political parties]:[5Diii Educational, sporting and cultural organizations5]])</f>
        <v>6.666666666666667</v>
      </c>
      <c r="AI11" s="14">
        <f>AVERAGE(Y11:Z11,AD11,AH11)</f>
        <v>5.2777777777777777</v>
      </c>
      <c r="AJ11" s="14">
        <v>10</v>
      </c>
      <c r="AK11" s="15">
        <v>2</v>
      </c>
      <c r="AL11" s="15">
        <v>3.25</v>
      </c>
      <c r="AM11" s="15">
        <v>10</v>
      </c>
      <c r="AN11" s="15">
        <v>6.666666666666667</v>
      </c>
      <c r="AO11" s="15">
        <f>AVERAGE(Table1382[[#This Row],[6Di Access to foreign television (cable/ satellite)]:[6Dii Access to foreign newspapers]])</f>
        <v>8.3333333333333339</v>
      </c>
      <c r="AP11" s="15">
        <v>3.3333333333333335</v>
      </c>
      <c r="AQ11" s="14">
        <f t="shared" si="2"/>
        <v>5.3833333333333337</v>
      </c>
      <c r="AR11" s="14">
        <v>0</v>
      </c>
      <c r="AS11" s="14">
        <v>10</v>
      </c>
      <c r="AT11" s="14">
        <v>10</v>
      </c>
      <c r="AU11" s="14">
        <f t="shared" si="3"/>
        <v>10</v>
      </c>
      <c r="AV11" s="14">
        <f t="shared" si="4"/>
        <v>5</v>
      </c>
      <c r="AW11" s="16">
        <f>AVERAGE(Table1382[[#This Row],[RULE OF LAW]],Table1382[[#This Row],[SECURITY &amp; SAFETY]],Table1382[[#This Row],[PERSONAL FREEDOM (minus S&amp;S and RoL)]],Table1382[[#This Row],[PERSONAL FREEDOM (minus S&amp;S and RoL)]])</f>
        <v>6.3603307859683706</v>
      </c>
      <c r="AX11" s="17">
        <v>7.77</v>
      </c>
      <c r="AY11" s="18">
        <f>AVERAGE(Table1382[[#This Row],[PERSONAL FREEDOM]:[ECONOMIC FREEDOM]])</f>
        <v>7.0651653929841851</v>
      </c>
      <c r="AZ11" s="19">
        <f t="shared" si="5"/>
        <v>66</v>
      </c>
      <c r="BA11" s="20">
        <f t="shared" si="6"/>
        <v>7.07</v>
      </c>
      <c r="BB11" s="16">
        <f>Table1382[[#This Row],[1 Rule of Law]]</f>
        <v>6.0843579999999999</v>
      </c>
      <c r="BC11" s="16">
        <f>Table1382[[#This Row],[2 Security &amp; Safety]]</f>
        <v>8.5925206994290342</v>
      </c>
      <c r="BD11" s="16">
        <f t="shared" si="7"/>
        <v>5.3822222222222234</v>
      </c>
      <c r="BE11" s="1"/>
      <c r="BF11" s="1"/>
    </row>
    <row r="12" spans="1:58" ht="15" customHeight="1" x14ac:dyDescent="0.2">
      <c r="A12" s="13" t="s">
        <v>186</v>
      </c>
      <c r="B12" s="14">
        <v>3.4000000000000004</v>
      </c>
      <c r="C12" s="14">
        <v>3.2247674314856001</v>
      </c>
      <c r="D12" s="14">
        <v>3.8183600442172732</v>
      </c>
      <c r="E12" s="14">
        <v>3.5</v>
      </c>
      <c r="F12" s="14">
        <v>8.8800000000000008</v>
      </c>
      <c r="G12" s="14">
        <v>5</v>
      </c>
      <c r="H12" s="14">
        <v>10</v>
      </c>
      <c r="I12" s="14">
        <v>5</v>
      </c>
      <c r="J12" s="14">
        <v>9.9812500149999863</v>
      </c>
      <c r="K12" s="14">
        <v>9.9400000479999626</v>
      </c>
      <c r="L12" s="14">
        <f>AVERAGE(Table1382[[#This Row],[2Bi Disappearance]:[2Bv Terrorism Injured ]])</f>
        <v>7.9842500125999889</v>
      </c>
      <c r="M12" s="14">
        <v>10</v>
      </c>
      <c r="N12" s="14">
        <v>5</v>
      </c>
      <c r="O12" s="15">
        <v>5</v>
      </c>
      <c r="P12" s="15">
        <f>AVERAGE(Table1382[[#This Row],[2Ci Female Genital Mutilation]:[2Ciii Equal Inheritance Rights]])</f>
        <v>6.666666666666667</v>
      </c>
      <c r="Q12" s="14">
        <f t="shared" si="0"/>
        <v>7.8436388930888858</v>
      </c>
      <c r="R12" s="14">
        <v>5</v>
      </c>
      <c r="S12" s="14">
        <v>10</v>
      </c>
      <c r="T12" s="14">
        <v>5</v>
      </c>
      <c r="U12" s="14">
        <f t="shared" si="1"/>
        <v>6.666666666666667</v>
      </c>
      <c r="V12" s="14">
        <v>5</v>
      </c>
      <c r="W12" s="14">
        <v>6.666666666666667</v>
      </c>
      <c r="X12" s="14">
        <f>AVERAGE(Table1382[[#This Row],[4A Freedom to establish religious organizations]:[4B Autonomy of religious organizations]])</f>
        <v>5.8333333333333339</v>
      </c>
      <c r="Y12" s="14">
        <v>7.5</v>
      </c>
      <c r="Z12" s="14">
        <v>7.5</v>
      </c>
      <c r="AA12" s="14">
        <v>3.3333333333333335</v>
      </c>
      <c r="AB12" s="14">
        <v>6.666666666666667</v>
      </c>
      <c r="AC12" s="14">
        <v>3.3333333333333335</v>
      </c>
      <c r="AD12" s="14">
        <f>AVERAGE(Table1382[[#This Row],[5Ci Political parties]:[5Ciii Educational, sporting and cultural organizations]])</f>
        <v>4.4444444444444446</v>
      </c>
      <c r="AE12" s="14">
        <v>5</v>
      </c>
      <c r="AF12" s="14">
        <v>7.5</v>
      </c>
      <c r="AG12" s="14">
        <v>5</v>
      </c>
      <c r="AH12" s="14">
        <f>AVERAGE(Table1382[[#This Row],[5Di Political parties]:[5Diii Educational, sporting and cultural organizations5]])</f>
        <v>5.833333333333333</v>
      </c>
      <c r="AI12" s="14">
        <f>AVERAGE(Y12:Z12,AD12,AH12)</f>
        <v>6.3194444444444438</v>
      </c>
      <c r="AJ12" s="14">
        <v>10</v>
      </c>
      <c r="AK12" s="15">
        <v>3.3333333333333335</v>
      </c>
      <c r="AL12" s="15">
        <v>3.25</v>
      </c>
      <c r="AM12" s="15">
        <v>10</v>
      </c>
      <c r="AN12" s="15">
        <v>10</v>
      </c>
      <c r="AO12" s="15">
        <f>AVERAGE(Table1382[[#This Row],[6Di Access to foreign television (cable/ satellite)]:[6Dii Access to foreign newspapers]])</f>
        <v>10</v>
      </c>
      <c r="AP12" s="15">
        <v>10</v>
      </c>
      <c r="AQ12" s="14">
        <f t="shared" si="2"/>
        <v>7.3166666666666673</v>
      </c>
      <c r="AR12" s="14">
        <v>0</v>
      </c>
      <c r="AS12" s="14">
        <v>0</v>
      </c>
      <c r="AT12" s="14">
        <v>0</v>
      </c>
      <c r="AU12" s="14">
        <f t="shared" si="3"/>
        <v>0</v>
      </c>
      <c r="AV12" s="14">
        <f t="shared" si="4"/>
        <v>0</v>
      </c>
      <c r="AW12" s="16">
        <f>AVERAGE(Table1382[[#This Row],[RULE OF LAW]],Table1382[[#This Row],[SECURITY &amp; SAFETY]],Table1382[[#This Row],[PERSONAL FREEDOM (minus S&amp;S and RoL)]],Table1382[[#This Row],[PERSONAL FREEDOM (minus S&amp;S and RoL)]])</f>
        <v>5.4495208343833337</v>
      </c>
      <c r="AX12" s="17">
        <v>6.21</v>
      </c>
      <c r="AY12" s="18">
        <f>AVERAGE(Table1382[[#This Row],[PERSONAL FREEDOM]:[ECONOMIC FREEDOM]])</f>
        <v>5.8297604171916664</v>
      </c>
      <c r="AZ12" s="19">
        <f t="shared" si="5"/>
        <v>122</v>
      </c>
      <c r="BA12" s="20">
        <f t="shared" si="6"/>
        <v>5.83</v>
      </c>
      <c r="BB12" s="16">
        <f>Table1382[[#This Row],[1 Rule of Law]]</f>
        <v>3.5</v>
      </c>
      <c r="BC12" s="16">
        <f>Table1382[[#This Row],[2 Security &amp; Safety]]</f>
        <v>7.8436388930888858</v>
      </c>
      <c r="BD12" s="16">
        <f t="shared" si="7"/>
        <v>5.2272222222222222</v>
      </c>
      <c r="BE12" s="1"/>
      <c r="BF12" s="1"/>
    </row>
    <row r="13" spans="1:58" ht="15" customHeight="1" x14ac:dyDescent="0.2">
      <c r="A13" s="13" t="s">
        <v>142</v>
      </c>
      <c r="B13" s="14" t="s">
        <v>49</v>
      </c>
      <c r="C13" s="14" t="s">
        <v>49</v>
      </c>
      <c r="D13" s="14" t="s">
        <v>49</v>
      </c>
      <c r="E13" s="14">
        <v>6.9142200000000003</v>
      </c>
      <c r="F13" s="14">
        <v>6.4</v>
      </c>
      <c r="G13" s="14">
        <v>10</v>
      </c>
      <c r="H13" s="14">
        <v>10</v>
      </c>
      <c r="I13" s="14" t="s">
        <v>49</v>
      </c>
      <c r="J13" s="14">
        <v>10</v>
      </c>
      <c r="K13" s="14">
        <v>10</v>
      </c>
      <c r="L13" s="14">
        <f>AVERAGE(Table1382[[#This Row],[2Bi Disappearance]:[2Bv Terrorism Injured ]])</f>
        <v>10</v>
      </c>
      <c r="M13" s="14" t="s">
        <v>49</v>
      </c>
      <c r="N13" s="14">
        <v>10</v>
      </c>
      <c r="O13" s="15" t="s">
        <v>49</v>
      </c>
      <c r="P13" s="15">
        <f>AVERAGE(Table1382[[#This Row],[2Ci Female Genital Mutilation]:[2Ciii Equal Inheritance Rights]])</f>
        <v>10</v>
      </c>
      <c r="Q13" s="14">
        <f t="shared" si="0"/>
        <v>8.7999999999999989</v>
      </c>
      <c r="R13" s="14">
        <v>10</v>
      </c>
      <c r="S13" s="14">
        <v>10</v>
      </c>
      <c r="T13" s="14" t="s">
        <v>49</v>
      </c>
      <c r="U13" s="14">
        <f t="shared" si="1"/>
        <v>10</v>
      </c>
      <c r="V13" s="14" t="s">
        <v>49</v>
      </c>
      <c r="W13" s="14" t="s">
        <v>49</v>
      </c>
      <c r="X13" s="14" t="s">
        <v>49</v>
      </c>
      <c r="Y13" s="14" t="s">
        <v>49</v>
      </c>
      <c r="Z13" s="14" t="s">
        <v>49</v>
      </c>
      <c r="AA13" s="14" t="s">
        <v>49</v>
      </c>
      <c r="AB13" s="14" t="s">
        <v>49</v>
      </c>
      <c r="AC13" s="14" t="s">
        <v>49</v>
      </c>
      <c r="AD13" s="14" t="s">
        <v>49</v>
      </c>
      <c r="AE13" s="14" t="s">
        <v>49</v>
      </c>
      <c r="AF13" s="14" t="s">
        <v>49</v>
      </c>
      <c r="AG13" s="14" t="s">
        <v>49</v>
      </c>
      <c r="AH13" s="14" t="s">
        <v>49</v>
      </c>
      <c r="AI13" s="14" t="s">
        <v>49</v>
      </c>
      <c r="AJ13" s="14">
        <v>10</v>
      </c>
      <c r="AK13" s="15">
        <v>9</v>
      </c>
      <c r="AL13" s="15">
        <v>7.5</v>
      </c>
      <c r="AM13" s="15" t="s">
        <v>49</v>
      </c>
      <c r="AN13" s="15" t="s">
        <v>49</v>
      </c>
      <c r="AO13" s="15" t="s">
        <v>49</v>
      </c>
      <c r="AP13" s="15" t="s">
        <v>49</v>
      </c>
      <c r="AQ13" s="14">
        <f t="shared" si="2"/>
        <v>8.8333333333333339</v>
      </c>
      <c r="AR13" s="14">
        <v>10</v>
      </c>
      <c r="AS13" s="14">
        <v>0</v>
      </c>
      <c r="AT13" s="14">
        <v>0</v>
      </c>
      <c r="AU13" s="14">
        <f t="shared" si="3"/>
        <v>0</v>
      </c>
      <c r="AV13" s="14">
        <f t="shared" si="4"/>
        <v>5</v>
      </c>
      <c r="AW13" s="16">
        <f>AVERAGE(Table1382[[#This Row],[RULE OF LAW]],Table1382[[#This Row],[SECURITY &amp; SAFETY]],Table1382[[#This Row],[PERSONAL FREEDOM (minus S&amp;S and RoL)]],Table1382[[#This Row],[PERSONAL FREEDOM (minus S&amp;S and RoL)]])</f>
        <v>7.9007772222222226</v>
      </c>
      <c r="AX13" s="17">
        <v>6.51</v>
      </c>
      <c r="AY13" s="18">
        <f>AVERAGE(Table1382[[#This Row],[PERSONAL FREEDOM]:[ECONOMIC FREEDOM]])</f>
        <v>7.2053886111111112</v>
      </c>
      <c r="AZ13" s="19">
        <f t="shared" si="5"/>
        <v>58</v>
      </c>
      <c r="BA13" s="20">
        <f t="shared" si="6"/>
        <v>7.21</v>
      </c>
      <c r="BB13" s="16">
        <f>Table1382[[#This Row],[1 Rule of Law]]</f>
        <v>6.9142200000000003</v>
      </c>
      <c r="BC13" s="16">
        <f>Table1382[[#This Row],[2 Security &amp; Safety]]</f>
        <v>8.7999999999999989</v>
      </c>
      <c r="BD13" s="16">
        <f t="shared" si="7"/>
        <v>7.9444444444444455</v>
      </c>
      <c r="BE13" s="1"/>
      <c r="BF13" s="1"/>
    </row>
    <row r="14" spans="1:58" ht="15" customHeight="1" x14ac:dyDescent="0.2">
      <c r="A14" s="13" t="s">
        <v>67</v>
      </c>
      <c r="B14" s="14">
        <v>8.4333333333333336</v>
      </c>
      <c r="C14" s="14">
        <v>6.7815029119556716</v>
      </c>
      <c r="D14" s="14">
        <v>7.1580345314131808</v>
      </c>
      <c r="E14" s="14">
        <v>7.5</v>
      </c>
      <c r="F14" s="14">
        <v>9.24</v>
      </c>
      <c r="G14" s="14">
        <v>10</v>
      </c>
      <c r="H14" s="14">
        <v>10</v>
      </c>
      <c r="I14" s="14">
        <v>10</v>
      </c>
      <c r="J14" s="14">
        <v>10</v>
      </c>
      <c r="K14" s="14">
        <v>10</v>
      </c>
      <c r="L14" s="14">
        <f>AVERAGE(Table1382[[#This Row],[2Bi Disappearance]:[2Bv Terrorism Injured ]])</f>
        <v>10</v>
      </c>
      <c r="M14" s="14">
        <v>9.5</v>
      </c>
      <c r="N14" s="14">
        <v>10</v>
      </c>
      <c r="O14" s="15">
        <v>10</v>
      </c>
      <c r="P14" s="15">
        <f>AVERAGE(Table1382[[#This Row],[2Ci Female Genital Mutilation]:[2Ciii Equal Inheritance Rights]])</f>
        <v>9.8333333333333339</v>
      </c>
      <c r="Q14" s="14">
        <f t="shared" si="0"/>
        <v>9.6911111111111126</v>
      </c>
      <c r="R14" s="14">
        <v>10</v>
      </c>
      <c r="S14" s="14">
        <v>10</v>
      </c>
      <c r="T14" s="14">
        <v>10</v>
      </c>
      <c r="U14" s="14">
        <f t="shared" si="1"/>
        <v>10</v>
      </c>
      <c r="V14" s="14">
        <v>10</v>
      </c>
      <c r="W14" s="14">
        <v>10</v>
      </c>
      <c r="X14" s="14">
        <f>AVERAGE(Table1382[[#This Row],[4A Freedom to establish religious organizations]:[4B Autonomy of religious organizations]])</f>
        <v>10</v>
      </c>
      <c r="Y14" s="14">
        <v>10</v>
      </c>
      <c r="Z14" s="14">
        <v>10</v>
      </c>
      <c r="AA14" s="14">
        <v>10</v>
      </c>
      <c r="AB14" s="14">
        <v>10</v>
      </c>
      <c r="AC14" s="14">
        <v>6.666666666666667</v>
      </c>
      <c r="AD14" s="14">
        <f>AVERAGE(Table1382[[#This Row],[5Ci Political parties]:[5Ciii Educational, sporting and cultural organizations]])</f>
        <v>8.8888888888888893</v>
      </c>
      <c r="AE14" s="14">
        <v>10</v>
      </c>
      <c r="AF14" s="14">
        <v>10</v>
      </c>
      <c r="AG14" s="14">
        <v>10</v>
      </c>
      <c r="AH14" s="14">
        <f>AVERAGE(Table1382[[#This Row],[5Di Political parties]:[5Diii Educational, sporting and cultural organizations5]])</f>
        <v>10</v>
      </c>
      <c r="AI14" s="14">
        <f>AVERAGE(Y14:Z14,AD14,AH14)</f>
        <v>9.7222222222222214</v>
      </c>
      <c r="AJ14" s="14">
        <v>10</v>
      </c>
      <c r="AK14" s="15">
        <v>9</v>
      </c>
      <c r="AL14" s="15">
        <v>9</v>
      </c>
      <c r="AM14" s="15">
        <v>10</v>
      </c>
      <c r="AN14" s="15">
        <v>10</v>
      </c>
      <c r="AO14" s="15">
        <f>AVERAGE(Table1382[[#This Row],[6Di Access to foreign television (cable/ satellite)]:[6Dii Access to foreign newspapers]])</f>
        <v>10</v>
      </c>
      <c r="AP14" s="15">
        <v>10</v>
      </c>
      <c r="AQ14" s="14">
        <f t="shared" si="2"/>
        <v>9.6</v>
      </c>
      <c r="AR14" s="14">
        <v>10</v>
      </c>
      <c r="AS14" s="14">
        <v>10</v>
      </c>
      <c r="AT14" s="14">
        <v>10</v>
      </c>
      <c r="AU14" s="14">
        <f t="shared" si="3"/>
        <v>10</v>
      </c>
      <c r="AV14" s="14">
        <f t="shared" si="4"/>
        <v>10</v>
      </c>
      <c r="AW14" s="16">
        <f>AVERAGE(Table1382[[#This Row],[RULE OF LAW]],Table1382[[#This Row],[SECURITY &amp; SAFETY]],Table1382[[#This Row],[PERSONAL FREEDOM (minus S&amp;S and RoL)]],Table1382[[#This Row],[PERSONAL FREEDOM (minus S&amp;S and RoL)]])</f>
        <v>9.23</v>
      </c>
      <c r="AX14" s="17">
        <v>7.34</v>
      </c>
      <c r="AY14" s="18">
        <f>AVERAGE(Table1382[[#This Row],[PERSONAL FREEDOM]:[ECONOMIC FREEDOM]])</f>
        <v>8.2850000000000001</v>
      </c>
      <c r="AZ14" s="19">
        <f t="shared" si="5"/>
        <v>19</v>
      </c>
      <c r="BA14" s="20">
        <f t="shared" si="6"/>
        <v>8.2899999999999991</v>
      </c>
      <c r="BB14" s="16">
        <f>Table1382[[#This Row],[1 Rule of Law]]</f>
        <v>7.5</v>
      </c>
      <c r="BC14" s="16">
        <f>Table1382[[#This Row],[2 Security &amp; Safety]]</f>
        <v>9.6911111111111126</v>
      </c>
      <c r="BD14" s="16">
        <f t="shared" si="7"/>
        <v>9.8644444444444446</v>
      </c>
      <c r="BE14" s="1"/>
      <c r="BF14" s="1"/>
    </row>
    <row r="15" spans="1:58" ht="15" customHeight="1" x14ac:dyDescent="0.2">
      <c r="A15" s="13" t="s">
        <v>153</v>
      </c>
      <c r="B15" s="14" t="s">
        <v>49</v>
      </c>
      <c r="C15" s="14" t="s">
        <v>49</v>
      </c>
      <c r="D15" s="14" t="s">
        <v>49</v>
      </c>
      <c r="E15" s="14">
        <v>5.0096179999999997</v>
      </c>
      <c r="F15" s="14">
        <v>0</v>
      </c>
      <c r="G15" s="14">
        <v>10</v>
      </c>
      <c r="H15" s="14">
        <v>10</v>
      </c>
      <c r="I15" s="14" t="s">
        <v>49</v>
      </c>
      <c r="J15" s="14">
        <v>10</v>
      </c>
      <c r="K15" s="14">
        <v>10</v>
      </c>
      <c r="L15" s="14">
        <f>AVERAGE(Table1382[[#This Row],[2Bi Disappearance]:[2Bv Terrorism Injured ]])</f>
        <v>10</v>
      </c>
      <c r="M15" s="14" t="s">
        <v>49</v>
      </c>
      <c r="N15" s="14">
        <v>10</v>
      </c>
      <c r="O15" s="15">
        <v>10</v>
      </c>
      <c r="P15" s="15">
        <f>AVERAGE(Table1382[[#This Row],[2Ci Female Genital Mutilation]:[2Ciii Equal Inheritance Rights]])</f>
        <v>10</v>
      </c>
      <c r="Q15" s="14">
        <f t="shared" si="0"/>
        <v>6.666666666666667</v>
      </c>
      <c r="R15" s="14">
        <v>10</v>
      </c>
      <c r="S15" s="14">
        <v>10</v>
      </c>
      <c r="T15" s="14" t="s">
        <v>49</v>
      </c>
      <c r="U15" s="14">
        <f t="shared" si="1"/>
        <v>10</v>
      </c>
      <c r="V15" s="14" t="s">
        <v>49</v>
      </c>
      <c r="W15" s="14" t="s">
        <v>49</v>
      </c>
      <c r="X15" s="14" t="s">
        <v>49</v>
      </c>
      <c r="Y15" s="14" t="s">
        <v>49</v>
      </c>
      <c r="Z15" s="14" t="s">
        <v>49</v>
      </c>
      <c r="AA15" s="14" t="s">
        <v>49</v>
      </c>
      <c r="AB15" s="14" t="s">
        <v>49</v>
      </c>
      <c r="AC15" s="14" t="s">
        <v>49</v>
      </c>
      <c r="AD15" s="14" t="s">
        <v>49</v>
      </c>
      <c r="AE15" s="14" t="s">
        <v>49</v>
      </c>
      <c r="AF15" s="14" t="s">
        <v>49</v>
      </c>
      <c r="AG15" s="14" t="s">
        <v>49</v>
      </c>
      <c r="AH15" s="14" t="s">
        <v>49</v>
      </c>
      <c r="AI15" s="14" t="s">
        <v>49</v>
      </c>
      <c r="AJ15" s="14">
        <v>10</v>
      </c>
      <c r="AK15" s="15">
        <v>7.333333333333333</v>
      </c>
      <c r="AL15" s="15">
        <v>8</v>
      </c>
      <c r="AM15" s="15" t="s">
        <v>49</v>
      </c>
      <c r="AN15" s="15" t="s">
        <v>49</v>
      </c>
      <c r="AO15" s="15" t="s">
        <v>49</v>
      </c>
      <c r="AP15" s="15" t="s">
        <v>49</v>
      </c>
      <c r="AQ15" s="14">
        <f t="shared" si="2"/>
        <v>8.4444444444444446</v>
      </c>
      <c r="AR15" s="14">
        <v>10</v>
      </c>
      <c r="AS15" s="14">
        <v>0</v>
      </c>
      <c r="AT15" s="14">
        <v>10</v>
      </c>
      <c r="AU15" s="14">
        <f t="shared" si="3"/>
        <v>5</v>
      </c>
      <c r="AV15" s="14">
        <f t="shared" si="4"/>
        <v>7.5</v>
      </c>
      <c r="AW15" s="16">
        <f>AVERAGE(Table1382[[#This Row],[RULE OF LAW]],Table1382[[#This Row],[SECURITY &amp; SAFETY]],Table1382[[#This Row],[PERSONAL FREEDOM (minus S&amp;S and RoL)]],Table1382[[#This Row],[PERSONAL FREEDOM (minus S&amp;S and RoL)]])</f>
        <v>7.2431452407407395</v>
      </c>
      <c r="AX15" s="17">
        <v>7.22</v>
      </c>
      <c r="AY15" s="18">
        <f>AVERAGE(Table1382[[#This Row],[PERSONAL FREEDOM]:[ECONOMIC FREEDOM]])</f>
        <v>7.2315726203703701</v>
      </c>
      <c r="AZ15" s="19">
        <f t="shared" si="5"/>
        <v>56</v>
      </c>
      <c r="BA15" s="20">
        <f t="shared" si="6"/>
        <v>7.23</v>
      </c>
      <c r="BB15" s="16">
        <f>Table1382[[#This Row],[1 Rule of Law]]</f>
        <v>5.0096179999999997</v>
      </c>
      <c r="BC15" s="16">
        <f>Table1382[[#This Row],[2 Security &amp; Safety]]</f>
        <v>6.666666666666667</v>
      </c>
      <c r="BD15" s="16">
        <f t="shared" si="7"/>
        <v>8.648148148148147</v>
      </c>
      <c r="BE15" s="1"/>
      <c r="BF15" s="1"/>
    </row>
    <row r="16" spans="1:58" ht="15" customHeight="1" x14ac:dyDescent="0.2">
      <c r="A16" s="13" t="s">
        <v>135</v>
      </c>
      <c r="B16" s="14" t="s">
        <v>49</v>
      </c>
      <c r="C16" s="14" t="s">
        <v>49</v>
      </c>
      <c r="D16" s="14" t="s">
        <v>49</v>
      </c>
      <c r="E16" s="14">
        <v>4.5062600000000002</v>
      </c>
      <c r="F16" s="14">
        <v>6.6400000000000006</v>
      </c>
      <c r="G16" s="14">
        <v>10</v>
      </c>
      <c r="H16" s="14">
        <v>10</v>
      </c>
      <c r="I16" s="14" t="s">
        <v>49</v>
      </c>
      <c r="J16" s="14">
        <v>10</v>
      </c>
      <c r="K16" s="14">
        <v>10</v>
      </c>
      <c r="L16" s="14">
        <f>AVERAGE(Table1382[[#This Row],[2Bi Disappearance]:[2Bv Terrorism Injured ]])</f>
        <v>10</v>
      </c>
      <c r="M16" s="14">
        <v>8.2999999999999989</v>
      </c>
      <c r="N16" s="14">
        <v>10</v>
      </c>
      <c r="O16" s="15">
        <v>5</v>
      </c>
      <c r="P16" s="15">
        <f>AVERAGE(Table1382[[#This Row],[2Ci Female Genital Mutilation]:[2Ciii Equal Inheritance Rights]])</f>
        <v>7.7666666666666657</v>
      </c>
      <c r="Q16" s="14">
        <f t="shared" si="0"/>
        <v>8.1355555555555554</v>
      </c>
      <c r="R16" s="14">
        <v>10</v>
      </c>
      <c r="S16" s="14">
        <v>0</v>
      </c>
      <c r="T16" s="14">
        <v>10</v>
      </c>
      <c r="U16" s="14">
        <f t="shared" si="1"/>
        <v>6.666666666666667</v>
      </c>
      <c r="V16" s="14">
        <v>7.5</v>
      </c>
      <c r="W16" s="14">
        <v>6.666666666666667</v>
      </c>
      <c r="X16" s="14">
        <f>AVERAGE(Table1382[[#This Row],[4A Freedom to establish religious organizations]:[4B Autonomy of religious organizations]])</f>
        <v>7.0833333333333339</v>
      </c>
      <c r="Y16" s="14">
        <v>10</v>
      </c>
      <c r="Z16" s="14">
        <v>7.5</v>
      </c>
      <c r="AA16" s="14">
        <v>6.666666666666667</v>
      </c>
      <c r="AB16" s="14">
        <v>6.666666666666667</v>
      </c>
      <c r="AC16" s="14">
        <v>10</v>
      </c>
      <c r="AD16" s="14">
        <f>AVERAGE(Table1382[[#This Row],[5Ci Political parties]:[5Ciii Educational, sporting and cultural organizations]])</f>
        <v>7.7777777777777786</v>
      </c>
      <c r="AE16" s="14">
        <v>7.5</v>
      </c>
      <c r="AF16" s="14">
        <v>7.5</v>
      </c>
      <c r="AG16" s="14">
        <v>7.5</v>
      </c>
      <c r="AH16" s="14">
        <f>AVERAGE(Table1382[[#This Row],[5Di Political parties]:[5Diii Educational, sporting and cultural organizations5]])</f>
        <v>7.5</v>
      </c>
      <c r="AI16" s="14">
        <f>AVERAGE(Y16:Z16,AD16,AH16)</f>
        <v>8.1944444444444446</v>
      </c>
      <c r="AJ16" s="14">
        <v>10</v>
      </c>
      <c r="AK16" s="15">
        <v>6.333333333333333</v>
      </c>
      <c r="AL16" s="15">
        <v>7.5</v>
      </c>
      <c r="AM16" s="15">
        <v>10</v>
      </c>
      <c r="AN16" s="15">
        <v>10</v>
      </c>
      <c r="AO16" s="15">
        <f>AVERAGE(Table1382[[#This Row],[6Di Access to foreign television (cable/ satellite)]:[6Dii Access to foreign newspapers]])</f>
        <v>10</v>
      </c>
      <c r="AP16" s="15">
        <v>10</v>
      </c>
      <c r="AQ16" s="14">
        <f t="shared" si="2"/>
        <v>8.7666666666666657</v>
      </c>
      <c r="AR16" s="14">
        <v>0</v>
      </c>
      <c r="AS16" s="14">
        <v>10</v>
      </c>
      <c r="AT16" s="14">
        <v>10</v>
      </c>
      <c r="AU16" s="14">
        <f t="shared" si="3"/>
        <v>10</v>
      </c>
      <c r="AV16" s="14">
        <f t="shared" si="4"/>
        <v>5</v>
      </c>
      <c r="AW16" s="16">
        <f>AVERAGE(Table1382[[#This Row],[RULE OF LAW]],Table1382[[#This Row],[SECURITY &amp; SAFETY]],Table1382[[#This Row],[PERSONAL FREEDOM (minus S&amp;S and RoL)]],Table1382[[#This Row],[PERSONAL FREEDOM (minus S&amp;S and RoL)]])</f>
        <v>6.7315650000000007</v>
      </c>
      <c r="AX16" s="17">
        <v>6.03</v>
      </c>
      <c r="AY16" s="18">
        <f>AVERAGE(Table1382[[#This Row],[PERSONAL FREEDOM]:[ECONOMIC FREEDOM]])</f>
        <v>6.3807825000000005</v>
      </c>
      <c r="AZ16" s="19">
        <f t="shared" si="5"/>
        <v>104</v>
      </c>
      <c r="BA16" s="20">
        <f t="shared" si="6"/>
        <v>6.38</v>
      </c>
      <c r="BB16" s="16">
        <f>Table1382[[#This Row],[1 Rule of Law]]</f>
        <v>4.5062600000000002</v>
      </c>
      <c r="BC16" s="16">
        <f>Table1382[[#This Row],[2 Security &amp; Safety]]</f>
        <v>8.1355555555555554</v>
      </c>
      <c r="BD16" s="16">
        <f t="shared" si="7"/>
        <v>7.1422222222222231</v>
      </c>
      <c r="BE16" s="1"/>
      <c r="BF16" s="1"/>
    </row>
    <row r="17" spans="1:58" ht="15" customHeight="1" x14ac:dyDescent="0.2">
      <c r="A17" s="13" t="s">
        <v>108</v>
      </c>
      <c r="B17" s="14">
        <v>4.4333333333333336</v>
      </c>
      <c r="C17" s="14">
        <v>3.7894526348272652</v>
      </c>
      <c r="D17" s="14">
        <v>2.8212521267580826</v>
      </c>
      <c r="E17" s="14">
        <v>3.7</v>
      </c>
      <c r="F17" s="14">
        <v>6.5599999999999987</v>
      </c>
      <c r="G17" s="14">
        <v>10</v>
      </c>
      <c r="H17" s="14">
        <v>10</v>
      </c>
      <c r="I17" s="14">
        <v>5</v>
      </c>
      <c r="J17" s="14">
        <v>10</v>
      </c>
      <c r="K17" s="14">
        <v>10</v>
      </c>
      <c r="L17" s="14">
        <f>AVERAGE(Table1382[[#This Row],[2Bi Disappearance]:[2Bv Terrorism Injured ]])</f>
        <v>9</v>
      </c>
      <c r="M17" s="14">
        <v>10</v>
      </c>
      <c r="N17" s="14">
        <v>10</v>
      </c>
      <c r="O17" s="15">
        <v>10</v>
      </c>
      <c r="P17" s="15">
        <f>AVERAGE(Table1382[[#This Row],[2Ci Female Genital Mutilation]:[2Ciii Equal Inheritance Rights]])</f>
        <v>10</v>
      </c>
      <c r="Q17" s="14">
        <f t="shared" si="0"/>
        <v>8.52</v>
      </c>
      <c r="R17" s="14">
        <v>10</v>
      </c>
      <c r="S17" s="14">
        <v>10</v>
      </c>
      <c r="T17" s="14">
        <v>10</v>
      </c>
      <c r="U17" s="14">
        <f t="shared" si="1"/>
        <v>10</v>
      </c>
      <c r="V17" s="14">
        <v>7.5</v>
      </c>
      <c r="W17" s="14">
        <v>6.666666666666667</v>
      </c>
      <c r="X17" s="14">
        <f>AVERAGE(Table1382[[#This Row],[4A Freedom to establish religious organizations]:[4B Autonomy of religious organizations]])</f>
        <v>7.0833333333333339</v>
      </c>
      <c r="Y17" s="14">
        <v>10</v>
      </c>
      <c r="Z17" s="14">
        <v>5</v>
      </c>
      <c r="AA17" s="14">
        <v>6.666666666666667</v>
      </c>
      <c r="AB17" s="14">
        <v>6.666666666666667</v>
      </c>
      <c r="AC17" s="14">
        <v>6.666666666666667</v>
      </c>
      <c r="AD17" s="14">
        <f>AVERAGE(Table1382[[#This Row],[5Ci Political parties]:[5Ciii Educational, sporting and cultural organizations]])</f>
        <v>6.666666666666667</v>
      </c>
      <c r="AE17" s="14">
        <v>7.5</v>
      </c>
      <c r="AF17" s="14">
        <v>7.5</v>
      </c>
      <c r="AG17" s="14">
        <v>10</v>
      </c>
      <c r="AH17" s="14">
        <f>AVERAGE(Table1382[[#This Row],[5Di Political parties]:[5Diii Educational, sporting and cultural organizations5]])</f>
        <v>8.3333333333333339</v>
      </c>
      <c r="AI17" s="14">
        <f>AVERAGE(Y17:Z17,AD17,AH17)</f>
        <v>7.5</v>
      </c>
      <c r="AJ17" s="14">
        <v>0</v>
      </c>
      <c r="AK17" s="15">
        <v>6.333333333333333</v>
      </c>
      <c r="AL17" s="15">
        <v>5.25</v>
      </c>
      <c r="AM17" s="15">
        <v>10</v>
      </c>
      <c r="AN17" s="15">
        <v>10</v>
      </c>
      <c r="AO17" s="15">
        <f>AVERAGE(Table1382[[#This Row],[6Di Access to foreign television (cable/ satellite)]:[6Dii Access to foreign newspapers]])</f>
        <v>10</v>
      </c>
      <c r="AP17" s="15">
        <v>10</v>
      </c>
      <c r="AQ17" s="14">
        <f t="shared" si="2"/>
        <v>6.3166666666666664</v>
      </c>
      <c r="AR17" s="14">
        <v>10</v>
      </c>
      <c r="AS17" s="14">
        <v>10</v>
      </c>
      <c r="AT17" s="14">
        <v>10</v>
      </c>
      <c r="AU17" s="14">
        <f t="shared" si="3"/>
        <v>10</v>
      </c>
      <c r="AV17" s="14">
        <f t="shared" si="4"/>
        <v>10</v>
      </c>
      <c r="AW17" s="16">
        <f>AVERAGE(Table1382[[#This Row],[RULE OF LAW]],Table1382[[#This Row],[SECURITY &amp; SAFETY]],Table1382[[#This Row],[PERSONAL FREEDOM (minus S&amp;S and RoL)]],Table1382[[#This Row],[PERSONAL FREEDOM (minus S&amp;S and RoL)]])</f>
        <v>7.1449999999999996</v>
      </c>
      <c r="AX17" s="17">
        <v>6.15</v>
      </c>
      <c r="AY17" s="18">
        <f>AVERAGE(Table1382[[#This Row],[PERSONAL FREEDOM]:[ECONOMIC FREEDOM]])</f>
        <v>6.6475</v>
      </c>
      <c r="AZ17" s="19">
        <f t="shared" si="5"/>
        <v>87</v>
      </c>
      <c r="BA17" s="20">
        <f t="shared" si="6"/>
        <v>6.65</v>
      </c>
      <c r="BB17" s="16">
        <f>Table1382[[#This Row],[1 Rule of Law]]</f>
        <v>3.7</v>
      </c>
      <c r="BC17" s="16">
        <f>Table1382[[#This Row],[2 Security &amp; Safety]]</f>
        <v>8.52</v>
      </c>
      <c r="BD17" s="16">
        <f t="shared" si="7"/>
        <v>8.18</v>
      </c>
      <c r="BE17" s="1"/>
      <c r="BF17" s="1"/>
    </row>
    <row r="18" spans="1:58" ht="15" customHeight="1" x14ac:dyDescent="0.2">
      <c r="A18" s="13" t="s">
        <v>221</v>
      </c>
      <c r="B18" s="14">
        <v>7.0000000000000009</v>
      </c>
      <c r="C18" s="14">
        <v>4.9949702304935375</v>
      </c>
      <c r="D18" s="14">
        <v>6.1715393008058763</v>
      </c>
      <c r="E18" s="14">
        <v>6.1</v>
      </c>
      <c r="F18" s="14">
        <v>9.2799999999999994</v>
      </c>
      <c r="G18" s="14">
        <v>10</v>
      </c>
      <c r="H18" s="14">
        <v>10</v>
      </c>
      <c r="I18" s="14">
        <v>7.5</v>
      </c>
      <c r="J18" s="14">
        <v>9.8233106287491285</v>
      </c>
      <c r="K18" s="14">
        <v>9.4699318862473838</v>
      </c>
      <c r="L18" s="14">
        <f>AVERAGE(Table1382[[#This Row],[2Bi Disappearance]:[2Bv Terrorism Injured ]])</f>
        <v>9.3586485029993014</v>
      </c>
      <c r="M18" s="14">
        <v>10</v>
      </c>
      <c r="N18" s="14">
        <v>10</v>
      </c>
      <c r="O18" s="15">
        <v>10</v>
      </c>
      <c r="P18" s="15">
        <f>AVERAGE(Table1382[[#This Row],[2Ci Female Genital Mutilation]:[2Ciii Equal Inheritance Rights]])</f>
        <v>10</v>
      </c>
      <c r="Q18" s="14">
        <f t="shared" si="0"/>
        <v>9.5462161676664348</v>
      </c>
      <c r="R18" s="14">
        <v>0</v>
      </c>
      <c r="S18" s="14">
        <v>10</v>
      </c>
      <c r="T18" s="14">
        <v>10</v>
      </c>
      <c r="U18" s="14">
        <f t="shared" si="1"/>
        <v>6.666666666666667</v>
      </c>
      <c r="V18" s="14" t="s">
        <v>49</v>
      </c>
      <c r="W18" s="14" t="s">
        <v>49</v>
      </c>
      <c r="X18" s="14" t="s">
        <v>49</v>
      </c>
      <c r="Y18" s="14" t="s">
        <v>49</v>
      </c>
      <c r="Z18" s="14" t="s">
        <v>49</v>
      </c>
      <c r="AA18" s="14" t="s">
        <v>49</v>
      </c>
      <c r="AB18" s="14" t="s">
        <v>49</v>
      </c>
      <c r="AC18" s="14" t="s">
        <v>49</v>
      </c>
      <c r="AD18" s="14" t="s">
        <v>49</v>
      </c>
      <c r="AE18" s="14" t="s">
        <v>49</v>
      </c>
      <c r="AF18" s="14" t="s">
        <v>49</v>
      </c>
      <c r="AG18" s="14" t="s">
        <v>49</v>
      </c>
      <c r="AH18" s="14" t="s">
        <v>49</v>
      </c>
      <c r="AI18" s="14" t="s">
        <v>49</v>
      </c>
      <c r="AJ18" s="14">
        <v>10</v>
      </c>
      <c r="AK18" s="15">
        <v>7</v>
      </c>
      <c r="AL18" s="15">
        <v>4.5</v>
      </c>
      <c r="AM18" s="15" t="s">
        <v>49</v>
      </c>
      <c r="AN18" s="15" t="s">
        <v>49</v>
      </c>
      <c r="AO18" s="15" t="s">
        <v>49</v>
      </c>
      <c r="AP18" s="15" t="s">
        <v>49</v>
      </c>
      <c r="AQ18" s="14">
        <f t="shared" si="2"/>
        <v>7.166666666666667</v>
      </c>
      <c r="AR18" s="14">
        <v>10</v>
      </c>
      <c r="AS18" s="14">
        <v>10</v>
      </c>
      <c r="AT18" s="14">
        <v>10</v>
      </c>
      <c r="AU18" s="14">
        <f t="shared" si="3"/>
        <v>10</v>
      </c>
      <c r="AV18" s="14">
        <f t="shared" si="4"/>
        <v>10</v>
      </c>
      <c r="AW18" s="16">
        <f>AVERAGE(Table1382[[#This Row],[RULE OF LAW]],Table1382[[#This Row],[SECURITY &amp; SAFETY]],Table1382[[#This Row],[PERSONAL FREEDOM (minus S&amp;S and RoL)]],Table1382[[#This Row],[PERSONAL FREEDOM (minus S&amp;S and RoL)]])</f>
        <v>7.8837762641388318</v>
      </c>
      <c r="AX18" s="17">
        <v>6.58</v>
      </c>
      <c r="AY18" s="18">
        <f>AVERAGE(Table1382[[#This Row],[PERSONAL FREEDOM]:[ECONOMIC FREEDOM]])</f>
        <v>7.2318881320694164</v>
      </c>
      <c r="AZ18" s="19">
        <f t="shared" si="5"/>
        <v>56</v>
      </c>
      <c r="BA18" s="20">
        <f t="shared" si="6"/>
        <v>7.23</v>
      </c>
      <c r="BB18" s="16">
        <f>Table1382[[#This Row],[1 Rule of Law]]</f>
        <v>6.1</v>
      </c>
      <c r="BC18" s="16">
        <f>Table1382[[#This Row],[2 Security &amp; Safety]]</f>
        <v>9.5462161676664348</v>
      </c>
      <c r="BD18" s="16">
        <f t="shared" si="7"/>
        <v>7.9444444444444455</v>
      </c>
      <c r="BE18" s="1"/>
      <c r="BF18" s="1"/>
    </row>
    <row r="19" spans="1:58" ht="15" customHeight="1" x14ac:dyDescent="0.2">
      <c r="A19" s="13" t="s">
        <v>152</v>
      </c>
      <c r="B19" s="14">
        <v>4.833333333333333</v>
      </c>
      <c r="C19" s="14">
        <v>6.5427171857891047</v>
      </c>
      <c r="D19" s="14">
        <v>7.1739739682245851</v>
      </c>
      <c r="E19" s="14">
        <v>6.2</v>
      </c>
      <c r="F19" s="14">
        <v>2.6400000000000006</v>
      </c>
      <c r="G19" s="14">
        <v>10</v>
      </c>
      <c r="H19" s="14">
        <v>10</v>
      </c>
      <c r="I19" s="14">
        <v>10</v>
      </c>
      <c r="J19" s="14">
        <v>10</v>
      </c>
      <c r="K19" s="14">
        <v>10</v>
      </c>
      <c r="L19" s="14">
        <f>AVERAGE(Table1382[[#This Row],[2Bi Disappearance]:[2Bv Terrorism Injured ]])</f>
        <v>10</v>
      </c>
      <c r="M19" s="14">
        <v>10</v>
      </c>
      <c r="N19" s="14">
        <v>10</v>
      </c>
      <c r="O19" s="15">
        <v>5</v>
      </c>
      <c r="P19" s="15">
        <f>AVERAGE(Table1382[[#This Row],[2Ci Female Genital Mutilation]:[2Ciii Equal Inheritance Rights]])</f>
        <v>8.3333333333333339</v>
      </c>
      <c r="Q19" s="14">
        <f t="shared" si="0"/>
        <v>6.9911111111111124</v>
      </c>
      <c r="R19" s="14">
        <v>10</v>
      </c>
      <c r="S19" s="14">
        <v>5</v>
      </c>
      <c r="T19" s="14">
        <v>10</v>
      </c>
      <c r="U19" s="14">
        <f t="shared" si="1"/>
        <v>8.3333333333333339</v>
      </c>
      <c r="V19" s="14">
        <v>7.5</v>
      </c>
      <c r="W19" s="14">
        <v>6.666666666666667</v>
      </c>
      <c r="X19" s="14">
        <f>AVERAGE(Table1382[[#This Row],[4A Freedom to establish religious organizations]:[4B Autonomy of religious organizations]])</f>
        <v>7.0833333333333339</v>
      </c>
      <c r="Y19" s="14">
        <v>7.5</v>
      </c>
      <c r="Z19" s="14">
        <v>7.5</v>
      </c>
      <c r="AA19" s="14">
        <v>6.666666666666667</v>
      </c>
      <c r="AB19" s="14">
        <v>3.3333333333333335</v>
      </c>
      <c r="AC19" s="14">
        <v>6.666666666666667</v>
      </c>
      <c r="AD19" s="14">
        <f>AVERAGE(Table1382[[#This Row],[5Ci Political parties]:[5Ciii Educational, sporting and cultural organizations]])</f>
        <v>5.5555555555555562</v>
      </c>
      <c r="AE19" s="14">
        <v>7.5</v>
      </c>
      <c r="AF19" s="14">
        <v>5</v>
      </c>
      <c r="AG19" s="14">
        <v>7.5</v>
      </c>
      <c r="AH19" s="14">
        <f>AVERAGE(Table1382[[#This Row],[5Di Political parties]:[5Diii Educational, sporting and cultural organizations5]])</f>
        <v>6.666666666666667</v>
      </c>
      <c r="AI19" s="14">
        <f>AVERAGE(Y19:Z19,AD19,AH19)</f>
        <v>6.8055555555555562</v>
      </c>
      <c r="AJ19" s="14">
        <v>10</v>
      </c>
      <c r="AK19" s="15">
        <v>7</v>
      </c>
      <c r="AL19" s="15">
        <v>5.75</v>
      </c>
      <c r="AM19" s="15">
        <v>6.666666666666667</v>
      </c>
      <c r="AN19" s="15">
        <v>6.666666666666667</v>
      </c>
      <c r="AO19" s="15">
        <f>AVERAGE(Table1382[[#This Row],[6Di Access to foreign television (cable/ satellite)]:[6Dii Access to foreign newspapers]])</f>
        <v>6.666666666666667</v>
      </c>
      <c r="AP19" s="15">
        <v>10</v>
      </c>
      <c r="AQ19" s="14">
        <f t="shared" si="2"/>
        <v>7.8833333333333346</v>
      </c>
      <c r="AR19" s="14">
        <v>5</v>
      </c>
      <c r="AS19" s="14">
        <v>0</v>
      </c>
      <c r="AT19" s="14">
        <v>0</v>
      </c>
      <c r="AU19" s="14">
        <f t="shared" si="3"/>
        <v>0</v>
      </c>
      <c r="AV19" s="14">
        <f t="shared" si="4"/>
        <v>2.5</v>
      </c>
      <c r="AW19" s="16">
        <f>AVERAGE(Table1382[[#This Row],[RULE OF LAW]],Table1382[[#This Row],[SECURITY &amp; SAFETY]],Table1382[[#This Row],[PERSONAL FREEDOM (minus S&amp;S and RoL)]],Table1382[[#This Row],[PERSONAL FREEDOM (minus S&amp;S and RoL)]])</f>
        <v>6.5583333333333336</v>
      </c>
      <c r="AX19" s="17">
        <v>6.85</v>
      </c>
      <c r="AY19" s="18">
        <f>AVERAGE(Table1382[[#This Row],[PERSONAL FREEDOM]:[ECONOMIC FREEDOM]])</f>
        <v>6.7041666666666666</v>
      </c>
      <c r="AZ19" s="19">
        <f t="shared" si="5"/>
        <v>85</v>
      </c>
      <c r="BA19" s="20">
        <f t="shared" si="6"/>
        <v>6.7</v>
      </c>
      <c r="BB19" s="16">
        <f>Table1382[[#This Row],[1 Rule of Law]]</f>
        <v>6.2</v>
      </c>
      <c r="BC19" s="16">
        <f>Table1382[[#This Row],[2 Security &amp; Safety]]</f>
        <v>6.9911111111111124</v>
      </c>
      <c r="BD19" s="16">
        <f t="shared" si="7"/>
        <v>6.5211111111111126</v>
      </c>
      <c r="BE19" s="1"/>
      <c r="BF19" s="1"/>
    </row>
    <row r="20" spans="1:58" ht="15" customHeight="1" x14ac:dyDescent="0.2">
      <c r="A20" s="13" t="s">
        <v>112</v>
      </c>
      <c r="B20" s="14">
        <v>6.1</v>
      </c>
      <c r="C20" s="14">
        <v>5.5462805147641792</v>
      </c>
      <c r="D20" s="14">
        <v>4.85032514366572</v>
      </c>
      <c r="E20" s="14">
        <v>5.5</v>
      </c>
      <c r="F20" s="14">
        <v>0.44000000000000061</v>
      </c>
      <c r="G20" s="14">
        <v>10</v>
      </c>
      <c r="H20" s="14">
        <v>10</v>
      </c>
      <c r="I20" s="14">
        <v>10</v>
      </c>
      <c r="J20" s="14">
        <v>10</v>
      </c>
      <c r="K20" s="14">
        <v>10</v>
      </c>
      <c r="L20" s="14">
        <f>AVERAGE(Table1382[[#This Row],[2Bi Disappearance]:[2Bv Terrorism Injured ]])</f>
        <v>10</v>
      </c>
      <c r="M20" s="14">
        <v>10</v>
      </c>
      <c r="N20" s="14">
        <v>10</v>
      </c>
      <c r="O20" s="15">
        <v>10</v>
      </c>
      <c r="P20" s="15">
        <f>AVERAGE(Table1382[[#This Row],[2Ci Female Genital Mutilation]:[2Ciii Equal Inheritance Rights]])</f>
        <v>10</v>
      </c>
      <c r="Q20" s="14">
        <f t="shared" si="0"/>
        <v>6.8133333333333335</v>
      </c>
      <c r="R20" s="14">
        <v>10</v>
      </c>
      <c r="S20" s="14">
        <v>10</v>
      </c>
      <c r="T20" s="14">
        <v>10</v>
      </c>
      <c r="U20" s="14">
        <f t="shared" si="1"/>
        <v>10</v>
      </c>
      <c r="V20" s="14">
        <v>10</v>
      </c>
      <c r="W20" s="14">
        <v>10</v>
      </c>
      <c r="X20" s="14">
        <f>AVERAGE(Table1382[[#This Row],[4A Freedom to establish religious organizations]:[4B Autonomy of religious organizations]])</f>
        <v>10</v>
      </c>
      <c r="Y20" s="14">
        <v>10</v>
      </c>
      <c r="Z20" s="14">
        <v>10</v>
      </c>
      <c r="AA20" s="14">
        <v>6.666666666666667</v>
      </c>
      <c r="AB20" s="14">
        <v>6.666666666666667</v>
      </c>
      <c r="AC20" s="14">
        <v>10</v>
      </c>
      <c r="AD20" s="14">
        <f>AVERAGE(Table1382[[#This Row],[5Ci Political parties]:[5Ciii Educational, sporting and cultural organizations]])</f>
        <v>7.7777777777777786</v>
      </c>
      <c r="AE20" s="14">
        <v>5</v>
      </c>
      <c r="AF20" s="14">
        <v>7.5</v>
      </c>
      <c r="AG20" s="14">
        <v>7.5</v>
      </c>
      <c r="AH20" s="14">
        <f>AVERAGE(Table1382[[#This Row],[5Di Political parties]:[5Diii Educational, sporting and cultural organizations5]])</f>
        <v>6.666666666666667</v>
      </c>
      <c r="AI20" s="14">
        <f>AVERAGE(Y20:Z20,AD20,AH20)</f>
        <v>8.6111111111111107</v>
      </c>
      <c r="AJ20" s="14">
        <v>10</v>
      </c>
      <c r="AK20" s="15">
        <v>5</v>
      </c>
      <c r="AL20" s="15">
        <v>6</v>
      </c>
      <c r="AM20" s="15">
        <v>10</v>
      </c>
      <c r="AN20" s="15">
        <v>10</v>
      </c>
      <c r="AO20" s="15">
        <f>AVERAGE(Table1382[[#This Row],[6Di Access to foreign television (cable/ satellite)]:[6Dii Access to foreign newspapers]])</f>
        <v>10</v>
      </c>
      <c r="AP20" s="15">
        <v>10</v>
      </c>
      <c r="AQ20" s="14">
        <f t="shared" si="2"/>
        <v>8.1999999999999993</v>
      </c>
      <c r="AR20" s="14">
        <v>10</v>
      </c>
      <c r="AS20" s="14">
        <v>10</v>
      </c>
      <c r="AT20" s="14">
        <v>10</v>
      </c>
      <c r="AU20" s="14">
        <f t="shared" si="3"/>
        <v>10</v>
      </c>
      <c r="AV20" s="14">
        <f t="shared" si="4"/>
        <v>10</v>
      </c>
      <c r="AW20" s="16">
        <f>AVERAGE(Table1382[[#This Row],[RULE OF LAW]],Table1382[[#This Row],[SECURITY &amp; SAFETY]],Table1382[[#This Row],[PERSONAL FREEDOM (minus S&amp;S and RoL)]],Table1382[[#This Row],[PERSONAL FREEDOM (minus S&amp;S and RoL)]])</f>
        <v>7.7594444444444441</v>
      </c>
      <c r="AX20" s="17">
        <v>6.37</v>
      </c>
      <c r="AY20" s="18">
        <f>AVERAGE(Table1382[[#This Row],[PERSONAL FREEDOM]:[ECONOMIC FREEDOM]])</f>
        <v>7.0647222222222226</v>
      </c>
      <c r="AZ20" s="19">
        <f t="shared" si="5"/>
        <v>67</v>
      </c>
      <c r="BA20" s="20">
        <f t="shared" si="6"/>
        <v>7.06</v>
      </c>
      <c r="BB20" s="16">
        <f>Table1382[[#This Row],[1 Rule of Law]]</f>
        <v>5.5</v>
      </c>
      <c r="BC20" s="16">
        <f>Table1382[[#This Row],[2 Security &amp; Safety]]</f>
        <v>6.8133333333333335</v>
      </c>
      <c r="BD20" s="16">
        <f t="shared" si="7"/>
        <v>9.362222222222222</v>
      </c>
      <c r="BE20" s="1"/>
      <c r="BF20" s="1"/>
    </row>
    <row r="21" spans="1:58" ht="15" customHeight="1" x14ac:dyDescent="0.2">
      <c r="A21" s="13" t="s">
        <v>87</v>
      </c>
      <c r="B21" s="14">
        <v>6.3</v>
      </c>
      <c r="C21" s="14">
        <v>5.6612906259097349</v>
      </c>
      <c r="D21" s="14">
        <v>3.8725544316012601</v>
      </c>
      <c r="E21" s="14">
        <v>5.3000000000000007</v>
      </c>
      <c r="F21" s="14">
        <v>9.0799999999999983</v>
      </c>
      <c r="G21" s="14">
        <v>10</v>
      </c>
      <c r="H21" s="14">
        <v>10</v>
      </c>
      <c r="I21" s="14">
        <v>10</v>
      </c>
      <c r="J21" s="14">
        <v>10</v>
      </c>
      <c r="K21" s="14">
        <v>10</v>
      </c>
      <c r="L21" s="14">
        <f>AVERAGE(Table1382[[#This Row],[2Bi Disappearance]:[2Bv Terrorism Injured ]])</f>
        <v>10</v>
      </c>
      <c r="M21" s="14">
        <v>10</v>
      </c>
      <c r="N21" s="14">
        <v>10</v>
      </c>
      <c r="O21" s="15">
        <v>10</v>
      </c>
      <c r="P21" s="15">
        <f>AVERAGE(Table1382[[#This Row],[2Ci Female Genital Mutilation]:[2Ciii Equal Inheritance Rights]])</f>
        <v>10</v>
      </c>
      <c r="Q21" s="14">
        <f t="shared" si="0"/>
        <v>9.6933333333333334</v>
      </c>
      <c r="R21" s="14">
        <v>10</v>
      </c>
      <c r="S21" s="14">
        <v>10</v>
      </c>
      <c r="T21" s="14">
        <v>10</v>
      </c>
      <c r="U21" s="14">
        <f t="shared" si="1"/>
        <v>10</v>
      </c>
      <c r="V21" s="14">
        <v>10</v>
      </c>
      <c r="W21" s="14">
        <v>10</v>
      </c>
      <c r="X21" s="14">
        <f>AVERAGE(Table1382[[#This Row],[4A Freedom to establish religious organizations]:[4B Autonomy of religious organizations]])</f>
        <v>10</v>
      </c>
      <c r="Y21" s="14">
        <v>10</v>
      </c>
      <c r="Z21" s="14">
        <v>10</v>
      </c>
      <c r="AA21" s="14">
        <v>6.666666666666667</v>
      </c>
      <c r="AB21" s="14">
        <v>10</v>
      </c>
      <c r="AC21" s="14">
        <v>10</v>
      </c>
      <c r="AD21" s="14">
        <f>AVERAGE(Table1382[[#This Row],[5Ci Political parties]:[5Ciii Educational, sporting and cultural organizations]])</f>
        <v>8.8888888888888893</v>
      </c>
      <c r="AE21" s="14">
        <v>7.5</v>
      </c>
      <c r="AF21" s="14">
        <v>10</v>
      </c>
      <c r="AG21" s="14">
        <v>10</v>
      </c>
      <c r="AH21" s="14">
        <f>AVERAGE(Table1382[[#This Row],[5Di Political parties]:[5Diii Educational, sporting and cultural organizations5]])</f>
        <v>9.1666666666666661</v>
      </c>
      <c r="AI21" s="14">
        <f>AVERAGE(Y21:Z21,AD21,AH21)</f>
        <v>9.5138888888888893</v>
      </c>
      <c r="AJ21" s="14">
        <v>10</v>
      </c>
      <c r="AK21" s="15">
        <v>6.333333333333333</v>
      </c>
      <c r="AL21" s="15">
        <v>6.5</v>
      </c>
      <c r="AM21" s="15">
        <v>10</v>
      </c>
      <c r="AN21" s="15">
        <v>10</v>
      </c>
      <c r="AO21" s="15">
        <f>AVERAGE(Table1382[[#This Row],[6Di Access to foreign television (cable/ satellite)]:[6Dii Access to foreign newspapers]])</f>
        <v>10</v>
      </c>
      <c r="AP21" s="15">
        <v>10</v>
      </c>
      <c r="AQ21" s="14">
        <f t="shared" si="2"/>
        <v>8.5666666666666664</v>
      </c>
      <c r="AR21" s="14">
        <v>10</v>
      </c>
      <c r="AS21" s="14">
        <v>10</v>
      </c>
      <c r="AT21" s="14">
        <v>10</v>
      </c>
      <c r="AU21" s="14">
        <f t="shared" si="3"/>
        <v>10</v>
      </c>
      <c r="AV21" s="14">
        <f t="shared" si="4"/>
        <v>10</v>
      </c>
      <c r="AW21" s="16">
        <f>AVERAGE(Table1382[[#This Row],[RULE OF LAW]],Table1382[[#This Row],[SECURITY &amp; SAFETY]],Table1382[[#This Row],[PERSONAL FREEDOM (minus S&amp;S and RoL)]],Table1382[[#This Row],[PERSONAL FREEDOM (minus S&amp;S and RoL)]])</f>
        <v>8.5563888888888897</v>
      </c>
      <c r="AX21" s="17">
        <v>7.2</v>
      </c>
      <c r="AY21" s="18">
        <f>AVERAGE(Table1382[[#This Row],[PERSONAL FREEDOM]:[ECONOMIC FREEDOM]])</f>
        <v>7.8781944444444445</v>
      </c>
      <c r="AZ21" s="19">
        <f t="shared" si="5"/>
        <v>37</v>
      </c>
      <c r="BA21" s="20">
        <f t="shared" si="6"/>
        <v>7.88</v>
      </c>
      <c r="BB21" s="16">
        <f>Table1382[[#This Row],[1 Rule of Law]]</f>
        <v>5.3000000000000007</v>
      </c>
      <c r="BC21" s="16">
        <f>Table1382[[#This Row],[2 Security &amp; Safety]]</f>
        <v>9.6933333333333334</v>
      </c>
      <c r="BD21" s="16">
        <f t="shared" si="7"/>
        <v>9.6161111111111115</v>
      </c>
      <c r="BE21" s="1"/>
      <c r="BF21" s="1"/>
    </row>
    <row r="22" spans="1:58" ht="15" customHeight="1" x14ac:dyDescent="0.2">
      <c r="A22" s="13" t="s">
        <v>131</v>
      </c>
      <c r="B22" s="14">
        <v>4.2333333333333334</v>
      </c>
      <c r="C22" s="14">
        <v>5.8899062596520766</v>
      </c>
      <c r="D22" s="14">
        <v>4.4652524019713073</v>
      </c>
      <c r="E22" s="14">
        <v>4.9000000000000004</v>
      </c>
      <c r="F22" s="14">
        <v>6.8000000000000007</v>
      </c>
      <c r="G22" s="14">
        <v>10</v>
      </c>
      <c r="H22" s="14">
        <v>10</v>
      </c>
      <c r="I22" s="14">
        <v>7.5</v>
      </c>
      <c r="J22" s="14">
        <v>10</v>
      </c>
      <c r="K22" s="14">
        <v>10</v>
      </c>
      <c r="L22" s="14">
        <f>AVERAGE(Table1382[[#This Row],[2Bi Disappearance]:[2Bv Terrorism Injured ]])</f>
        <v>9.5</v>
      </c>
      <c r="M22" s="14">
        <v>2.2999999999999998</v>
      </c>
      <c r="N22" s="14">
        <v>10</v>
      </c>
      <c r="O22" s="15">
        <v>5</v>
      </c>
      <c r="P22" s="15">
        <f>AVERAGE(Table1382[[#This Row],[2Ci Female Genital Mutilation]:[2Ciii Equal Inheritance Rights]])</f>
        <v>5.7666666666666666</v>
      </c>
      <c r="Q22" s="14">
        <f t="shared" si="0"/>
        <v>7.3555555555555552</v>
      </c>
      <c r="R22" s="14">
        <v>10</v>
      </c>
      <c r="S22" s="14">
        <v>10</v>
      </c>
      <c r="T22" s="14">
        <v>10</v>
      </c>
      <c r="U22" s="14">
        <f t="shared" si="1"/>
        <v>10</v>
      </c>
      <c r="V22" s="14">
        <v>5</v>
      </c>
      <c r="W22" s="14">
        <v>10</v>
      </c>
      <c r="X22" s="14">
        <f>AVERAGE(Table1382[[#This Row],[4A Freedom to establish religious organizations]:[4B Autonomy of religious organizations]])</f>
        <v>7.5</v>
      </c>
      <c r="Y22" s="14">
        <v>7.5</v>
      </c>
      <c r="Z22" s="14">
        <v>7.5</v>
      </c>
      <c r="AA22" s="14">
        <v>3.3333333333333335</v>
      </c>
      <c r="AB22" s="14">
        <v>6.666666666666667</v>
      </c>
      <c r="AC22" s="14">
        <v>6.666666666666667</v>
      </c>
      <c r="AD22" s="14">
        <f>AVERAGE(Table1382[[#This Row],[5Ci Political parties]:[5Ciii Educational, sporting and cultural organizations]])</f>
        <v>5.5555555555555562</v>
      </c>
      <c r="AE22" s="14">
        <v>10</v>
      </c>
      <c r="AF22" s="14">
        <v>10</v>
      </c>
      <c r="AG22" s="14">
        <v>10</v>
      </c>
      <c r="AH22" s="14">
        <f>AVERAGE(Table1382[[#This Row],[5Di Political parties]:[5Diii Educational, sporting and cultural organizations5]])</f>
        <v>10</v>
      </c>
      <c r="AI22" s="14">
        <f>AVERAGE(Y22:Z22,AD22,AH22)</f>
        <v>7.6388888888888893</v>
      </c>
      <c r="AJ22" s="14">
        <v>10</v>
      </c>
      <c r="AK22" s="15">
        <v>5.666666666666667</v>
      </c>
      <c r="AL22" s="15">
        <v>6.25</v>
      </c>
      <c r="AM22" s="15">
        <v>10</v>
      </c>
      <c r="AN22" s="15">
        <v>10</v>
      </c>
      <c r="AO22" s="15">
        <f>AVERAGE(Table1382[[#This Row],[6Di Access to foreign television (cable/ satellite)]:[6Dii Access to foreign newspapers]])</f>
        <v>10</v>
      </c>
      <c r="AP22" s="15">
        <v>10</v>
      </c>
      <c r="AQ22" s="14">
        <f t="shared" si="2"/>
        <v>8.3833333333333346</v>
      </c>
      <c r="AR22" s="14">
        <v>5</v>
      </c>
      <c r="AS22" s="14">
        <v>10</v>
      </c>
      <c r="AT22" s="14">
        <v>10</v>
      </c>
      <c r="AU22" s="14">
        <f t="shared" si="3"/>
        <v>10</v>
      </c>
      <c r="AV22" s="14">
        <f t="shared" si="4"/>
        <v>7.5</v>
      </c>
      <c r="AW22" s="16">
        <f>AVERAGE(Table1382[[#This Row],[RULE OF LAW]],Table1382[[#This Row],[SECURITY &amp; SAFETY]],Table1382[[#This Row],[PERSONAL FREEDOM (minus S&amp;S and RoL)]],Table1382[[#This Row],[PERSONAL FREEDOM (minus S&amp;S and RoL)]])</f>
        <v>7.1661111111111113</v>
      </c>
      <c r="AX22" s="17">
        <v>5.87</v>
      </c>
      <c r="AY22" s="18">
        <f>AVERAGE(Table1382[[#This Row],[PERSONAL FREEDOM]:[ECONOMIC FREEDOM]])</f>
        <v>6.5180555555555557</v>
      </c>
      <c r="AZ22" s="19">
        <f t="shared" si="5"/>
        <v>98</v>
      </c>
      <c r="BA22" s="20">
        <f t="shared" si="6"/>
        <v>6.52</v>
      </c>
      <c r="BB22" s="16">
        <f>Table1382[[#This Row],[1 Rule of Law]]</f>
        <v>4.9000000000000004</v>
      </c>
      <c r="BC22" s="16">
        <f>Table1382[[#This Row],[2 Security &amp; Safety]]</f>
        <v>7.3555555555555552</v>
      </c>
      <c r="BD22" s="16">
        <f t="shared" si="7"/>
        <v>8.2044444444444444</v>
      </c>
      <c r="BE22" s="1"/>
      <c r="BF22" s="1"/>
    </row>
    <row r="23" spans="1:58" ht="15" customHeight="1" x14ac:dyDescent="0.2">
      <c r="A23" s="13" t="s">
        <v>166</v>
      </c>
      <c r="B23" s="14" t="s">
        <v>49</v>
      </c>
      <c r="C23" s="14" t="s">
        <v>49</v>
      </c>
      <c r="D23" s="14" t="s">
        <v>49</v>
      </c>
      <c r="E23" s="14">
        <v>3.8804620000000001</v>
      </c>
      <c r="F23" s="14">
        <v>6.8000000000000007</v>
      </c>
      <c r="G23" s="14">
        <v>5</v>
      </c>
      <c r="H23" s="14">
        <v>1.7020197779262332</v>
      </c>
      <c r="I23" s="14">
        <v>2.5</v>
      </c>
      <c r="J23" s="14">
        <v>8.8440624566265384</v>
      </c>
      <c r="K23" s="14">
        <v>8.8605758501033041</v>
      </c>
      <c r="L23" s="14">
        <f>AVERAGE(Table1382[[#This Row],[2Bi Disappearance]:[2Bv Terrorism Injured ]])</f>
        <v>5.3813316169312149</v>
      </c>
      <c r="M23" s="14">
        <v>10</v>
      </c>
      <c r="N23" s="14">
        <v>10</v>
      </c>
      <c r="O23" s="15">
        <v>5</v>
      </c>
      <c r="P23" s="15">
        <f>AVERAGE(Table1382[[#This Row],[2Ci Female Genital Mutilation]:[2Ciii Equal Inheritance Rights]])</f>
        <v>8.3333333333333339</v>
      </c>
      <c r="Q23" s="14">
        <f t="shared" si="0"/>
        <v>6.8382216500881832</v>
      </c>
      <c r="R23" s="14">
        <v>10</v>
      </c>
      <c r="S23" s="14">
        <v>5</v>
      </c>
      <c r="T23" s="14">
        <v>10</v>
      </c>
      <c r="U23" s="14">
        <f t="shared" si="1"/>
        <v>8.3333333333333339</v>
      </c>
      <c r="V23" s="14" t="s">
        <v>49</v>
      </c>
      <c r="W23" s="14" t="s">
        <v>49</v>
      </c>
      <c r="X23" s="14" t="s">
        <v>49</v>
      </c>
      <c r="Y23" s="14" t="s">
        <v>49</v>
      </c>
      <c r="Z23" s="14" t="s">
        <v>49</v>
      </c>
      <c r="AA23" s="14" t="s">
        <v>49</v>
      </c>
      <c r="AB23" s="14" t="s">
        <v>49</v>
      </c>
      <c r="AC23" s="14" t="s">
        <v>49</v>
      </c>
      <c r="AD23" s="14" t="s">
        <v>49</v>
      </c>
      <c r="AE23" s="14" t="s">
        <v>49</v>
      </c>
      <c r="AF23" s="14" t="s">
        <v>49</v>
      </c>
      <c r="AG23" s="14" t="s">
        <v>49</v>
      </c>
      <c r="AH23" s="14" t="s">
        <v>49</v>
      </c>
      <c r="AI23" s="14" t="s">
        <v>49</v>
      </c>
      <c r="AJ23" s="14">
        <v>10</v>
      </c>
      <c r="AK23" s="15">
        <v>3</v>
      </c>
      <c r="AL23" s="15">
        <v>2.5</v>
      </c>
      <c r="AM23" s="15" t="s">
        <v>49</v>
      </c>
      <c r="AN23" s="15" t="s">
        <v>49</v>
      </c>
      <c r="AO23" s="15" t="s">
        <v>49</v>
      </c>
      <c r="AP23" s="15" t="s">
        <v>49</v>
      </c>
      <c r="AQ23" s="14">
        <f t="shared" si="2"/>
        <v>5.166666666666667</v>
      </c>
      <c r="AR23" s="14">
        <v>10</v>
      </c>
      <c r="AS23" s="14">
        <v>0</v>
      </c>
      <c r="AT23" s="14">
        <v>0</v>
      </c>
      <c r="AU23" s="14">
        <f t="shared" si="3"/>
        <v>0</v>
      </c>
      <c r="AV23" s="14">
        <f t="shared" si="4"/>
        <v>5</v>
      </c>
      <c r="AW23" s="16">
        <f>AVERAGE(Table1382[[#This Row],[RULE OF LAW]],Table1382[[#This Row],[SECURITY &amp; SAFETY]],Table1382[[#This Row],[PERSONAL FREEDOM (minus S&amp;S and RoL)]],Table1382[[#This Row],[PERSONAL FREEDOM (minus S&amp;S and RoL)]])</f>
        <v>5.7630042458553792</v>
      </c>
      <c r="AX23" s="17">
        <v>5.07</v>
      </c>
      <c r="AY23" s="18">
        <f>AVERAGE(Table1382[[#This Row],[PERSONAL FREEDOM]:[ECONOMIC FREEDOM]])</f>
        <v>5.4165021229276897</v>
      </c>
      <c r="AZ23" s="19">
        <f t="shared" si="5"/>
        <v>132</v>
      </c>
      <c r="BA23" s="20">
        <f t="shared" si="6"/>
        <v>5.42</v>
      </c>
      <c r="BB23" s="16">
        <f>Table1382[[#This Row],[1 Rule of Law]]</f>
        <v>3.8804620000000001</v>
      </c>
      <c r="BC23" s="16">
        <f>Table1382[[#This Row],[2 Security &amp; Safety]]</f>
        <v>6.8382216500881832</v>
      </c>
      <c r="BD23" s="16">
        <f t="shared" si="7"/>
        <v>6.166666666666667</v>
      </c>
      <c r="BE23" s="1"/>
      <c r="BF23" s="1"/>
    </row>
    <row r="24" spans="1:58" ht="15" customHeight="1" x14ac:dyDescent="0.2">
      <c r="A24" s="13" t="s">
        <v>170</v>
      </c>
      <c r="B24" s="14">
        <v>3.5333333333333332</v>
      </c>
      <c r="C24" s="14">
        <v>3.4594980055639333</v>
      </c>
      <c r="D24" s="14">
        <v>3.1706423282054148</v>
      </c>
      <c r="E24" s="14">
        <v>3.4000000000000004</v>
      </c>
      <c r="F24" s="14">
        <v>6.9599999999999991</v>
      </c>
      <c r="G24" s="14">
        <v>10</v>
      </c>
      <c r="H24" s="14">
        <v>10</v>
      </c>
      <c r="I24" s="14">
        <v>5</v>
      </c>
      <c r="J24" s="14">
        <v>9.947612121193071</v>
      </c>
      <c r="K24" s="14">
        <v>10</v>
      </c>
      <c r="L24" s="14">
        <f>AVERAGE(Table1382[[#This Row],[2Bi Disappearance]:[2Bv Terrorism Injured ]])</f>
        <v>8.9895224242386149</v>
      </c>
      <c r="M24" s="14">
        <v>8</v>
      </c>
      <c r="N24" s="14">
        <v>10</v>
      </c>
      <c r="O24" s="15">
        <v>5</v>
      </c>
      <c r="P24" s="15">
        <f>AVERAGE(Table1382[[#This Row],[2Ci Female Genital Mutilation]:[2Ciii Equal Inheritance Rights]])</f>
        <v>7.666666666666667</v>
      </c>
      <c r="Q24" s="14">
        <f t="shared" si="0"/>
        <v>7.87206303030176</v>
      </c>
      <c r="R24" s="14">
        <v>0</v>
      </c>
      <c r="S24" s="14">
        <v>0</v>
      </c>
      <c r="T24" s="14">
        <v>5</v>
      </c>
      <c r="U24" s="14">
        <f t="shared" si="1"/>
        <v>1.6666666666666667</v>
      </c>
      <c r="V24" s="14">
        <v>7.5</v>
      </c>
      <c r="W24" s="14">
        <v>10</v>
      </c>
      <c r="X24" s="14">
        <f>AVERAGE(Table1382[[#This Row],[4A Freedom to establish religious organizations]:[4B Autonomy of religious organizations]])</f>
        <v>8.75</v>
      </c>
      <c r="Y24" s="14">
        <v>7.5</v>
      </c>
      <c r="Z24" s="14">
        <v>7.5</v>
      </c>
      <c r="AA24" s="14">
        <v>6.666666666666667</v>
      </c>
      <c r="AB24" s="14">
        <v>10</v>
      </c>
      <c r="AC24" s="14">
        <v>6.666666666666667</v>
      </c>
      <c r="AD24" s="14">
        <f>AVERAGE(Table1382[[#This Row],[5Ci Political parties]:[5Ciii Educational, sporting and cultural organizations]])</f>
        <v>7.7777777777777786</v>
      </c>
      <c r="AE24" s="14">
        <v>7.5</v>
      </c>
      <c r="AF24" s="14">
        <v>7.5</v>
      </c>
      <c r="AG24" s="14">
        <v>10</v>
      </c>
      <c r="AH24" s="14">
        <f>AVERAGE(Table1382[[#This Row],[5Di Political parties]:[5Diii Educational, sporting and cultural organizations5]])</f>
        <v>8.3333333333333339</v>
      </c>
      <c r="AI24" s="14">
        <f t="shared" ref="AI24:AI32" si="8">AVERAGE(Y24:Z24,AD24,AH24)</f>
        <v>7.7777777777777786</v>
      </c>
      <c r="AJ24" s="14">
        <v>10</v>
      </c>
      <c r="AK24" s="15">
        <v>3.3333333333333335</v>
      </c>
      <c r="AL24" s="15">
        <v>4</v>
      </c>
      <c r="AM24" s="15">
        <v>10</v>
      </c>
      <c r="AN24" s="15">
        <v>10</v>
      </c>
      <c r="AO24" s="15">
        <f>AVERAGE(Table1382[[#This Row],[6Di Access to foreign television (cable/ satellite)]:[6Dii Access to foreign newspapers]])</f>
        <v>10</v>
      </c>
      <c r="AP24" s="15">
        <v>10</v>
      </c>
      <c r="AQ24" s="14">
        <f t="shared" si="2"/>
        <v>7.4666666666666668</v>
      </c>
      <c r="AR24" s="14">
        <v>5</v>
      </c>
      <c r="AS24" s="14">
        <v>0</v>
      </c>
      <c r="AT24" s="14">
        <v>0</v>
      </c>
      <c r="AU24" s="14">
        <f t="shared" si="3"/>
        <v>0</v>
      </c>
      <c r="AV24" s="14">
        <f t="shared" si="4"/>
        <v>2.5</v>
      </c>
      <c r="AW24" s="16">
        <f>AVERAGE(Table1382[[#This Row],[RULE OF LAW]],Table1382[[#This Row],[SECURITY &amp; SAFETY]],Table1382[[#This Row],[PERSONAL FREEDOM (minus S&amp;S and RoL)]],Table1382[[#This Row],[PERSONAL FREEDOM (minus S&amp;S and RoL)]])</f>
        <v>5.6341268686865513</v>
      </c>
      <c r="AX24" s="17">
        <v>5.7</v>
      </c>
      <c r="AY24" s="18">
        <f>AVERAGE(Table1382[[#This Row],[PERSONAL FREEDOM]:[ECONOMIC FREEDOM]])</f>
        <v>5.6670634343432758</v>
      </c>
      <c r="AZ24" s="19">
        <f t="shared" si="5"/>
        <v>125</v>
      </c>
      <c r="BA24" s="20">
        <f t="shared" si="6"/>
        <v>5.67</v>
      </c>
      <c r="BB24" s="16">
        <f>Table1382[[#This Row],[1 Rule of Law]]</f>
        <v>3.4000000000000004</v>
      </c>
      <c r="BC24" s="16">
        <f>Table1382[[#This Row],[2 Security &amp; Safety]]</f>
        <v>7.87206303030176</v>
      </c>
      <c r="BD24" s="16">
        <f t="shared" si="7"/>
        <v>5.6322222222222225</v>
      </c>
      <c r="BE24" s="1"/>
      <c r="BF24" s="1"/>
    </row>
    <row r="25" spans="1:58" ht="15" customHeight="1" x14ac:dyDescent="0.2">
      <c r="A25" s="13" t="s">
        <v>53</v>
      </c>
      <c r="B25" s="14">
        <v>8.3000000000000007</v>
      </c>
      <c r="C25" s="14">
        <v>7.2313955460199262</v>
      </c>
      <c r="D25" s="14">
        <v>7.4838631946403575</v>
      </c>
      <c r="E25" s="14">
        <v>7.7</v>
      </c>
      <c r="F25" s="14">
        <v>9.32</v>
      </c>
      <c r="G25" s="14">
        <v>10</v>
      </c>
      <c r="H25" s="14">
        <v>10</v>
      </c>
      <c r="I25" s="14">
        <v>10</v>
      </c>
      <c r="J25" s="14">
        <v>10</v>
      </c>
      <c r="K25" s="14">
        <v>9.9459644446045505</v>
      </c>
      <c r="L25" s="14">
        <f>AVERAGE(Table1382[[#This Row],[2Bi Disappearance]:[2Bv Terrorism Injured ]])</f>
        <v>9.9891928889209094</v>
      </c>
      <c r="M25" s="14">
        <v>9.5</v>
      </c>
      <c r="N25" s="14">
        <v>10</v>
      </c>
      <c r="O25" s="15">
        <v>10</v>
      </c>
      <c r="P25" s="15">
        <f>AVERAGE(Table1382[[#This Row],[2Ci Female Genital Mutilation]:[2Ciii Equal Inheritance Rights]])</f>
        <v>9.8333333333333339</v>
      </c>
      <c r="Q25" s="14">
        <f t="shared" si="0"/>
        <v>9.7141754074180824</v>
      </c>
      <c r="R25" s="14">
        <v>10</v>
      </c>
      <c r="S25" s="14">
        <v>10</v>
      </c>
      <c r="T25" s="14">
        <v>10</v>
      </c>
      <c r="U25" s="14">
        <f t="shared" si="1"/>
        <v>10</v>
      </c>
      <c r="V25" s="14">
        <v>10</v>
      </c>
      <c r="W25" s="14">
        <v>10</v>
      </c>
      <c r="X25" s="14">
        <f>AVERAGE(Table1382[[#This Row],[4A Freedom to establish religious organizations]:[4B Autonomy of religious organizations]])</f>
        <v>10</v>
      </c>
      <c r="Y25" s="14">
        <v>10</v>
      </c>
      <c r="Z25" s="14">
        <v>10</v>
      </c>
      <c r="AA25" s="14">
        <v>10</v>
      </c>
      <c r="AB25" s="14">
        <v>10</v>
      </c>
      <c r="AC25" s="14">
        <v>10</v>
      </c>
      <c r="AD25" s="14">
        <f>AVERAGE(Table1382[[#This Row],[5Ci Political parties]:[5Ciii Educational, sporting and cultural organizations]])</f>
        <v>10</v>
      </c>
      <c r="AE25" s="14">
        <v>10</v>
      </c>
      <c r="AF25" s="14">
        <v>10</v>
      </c>
      <c r="AG25" s="14">
        <v>10</v>
      </c>
      <c r="AH25" s="14">
        <f>AVERAGE(Table1382[[#This Row],[5Di Political parties]:[5Diii Educational, sporting and cultural organizations5]])</f>
        <v>10</v>
      </c>
      <c r="AI25" s="14">
        <f t="shared" si="8"/>
        <v>10</v>
      </c>
      <c r="AJ25" s="14">
        <v>10</v>
      </c>
      <c r="AK25" s="15">
        <v>8.3333333333333339</v>
      </c>
      <c r="AL25" s="15">
        <v>8</v>
      </c>
      <c r="AM25" s="15">
        <v>10</v>
      </c>
      <c r="AN25" s="15">
        <v>10</v>
      </c>
      <c r="AO25" s="15">
        <f>AVERAGE(Table1382[[#This Row],[6Di Access to foreign television (cable/ satellite)]:[6Dii Access to foreign newspapers]])</f>
        <v>10</v>
      </c>
      <c r="AP25" s="15">
        <v>10</v>
      </c>
      <c r="AQ25" s="14">
        <f t="shared" si="2"/>
        <v>9.2666666666666675</v>
      </c>
      <c r="AR25" s="14">
        <v>10</v>
      </c>
      <c r="AS25" s="14">
        <v>10</v>
      </c>
      <c r="AT25" s="14">
        <v>10</v>
      </c>
      <c r="AU25" s="14">
        <f t="shared" si="3"/>
        <v>10</v>
      </c>
      <c r="AV25" s="14">
        <f t="shared" si="4"/>
        <v>10</v>
      </c>
      <c r="AW25" s="16">
        <f>AVERAGE(Table1382[[#This Row],[RULE OF LAW]],Table1382[[#This Row],[SECURITY &amp; SAFETY]],Table1382[[#This Row],[PERSONAL FREEDOM (minus S&amp;S and RoL)]],Table1382[[#This Row],[PERSONAL FREEDOM (minus S&amp;S and RoL)]])</f>
        <v>9.2802105185211872</v>
      </c>
      <c r="AX25" s="17">
        <v>8.02</v>
      </c>
      <c r="AY25" s="18">
        <f>AVERAGE(Table1382[[#This Row],[PERSONAL FREEDOM]:[ECONOMIC FREEDOM]])</f>
        <v>8.6501052592605934</v>
      </c>
      <c r="AZ25" s="19">
        <f t="shared" si="5"/>
        <v>7</v>
      </c>
      <c r="BA25" s="20">
        <f t="shared" si="6"/>
        <v>8.65</v>
      </c>
      <c r="BB25" s="16">
        <f>Table1382[[#This Row],[1 Rule of Law]]</f>
        <v>7.7</v>
      </c>
      <c r="BC25" s="16">
        <f>Table1382[[#This Row],[2 Security &amp; Safety]]</f>
        <v>9.7141754074180824</v>
      </c>
      <c r="BD25" s="16">
        <f t="shared" si="7"/>
        <v>9.8533333333333335</v>
      </c>
      <c r="BE25" s="1"/>
      <c r="BF25" s="1"/>
    </row>
    <row r="26" spans="1:58" ht="15" customHeight="1" x14ac:dyDescent="0.2">
      <c r="A26" s="13" t="s">
        <v>196</v>
      </c>
      <c r="B26" s="14" t="s">
        <v>49</v>
      </c>
      <c r="C26" s="14" t="s">
        <v>49</v>
      </c>
      <c r="D26" s="14" t="s">
        <v>49</v>
      </c>
      <c r="E26" s="14">
        <v>3.7308150000000002</v>
      </c>
      <c r="F26" s="14">
        <v>5.28</v>
      </c>
      <c r="G26" s="14">
        <v>10</v>
      </c>
      <c r="H26" s="14">
        <v>10</v>
      </c>
      <c r="I26" s="14">
        <v>7.5</v>
      </c>
      <c r="J26" s="14">
        <v>9.9231820395921293</v>
      </c>
      <c r="K26" s="14">
        <v>10</v>
      </c>
      <c r="L26" s="14">
        <f>AVERAGE(Table1382[[#This Row],[2Bi Disappearance]:[2Bv Terrorism Injured ]])</f>
        <v>9.4846364079184262</v>
      </c>
      <c r="M26" s="14">
        <v>6</v>
      </c>
      <c r="N26" s="14">
        <v>10</v>
      </c>
      <c r="O26" s="15">
        <v>5</v>
      </c>
      <c r="P26" s="15">
        <f>AVERAGE(Table1382[[#This Row],[2Ci Female Genital Mutilation]:[2Ciii Equal Inheritance Rights]])</f>
        <v>7</v>
      </c>
      <c r="Q26" s="14">
        <f t="shared" si="0"/>
        <v>7.2548788026394755</v>
      </c>
      <c r="R26" s="14">
        <v>5</v>
      </c>
      <c r="S26" s="14">
        <v>0</v>
      </c>
      <c r="T26" s="14">
        <v>10</v>
      </c>
      <c r="U26" s="14">
        <f t="shared" si="1"/>
        <v>5</v>
      </c>
      <c r="V26" s="14">
        <v>7.5</v>
      </c>
      <c r="W26" s="14">
        <v>10</v>
      </c>
      <c r="X26" s="14">
        <f>AVERAGE(Table1382[[#This Row],[4A Freedom to establish religious organizations]:[4B Autonomy of religious organizations]])</f>
        <v>8.75</v>
      </c>
      <c r="Y26" s="14">
        <v>7.5</v>
      </c>
      <c r="Z26" s="14">
        <v>7.5</v>
      </c>
      <c r="AA26" s="14">
        <v>3.3333333333333335</v>
      </c>
      <c r="AB26" s="14">
        <v>10</v>
      </c>
      <c r="AC26" s="14">
        <v>0</v>
      </c>
      <c r="AD26" s="14">
        <f>AVERAGE(Table1382[[#This Row],[5Ci Political parties]:[5Ciii Educational, sporting and cultural organizations]])</f>
        <v>4.4444444444444446</v>
      </c>
      <c r="AE26" s="14">
        <v>7.5</v>
      </c>
      <c r="AF26" s="14">
        <v>7.5</v>
      </c>
      <c r="AG26" s="14">
        <v>10</v>
      </c>
      <c r="AH26" s="14">
        <f>AVERAGE(Table1382[[#This Row],[5Di Political parties]:[5Diii Educational, sporting and cultural organizations5]])</f>
        <v>8.3333333333333339</v>
      </c>
      <c r="AI26" s="14">
        <f t="shared" si="8"/>
        <v>6.9444444444444446</v>
      </c>
      <c r="AJ26" s="14">
        <v>10</v>
      </c>
      <c r="AK26" s="15">
        <v>3.6666666666666665</v>
      </c>
      <c r="AL26" s="15">
        <v>4.25</v>
      </c>
      <c r="AM26" s="15">
        <v>10</v>
      </c>
      <c r="AN26" s="15">
        <v>6.666666666666667</v>
      </c>
      <c r="AO26" s="15">
        <f>AVERAGE(Table1382[[#This Row],[6Di Access to foreign television (cable/ satellite)]:[6Dii Access to foreign newspapers]])</f>
        <v>8.3333333333333339</v>
      </c>
      <c r="AP26" s="15">
        <v>10</v>
      </c>
      <c r="AQ26" s="14">
        <f t="shared" si="2"/>
        <v>7.25</v>
      </c>
      <c r="AR26" s="14">
        <v>0</v>
      </c>
      <c r="AS26" s="14">
        <v>10</v>
      </c>
      <c r="AT26" s="14">
        <v>10</v>
      </c>
      <c r="AU26" s="14">
        <f t="shared" si="3"/>
        <v>10</v>
      </c>
      <c r="AV26" s="14">
        <f t="shared" si="4"/>
        <v>5</v>
      </c>
      <c r="AW26" s="16">
        <f>AVERAGE(Table1382[[#This Row],[RULE OF LAW]],Table1382[[#This Row],[SECURITY &amp; SAFETY]],Table1382[[#This Row],[PERSONAL FREEDOM (minus S&amp;S and RoL)]],Table1382[[#This Row],[PERSONAL FREEDOM (minus S&amp;S and RoL)]])</f>
        <v>6.0408678951043129</v>
      </c>
      <c r="AX26" s="17">
        <v>5.2</v>
      </c>
      <c r="AY26" s="18">
        <f>AVERAGE(Table1382[[#This Row],[PERSONAL FREEDOM]:[ECONOMIC FREEDOM]])</f>
        <v>5.6204339475521561</v>
      </c>
      <c r="AZ26" s="19">
        <f t="shared" si="5"/>
        <v>128</v>
      </c>
      <c r="BA26" s="20">
        <f t="shared" si="6"/>
        <v>5.62</v>
      </c>
      <c r="BB26" s="16">
        <f>Table1382[[#This Row],[1 Rule of Law]]</f>
        <v>3.7308150000000002</v>
      </c>
      <c r="BC26" s="16">
        <f>Table1382[[#This Row],[2 Security &amp; Safety]]</f>
        <v>7.2548788026394755</v>
      </c>
      <c r="BD26" s="16">
        <f t="shared" si="7"/>
        <v>6.5888888888888886</v>
      </c>
      <c r="BE26" s="1"/>
      <c r="BF26" s="1"/>
    </row>
    <row r="27" spans="1:58" ht="15" customHeight="1" x14ac:dyDescent="0.2">
      <c r="A27" s="13" t="s">
        <v>194</v>
      </c>
      <c r="B27" s="14" t="s">
        <v>49</v>
      </c>
      <c r="C27" s="14" t="s">
        <v>49</v>
      </c>
      <c r="D27" s="14" t="s">
        <v>49</v>
      </c>
      <c r="E27" s="14">
        <v>3.4587289999999999</v>
      </c>
      <c r="F27" s="14">
        <v>7.08</v>
      </c>
      <c r="G27" s="14">
        <v>5</v>
      </c>
      <c r="H27" s="14">
        <v>0</v>
      </c>
      <c r="I27" s="14">
        <v>0</v>
      </c>
      <c r="J27" s="14">
        <v>9.6640298199801542</v>
      </c>
      <c r="K27" s="14">
        <v>9.8167435381709929</v>
      </c>
      <c r="L27" s="14">
        <f>AVERAGE(Table1382[[#This Row],[2Bi Disappearance]:[2Bv Terrorism Injured ]])</f>
        <v>4.8961546716302298</v>
      </c>
      <c r="M27" s="14">
        <v>6.4</v>
      </c>
      <c r="N27" s="14">
        <v>10</v>
      </c>
      <c r="O27" s="15">
        <v>0</v>
      </c>
      <c r="P27" s="15">
        <f>AVERAGE(Table1382[[#This Row],[2Ci Female Genital Mutilation]:[2Ciii Equal Inheritance Rights]])</f>
        <v>5.4666666666666659</v>
      </c>
      <c r="Q27" s="14">
        <f t="shared" si="0"/>
        <v>5.8142737794322983</v>
      </c>
      <c r="R27" s="14">
        <v>5</v>
      </c>
      <c r="S27" s="14">
        <v>5</v>
      </c>
      <c r="T27" s="14">
        <v>10</v>
      </c>
      <c r="U27" s="14">
        <f t="shared" si="1"/>
        <v>6.666666666666667</v>
      </c>
      <c r="V27" s="14">
        <v>7.5</v>
      </c>
      <c r="W27" s="14">
        <v>10</v>
      </c>
      <c r="X27" s="14">
        <f>AVERAGE(Table1382[[#This Row],[4A Freedom to establish religious organizations]:[4B Autonomy of religious organizations]])</f>
        <v>8.75</v>
      </c>
      <c r="Y27" s="14">
        <v>7.5</v>
      </c>
      <c r="Z27" s="14">
        <v>5</v>
      </c>
      <c r="AA27" s="14">
        <v>3.3333333333333335</v>
      </c>
      <c r="AB27" s="14">
        <v>10</v>
      </c>
      <c r="AC27" s="14">
        <v>3.3333333333333335</v>
      </c>
      <c r="AD27" s="14">
        <f>AVERAGE(Table1382[[#This Row],[5Ci Political parties]:[5Ciii Educational, sporting and cultural organizations]])</f>
        <v>5.5555555555555562</v>
      </c>
      <c r="AE27" s="14">
        <v>7.5</v>
      </c>
      <c r="AF27" s="14">
        <v>7.5</v>
      </c>
      <c r="AG27" s="14">
        <v>7.5</v>
      </c>
      <c r="AH27" s="14">
        <f>AVERAGE(Table1382[[#This Row],[5Di Political parties]:[5Diii Educational, sporting and cultural organizations5]])</f>
        <v>7.5</v>
      </c>
      <c r="AI27" s="14">
        <f t="shared" si="8"/>
        <v>6.3888888888888893</v>
      </c>
      <c r="AJ27" s="14">
        <v>10</v>
      </c>
      <c r="AK27" s="15">
        <v>2</v>
      </c>
      <c r="AL27" s="15">
        <v>2.25</v>
      </c>
      <c r="AM27" s="15">
        <v>6.666666666666667</v>
      </c>
      <c r="AN27" s="15">
        <v>6.666666666666667</v>
      </c>
      <c r="AO27" s="15">
        <f>AVERAGE(Table1382[[#This Row],[6Di Access to foreign television (cable/ satellite)]:[6Dii Access to foreign newspapers]])</f>
        <v>6.666666666666667</v>
      </c>
      <c r="AP27" s="15">
        <v>10</v>
      </c>
      <c r="AQ27" s="14">
        <f t="shared" si="2"/>
        <v>6.1833333333333336</v>
      </c>
      <c r="AR27" s="14">
        <v>0</v>
      </c>
      <c r="AS27" s="14">
        <v>10</v>
      </c>
      <c r="AT27" s="14">
        <v>10</v>
      </c>
      <c r="AU27" s="14">
        <f t="shared" si="3"/>
        <v>10</v>
      </c>
      <c r="AV27" s="14">
        <f t="shared" si="4"/>
        <v>5</v>
      </c>
      <c r="AW27" s="16">
        <f>AVERAGE(Table1382[[#This Row],[RULE OF LAW]],Table1382[[#This Row],[SECURITY &amp; SAFETY]],Table1382[[#This Row],[PERSONAL FREEDOM (minus S&amp;S and RoL)]],Table1382[[#This Row],[PERSONAL FREEDOM (minus S&amp;S and RoL)]])</f>
        <v>5.6171395837469635</v>
      </c>
      <c r="AX27" s="17">
        <v>4.87</v>
      </c>
      <c r="AY27" s="18">
        <f>AVERAGE(Table1382[[#This Row],[PERSONAL FREEDOM]:[ECONOMIC FREEDOM]])</f>
        <v>5.2435697918734814</v>
      </c>
      <c r="AZ27" s="19">
        <f t="shared" si="5"/>
        <v>135</v>
      </c>
      <c r="BA27" s="20">
        <f t="shared" si="6"/>
        <v>5.24</v>
      </c>
      <c r="BB27" s="16">
        <f>Table1382[[#This Row],[1 Rule of Law]]</f>
        <v>3.4587289999999999</v>
      </c>
      <c r="BC27" s="16">
        <f>Table1382[[#This Row],[2 Security &amp; Safety]]</f>
        <v>5.8142737794322983</v>
      </c>
      <c r="BD27" s="16">
        <f t="shared" si="7"/>
        <v>6.5977777777777789</v>
      </c>
      <c r="BE27" s="1"/>
      <c r="BF27" s="1"/>
    </row>
    <row r="28" spans="1:58" ht="15" customHeight="1" x14ac:dyDescent="0.2">
      <c r="A28" s="13" t="s">
        <v>75</v>
      </c>
      <c r="B28" s="14">
        <v>7.5666666666666673</v>
      </c>
      <c r="C28" s="14">
        <v>6.6010828442133853</v>
      </c>
      <c r="D28" s="14">
        <v>6.0245590980259758</v>
      </c>
      <c r="E28" s="14">
        <v>6.7</v>
      </c>
      <c r="F28" s="14">
        <v>8.6</v>
      </c>
      <c r="G28" s="14">
        <v>10</v>
      </c>
      <c r="H28" s="14">
        <v>10</v>
      </c>
      <c r="I28" s="14">
        <v>10</v>
      </c>
      <c r="J28" s="14">
        <v>10</v>
      </c>
      <c r="K28" s="14">
        <v>10</v>
      </c>
      <c r="L28" s="14">
        <f>AVERAGE(Table1382[[#This Row],[2Bi Disappearance]:[2Bv Terrorism Injured ]])</f>
        <v>10</v>
      </c>
      <c r="M28" s="14" t="s">
        <v>49</v>
      </c>
      <c r="N28" s="14">
        <v>10</v>
      </c>
      <c r="O28" s="15">
        <v>10</v>
      </c>
      <c r="P28" s="15">
        <f>AVERAGE(Table1382[[#This Row],[2Ci Female Genital Mutilation]:[2Ciii Equal Inheritance Rights]])</f>
        <v>10</v>
      </c>
      <c r="Q28" s="14">
        <f t="shared" si="0"/>
        <v>9.5333333333333332</v>
      </c>
      <c r="R28" s="14">
        <v>10</v>
      </c>
      <c r="S28" s="14">
        <v>10</v>
      </c>
      <c r="T28" s="14">
        <v>10</v>
      </c>
      <c r="U28" s="14">
        <f t="shared" si="1"/>
        <v>10</v>
      </c>
      <c r="V28" s="14">
        <v>10</v>
      </c>
      <c r="W28" s="14">
        <v>10</v>
      </c>
      <c r="X28" s="14">
        <f>AVERAGE(Table1382[[#This Row],[4A Freedom to establish religious organizations]:[4B Autonomy of religious organizations]])</f>
        <v>10</v>
      </c>
      <c r="Y28" s="14">
        <v>10</v>
      </c>
      <c r="Z28" s="14">
        <v>7.5</v>
      </c>
      <c r="AA28" s="14">
        <v>6.666666666666667</v>
      </c>
      <c r="AB28" s="14">
        <v>10</v>
      </c>
      <c r="AC28" s="14">
        <v>6.666666666666667</v>
      </c>
      <c r="AD28" s="14">
        <f>AVERAGE(Table1382[[#This Row],[5Ci Political parties]:[5Ciii Educational, sporting and cultural organizations]])</f>
        <v>7.7777777777777786</v>
      </c>
      <c r="AE28" s="14">
        <v>10</v>
      </c>
      <c r="AF28" s="14">
        <v>10</v>
      </c>
      <c r="AG28" s="14">
        <v>10</v>
      </c>
      <c r="AH28" s="14">
        <f>AVERAGE(Table1382[[#This Row],[5Di Political parties]:[5Diii Educational, sporting and cultural organizations5]])</f>
        <v>10</v>
      </c>
      <c r="AI28" s="14">
        <f t="shared" si="8"/>
        <v>8.8194444444444446</v>
      </c>
      <c r="AJ28" s="14">
        <v>10</v>
      </c>
      <c r="AK28" s="15">
        <v>7</v>
      </c>
      <c r="AL28" s="15">
        <v>7</v>
      </c>
      <c r="AM28" s="15">
        <v>10</v>
      </c>
      <c r="AN28" s="15">
        <v>10</v>
      </c>
      <c r="AO28" s="15">
        <f>AVERAGE(Table1382[[#This Row],[6Di Access to foreign television (cable/ satellite)]:[6Dii Access to foreign newspapers]])</f>
        <v>10</v>
      </c>
      <c r="AP28" s="15">
        <v>10</v>
      </c>
      <c r="AQ28" s="14">
        <f t="shared" si="2"/>
        <v>8.8000000000000007</v>
      </c>
      <c r="AR28" s="14">
        <v>10</v>
      </c>
      <c r="AS28" s="14">
        <v>10</v>
      </c>
      <c r="AT28" s="14">
        <v>10</v>
      </c>
      <c r="AU28" s="14">
        <f t="shared" si="3"/>
        <v>10</v>
      </c>
      <c r="AV28" s="14">
        <f t="shared" si="4"/>
        <v>10</v>
      </c>
      <c r="AW28" s="16">
        <f>AVERAGE(Table1382[[#This Row],[RULE OF LAW]],Table1382[[#This Row],[SECURITY &amp; SAFETY]],Table1382[[#This Row],[PERSONAL FREEDOM (minus S&amp;S and RoL)]],Table1382[[#This Row],[PERSONAL FREEDOM (minus S&amp;S and RoL)]])</f>
        <v>8.820277777777779</v>
      </c>
      <c r="AX28" s="17">
        <v>7.94</v>
      </c>
      <c r="AY28" s="18">
        <f>AVERAGE(Table1382[[#This Row],[PERSONAL FREEDOM]:[ECONOMIC FREEDOM]])</f>
        <v>8.3801388888888901</v>
      </c>
      <c r="AZ28" s="19">
        <f t="shared" si="5"/>
        <v>16</v>
      </c>
      <c r="BA28" s="20">
        <f t="shared" si="6"/>
        <v>8.3800000000000008</v>
      </c>
      <c r="BB28" s="16">
        <f>Table1382[[#This Row],[1 Rule of Law]]</f>
        <v>6.7</v>
      </c>
      <c r="BC28" s="16">
        <f>Table1382[[#This Row],[2 Security &amp; Safety]]</f>
        <v>9.5333333333333332</v>
      </c>
      <c r="BD28" s="16">
        <f t="shared" si="7"/>
        <v>9.5238888888888891</v>
      </c>
      <c r="BE28" s="1"/>
      <c r="BF28" s="1"/>
    </row>
    <row r="29" spans="1:58" ht="15" customHeight="1" x14ac:dyDescent="0.2">
      <c r="A29" s="13" t="s">
        <v>190</v>
      </c>
      <c r="B29" s="14">
        <v>4.3</v>
      </c>
      <c r="C29" s="14">
        <v>4.3065421038355947</v>
      </c>
      <c r="D29" s="14">
        <v>5.4335053432729179</v>
      </c>
      <c r="E29" s="14">
        <v>4.6999999999999993</v>
      </c>
      <c r="F29" s="14">
        <v>9.5599999999999987</v>
      </c>
      <c r="G29" s="14">
        <v>5</v>
      </c>
      <c r="H29" s="14">
        <v>10</v>
      </c>
      <c r="I29" s="14">
        <v>10</v>
      </c>
      <c r="J29" s="14">
        <v>9.9967287079780522</v>
      </c>
      <c r="K29" s="14">
        <v>9.9945646224866085</v>
      </c>
      <c r="L29" s="14">
        <f>AVERAGE(Table1382[[#This Row],[2Bi Disappearance]:[2Bv Terrorism Injured ]])</f>
        <v>8.9982586660929318</v>
      </c>
      <c r="M29" s="14">
        <v>10</v>
      </c>
      <c r="N29" s="14">
        <v>0</v>
      </c>
      <c r="O29" s="15">
        <v>10</v>
      </c>
      <c r="P29" s="15">
        <f>AVERAGE(Table1382[[#This Row],[2Ci Female Genital Mutilation]:[2Ciii Equal Inheritance Rights]])</f>
        <v>6.666666666666667</v>
      </c>
      <c r="Q29" s="14">
        <f t="shared" si="0"/>
        <v>8.4083084442531995</v>
      </c>
      <c r="R29" s="14">
        <v>0</v>
      </c>
      <c r="S29" s="14">
        <v>0</v>
      </c>
      <c r="T29" s="14">
        <v>10</v>
      </c>
      <c r="U29" s="14">
        <f t="shared" si="1"/>
        <v>3.3333333333333335</v>
      </c>
      <c r="V29" s="14">
        <v>0</v>
      </c>
      <c r="W29" s="14">
        <v>0</v>
      </c>
      <c r="X29" s="14">
        <f>AVERAGE(Table1382[[#This Row],[4A Freedom to establish religious organizations]:[4B Autonomy of religious organizations]])</f>
        <v>0</v>
      </c>
      <c r="Y29" s="14">
        <v>2.5</v>
      </c>
      <c r="Z29" s="14">
        <v>0</v>
      </c>
      <c r="AA29" s="14">
        <v>0</v>
      </c>
      <c r="AB29" s="14">
        <v>0</v>
      </c>
      <c r="AC29" s="14">
        <v>0</v>
      </c>
      <c r="AD29" s="14">
        <f>AVERAGE(Table1382[[#This Row],[5Ci Political parties]:[5Ciii Educational, sporting and cultural organizations]])</f>
        <v>0</v>
      </c>
      <c r="AE29" s="14">
        <v>0</v>
      </c>
      <c r="AF29" s="14">
        <v>2.5</v>
      </c>
      <c r="AG29" s="14">
        <v>5</v>
      </c>
      <c r="AH29" s="14">
        <f>AVERAGE(Table1382[[#This Row],[5Di Political parties]:[5Diii Educational, sporting and cultural organizations5]])</f>
        <v>2.5</v>
      </c>
      <c r="AI29" s="14">
        <f t="shared" si="8"/>
        <v>1.25</v>
      </c>
      <c r="AJ29" s="14">
        <v>10</v>
      </c>
      <c r="AK29" s="15">
        <v>0.66666666666666663</v>
      </c>
      <c r="AL29" s="15">
        <v>1.25</v>
      </c>
      <c r="AM29" s="15">
        <v>6.666666666666667</v>
      </c>
      <c r="AN29" s="15">
        <v>3.3333333333333335</v>
      </c>
      <c r="AO29" s="15">
        <f>AVERAGE(Table1382[[#This Row],[6Di Access to foreign television (cable/ satellite)]:[6Dii Access to foreign newspapers]])</f>
        <v>5</v>
      </c>
      <c r="AP29" s="15">
        <v>0</v>
      </c>
      <c r="AQ29" s="14">
        <f t="shared" si="2"/>
        <v>3.3833333333333329</v>
      </c>
      <c r="AR29" s="14">
        <v>10</v>
      </c>
      <c r="AS29" s="14">
        <v>10</v>
      </c>
      <c r="AT29" s="14">
        <v>10</v>
      </c>
      <c r="AU29" s="14">
        <f t="shared" si="3"/>
        <v>10</v>
      </c>
      <c r="AV29" s="14">
        <f t="shared" si="4"/>
        <v>10</v>
      </c>
      <c r="AW29" s="16">
        <f>AVERAGE(Table1382[[#This Row],[RULE OF LAW]],Table1382[[#This Row],[SECURITY &amp; SAFETY]],Table1382[[#This Row],[PERSONAL FREEDOM (minus S&amp;S and RoL)]],Table1382[[#This Row],[PERSONAL FREEDOM (minus S&amp;S and RoL)]])</f>
        <v>5.0737437777299661</v>
      </c>
      <c r="AX29" s="17">
        <v>6.25</v>
      </c>
      <c r="AY29" s="18">
        <f>AVERAGE(Table1382[[#This Row],[PERSONAL FREEDOM]:[ECONOMIC FREEDOM]])</f>
        <v>5.661871888864983</v>
      </c>
      <c r="AZ29" s="19">
        <f t="shared" si="5"/>
        <v>126</v>
      </c>
      <c r="BA29" s="20">
        <f t="shared" si="6"/>
        <v>5.66</v>
      </c>
      <c r="BB29" s="16">
        <f>Table1382[[#This Row],[1 Rule of Law]]</f>
        <v>4.6999999999999993</v>
      </c>
      <c r="BC29" s="16">
        <f>Table1382[[#This Row],[2 Security &amp; Safety]]</f>
        <v>8.4083084442531995</v>
      </c>
      <c r="BD29" s="16">
        <f t="shared" si="7"/>
        <v>3.5933333333333337</v>
      </c>
      <c r="BE29" s="1"/>
      <c r="BF29" s="1"/>
    </row>
    <row r="30" spans="1:58" ht="15" customHeight="1" x14ac:dyDescent="0.2">
      <c r="A30" s="13" t="s">
        <v>143</v>
      </c>
      <c r="B30" s="14">
        <v>4.5999999999999996</v>
      </c>
      <c r="C30" s="14">
        <v>5.3452783513136239</v>
      </c>
      <c r="D30" s="14">
        <v>4.315201644016633</v>
      </c>
      <c r="E30" s="14">
        <v>4.8</v>
      </c>
      <c r="F30" s="14">
        <v>0</v>
      </c>
      <c r="G30" s="14">
        <v>0</v>
      </c>
      <c r="H30" s="14">
        <v>8.1930782931473942</v>
      </c>
      <c r="I30" s="14">
        <v>2.5</v>
      </c>
      <c r="J30" s="14">
        <v>9.3705395693341327</v>
      </c>
      <c r="K30" s="14">
        <v>8.9425064764813449</v>
      </c>
      <c r="L30" s="14">
        <f>AVERAGE(Table1382[[#This Row],[2Bi Disappearance]:[2Bv Terrorism Injured ]])</f>
        <v>5.8012248677925751</v>
      </c>
      <c r="M30" s="14">
        <v>10</v>
      </c>
      <c r="N30" s="14">
        <v>10</v>
      </c>
      <c r="O30" s="15">
        <v>10</v>
      </c>
      <c r="P30" s="15">
        <f>AVERAGE(Table1382[[#This Row],[2Ci Female Genital Mutilation]:[2Ciii Equal Inheritance Rights]])</f>
        <v>10</v>
      </c>
      <c r="Q30" s="14">
        <f t="shared" si="0"/>
        <v>5.2670749559308581</v>
      </c>
      <c r="R30" s="14">
        <v>10</v>
      </c>
      <c r="S30" s="14">
        <v>10</v>
      </c>
      <c r="T30" s="14">
        <v>10</v>
      </c>
      <c r="U30" s="14">
        <f t="shared" si="1"/>
        <v>10</v>
      </c>
      <c r="V30" s="14">
        <v>10</v>
      </c>
      <c r="W30" s="14">
        <v>6.666666666666667</v>
      </c>
      <c r="X30" s="14">
        <f>AVERAGE(Table1382[[#This Row],[4A Freedom to establish religious organizations]:[4B Autonomy of religious organizations]])</f>
        <v>8.3333333333333339</v>
      </c>
      <c r="Y30" s="14">
        <v>7.5</v>
      </c>
      <c r="Z30" s="14">
        <v>7.5</v>
      </c>
      <c r="AA30" s="14">
        <v>10</v>
      </c>
      <c r="AB30" s="14">
        <v>3.3333333333333335</v>
      </c>
      <c r="AC30" s="14">
        <v>10</v>
      </c>
      <c r="AD30" s="14">
        <f>AVERAGE(Table1382[[#This Row],[5Ci Political parties]:[5Ciii Educational, sporting and cultural organizations]])</f>
        <v>7.7777777777777786</v>
      </c>
      <c r="AE30" s="14">
        <v>10</v>
      </c>
      <c r="AF30" s="14">
        <v>7.5</v>
      </c>
      <c r="AG30" s="14">
        <v>10</v>
      </c>
      <c r="AH30" s="14">
        <f>AVERAGE(Table1382[[#This Row],[5Di Political parties]:[5Diii Educational, sporting and cultural organizations5]])</f>
        <v>9.1666666666666661</v>
      </c>
      <c r="AI30" s="14">
        <f t="shared" si="8"/>
        <v>7.9861111111111107</v>
      </c>
      <c r="AJ30" s="14">
        <v>10</v>
      </c>
      <c r="AK30" s="15">
        <v>5.666666666666667</v>
      </c>
      <c r="AL30" s="15">
        <v>2.5</v>
      </c>
      <c r="AM30" s="15">
        <v>10</v>
      </c>
      <c r="AN30" s="15">
        <v>10</v>
      </c>
      <c r="AO30" s="15">
        <f>AVERAGE(Table1382[[#This Row],[6Di Access to foreign television (cable/ satellite)]:[6Dii Access to foreign newspapers]])</f>
        <v>10</v>
      </c>
      <c r="AP30" s="15">
        <v>10</v>
      </c>
      <c r="AQ30" s="14">
        <f t="shared" si="2"/>
        <v>7.6333333333333346</v>
      </c>
      <c r="AR30" s="14">
        <v>10</v>
      </c>
      <c r="AS30" s="14">
        <v>10</v>
      </c>
      <c r="AT30" s="14">
        <v>10</v>
      </c>
      <c r="AU30" s="14">
        <f t="shared" si="3"/>
        <v>10</v>
      </c>
      <c r="AV30" s="14">
        <f t="shared" si="4"/>
        <v>10</v>
      </c>
      <c r="AW30" s="16">
        <f>AVERAGE(Table1382[[#This Row],[RULE OF LAW]],Table1382[[#This Row],[SECURITY &amp; SAFETY]],Table1382[[#This Row],[PERSONAL FREEDOM (minus S&amp;S and RoL)]],Table1382[[#This Row],[PERSONAL FREEDOM (minus S&amp;S and RoL)]])</f>
        <v>6.9120465167604923</v>
      </c>
      <c r="AX30" s="17">
        <v>6.27</v>
      </c>
      <c r="AY30" s="18">
        <f>AVERAGE(Table1382[[#This Row],[PERSONAL FREEDOM]:[ECONOMIC FREEDOM]])</f>
        <v>6.5910232583802459</v>
      </c>
      <c r="AZ30" s="19">
        <f t="shared" si="5"/>
        <v>91</v>
      </c>
      <c r="BA30" s="20">
        <f t="shared" si="6"/>
        <v>6.59</v>
      </c>
      <c r="BB30" s="16">
        <f>Table1382[[#This Row],[1 Rule of Law]]</f>
        <v>4.8</v>
      </c>
      <c r="BC30" s="16">
        <f>Table1382[[#This Row],[2 Security &amp; Safety]]</f>
        <v>5.2670749559308581</v>
      </c>
      <c r="BD30" s="16">
        <f t="shared" si="7"/>
        <v>8.7905555555555548</v>
      </c>
      <c r="BE30" s="1"/>
      <c r="BF30" s="1"/>
    </row>
    <row r="31" spans="1:58" ht="15" customHeight="1" x14ac:dyDescent="0.2">
      <c r="A31" s="13" t="s">
        <v>199</v>
      </c>
      <c r="B31" s="14" t="s">
        <v>49</v>
      </c>
      <c r="C31" s="14" t="s">
        <v>49</v>
      </c>
      <c r="D31" s="14" t="s">
        <v>49</v>
      </c>
      <c r="E31" s="14">
        <v>3.3090820000000001</v>
      </c>
      <c r="F31" s="14">
        <v>0</v>
      </c>
      <c r="G31" s="14">
        <v>5</v>
      </c>
      <c r="H31" s="14">
        <v>6.8511682360376742</v>
      </c>
      <c r="I31" s="14">
        <v>2.5</v>
      </c>
      <c r="J31" s="14">
        <v>8.3918651617325839</v>
      </c>
      <c r="K31" s="14">
        <v>9.9190745049129951</v>
      </c>
      <c r="L31" s="14">
        <f>AVERAGE(Table1382[[#This Row],[2Bi Disappearance]:[2Bv Terrorism Injured ]])</f>
        <v>6.532421580536651</v>
      </c>
      <c r="M31" s="14">
        <v>9.5</v>
      </c>
      <c r="N31" s="14">
        <v>10</v>
      </c>
      <c r="O31" s="15">
        <v>10</v>
      </c>
      <c r="P31" s="15">
        <f>AVERAGE(Table1382[[#This Row],[2Ci Female Genital Mutilation]:[2Ciii Equal Inheritance Rights]])</f>
        <v>9.8333333333333339</v>
      </c>
      <c r="Q31" s="14">
        <f t="shared" si="0"/>
        <v>5.4552516379566613</v>
      </c>
      <c r="R31" s="14">
        <v>0</v>
      </c>
      <c r="S31" s="14">
        <v>0</v>
      </c>
      <c r="T31" s="14">
        <v>10</v>
      </c>
      <c r="U31" s="14">
        <f t="shared" si="1"/>
        <v>3.3333333333333335</v>
      </c>
      <c r="V31" s="14">
        <v>10</v>
      </c>
      <c r="W31" s="14">
        <v>10</v>
      </c>
      <c r="X31" s="14">
        <f>AVERAGE(Table1382[[#This Row],[4A Freedom to establish religious organizations]:[4B Autonomy of religious organizations]])</f>
        <v>10</v>
      </c>
      <c r="Y31" s="14">
        <v>7.5</v>
      </c>
      <c r="Z31" s="14">
        <v>5</v>
      </c>
      <c r="AA31" s="14">
        <v>6.666666666666667</v>
      </c>
      <c r="AB31" s="14">
        <v>6.666666666666667</v>
      </c>
      <c r="AC31" s="14">
        <v>0</v>
      </c>
      <c r="AD31" s="14">
        <f>AVERAGE(Table1382[[#This Row],[5Ci Political parties]:[5Ciii Educational, sporting and cultural organizations]])</f>
        <v>4.4444444444444446</v>
      </c>
      <c r="AE31" s="14">
        <v>7.5</v>
      </c>
      <c r="AF31" s="14">
        <v>7.5</v>
      </c>
      <c r="AG31" s="14">
        <v>7.5</v>
      </c>
      <c r="AH31" s="14">
        <f>AVERAGE(Table1382[[#This Row],[5Di Political parties]:[5Diii Educational, sporting and cultural organizations5]])</f>
        <v>7.5</v>
      </c>
      <c r="AI31" s="14">
        <f t="shared" si="8"/>
        <v>6.1111111111111107</v>
      </c>
      <c r="AJ31" s="14">
        <v>10</v>
      </c>
      <c r="AK31" s="21">
        <v>1.6666666666666667</v>
      </c>
      <c r="AL31" s="14">
        <v>2</v>
      </c>
      <c r="AM31" s="14">
        <v>10</v>
      </c>
      <c r="AN31" s="14">
        <v>10</v>
      </c>
      <c r="AO31" s="14">
        <f>AVERAGE(Table1382[[#This Row],[6Di Access to foreign television (cable/ satellite)]:[6Dii Access to foreign newspapers]])</f>
        <v>10</v>
      </c>
      <c r="AP31" s="14">
        <v>10</v>
      </c>
      <c r="AQ31" s="14">
        <f t="shared" si="2"/>
        <v>6.7333333333333325</v>
      </c>
      <c r="AR31" s="14">
        <v>5</v>
      </c>
      <c r="AS31" s="14">
        <v>10</v>
      </c>
      <c r="AT31" s="14">
        <v>10</v>
      </c>
      <c r="AU31" s="14">
        <f t="shared" si="3"/>
        <v>10</v>
      </c>
      <c r="AV31" s="14">
        <f t="shared" si="4"/>
        <v>7.5</v>
      </c>
      <c r="AW31" s="16">
        <f>AVERAGE(Table1382[[#This Row],[RULE OF LAW]],Table1382[[#This Row],[SECURITY &amp; SAFETY]],Table1382[[#This Row],[PERSONAL FREEDOM (minus S&amp;S and RoL)]],Table1382[[#This Row],[PERSONAL FREEDOM (minus S&amp;S and RoL)]])</f>
        <v>5.5588611872669427</v>
      </c>
      <c r="AX31" s="17">
        <v>5.31</v>
      </c>
      <c r="AY31" s="18">
        <f>AVERAGE(Table1382[[#This Row],[PERSONAL FREEDOM]:[ECONOMIC FREEDOM]])</f>
        <v>5.4344305936334711</v>
      </c>
      <c r="AZ31" s="19">
        <f t="shared" si="5"/>
        <v>131</v>
      </c>
      <c r="BA31" s="20">
        <f t="shared" si="6"/>
        <v>5.43</v>
      </c>
      <c r="BB31" s="16">
        <f>Table1382[[#This Row],[1 Rule of Law]]</f>
        <v>3.3090820000000001</v>
      </c>
      <c r="BC31" s="16">
        <f>Table1382[[#This Row],[2 Security &amp; Safety]]</f>
        <v>5.4552516379566613</v>
      </c>
      <c r="BD31" s="16">
        <f t="shared" si="7"/>
        <v>6.7355555555555551</v>
      </c>
      <c r="BE31" s="1"/>
      <c r="BF31" s="1"/>
    </row>
    <row r="32" spans="1:58" ht="15" customHeight="1" x14ac:dyDescent="0.2">
      <c r="A32" s="13" t="s">
        <v>178</v>
      </c>
      <c r="B32" s="14" t="s">
        <v>49</v>
      </c>
      <c r="C32" s="14" t="s">
        <v>49</v>
      </c>
      <c r="D32" s="14" t="s">
        <v>49</v>
      </c>
      <c r="E32" s="14">
        <v>3.9348800000000002</v>
      </c>
      <c r="F32" s="14">
        <v>5</v>
      </c>
      <c r="G32" s="14">
        <v>10</v>
      </c>
      <c r="H32" s="14">
        <v>10</v>
      </c>
      <c r="I32" s="14">
        <v>5</v>
      </c>
      <c r="J32" s="14">
        <v>10</v>
      </c>
      <c r="K32" s="14">
        <v>10</v>
      </c>
      <c r="L32" s="14">
        <f>AVERAGE(Table1382[[#This Row],[2Bi Disappearance]:[2Bv Terrorism Injured ]])</f>
        <v>9</v>
      </c>
      <c r="M32" s="14">
        <v>9</v>
      </c>
      <c r="N32" s="14">
        <v>10</v>
      </c>
      <c r="O32" s="15">
        <v>5</v>
      </c>
      <c r="P32" s="15">
        <f>AVERAGE(Table1382[[#This Row],[2Ci Female Genital Mutilation]:[2Ciii Equal Inheritance Rights]])</f>
        <v>8</v>
      </c>
      <c r="Q32" s="14">
        <f t="shared" si="0"/>
        <v>7.333333333333333</v>
      </c>
      <c r="R32" s="14">
        <v>0</v>
      </c>
      <c r="S32" s="14">
        <v>10</v>
      </c>
      <c r="T32" s="14">
        <v>10</v>
      </c>
      <c r="U32" s="14">
        <f t="shared" si="1"/>
        <v>6.666666666666667</v>
      </c>
      <c r="V32" s="14">
        <v>10</v>
      </c>
      <c r="W32" s="14">
        <v>6.666666666666667</v>
      </c>
      <c r="X32" s="14">
        <f>AVERAGE(Table1382[[#This Row],[4A Freedom to establish religious organizations]:[4B Autonomy of religious organizations]])</f>
        <v>8.3333333333333339</v>
      </c>
      <c r="Y32" s="14">
        <v>7.5</v>
      </c>
      <c r="Z32" s="14">
        <v>5</v>
      </c>
      <c r="AA32" s="14">
        <v>3.3333333333333335</v>
      </c>
      <c r="AB32" s="14">
        <v>3.3333333333333335</v>
      </c>
      <c r="AC32" s="14">
        <v>0</v>
      </c>
      <c r="AD32" s="14">
        <f>AVERAGE(Table1382[[#This Row],[5Ci Political parties]:[5Ciii Educational, sporting and cultural organizations]])</f>
        <v>2.2222222222222223</v>
      </c>
      <c r="AE32" s="14">
        <v>7.5</v>
      </c>
      <c r="AF32" s="14">
        <v>10</v>
      </c>
      <c r="AG32" s="14">
        <v>7.5</v>
      </c>
      <c r="AH32" s="14">
        <f>AVERAGE(Table1382[[#This Row],[5Di Political parties]:[5Diii Educational, sporting and cultural organizations5]])</f>
        <v>8.3333333333333339</v>
      </c>
      <c r="AI32" s="14">
        <f t="shared" si="8"/>
        <v>5.7638888888888893</v>
      </c>
      <c r="AJ32" s="14">
        <v>10</v>
      </c>
      <c r="AK32" s="21">
        <v>4.333333333333333</v>
      </c>
      <c r="AL32" s="14">
        <v>5.25</v>
      </c>
      <c r="AM32" s="14">
        <v>10</v>
      </c>
      <c r="AN32" s="14">
        <v>6.666666666666667</v>
      </c>
      <c r="AO32" s="14">
        <f>AVERAGE(Table1382[[#This Row],[6Di Access to foreign television (cable/ satellite)]:[6Dii Access to foreign newspapers]])</f>
        <v>8.3333333333333339</v>
      </c>
      <c r="AP32" s="14">
        <v>10</v>
      </c>
      <c r="AQ32" s="14">
        <f t="shared" si="2"/>
        <v>7.583333333333333</v>
      </c>
      <c r="AR32" s="14">
        <v>5</v>
      </c>
      <c r="AS32" s="14">
        <v>10</v>
      </c>
      <c r="AT32" s="14">
        <v>10</v>
      </c>
      <c r="AU32" s="14">
        <f t="shared" si="3"/>
        <v>10</v>
      </c>
      <c r="AV32" s="14">
        <f t="shared" si="4"/>
        <v>7.5</v>
      </c>
      <c r="AW32" s="16">
        <f>AVERAGE(Table1382[[#This Row],[RULE OF LAW]],Table1382[[#This Row],[SECURITY &amp; SAFETY]],Table1382[[#This Row],[PERSONAL FREEDOM (minus S&amp;S and RoL)]],Table1382[[#This Row],[PERSONAL FREEDOM (minus S&amp;S and RoL)]])</f>
        <v>6.401775555555556</v>
      </c>
      <c r="AX32" s="17">
        <v>4.78</v>
      </c>
      <c r="AY32" s="18">
        <f>AVERAGE(Table1382[[#This Row],[PERSONAL FREEDOM]:[ECONOMIC FREEDOM]])</f>
        <v>5.5908877777777786</v>
      </c>
      <c r="AZ32" s="19">
        <f t="shared" si="5"/>
        <v>129</v>
      </c>
      <c r="BA32" s="20">
        <f t="shared" si="6"/>
        <v>5.59</v>
      </c>
      <c r="BB32" s="16">
        <f>Table1382[[#This Row],[1 Rule of Law]]</f>
        <v>3.9348800000000002</v>
      </c>
      <c r="BC32" s="16">
        <f>Table1382[[#This Row],[2 Security &amp; Safety]]</f>
        <v>7.333333333333333</v>
      </c>
      <c r="BD32" s="16">
        <f t="shared" si="7"/>
        <v>7.1694444444444443</v>
      </c>
      <c r="BE32" s="1"/>
      <c r="BF32" s="1"/>
    </row>
    <row r="33" spans="1:58" ht="15" customHeight="1" x14ac:dyDescent="0.2">
      <c r="A33" s="13" t="s">
        <v>89</v>
      </c>
      <c r="B33" s="14" t="s">
        <v>49</v>
      </c>
      <c r="C33" s="14" t="s">
        <v>49</v>
      </c>
      <c r="D33" s="14" t="s">
        <v>49</v>
      </c>
      <c r="E33" s="14">
        <v>6.1659839999999999</v>
      </c>
      <c r="F33" s="14">
        <v>5.4799999999999995</v>
      </c>
      <c r="G33" s="14">
        <v>10</v>
      </c>
      <c r="H33" s="14">
        <v>10</v>
      </c>
      <c r="I33" s="14">
        <v>10</v>
      </c>
      <c r="J33" s="14">
        <v>10</v>
      </c>
      <c r="K33" s="14">
        <v>10</v>
      </c>
      <c r="L33" s="14">
        <f>AVERAGE(Table1382[[#This Row],[2Bi Disappearance]:[2Bv Terrorism Injured ]])</f>
        <v>10</v>
      </c>
      <c r="M33" s="14">
        <v>10</v>
      </c>
      <c r="N33" s="14">
        <v>10</v>
      </c>
      <c r="O33" s="15">
        <v>10</v>
      </c>
      <c r="P33" s="15">
        <f>AVERAGE(Table1382[[#This Row],[2Ci Female Genital Mutilation]:[2Ciii Equal Inheritance Rights]])</f>
        <v>10</v>
      </c>
      <c r="Q33" s="14">
        <f t="shared" si="0"/>
        <v>8.4933333333333341</v>
      </c>
      <c r="R33" s="14">
        <v>10</v>
      </c>
      <c r="S33" s="14">
        <v>5</v>
      </c>
      <c r="T33" s="14">
        <v>10</v>
      </c>
      <c r="U33" s="14">
        <f t="shared" si="1"/>
        <v>8.3333333333333339</v>
      </c>
      <c r="V33" s="14" t="s">
        <v>49</v>
      </c>
      <c r="W33" s="14" t="s">
        <v>49</v>
      </c>
      <c r="X33" s="14" t="s">
        <v>49</v>
      </c>
      <c r="Y33" s="14" t="s">
        <v>49</v>
      </c>
      <c r="Z33" s="14" t="s">
        <v>49</v>
      </c>
      <c r="AA33" s="14" t="s">
        <v>49</v>
      </c>
      <c r="AB33" s="14" t="s">
        <v>49</v>
      </c>
      <c r="AC33" s="14" t="s">
        <v>49</v>
      </c>
      <c r="AD33" s="14" t="s">
        <v>49</v>
      </c>
      <c r="AE33" s="14" t="s">
        <v>49</v>
      </c>
      <c r="AF33" s="14" t="s">
        <v>49</v>
      </c>
      <c r="AG33" s="14" t="s">
        <v>49</v>
      </c>
      <c r="AH33" s="14" t="s">
        <v>49</v>
      </c>
      <c r="AI33" s="14" t="s">
        <v>49</v>
      </c>
      <c r="AJ33" s="14">
        <v>10</v>
      </c>
      <c r="AK33" s="15">
        <v>8</v>
      </c>
      <c r="AL33" s="15">
        <v>8.25</v>
      </c>
      <c r="AM33" s="15" t="s">
        <v>49</v>
      </c>
      <c r="AN33" s="15" t="s">
        <v>49</v>
      </c>
      <c r="AO33" s="15" t="s">
        <v>49</v>
      </c>
      <c r="AP33" s="15" t="s">
        <v>49</v>
      </c>
      <c r="AQ33" s="14">
        <f t="shared" si="2"/>
        <v>8.75</v>
      </c>
      <c r="AR33" s="14">
        <v>10</v>
      </c>
      <c r="AS33" s="14">
        <v>10</v>
      </c>
      <c r="AT33" s="14">
        <v>10</v>
      </c>
      <c r="AU33" s="14">
        <f t="shared" si="3"/>
        <v>10</v>
      </c>
      <c r="AV33" s="14">
        <f t="shared" si="4"/>
        <v>10</v>
      </c>
      <c r="AW33" s="16">
        <f>AVERAGE(Table1382[[#This Row],[RULE OF LAW]],Table1382[[#This Row],[SECURITY &amp; SAFETY]],Table1382[[#This Row],[PERSONAL FREEDOM (minus S&amp;S and RoL)]],Table1382[[#This Row],[PERSONAL FREEDOM (minus S&amp;S and RoL)]])</f>
        <v>8.1787182222222228</v>
      </c>
      <c r="AX33" s="17">
        <v>7.36</v>
      </c>
      <c r="AY33" s="18">
        <f>AVERAGE(Table1382[[#This Row],[PERSONAL FREEDOM]:[ECONOMIC FREEDOM]])</f>
        <v>7.7693591111111111</v>
      </c>
      <c r="AZ33" s="19">
        <f t="shared" si="5"/>
        <v>40</v>
      </c>
      <c r="BA33" s="20">
        <f t="shared" si="6"/>
        <v>7.77</v>
      </c>
      <c r="BB33" s="16">
        <f>Table1382[[#This Row],[1 Rule of Law]]</f>
        <v>6.1659839999999999</v>
      </c>
      <c r="BC33" s="16">
        <f>Table1382[[#This Row],[2 Security &amp; Safety]]</f>
        <v>8.4933333333333341</v>
      </c>
      <c r="BD33" s="16">
        <f t="shared" si="7"/>
        <v>9.0277777777777786</v>
      </c>
      <c r="BE33" s="1"/>
      <c r="BF33" s="1"/>
    </row>
    <row r="34" spans="1:58" ht="15" customHeight="1" x14ac:dyDescent="0.2">
      <c r="A34" s="13" t="s">
        <v>144</v>
      </c>
      <c r="B34" s="14">
        <v>2.7333333333333338</v>
      </c>
      <c r="C34" s="14">
        <v>5.0922796466900708</v>
      </c>
      <c r="D34" s="14">
        <v>3.7202476381334497</v>
      </c>
      <c r="E34" s="14">
        <v>3.8</v>
      </c>
      <c r="F34" s="14">
        <v>4.5600000000000005</v>
      </c>
      <c r="G34" s="14">
        <v>5</v>
      </c>
      <c r="H34" s="14">
        <v>10</v>
      </c>
      <c r="I34" s="14">
        <v>5</v>
      </c>
      <c r="J34" s="14">
        <v>10</v>
      </c>
      <c r="K34" s="14">
        <v>10</v>
      </c>
      <c r="L34" s="14">
        <f>AVERAGE(Table1382[[#This Row],[2Bi Disappearance]:[2Bv Terrorism Injured ]])</f>
        <v>8</v>
      </c>
      <c r="M34" s="14">
        <v>5.5</v>
      </c>
      <c r="N34" s="14">
        <v>10</v>
      </c>
      <c r="O34" s="15">
        <v>5</v>
      </c>
      <c r="P34" s="15">
        <f>AVERAGE(Table1382[[#This Row],[2Ci Female Genital Mutilation]:[2Ciii Equal Inheritance Rights]])</f>
        <v>6.833333333333333</v>
      </c>
      <c r="Q34" s="14">
        <f t="shared" ref="Q34:Q65" si="9">AVERAGE(F34,L34,P34)</f>
        <v>6.4644444444444451</v>
      </c>
      <c r="R34" s="14">
        <v>10</v>
      </c>
      <c r="S34" s="14">
        <v>0</v>
      </c>
      <c r="T34" s="14">
        <v>10</v>
      </c>
      <c r="U34" s="14">
        <f t="shared" ref="U34:U65" si="10">AVERAGE(R34:T34)</f>
        <v>6.666666666666667</v>
      </c>
      <c r="V34" s="14">
        <v>7.5</v>
      </c>
      <c r="W34" s="14">
        <v>6.666666666666667</v>
      </c>
      <c r="X34" s="14">
        <f>AVERAGE(Table1382[[#This Row],[4A Freedom to establish religious organizations]:[4B Autonomy of religious organizations]])</f>
        <v>7.0833333333333339</v>
      </c>
      <c r="Y34" s="14">
        <v>5</v>
      </c>
      <c r="Z34" s="14">
        <v>5</v>
      </c>
      <c r="AA34" s="14">
        <v>6.666666666666667</v>
      </c>
      <c r="AB34" s="14">
        <v>3.3333333333333335</v>
      </c>
      <c r="AC34" s="14">
        <v>3.3333333333333335</v>
      </c>
      <c r="AD34" s="14">
        <f>AVERAGE(Table1382[[#This Row],[5Ci Political parties]:[5Ciii Educational, sporting and cultural organizations]])</f>
        <v>4.4444444444444446</v>
      </c>
      <c r="AE34" s="14">
        <v>5</v>
      </c>
      <c r="AF34" s="14">
        <v>7.5</v>
      </c>
      <c r="AG34" s="14">
        <v>7.5</v>
      </c>
      <c r="AH34" s="14">
        <f>AVERAGE(Table1382[[#This Row],[5Di Political parties]:[5Diii Educational, sporting and cultural organizations5]])</f>
        <v>6.666666666666667</v>
      </c>
      <c r="AI34" s="14">
        <f>AVERAGE(Y34:Z34,AD34,AH34)</f>
        <v>5.2777777777777777</v>
      </c>
      <c r="AJ34" s="14">
        <v>10</v>
      </c>
      <c r="AK34" s="15">
        <v>3</v>
      </c>
      <c r="AL34" s="15">
        <v>3.25</v>
      </c>
      <c r="AM34" s="15">
        <v>10</v>
      </c>
      <c r="AN34" s="15">
        <v>10</v>
      </c>
      <c r="AO34" s="15">
        <f>AVERAGE(Table1382[[#This Row],[6Di Access to foreign television (cable/ satellite)]:[6Dii Access to foreign newspapers]])</f>
        <v>10</v>
      </c>
      <c r="AP34" s="15">
        <v>10</v>
      </c>
      <c r="AQ34" s="14">
        <f t="shared" ref="AQ34:AQ65" si="11">AVERAGE(AJ34:AL34,AO34:AP34)</f>
        <v>7.25</v>
      </c>
      <c r="AR34" s="14">
        <v>0</v>
      </c>
      <c r="AS34" s="14">
        <v>10</v>
      </c>
      <c r="AT34" s="14">
        <v>10</v>
      </c>
      <c r="AU34" s="14">
        <f t="shared" ref="AU34:AU57" si="12">AVERAGE(AS34:AT34)</f>
        <v>10</v>
      </c>
      <c r="AV34" s="14">
        <f t="shared" ref="AV34:AV65" si="13">AVERAGE(AU34,AR34)</f>
        <v>5</v>
      </c>
      <c r="AW34" s="16">
        <f>AVERAGE(Table1382[[#This Row],[RULE OF LAW]],Table1382[[#This Row],[SECURITY &amp; SAFETY]],Table1382[[#This Row],[PERSONAL FREEDOM (minus S&amp;S and RoL)]],Table1382[[#This Row],[PERSONAL FREEDOM (minus S&amp;S and RoL)]])</f>
        <v>5.693888888888889</v>
      </c>
      <c r="AX34" s="17">
        <v>5.67</v>
      </c>
      <c r="AY34" s="18">
        <f>AVERAGE(Table1382[[#This Row],[PERSONAL FREEDOM]:[ECONOMIC FREEDOM]])</f>
        <v>5.6819444444444445</v>
      </c>
      <c r="AZ34" s="19">
        <f t="shared" ref="AZ34:AZ65" si="14">RANK(BA34,$BA$2:$BA$142)</f>
        <v>124</v>
      </c>
      <c r="BA34" s="20">
        <f t="shared" ref="BA34:BA65" si="15">ROUND(AY34, 2)</f>
        <v>5.68</v>
      </c>
      <c r="BB34" s="16">
        <f>Table1382[[#This Row],[1 Rule of Law]]</f>
        <v>3.8</v>
      </c>
      <c r="BC34" s="16">
        <f>Table1382[[#This Row],[2 Security &amp; Safety]]</f>
        <v>6.4644444444444451</v>
      </c>
      <c r="BD34" s="16">
        <f t="shared" ref="BD34:BD65" si="16">AVERAGE(AQ34,U34,AI34,AV34,X34)</f>
        <v>6.2555555555555555</v>
      </c>
      <c r="BE34" s="1"/>
      <c r="BF34" s="1"/>
    </row>
    <row r="35" spans="1:58" ht="15" customHeight="1" x14ac:dyDescent="0.2">
      <c r="A35" s="13" t="s">
        <v>93</v>
      </c>
      <c r="B35" s="14">
        <v>6.3</v>
      </c>
      <c r="C35" s="14">
        <v>5.1203930555860486</v>
      </c>
      <c r="D35" s="14">
        <v>5.2729957159174043</v>
      </c>
      <c r="E35" s="14">
        <v>5.6000000000000005</v>
      </c>
      <c r="F35" s="14">
        <v>9.3999999999999986</v>
      </c>
      <c r="G35" s="14">
        <v>10</v>
      </c>
      <c r="H35" s="14">
        <v>10</v>
      </c>
      <c r="I35" s="14">
        <v>10</v>
      </c>
      <c r="J35" s="14">
        <v>10</v>
      </c>
      <c r="K35" s="14">
        <v>10</v>
      </c>
      <c r="L35" s="14">
        <f>AVERAGE(Table1382[[#This Row],[2Bi Disappearance]:[2Bv Terrorism Injured ]])</f>
        <v>10</v>
      </c>
      <c r="M35" s="14">
        <v>10</v>
      </c>
      <c r="N35" s="14">
        <v>10</v>
      </c>
      <c r="O35" s="15">
        <v>10</v>
      </c>
      <c r="P35" s="15">
        <f>AVERAGE(Table1382[[#This Row],[2Ci Female Genital Mutilation]:[2Ciii Equal Inheritance Rights]])</f>
        <v>10</v>
      </c>
      <c r="Q35" s="14">
        <f t="shared" si="9"/>
        <v>9.7999999999999989</v>
      </c>
      <c r="R35" s="14">
        <v>10</v>
      </c>
      <c r="S35" s="14">
        <v>10</v>
      </c>
      <c r="T35" s="14">
        <v>10</v>
      </c>
      <c r="U35" s="14">
        <f t="shared" si="10"/>
        <v>10</v>
      </c>
      <c r="V35" s="14" t="s">
        <v>49</v>
      </c>
      <c r="W35" s="14" t="s">
        <v>49</v>
      </c>
      <c r="X35" s="14" t="s">
        <v>49</v>
      </c>
      <c r="Y35" s="14" t="s">
        <v>49</v>
      </c>
      <c r="Z35" s="14" t="s">
        <v>49</v>
      </c>
      <c r="AA35" s="14" t="s">
        <v>49</v>
      </c>
      <c r="AB35" s="14" t="s">
        <v>49</v>
      </c>
      <c r="AC35" s="14" t="s">
        <v>49</v>
      </c>
      <c r="AD35" s="14" t="s">
        <v>49</v>
      </c>
      <c r="AE35" s="14" t="s">
        <v>49</v>
      </c>
      <c r="AF35" s="14" t="s">
        <v>49</v>
      </c>
      <c r="AG35" s="14" t="s">
        <v>49</v>
      </c>
      <c r="AH35" s="14" t="s">
        <v>49</v>
      </c>
      <c r="AI35" s="14" t="s">
        <v>49</v>
      </c>
      <c r="AJ35" s="14">
        <v>0</v>
      </c>
      <c r="AK35" s="15">
        <v>7</v>
      </c>
      <c r="AL35" s="15">
        <v>6.25</v>
      </c>
      <c r="AM35" s="15" t="s">
        <v>49</v>
      </c>
      <c r="AN35" s="15" t="s">
        <v>49</v>
      </c>
      <c r="AO35" s="15" t="s">
        <v>49</v>
      </c>
      <c r="AP35" s="15" t="s">
        <v>49</v>
      </c>
      <c r="AQ35" s="14">
        <f t="shared" si="11"/>
        <v>4.416666666666667</v>
      </c>
      <c r="AR35" s="14">
        <v>10</v>
      </c>
      <c r="AS35" s="14">
        <v>10</v>
      </c>
      <c r="AT35" s="14">
        <v>10</v>
      </c>
      <c r="AU35" s="14">
        <f t="shared" si="12"/>
        <v>10</v>
      </c>
      <c r="AV35" s="14">
        <f t="shared" si="13"/>
        <v>10</v>
      </c>
      <c r="AW35" s="16">
        <f>AVERAGE(Table1382[[#This Row],[RULE OF LAW]],Table1382[[#This Row],[SECURITY &amp; SAFETY]],Table1382[[#This Row],[PERSONAL FREEDOM (minus S&amp;S and RoL)]],Table1382[[#This Row],[PERSONAL FREEDOM (minus S&amp;S and RoL)]])</f>
        <v>7.9194444444444443</v>
      </c>
      <c r="AX35" s="17">
        <v>6.77</v>
      </c>
      <c r="AY35" s="18">
        <f>AVERAGE(Table1382[[#This Row],[PERSONAL FREEDOM]:[ECONOMIC FREEDOM]])</f>
        <v>7.3447222222222219</v>
      </c>
      <c r="AZ35" s="19">
        <f t="shared" si="14"/>
        <v>54</v>
      </c>
      <c r="BA35" s="20">
        <f t="shared" si="15"/>
        <v>7.34</v>
      </c>
      <c r="BB35" s="16">
        <f>Table1382[[#This Row],[1 Rule of Law]]</f>
        <v>5.6000000000000005</v>
      </c>
      <c r="BC35" s="16">
        <f>Table1382[[#This Row],[2 Security &amp; Safety]]</f>
        <v>9.7999999999999989</v>
      </c>
      <c r="BD35" s="16">
        <f t="shared" si="16"/>
        <v>8.1388888888888893</v>
      </c>
      <c r="BE35" s="1"/>
      <c r="BF35" s="1"/>
    </row>
    <row r="36" spans="1:58" ht="15" customHeight="1" x14ac:dyDescent="0.2">
      <c r="A36" s="13" t="s">
        <v>92</v>
      </c>
      <c r="B36" s="14" t="s">
        <v>49</v>
      </c>
      <c r="C36" s="14" t="s">
        <v>49</v>
      </c>
      <c r="D36" s="14" t="s">
        <v>49</v>
      </c>
      <c r="E36" s="14">
        <v>7.1182840000000001</v>
      </c>
      <c r="F36" s="14">
        <v>9.68</v>
      </c>
      <c r="G36" s="14">
        <v>10</v>
      </c>
      <c r="H36" s="14">
        <v>10</v>
      </c>
      <c r="I36" s="14">
        <v>7.5</v>
      </c>
      <c r="J36" s="14">
        <v>10</v>
      </c>
      <c r="K36" s="14">
        <v>10</v>
      </c>
      <c r="L36" s="14">
        <f>AVERAGE(Table1382[[#This Row],[2Bi Disappearance]:[2Bv Terrorism Injured ]])</f>
        <v>9.5</v>
      </c>
      <c r="M36" s="14">
        <v>10</v>
      </c>
      <c r="N36" s="14">
        <v>10</v>
      </c>
      <c r="O36" s="15" t="s">
        <v>49</v>
      </c>
      <c r="P36" s="15">
        <f>AVERAGE(Table1382[[#This Row],[2Ci Female Genital Mutilation]:[2Ciii Equal Inheritance Rights]])</f>
        <v>10</v>
      </c>
      <c r="Q36" s="14">
        <f t="shared" si="9"/>
        <v>9.7266666666666666</v>
      </c>
      <c r="R36" s="14">
        <v>10</v>
      </c>
      <c r="S36" s="14">
        <v>10</v>
      </c>
      <c r="T36" s="14">
        <v>10</v>
      </c>
      <c r="U36" s="14">
        <f t="shared" si="10"/>
        <v>10</v>
      </c>
      <c r="V36" s="14">
        <v>10</v>
      </c>
      <c r="W36" s="14">
        <v>10</v>
      </c>
      <c r="X36" s="14">
        <f>AVERAGE(Table1382[[#This Row],[4A Freedom to establish religious organizations]:[4B Autonomy of religious organizations]])</f>
        <v>10</v>
      </c>
      <c r="Y36" s="14">
        <v>10</v>
      </c>
      <c r="Z36" s="14">
        <v>10</v>
      </c>
      <c r="AA36" s="14">
        <v>10</v>
      </c>
      <c r="AB36" s="14">
        <v>10</v>
      </c>
      <c r="AC36" s="14">
        <v>10</v>
      </c>
      <c r="AD36" s="14">
        <f>AVERAGE(Table1382[[#This Row],[5Ci Political parties]:[5Ciii Educational, sporting and cultural organizations]])</f>
        <v>10</v>
      </c>
      <c r="AE36" s="14">
        <v>10</v>
      </c>
      <c r="AF36" s="14">
        <v>0</v>
      </c>
      <c r="AG36" s="14">
        <v>10</v>
      </c>
      <c r="AH36" s="14">
        <f>AVERAGE(Table1382[[#This Row],[5Di Political parties]:[5Diii Educational, sporting and cultural organizations5]])</f>
        <v>6.666666666666667</v>
      </c>
      <c r="AI36" s="14">
        <f t="shared" ref="AI36:AI41" si="17">AVERAGE(Y36:Z36,AD36,AH36)</f>
        <v>9.1666666666666661</v>
      </c>
      <c r="AJ36" s="14">
        <v>10</v>
      </c>
      <c r="AK36" s="15">
        <v>8.3333333333333339</v>
      </c>
      <c r="AL36" s="15">
        <v>7.75</v>
      </c>
      <c r="AM36" s="15">
        <v>10</v>
      </c>
      <c r="AN36" s="15">
        <v>10</v>
      </c>
      <c r="AO36" s="15">
        <f>AVERAGE(Table1382[[#This Row],[6Di Access to foreign television (cable/ satellite)]:[6Dii Access to foreign newspapers]])</f>
        <v>10</v>
      </c>
      <c r="AP36" s="15">
        <v>10</v>
      </c>
      <c r="AQ36" s="14">
        <f t="shared" si="11"/>
        <v>9.2166666666666668</v>
      </c>
      <c r="AR36" s="14">
        <v>10</v>
      </c>
      <c r="AS36" s="14">
        <v>10</v>
      </c>
      <c r="AT36" s="14">
        <v>10</v>
      </c>
      <c r="AU36" s="14">
        <f t="shared" si="12"/>
        <v>10</v>
      </c>
      <c r="AV36" s="14">
        <f t="shared" si="13"/>
        <v>10</v>
      </c>
      <c r="AW36" s="16">
        <f>AVERAGE(Table1382[[#This Row],[RULE OF LAW]],Table1382[[#This Row],[SECURITY &amp; SAFETY]],Table1382[[#This Row],[PERSONAL FREEDOM (minus S&amp;S and RoL)]],Table1382[[#This Row],[PERSONAL FREEDOM (minus S&amp;S and RoL)]])</f>
        <v>9.0495710000000003</v>
      </c>
      <c r="AX36" s="17">
        <v>7.83</v>
      </c>
      <c r="AY36" s="18">
        <f>AVERAGE(Table1382[[#This Row],[PERSONAL FREEDOM]:[ECONOMIC FREEDOM]])</f>
        <v>8.4397854999999993</v>
      </c>
      <c r="AZ36" s="19">
        <f t="shared" si="14"/>
        <v>12</v>
      </c>
      <c r="BA36" s="20">
        <f t="shared" si="15"/>
        <v>8.44</v>
      </c>
      <c r="BB36" s="16">
        <f>Table1382[[#This Row],[1 Rule of Law]]</f>
        <v>7.1182840000000001</v>
      </c>
      <c r="BC36" s="16">
        <f>Table1382[[#This Row],[2 Security &amp; Safety]]</f>
        <v>9.7266666666666666</v>
      </c>
      <c r="BD36" s="16">
        <f t="shared" si="16"/>
        <v>9.6766666666666659</v>
      </c>
      <c r="BE36" s="1"/>
      <c r="BF36" s="1"/>
    </row>
    <row r="37" spans="1:58" ht="15" customHeight="1" x14ac:dyDescent="0.2">
      <c r="A37" s="13" t="s">
        <v>71</v>
      </c>
      <c r="B37" s="14">
        <v>8.3333333333333339</v>
      </c>
      <c r="C37" s="14">
        <v>6.4719473244890739</v>
      </c>
      <c r="D37" s="14">
        <v>6.9610902694768608</v>
      </c>
      <c r="E37" s="14">
        <v>7.3</v>
      </c>
      <c r="F37" s="14">
        <v>9.5599999999999987</v>
      </c>
      <c r="G37" s="14">
        <v>10</v>
      </c>
      <c r="H37" s="14">
        <v>10</v>
      </c>
      <c r="I37" s="14">
        <v>10</v>
      </c>
      <c r="J37" s="14">
        <v>10</v>
      </c>
      <c r="K37" s="14">
        <v>9.6162825143011492</v>
      </c>
      <c r="L37" s="14">
        <f>AVERAGE(Table1382[[#This Row],[2Bi Disappearance]:[2Bv Terrorism Injured ]])</f>
        <v>9.9232565028602302</v>
      </c>
      <c r="M37" s="14">
        <v>10</v>
      </c>
      <c r="N37" s="14">
        <v>10</v>
      </c>
      <c r="O37" s="15">
        <v>10</v>
      </c>
      <c r="P37" s="15">
        <f>AVERAGE(Table1382[[#This Row],[2Ci Female Genital Mutilation]:[2Ciii Equal Inheritance Rights]])</f>
        <v>10</v>
      </c>
      <c r="Q37" s="14">
        <f t="shared" si="9"/>
        <v>9.8277521676200763</v>
      </c>
      <c r="R37" s="14">
        <v>10</v>
      </c>
      <c r="S37" s="14">
        <v>10</v>
      </c>
      <c r="T37" s="14" t="s">
        <v>49</v>
      </c>
      <c r="U37" s="14">
        <f t="shared" si="10"/>
        <v>10</v>
      </c>
      <c r="V37" s="14">
        <v>10</v>
      </c>
      <c r="W37" s="14">
        <v>10</v>
      </c>
      <c r="X37" s="14">
        <f>AVERAGE(Table1382[[#This Row],[4A Freedom to establish religious organizations]:[4B Autonomy of religious organizations]])</f>
        <v>10</v>
      </c>
      <c r="Y37" s="14">
        <v>10</v>
      </c>
      <c r="Z37" s="14">
        <v>10</v>
      </c>
      <c r="AA37" s="14">
        <v>10</v>
      </c>
      <c r="AB37" s="14">
        <v>10</v>
      </c>
      <c r="AC37" s="14">
        <v>10</v>
      </c>
      <c r="AD37" s="14">
        <f>AVERAGE(Table1382[[#This Row],[5Ci Political parties]:[5Ciii Educational, sporting and cultural organizations]])</f>
        <v>10</v>
      </c>
      <c r="AE37" s="14">
        <v>10</v>
      </c>
      <c r="AF37" s="14">
        <v>10</v>
      </c>
      <c r="AG37" s="14">
        <v>10</v>
      </c>
      <c r="AH37" s="14">
        <f>AVERAGE(Table1382[[#This Row],[5Di Political parties]:[5Diii Educational, sporting and cultural organizations5]])</f>
        <v>10</v>
      </c>
      <c r="AI37" s="14">
        <f t="shared" si="17"/>
        <v>10</v>
      </c>
      <c r="AJ37" s="14">
        <v>10</v>
      </c>
      <c r="AK37" s="15">
        <v>8.6666666666666661</v>
      </c>
      <c r="AL37" s="15">
        <v>8.25</v>
      </c>
      <c r="AM37" s="15">
        <v>10</v>
      </c>
      <c r="AN37" s="15">
        <v>10</v>
      </c>
      <c r="AO37" s="15">
        <f>AVERAGE(Table1382[[#This Row],[6Di Access to foreign television (cable/ satellite)]:[6Dii Access to foreign newspapers]])</f>
        <v>10</v>
      </c>
      <c r="AP37" s="15">
        <v>10</v>
      </c>
      <c r="AQ37" s="14">
        <f t="shared" si="11"/>
        <v>9.3833333333333329</v>
      </c>
      <c r="AR37" s="14">
        <v>10</v>
      </c>
      <c r="AS37" s="14">
        <v>10</v>
      </c>
      <c r="AT37" s="14">
        <v>10</v>
      </c>
      <c r="AU37" s="14">
        <f t="shared" si="12"/>
        <v>10</v>
      </c>
      <c r="AV37" s="14">
        <f t="shared" si="13"/>
        <v>10</v>
      </c>
      <c r="AW37" s="16">
        <f>AVERAGE(Table1382[[#This Row],[RULE OF LAW]],Table1382[[#This Row],[SECURITY &amp; SAFETY]],Table1382[[#This Row],[PERSONAL FREEDOM (minus S&amp;S and RoL)]],Table1382[[#This Row],[PERSONAL FREEDOM (minus S&amp;S and RoL)]])</f>
        <v>9.2202713752383527</v>
      </c>
      <c r="AX37" s="17">
        <v>7.25</v>
      </c>
      <c r="AY37" s="18">
        <f>AVERAGE(Table1382[[#This Row],[PERSONAL FREEDOM]:[ECONOMIC FREEDOM]])</f>
        <v>8.2351356876191772</v>
      </c>
      <c r="AZ37" s="19">
        <f t="shared" si="14"/>
        <v>20</v>
      </c>
      <c r="BA37" s="20">
        <f t="shared" si="15"/>
        <v>8.24</v>
      </c>
      <c r="BB37" s="16">
        <f>Table1382[[#This Row],[1 Rule of Law]]</f>
        <v>7.3</v>
      </c>
      <c r="BC37" s="16">
        <f>Table1382[[#This Row],[2 Security &amp; Safety]]</f>
        <v>9.8277521676200763</v>
      </c>
      <c r="BD37" s="16">
        <f t="shared" si="16"/>
        <v>9.8766666666666669</v>
      </c>
      <c r="BE37" s="1"/>
      <c r="BF37" s="1"/>
    </row>
    <row r="38" spans="1:58" ht="15" customHeight="1" x14ac:dyDescent="0.2">
      <c r="A38" s="13" t="s">
        <v>55</v>
      </c>
      <c r="B38" s="14">
        <v>9.3666666666666671</v>
      </c>
      <c r="C38" s="14">
        <v>7.860079504814018</v>
      </c>
      <c r="D38" s="14">
        <v>8.7198480408055996</v>
      </c>
      <c r="E38" s="14">
        <v>8.6</v>
      </c>
      <c r="F38" s="14">
        <v>9.6</v>
      </c>
      <c r="G38" s="14">
        <v>10</v>
      </c>
      <c r="H38" s="14">
        <v>10</v>
      </c>
      <c r="I38" s="14">
        <v>10</v>
      </c>
      <c r="J38" s="14">
        <v>10</v>
      </c>
      <c r="K38" s="14">
        <v>9.9271882789147625</v>
      </c>
      <c r="L38" s="14">
        <f>AVERAGE(Table1382[[#This Row],[2Bi Disappearance]:[2Bv Terrorism Injured ]])</f>
        <v>9.9854376557829525</v>
      </c>
      <c r="M38" s="14">
        <v>9.5</v>
      </c>
      <c r="N38" s="14">
        <v>10</v>
      </c>
      <c r="O38" s="15">
        <v>10</v>
      </c>
      <c r="P38" s="15">
        <f>AVERAGE(Table1382[[#This Row],[2Ci Female Genital Mutilation]:[2Ciii Equal Inheritance Rights]])</f>
        <v>9.8333333333333339</v>
      </c>
      <c r="Q38" s="14">
        <f t="shared" si="9"/>
        <v>9.8062569963720971</v>
      </c>
      <c r="R38" s="14">
        <v>10</v>
      </c>
      <c r="S38" s="14">
        <v>10</v>
      </c>
      <c r="T38" s="14">
        <v>10</v>
      </c>
      <c r="U38" s="14">
        <f t="shared" si="10"/>
        <v>10</v>
      </c>
      <c r="V38" s="14">
        <v>10</v>
      </c>
      <c r="W38" s="14">
        <v>10</v>
      </c>
      <c r="X38" s="14">
        <f>AVERAGE(Table1382[[#This Row],[4A Freedom to establish religious organizations]:[4B Autonomy of religious organizations]])</f>
        <v>10</v>
      </c>
      <c r="Y38" s="14">
        <v>10</v>
      </c>
      <c r="Z38" s="14">
        <v>10</v>
      </c>
      <c r="AA38" s="14">
        <v>10</v>
      </c>
      <c r="AB38" s="14">
        <v>10</v>
      </c>
      <c r="AC38" s="14">
        <v>10</v>
      </c>
      <c r="AD38" s="14">
        <f>AVERAGE(Table1382[[#This Row],[5Ci Political parties]:[5Ciii Educational, sporting and cultural organizations]])</f>
        <v>10</v>
      </c>
      <c r="AE38" s="14">
        <v>10</v>
      </c>
      <c r="AF38" s="14">
        <v>10</v>
      </c>
      <c r="AG38" s="14">
        <v>10</v>
      </c>
      <c r="AH38" s="14">
        <f>AVERAGE(Table1382[[#This Row],[5Di Political parties]:[5Diii Educational, sporting and cultural organizations5]])</f>
        <v>10</v>
      </c>
      <c r="AI38" s="14">
        <f t="shared" si="17"/>
        <v>10</v>
      </c>
      <c r="AJ38" s="14">
        <v>10</v>
      </c>
      <c r="AK38" s="15">
        <v>9.3333333333333339</v>
      </c>
      <c r="AL38" s="15">
        <v>9</v>
      </c>
      <c r="AM38" s="15">
        <v>10</v>
      </c>
      <c r="AN38" s="15">
        <v>10</v>
      </c>
      <c r="AO38" s="15">
        <f>AVERAGE(Table1382[[#This Row],[6Di Access to foreign television (cable/ satellite)]:[6Dii Access to foreign newspapers]])</f>
        <v>10</v>
      </c>
      <c r="AP38" s="15">
        <v>10</v>
      </c>
      <c r="AQ38" s="14">
        <f t="shared" si="11"/>
        <v>9.6666666666666679</v>
      </c>
      <c r="AR38" s="14">
        <v>10</v>
      </c>
      <c r="AS38" s="14">
        <v>10</v>
      </c>
      <c r="AT38" s="14">
        <v>10</v>
      </c>
      <c r="AU38" s="14">
        <f t="shared" si="12"/>
        <v>10</v>
      </c>
      <c r="AV38" s="14">
        <f t="shared" si="13"/>
        <v>10</v>
      </c>
      <c r="AW38" s="16">
        <f>AVERAGE(Table1382[[#This Row],[RULE OF LAW]],Table1382[[#This Row],[SECURITY &amp; SAFETY]],Table1382[[#This Row],[PERSONAL FREEDOM (minus S&amp;S and RoL)]],Table1382[[#This Row],[PERSONAL FREEDOM (minus S&amp;S and RoL)]])</f>
        <v>9.5682309157596919</v>
      </c>
      <c r="AX38" s="17">
        <v>7.82</v>
      </c>
      <c r="AY38" s="18">
        <f>AVERAGE(Table1382[[#This Row],[PERSONAL FREEDOM]:[ECONOMIC FREEDOM]])</f>
        <v>8.6941154578798461</v>
      </c>
      <c r="AZ38" s="19">
        <f t="shared" si="14"/>
        <v>4</v>
      </c>
      <c r="BA38" s="20">
        <f t="shared" si="15"/>
        <v>8.69</v>
      </c>
      <c r="BB38" s="16">
        <f>Table1382[[#This Row],[1 Rule of Law]]</f>
        <v>8.6</v>
      </c>
      <c r="BC38" s="16">
        <f>Table1382[[#This Row],[2 Security &amp; Safety]]</f>
        <v>9.8062569963720971</v>
      </c>
      <c r="BD38" s="16">
        <f t="shared" si="16"/>
        <v>9.9333333333333336</v>
      </c>
      <c r="BE38" s="1"/>
      <c r="BF38" s="1"/>
    </row>
    <row r="39" spans="1:58" ht="15" customHeight="1" x14ac:dyDescent="0.2">
      <c r="A39" s="13" t="s">
        <v>109</v>
      </c>
      <c r="B39" s="14">
        <v>5.6000000000000005</v>
      </c>
      <c r="C39" s="14">
        <v>5.1137240010371867</v>
      </c>
      <c r="D39" s="14">
        <v>4.7147212527304534</v>
      </c>
      <c r="E39" s="14">
        <v>5.0999999999999996</v>
      </c>
      <c r="F39" s="14">
        <v>0.15999999999999945</v>
      </c>
      <c r="G39" s="14">
        <v>10</v>
      </c>
      <c r="H39" s="14">
        <v>10</v>
      </c>
      <c r="I39" s="14">
        <v>10</v>
      </c>
      <c r="J39" s="14">
        <v>10</v>
      </c>
      <c r="K39" s="14">
        <v>10</v>
      </c>
      <c r="L39" s="14">
        <f>AVERAGE(Table1382[[#This Row],[2Bi Disappearance]:[2Bv Terrorism Injured ]])</f>
        <v>10</v>
      </c>
      <c r="M39" s="14">
        <v>10</v>
      </c>
      <c r="N39" s="14">
        <v>10</v>
      </c>
      <c r="O39" s="15">
        <v>10</v>
      </c>
      <c r="P39" s="15">
        <f>AVERAGE(Table1382[[#This Row],[2Ci Female Genital Mutilation]:[2Ciii Equal Inheritance Rights]])</f>
        <v>10</v>
      </c>
      <c r="Q39" s="14">
        <f t="shared" si="9"/>
        <v>6.72</v>
      </c>
      <c r="R39" s="14">
        <v>5</v>
      </c>
      <c r="S39" s="14">
        <v>5</v>
      </c>
      <c r="T39" s="14">
        <v>10</v>
      </c>
      <c r="U39" s="14">
        <f t="shared" si="10"/>
        <v>6.666666666666667</v>
      </c>
      <c r="V39" s="14">
        <v>2.5</v>
      </c>
      <c r="W39" s="14">
        <v>10</v>
      </c>
      <c r="X39" s="14">
        <f>AVERAGE(Table1382[[#This Row],[4A Freedom to establish religious organizations]:[4B Autonomy of religious organizations]])</f>
        <v>6.25</v>
      </c>
      <c r="Y39" s="14">
        <v>7.5</v>
      </c>
      <c r="Z39" s="14">
        <v>7.5</v>
      </c>
      <c r="AA39" s="14">
        <v>0</v>
      </c>
      <c r="AB39" s="14">
        <v>6.666666666666667</v>
      </c>
      <c r="AC39" s="14">
        <v>3.3333333333333335</v>
      </c>
      <c r="AD39" s="14">
        <f>AVERAGE(Table1382[[#This Row],[5Ci Political parties]:[5Ciii Educational, sporting and cultural organizations]])</f>
        <v>3.3333333333333335</v>
      </c>
      <c r="AE39" s="14">
        <v>10</v>
      </c>
      <c r="AF39" s="14">
        <v>10</v>
      </c>
      <c r="AG39" s="14">
        <v>10</v>
      </c>
      <c r="AH39" s="14">
        <f>AVERAGE(Table1382[[#This Row],[5Di Political parties]:[5Diii Educational, sporting and cultural organizations5]])</f>
        <v>10</v>
      </c>
      <c r="AI39" s="14">
        <f t="shared" si="17"/>
        <v>7.083333333333333</v>
      </c>
      <c r="AJ39" s="14">
        <v>10</v>
      </c>
      <c r="AK39" s="15">
        <v>7.333333333333333</v>
      </c>
      <c r="AL39" s="15">
        <v>5.25</v>
      </c>
      <c r="AM39" s="15">
        <v>10</v>
      </c>
      <c r="AN39" s="15">
        <v>10</v>
      </c>
      <c r="AO39" s="15">
        <f>AVERAGE(Table1382[[#This Row],[6Di Access to foreign television (cable/ satellite)]:[6Dii Access to foreign newspapers]])</f>
        <v>10</v>
      </c>
      <c r="AP39" s="15">
        <v>10</v>
      </c>
      <c r="AQ39" s="14">
        <f t="shared" si="11"/>
        <v>8.5166666666666657</v>
      </c>
      <c r="AR39" s="14">
        <v>10</v>
      </c>
      <c r="AS39" s="14">
        <v>10</v>
      </c>
      <c r="AT39" s="14">
        <v>10</v>
      </c>
      <c r="AU39" s="14">
        <f t="shared" si="12"/>
        <v>10</v>
      </c>
      <c r="AV39" s="14">
        <f t="shared" si="13"/>
        <v>10</v>
      </c>
      <c r="AW39" s="16">
        <f>AVERAGE(Table1382[[#This Row],[RULE OF LAW]],Table1382[[#This Row],[SECURITY &amp; SAFETY]],Table1382[[#This Row],[PERSONAL FREEDOM (minus S&amp;S and RoL)]],Table1382[[#This Row],[PERSONAL FREEDOM (minus S&amp;S and RoL)]])</f>
        <v>6.8066666666666666</v>
      </c>
      <c r="AX39" s="17">
        <v>6.45</v>
      </c>
      <c r="AY39" s="18">
        <f>AVERAGE(Table1382[[#This Row],[PERSONAL FREEDOM]:[ECONOMIC FREEDOM]])</f>
        <v>6.6283333333333339</v>
      </c>
      <c r="AZ39" s="19">
        <f t="shared" si="14"/>
        <v>88</v>
      </c>
      <c r="BA39" s="20">
        <f t="shared" si="15"/>
        <v>6.63</v>
      </c>
      <c r="BB39" s="16">
        <f>Table1382[[#This Row],[1 Rule of Law]]</f>
        <v>5.0999999999999996</v>
      </c>
      <c r="BC39" s="16">
        <f>Table1382[[#This Row],[2 Security &amp; Safety]]</f>
        <v>6.72</v>
      </c>
      <c r="BD39" s="16">
        <f t="shared" si="16"/>
        <v>7.7033333333333331</v>
      </c>
      <c r="BE39" s="1"/>
      <c r="BF39" s="1"/>
    </row>
    <row r="40" spans="1:58" ht="15" customHeight="1" x14ac:dyDescent="0.2">
      <c r="A40" s="13" t="s">
        <v>136</v>
      </c>
      <c r="B40" s="14">
        <v>5.2666666666666675</v>
      </c>
      <c r="C40" s="14">
        <v>4.2449727715429759</v>
      </c>
      <c r="D40" s="14">
        <v>4.3640309328367879</v>
      </c>
      <c r="E40" s="14">
        <v>4.6000000000000005</v>
      </c>
      <c r="F40" s="14">
        <v>2.8000000000000003</v>
      </c>
      <c r="G40" s="14">
        <v>10</v>
      </c>
      <c r="H40" s="14">
        <v>10</v>
      </c>
      <c r="I40" s="14">
        <v>5</v>
      </c>
      <c r="J40" s="14">
        <v>10</v>
      </c>
      <c r="K40" s="14">
        <v>9.9554943157340059</v>
      </c>
      <c r="L40" s="14">
        <f>AVERAGE(Table1382[[#This Row],[2Bi Disappearance]:[2Bv Terrorism Injured ]])</f>
        <v>8.9910988631468012</v>
      </c>
      <c r="M40" s="14">
        <v>10</v>
      </c>
      <c r="N40" s="14">
        <v>10</v>
      </c>
      <c r="O40" s="15">
        <v>10</v>
      </c>
      <c r="P40" s="15">
        <f>AVERAGE(Table1382[[#This Row],[2Ci Female Genital Mutilation]:[2Ciii Equal Inheritance Rights]])</f>
        <v>10</v>
      </c>
      <c r="Q40" s="14">
        <f t="shared" si="9"/>
        <v>7.2636996210489331</v>
      </c>
      <c r="R40" s="14">
        <v>10</v>
      </c>
      <c r="S40" s="14">
        <v>10</v>
      </c>
      <c r="T40" s="14">
        <v>10</v>
      </c>
      <c r="U40" s="14">
        <f t="shared" si="10"/>
        <v>10</v>
      </c>
      <c r="V40" s="14">
        <v>10</v>
      </c>
      <c r="W40" s="14">
        <v>6.666666666666667</v>
      </c>
      <c r="X40" s="14">
        <f>AVERAGE(Table1382[[#This Row],[4A Freedom to establish religious organizations]:[4B Autonomy of religious organizations]])</f>
        <v>8.3333333333333339</v>
      </c>
      <c r="Y40" s="14">
        <v>10</v>
      </c>
      <c r="Z40" s="14">
        <v>10</v>
      </c>
      <c r="AA40" s="14">
        <v>6.666666666666667</v>
      </c>
      <c r="AB40" s="14">
        <v>0</v>
      </c>
      <c r="AC40" s="14">
        <v>6.666666666666667</v>
      </c>
      <c r="AD40" s="14">
        <f>AVERAGE(Table1382[[#This Row],[5Ci Political parties]:[5Ciii Educational, sporting and cultural organizations]])</f>
        <v>4.4444444444444446</v>
      </c>
      <c r="AE40" s="14">
        <v>7.5</v>
      </c>
      <c r="AF40" s="14">
        <v>0</v>
      </c>
      <c r="AG40" s="14">
        <v>10</v>
      </c>
      <c r="AH40" s="14">
        <f>AVERAGE(Table1382[[#This Row],[5Di Political parties]:[5Diii Educational, sporting and cultural organizations5]])</f>
        <v>5.833333333333333</v>
      </c>
      <c r="AI40" s="14">
        <f t="shared" si="17"/>
        <v>7.5694444444444438</v>
      </c>
      <c r="AJ40" s="14">
        <v>10</v>
      </c>
      <c r="AK40" s="15">
        <v>5</v>
      </c>
      <c r="AL40" s="15">
        <v>5.5</v>
      </c>
      <c r="AM40" s="15">
        <v>10</v>
      </c>
      <c r="AN40" s="15">
        <v>10</v>
      </c>
      <c r="AO40" s="15">
        <f>AVERAGE(Table1382[[#This Row],[6Di Access to foreign television (cable/ satellite)]:[6Dii Access to foreign newspapers]])</f>
        <v>10</v>
      </c>
      <c r="AP40" s="15">
        <v>10</v>
      </c>
      <c r="AQ40" s="14">
        <f t="shared" si="11"/>
        <v>8.1</v>
      </c>
      <c r="AR40" s="14">
        <v>10</v>
      </c>
      <c r="AS40" s="14">
        <v>10</v>
      </c>
      <c r="AT40" s="14">
        <v>10</v>
      </c>
      <c r="AU40" s="14">
        <f t="shared" si="12"/>
        <v>10</v>
      </c>
      <c r="AV40" s="14">
        <f t="shared" si="13"/>
        <v>10</v>
      </c>
      <c r="AW40" s="16">
        <f>AVERAGE(Table1382[[#This Row],[RULE OF LAW]],Table1382[[#This Row],[SECURITY &amp; SAFETY]],Table1382[[#This Row],[PERSONAL FREEDOM (minus S&amp;S and RoL)]],Table1382[[#This Row],[PERSONAL FREEDOM (minus S&amp;S and RoL)]])</f>
        <v>7.3662026830400116</v>
      </c>
      <c r="AX40" s="17">
        <v>5.9</v>
      </c>
      <c r="AY40" s="18">
        <f>AVERAGE(Table1382[[#This Row],[PERSONAL FREEDOM]:[ECONOMIC FREEDOM]])</f>
        <v>6.633101341520006</v>
      </c>
      <c r="AZ40" s="19">
        <f t="shared" si="14"/>
        <v>88</v>
      </c>
      <c r="BA40" s="20">
        <f t="shared" si="15"/>
        <v>6.63</v>
      </c>
      <c r="BB40" s="16">
        <f>Table1382[[#This Row],[1 Rule of Law]]</f>
        <v>4.6000000000000005</v>
      </c>
      <c r="BC40" s="16">
        <f>Table1382[[#This Row],[2 Security &amp; Safety]]</f>
        <v>7.2636996210489331</v>
      </c>
      <c r="BD40" s="16">
        <f t="shared" si="16"/>
        <v>8.8005555555555564</v>
      </c>
      <c r="BE40" s="1"/>
      <c r="BF40" s="1"/>
    </row>
    <row r="41" spans="1:58" ht="15" customHeight="1" x14ac:dyDescent="0.2">
      <c r="A41" s="13" t="s">
        <v>197</v>
      </c>
      <c r="B41" s="14">
        <v>3.3000000000000003</v>
      </c>
      <c r="C41" s="14">
        <v>4.6527639702120736</v>
      </c>
      <c r="D41" s="14">
        <v>4.5341480119170861</v>
      </c>
      <c r="E41" s="14">
        <v>4.2</v>
      </c>
      <c r="F41" s="14">
        <v>9.48</v>
      </c>
      <c r="G41" s="14">
        <v>5</v>
      </c>
      <c r="H41" s="14">
        <v>10</v>
      </c>
      <c r="I41" s="14">
        <v>10</v>
      </c>
      <c r="J41" s="14">
        <v>10</v>
      </c>
      <c r="K41" s="14">
        <v>10</v>
      </c>
      <c r="L41" s="14">
        <f>AVERAGE(Table1382[[#This Row],[2Bi Disappearance]:[2Bv Terrorism Injured ]])</f>
        <v>9</v>
      </c>
      <c r="M41" s="14">
        <v>0.99999999999999978</v>
      </c>
      <c r="N41" s="14">
        <v>5</v>
      </c>
      <c r="O41" s="15">
        <v>5</v>
      </c>
      <c r="P41" s="15">
        <f>AVERAGE(Table1382[[#This Row],[2Ci Female Genital Mutilation]:[2Ciii Equal Inheritance Rights]])</f>
        <v>3.6666666666666665</v>
      </c>
      <c r="Q41" s="14">
        <f t="shared" si="9"/>
        <v>7.3822222222222225</v>
      </c>
      <c r="R41" s="14">
        <v>0</v>
      </c>
      <c r="S41" s="14">
        <v>10</v>
      </c>
      <c r="T41" s="14">
        <v>10</v>
      </c>
      <c r="U41" s="14">
        <f t="shared" si="10"/>
        <v>6.666666666666667</v>
      </c>
      <c r="V41" s="14">
        <v>5</v>
      </c>
      <c r="W41" s="14">
        <v>3.3333333333333335</v>
      </c>
      <c r="X41" s="14">
        <f>AVERAGE(Table1382[[#This Row],[4A Freedom to establish religious organizations]:[4B Autonomy of religious organizations]])</f>
        <v>4.166666666666667</v>
      </c>
      <c r="Y41" s="14">
        <v>2.5</v>
      </c>
      <c r="Z41" s="14">
        <v>2.5</v>
      </c>
      <c r="AA41" s="14">
        <v>3.3333333333333335</v>
      </c>
      <c r="AB41" s="14">
        <v>6.666666666666667</v>
      </c>
      <c r="AC41" s="14">
        <v>3.3333333333333335</v>
      </c>
      <c r="AD41" s="14">
        <f>AVERAGE(Table1382[[#This Row],[5Ci Political parties]:[5Ciii Educational, sporting and cultural organizations]])</f>
        <v>4.4444444444444446</v>
      </c>
      <c r="AE41" s="14">
        <v>2.5</v>
      </c>
      <c r="AF41" s="14">
        <v>5</v>
      </c>
      <c r="AG41" s="14">
        <v>7.5</v>
      </c>
      <c r="AH41" s="14">
        <f>AVERAGE(Table1382[[#This Row],[5Di Political parties]:[5Diii Educational, sporting and cultural organizations5]])</f>
        <v>5</v>
      </c>
      <c r="AI41" s="14">
        <f t="shared" si="17"/>
        <v>3.6111111111111112</v>
      </c>
      <c r="AJ41" s="14">
        <v>10</v>
      </c>
      <c r="AK41" s="15">
        <v>3</v>
      </c>
      <c r="AL41" s="15">
        <v>4.75</v>
      </c>
      <c r="AM41" s="15">
        <v>6.666666666666667</v>
      </c>
      <c r="AN41" s="15">
        <v>6.666666666666667</v>
      </c>
      <c r="AO41" s="15">
        <f>AVERAGE(Table1382[[#This Row],[6Di Access to foreign television (cable/ satellite)]:[6Dii Access to foreign newspapers]])</f>
        <v>6.666666666666667</v>
      </c>
      <c r="AP41" s="15">
        <v>3.3333333333333335</v>
      </c>
      <c r="AQ41" s="14">
        <f t="shared" si="11"/>
        <v>5.55</v>
      </c>
      <c r="AR41" s="14">
        <v>5</v>
      </c>
      <c r="AS41" s="14">
        <v>0</v>
      </c>
      <c r="AT41" s="14" t="s">
        <v>208</v>
      </c>
      <c r="AU41" s="14">
        <f t="shared" si="12"/>
        <v>0</v>
      </c>
      <c r="AV41" s="14">
        <f t="shared" si="13"/>
        <v>2.5</v>
      </c>
      <c r="AW41" s="16">
        <f>AVERAGE(Table1382[[#This Row],[RULE OF LAW]],Table1382[[#This Row],[SECURITY &amp; SAFETY]],Table1382[[#This Row],[PERSONAL FREEDOM (minus S&amp;S and RoL)]],Table1382[[#This Row],[PERSONAL FREEDOM (minus S&amp;S and RoL)]])</f>
        <v>5.1450000000000005</v>
      </c>
      <c r="AX41" s="17">
        <v>6.62</v>
      </c>
      <c r="AY41" s="18">
        <f>AVERAGE(Table1382[[#This Row],[PERSONAL FREEDOM]:[ECONOMIC FREEDOM]])</f>
        <v>5.8825000000000003</v>
      </c>
      <c r="AZ41" s="19">
        <f t="shared" si="14"/>
        <v>120</v>
      </c>
      <c r="BA41" s="20">
        <f t="shared" si="15"/>
        <v>5.88</v>
      </c>
      <c r="BB41" s="16">
        <f>Table1382[[#This Row],[1 Rule of Law]]</f>
        <v>4.2</v>
      </c>
      <c r="BC41" s="16">
        <f>Table1382[[#This Row],[2 Security &amp; Safety]]</f>
        <v>7.3822222222222225</v>
      </c>
      <c r="BD41" s="16">
        <f t="shared" si="16"/>
        <v>4.4988888888888887</v>
      </c>
      <c r="BE41" s="1"/>
      <c r="BF41" s="1"/>
    </row>
    <row r="42" spans="1:58" ht="15" customHeight="1" x14ac:dyDescent="0.2">
      <c r="A42" s="13" t="s">
        <v>107</v>
      </c>
      <c r="B42" s="14">
        <v>4.4000000000000004</v>
      </c>
      <c r="C42" s="14">
        <v>4.9208337673934146</v>
      </c>
      <c r="D42" s="14">
        <v>2.4922651996829699</v>
      </c>
      <c r="E42" s="14">
        <v>3.9000000000000004</v>
      </c>
      <c r="F42" s="14">
        <v>0</v>
      </c>
      <c r="G42" s="14">
        <v>10</v>
      </c>
      <c r="H42" s="14">
        <v>10</v>
      </c>
      <c r="I42" s="14">
        <v>7.5</v>
      </c>
      <c r="J42" s="14">
        <v>10</v>
      </c>
      <c r="K42" s="14">
        <v>10</v>
      </c>
      <c r="L42" s="14">
        <f>AVERAGE(Table1382[[#This Row],[2Bi Disappearance]:[2Bv Terrorism Injured ]])</f>
        <v>9.5</v>
      </c>
      <c r="M42" s="14">
        <v>10</v>
      </c>
      <c r="N42" s="14">
        <v>10</v>
      </c>
      <c r="O42" s="15">
        <v>10</v>
      </c>
      <c r="P42" s="15">
        <f>AVERAGE(Table1382[[#This Row],[2Ci Female Genital Mutilation]:[2Ciii Equal Inheritance Rights]])</f>
        <v>10</v>
      </c>
      <c r="Q42" s="14">
        <f t="shared" si="9"/>
        <v>6.5</v>
      </c>
      <c r="R42" s="14">
        <v>10</v>
      </c>
      <c r="S42" s="14">
        <v>10</v>
      </c>
      <c r="T42" s="14">
        <v>10</v>
      </c>
      <c r="U42" s="14">
        <f t="shared" si="10"/>
        <v>10</v>
      </c>
      <c r="V42" s="14" t="s">
        <v>49</v>
      </c>
      <c r="W42" s="14" t="s">
        <v>49</v>
      </c>
      <c r="X42" s="14" t="s">
        <v>49</v>
      </c>
      <c r="Y42" s="14" t="s">
        <v>49</v>
      </c>
      <c r="Z42" s="14" t="s">
        <v>49</v>
      </c>
      <c r="AA42" s="14" t="s">
        <v>49</v>
      </c>
      <c r="AB42" s="14" t="s">
        <v>49</v>
      </c>
      <c r="AC42" s="14" t="s">
        <v>49</v>
      </c>
      <c r="AD42" s="14" t="s">
        <v>49</v>
      </c>
      <c r="AE42" s="14" t="s">
        <v>49</v>
      </c>
      <c r="AF42" s="14" t="s">
        <v>49</v>
      </c>
      <c r="AG42" s="14" t="s">
        <v>49</v>
      </c>
      <c r="AH42" s="14" t="s">
        <v>49</v>
      </c>
      <c r="AI42" s="14" t="s">
        <v>49</v>
      </c>
      <c r="AJ42" s="14">
        <v>10</v>
      </c>
      <c r="AK42" s="15">
        <v>6.666666666666667</v>
      </c>
      <c r="AL42" s="15">
        <v>5.5</v>
      </c>
      <c r="AM42" s="15" t="s">
        <v>49</v>
      </c>
      <c r="AN42" s="15" t="s">
        <v>49</v>
      </c>
      <c r="AO42" s="15" t="s">
        <v>49</v>
      </c>
      <c r="AP42" s="15" t="s">
        <v>49</v>
      </c>
      <c r="AQ42" s="14">
        <f t="shared" si="11"/>
        <v>7.3888888888888893</v>
      </c>
      <c r="AR42" s="14">
        <v>10</v>
      </c>
      <c r="AS42" s="14">
        <v>10</v>
      </c>
      <c r="AT42" s="14">
        <v>10</v>
      </c>
      <c r="AU42" s="14">
        <f t="shared" si="12"/>
        <v>10</v>
      </c>
      <c r="AV42" s="14">
        <f t="shared" si="13"/>
        <v>10</v>
      </c>
      <c r="AW42" s="16">
        <f>AVERAGE(Table1382[[#This Row],[RULE OF LAW]],Table1382[[#This Row],[SECURITY &amp; SAFETY]],Table1382[[#This Row],[PERSONAL FREEDOM (minus S&amp;S and RoL)]],Table1382[[#This Row],[PERSONAL FREEDOM (minus S&amp;S and RoL)]])</f>
        <v>7.1648148148148154</v>
      </c>
      <c r="AX42" s="17">
        <v>7.53</v>
      </c>
      <c r="AY42" s="18">
        <f>AVERAGE(Table1382[[#This Row],[PERSONAL FREEDOM]:[ECONOMIC FREEDOM]])</f>
        <v>7.3474074074074078</v>
      </c>
      <c r="AZ42" s="19">
        <f t="shared" si="14"/>
        <v>52</v>
      </c>
      <c r="BA42" s="20">
        <f t="shared" si="15"/>
        <v>7.35</v>
      </c>
      <c r="BB42" s="16">
        <f>Table1382[[#This Row],[1 Rule of Law]]</f>
        <v>3.9000000000000004</v>
      </c>
      <c r="BC42" s="16">
        <f>Table1382[[#This Row],[2 Security &amp; Safety]]</f>
        <v>6.5</v>
      </c>
      <c r="BD42" s="16">
        <f t="shared" si="16"/>
        <v>9.1296296296296298</v>
      </c>
      <c r="BE42" s="1"/>
      <c r="BF42" s="1"/>
    </row>
    <row r="43" spans="1:58" ht="15" customHeight="1" x14ac:dyDescent="0.2">
      <c r="A43" s="13" t="s">
        <v>72</v>
      </c>
      <c r="B43" s="14">
        <v>8.0333333333333332</v>
      </c>
      <c r="C43" s="14">
        <v>7.0721140291144122</v>
      </c>
      <c r="D43" s="14">
        <v>7.4817648470638627</v>
      </c>
      <c r="E43" s="14">
        <v>7.5</v>
      </c>
      <c r="F43" s="14">
        <v>7.4400000000000013</v>
      </c>
      <c r="G43" s="14">
        <v>10</v>
      </c>
      <c r="H43" s="14">
        <v>10</v>
      </c>
      <c r="I43" s="14">
        <v>10</v>
      </c>
      <c r="J43" s="14">
        <v>10</v>
      </c>
      <c r="K43" s="14">
        <v>10</v>
      </c>
      <c r="L43" s="14">
        <f>AVERAGE(Table1382[[#This Row],[2Bi Disappearance]:[2Bv Terrorism Injured ]])</f>
        <v>10</v>
      </c>
      <c r="M43" s="14">
        <v>10</v>
      </c>
      <c r="N43" s="14">
        <v>10</v>
      </c>
      <c r="O43" s="15">
        <v>10</v>
      </c>
      <c r="P43" s="15">
        <f>AVERAGE(Table1382[[#This Row],[2Ci Female Genital Mutilation]:[2Ciii Equal Inheritance Rights]])</f>
        <v>10</v>
      </c>
      <c r="Q43" s="14">
        <f t="shared" si="9"/>
        <v>9.1466666666666665</v>
      </c>
      <c r="R43" s="14">
        <v>10</v>
      </c>
      <c r="S43" s="14">
        <v>10</v>
      </c>
      <c r="T43" s="14">
        <v>10</v>
      </c>
      <c r="U43" s="14">
        <f t="shared" si="10"/>
        <v>10</v>
      </c>
      <c r="V43" s="14">
        <v>10</v>
      </c>
      <c r="W43" s="14">
        <v>10</v>
      </c>
      <c r="X43" s="14">
        <f>AVERAGE(Table1382[[#This Row],[4A Freedom to establish religious organizations]:[4B Autonomy of religious organizations]])</f>
        <v>10</v>
      </c>
      <c r="Y43" s="14">
        <v>10</v>
      </c>
      <c r="Z43" s="14">
        <v>10</v>
      </c>
      <c r="AA43" s="14">
        <v>10</v>
      </c>
      <c r="AB43" s="14">
        <v>10</v>
      </c>
      <c r="AC43" s="14">
        <v>10</v>
      </c>
      <c r="AD43" s="14">
        <f>AVERAGE(Table1382[[#This Row],[5Ci Political parties]:[5Ciii Educational, sporting and cultural organizations]])</f>
        <v>10</v>
      </c>
      <c r="AE43" s="14">
        <v>10</v>
      </c>
      <c r="AF43" s="14">
        <v>10</v>
      </c>
      <c r="AG43" s="14">
        <v>10</v>
      </c>
      <c r="AH43" s="14">
        <f>AVERAGE(Table1382[[#This Row],[5Di Political parties]:[5Diii Educational, sporting and cultural organizations5]])</f>
        <v>10</v>
      </c>
      <c r="AI43" s="14">
        <f>AVERAGE(Y43:Z43,AD43,AH43)</f>
        <v>10</v>
      </c>
      <c r="AJ43" s="14">
        <v>10</v>
      </c>
      <c r="AK43" s="15">
        <v>8.6666666666666661</v>
      </c>
      <c r="AL43" s="15">
        <v>8.75</v>
      </c>
      <c r="AM43" s="15">
        <v>10</v>
      </c>
      <c r="AN43" s="15">
        <v>10</v>
      </c>
      <c r="AO43" s="15">
        <f>AVERAGE(Table1382[[#This Row],[6Di Access to foreign television (cable/ satellite)]:[6Dii Access to foreign newspapers]])</f>
        <v>10</v>
      </c>
      <c r="AP43" s="15">
        <v>10</v>
      </c>
      <c r="AQ43" s="14">
        <f t="shared" si="11"/>
        <v>9.4833333333333325</v>
      </c>
      <c r="AR43" s="14">
        <v>10</v>
      </c>
      <c r="AS43" s="14">
        <v>10</v>
      </c>
      <c r="AT43" s="14">
        <v>10</v>
      </c>
      <c r="AU43" s="14">
        <f t="shared" si="12"/>
        <v>10</v>
      </c>
      <c r="AV43" s="14">
        <f t="shared" si="13"/>
        <v>10</v>
      </c>
      <c r="AW43" s="16">
        <f>AVERAGE(Table1382[[#This Row],[RULE OF LAW]],Table1382[[#This Row],[SECURITY &amp; SAFETY]],Table1382[[#This Row],[PERSONAL FREEDOM (minus S&amp;S and RoL)]],Table1382[[#This Row],[PERSONAL FREEDOM (minus S&amp;S and RoL)]])</f>
        <v>9.1100000000000012</v>
      </c>
      <c r="AX43" s="17">
        <v>7.72</v>
      </c>
      <c r="AY43" s="18">
        <f>AVERAGE(Table1382[[#This Row],[PERSONAL FREEDOM]:[ECONOMIC FREEDOM]])</f>
        <v>8.4150000000000009</v>
      </c>
      <c r="AZ43" s="19">
        <f t="shared" si="14"/>
        <v>14</v>
      </c>
      <c r="BA43" s="20">
        <f t="shared" si="15"/>
        <v>8.42</v>
      </c>
      <c r="BB43" s="16">
        <f>Table1382[[#This Row],[1 Rule of Law]]</f>
        <v>7.5</v>
      </c>
      <c r="BC43" s="16">
        <f>Table1382[[#This Row],[2 Security &amp; Safety]]</f>
        <v>9.1466666666666665</v>
      </c>
      <c r="BD43" s="16">
        <f t="shared" si="16"/>
        <v>9.8966666666666665</v>
      </c>
      <c r="BE43" s="1"/>
      <c r="BF43" s="1"/>
    </row>
    <row r="44" spans="1:58" ht="15" customHeight="1" x14ac:dyDescent="0.2">
      <c r="A44" s="13" t="s">
        <v>189</v>
      </c>
      <c r="B44" s="14">
        <v>3.9999999999999996</v>
      </c>
      <c r="C44" s="14">
        <v>4.5503186328219831</v>
      </c>
      <c r="D44" s="14">
        <v>4.9222093992779206</v>
      </c>
      <c r="E44" s="14">
        <v>4.5</v>
      </c>
      <c r="F44" s="14">
        <v>5.2</v>
      </c>
      <c r="G44" s="14">
        <v>5</v>
      </c>
      <c r="H44" s="14">
        <v>9.7935081455378707</v>
      </c>
      <c r="I44" s="14">
        <v>3.75</v>
      </c>
      <c r="J44" s="14">
        <v>9.888494398590451</v>
      </c>
      <c r="K44" s="14">
        <v>9.7968120152092659</v>
      </c>
      <c r="L44" s="14">
        <f>AVERAGE(Table1382[[#This Row],[2Bi Disappearance]:[2Bv Terrorism Injured ]])</f>
        <v>7.6457629118675188</v>
      </c>
      <c r="M44" s="14">
        <v>1.9999999999999996</v>
      </c>
      <c r="N44" s="14">
        <v>10</v>
      </c>
      <c r="O44" s="15">
        <v>5</v>
      </c>
      <c r="P44" s="15">
        <f>AVERAGE(Table1382[[#This Row],[2Ci Female Genital Mutilation]:[2Ciii Equal Inheritance Rights]])</f>
        <v>5.666666666666667</v>
      </c>
      <c r="Q44" s="14">
        <f t="shared" si="9"/>
        <v>6.1708098595113947</v>
      </c>
      <c r="R44" s="14">
        <v>10</v>
      </c>
      <c r="S44" s="14">
        <v>5</v>
      </c>
      <c r="T44" s="14">
        <v>10</v>
      </c>
      <c r="U44" s="14">
        <f t="shared" si="10"/>
        <v>8.3333333333333339</v>
      </c>
      <c r="V44" s="14">
        <v>7.5</v>
      </c>
      <c r="W44" s="14">
        <v>6.666666666666667</v>
      </c>
      <c r="X44" s="14">
        <f>AVERAGE(Table1382[[#This Row],[4A Freedom to establish religious organizations]:[4B Autonomy of religious organizations]])</f>
        <v>7.0833333333333339</v>
      </c>
      <c r="Y44" s="14">
        <v>2.5</v>
      </c>
      <c r="Z44" s="14">
        <v>2.5</v>
      </c>
      <c r="AA44" s="14">
        <v>0</v>
      </c>
      <c r="AB44" s="14">
        <v>0</v>
      </c>
      <c r="AC44" s="14">
        <v>3.3333333333333335</v>
      </c>
      <c r="AD44" s="14">
        <f>AVERAGE(Table1382[[#This Row],[5Ci Political parties]:[5Ciii Educational, sporting and cultural organizations]])</f>
        <v>1.1111111111111112</v>
      </c>
      <c r="AE44" s="14">
        <v>0</v>
      </c>
      <c r="AF44" s="14">
        <v>2.5</v>
      </c>
      <c r="AG44" s="14">
        <v>7.5</v>
      </c>
      <c r="AH44" s="14">
        <f>AVERAGE(Table1382[[#This Row],[5Di Political parties]:[5Diii Educational, sporting and cultural organizations5]])</f>
        <v>3.3333333333333335</v>
      </c>
      <c r="AI44" s="14">
        <f>AVERAGE(Y44:Z44,AD44,AH44)</f>
        <v>2.3611111111111112</v>
      </c>
      <c r="AJ44" s="14">
        <v>10</v>
      </c>
      <c r="AK44" s="15">
        <v>1.6666666666666667</v>
      </c>
      <c r="AL44" s="15">
        <v>1.75</v>
      </c>
      <c r="AM44" s="15">
        <v>6.666666666666667</v>
      </c>
      <c r="AN44" s="15">
        <v>6.666666666666667</v>
      </c>
      <c r="AO44" s="15">
        <f>AVERAGE(Table1382[[#This Row],[6Di Access to foreign television (cable/ satellite)]:[6Dii Access to foreign newspapers]])</f>
        <v>6.666666666666667</v>
      </c>
      <c r="AP44" s="15">
        <v>0</v>
      </c>
      <c r="AQ44" s="14">
        <f t="shared" si="11"/>
        <v>4.0166666666666666</v>
      </c>
      <c r="AR44" s="14">
        <v>5</v>
      </c>
      <c r="AS44" s="14">
        <v>0</v>
      </c>
      <c r="AT44" s="14">
        <v>0</v>
      </c>
      <c r="AU44" s="14">
        <f t="shared" si="12"/>
        <v>0</v>
      </c>
      <c r="AV44" s="14">
        <f t="shared" si="13"/>
        <v>2.5</v>
      </c>
      <c r="AW44" s="16">
        <f>AVERAGE(Table1382[[#This Row],[RULE OF LAW]],Table1382[[#This Row],[SECURITY &amp; SAFETY]],Table1382[[#This Row],[PERSONAL FREEDOM (minus S&amp;S and RoL)]],Table1382[[#This Row],[PERSONAL FREEDOM (minus S&amp;S and RoL)]])</f>
        <v>5.0971469093222925</v>
      </c>
      <c r="AX44" s="17">
        <v>5.41</v>
      </c>
      <c r="AY44" s="18">
        <f>AVERAGE(Table1382[[#This Row],[PERSONAL FREEDOM]:[ECONOMIC FREEDOM]])</f>
        <v>5.2535734546611463</v>
      </c>
      <c r="AZ44" s="19">
        <f t="shared" si="14"/>
        <v>133</v>
      </c>
      <c r="BA44" s="20">
        <f t="shared" si="15"/>
        <v>5.25</v>
      </c>
      <c r="BB44" s="16">
        <f>Table1382[[#This Row],[1 Rule of Law]]</f>
        <v>4.5</v>
      </c>
      <c r="BC44" s="16">
        <f>Table1382[[#This Row],[2 Security &amp; Safety]]</f>
        <v>6.1708098595113947</v>
      </c>
      <c r="BD44" s="16">
        <f t="shared" si="16"/>
        <v>4.858888888888889</v>
      </c>
      <c r="BE44" s="1"/>
      <c r="BF44" s="1"/>
    </row>
    <row r="45" spans="1:58" ht="15" customHeight="1" x14ac:dyDescent="0.2">
      <c r="A45" s="13" t="s">
        <v>121</v>
      </c>
      <c r="B45" s="14" t="s">
        <v>49</v>
      </c>
      <c r="C45" s="14" t="s">
        <v>49</v>
      </c>
      <c r="D45" s="14" t="s">
        <v>49</v>
      </c>
      <c r="E45" s="14">
        <v>4.3430080000000002</v>
      </c>
      <c r="F45" s="14">
        <v>8.4</v>
      </c>
      <c r="G45" s="14">
        <v>10</v>
      </c>
      <c r="H45" s="14">
        <v>10</v>
      </c>
      <c r="I45" s="14" t="s">
        <v>49</v>
      </c>
      <c r="J45" s="14">
        <v>10</v>
      </c>
      <c r="K45" s="14">
        <v>10</v>
      </c>
      <c r="L45" s="14">
        <f>AVERAGE(Table1382[[#This Row],[2Bi Disappearance]:[2Bv Terrorism Injured ]])</f>
        <v>10</v>
      </c>
      <c r="M45" s="14">
        <v>10</v>
      </c>
      <c r="N45" s="14">
        <v>10</v>
      </c>
      <c r="O45" s="15">
        <v>10</v>
      </c>
      <c r="P45" s="15">
        <f>AVERAGE(Table1382[[#This Row],[2Ci Female Genital Mutilation]:[2Ciii Equal Inheritance Rights]])</f>
        <v>10</v>
      </c>
      <c r="Q45" s="14">
        <f t="shared" si="9"/>
        <v>9.4666666666666668</v>
      </c>
      <c r="R45" s="14">
        <v>5</v>
      </c>
      <c r="S45" s="14">
        <v>10</v>
      </c>
      <c r="T45" s="14">
        <v>10</v>
      </c>
      <c r="U45" s="14">
        <f t="shared" si="10"/>
        <v>8.3333333333333339</v>
      </c>
      <c r="V45" s="14" t="s">
        <v>49</v>
      </c>
      <c r="W45" s="14" t="s">
        <v>49</v>
      </c>
      <c r="X45" s="14" t="s">
        <v>49</v>
      </c>
      <c r="Y45" s="14" t="s">
        <v>49</v>
      </c>
      <c r="Z45" s="14" t="s">
        <v>49</v>
      </c>
      <c r="AA45" s="14" t="s">
        <v>49</v>
      </c>
      <c r="AB45" s="14" t="s">
        <v>49</v>
      </c>
      <c r="AC45" s="14" t="s">
        <v>49</v>
      </c>
      <c r="AD45" s="14" t="s">
        <v>49</v>
      </c>
      <c r="AE45" s="14" t="s">
        <v>49</v>
      </c>
      <c r="AF45" s="14" t="s">
        <v>49</v>
      </c>
      <c r="AG45" s="14" t="s">
        <v>49</v>
      </c>
      <c r="AH45" s="14" t="s">
        <v>49</v>
      </c>
      <c r="AI45" s="14" t="s">
        <v>49</v>
      </c>
      <c r="AJ45" s="14">
        <v>10</v>
      </c>
      <c r="AK45" s="15">
        <v>5.333333333333333</v>
      </c>
      <c r="AL45" s="15">
        <v>5.5</v>
      </c>
      <c r="AM45" s="15" t="s">
        <v>49</v>
      </c>
      <c r="AN45" s="15" t="s">
        <v>49</v>
      </c>
      <c r="AO45" s="15" t="s">
        <v>49</v>
      </c>
      <c r="AP45" s="15" t="s">
        <v>49</v>
      </c>
      <c r="AQ45" s="14">
        <f t="shared" si="11"/>
        <v>6.9444444444444438</v>
      </c>
      <c r="AR45" s="14">
        <v>10</v>
      </c>
      <c r="AS45" s="14">
        <v>10</v>
      </c>
      <c r="AT45" s="14">
        <v>10</v>
      </c>
      <c r="AU45" s="14">
        <f t="shared" si="12"/>
        <v>10</v>
      </c>
      <c r="AV45" s="14">
        <f t="shared" si="13"/>
        <v>10</v>
      </c>
      <c r="AW45" s="16">
        <f>AVERAGE(Table1382[[#This Row],[RULE OF LAW]],Table1382[[#This Row],[SECURITY &amp; SAFETY]],Table1382[[#This Row],[PERSONAL FREEDOM (minus S&amp;S and RoL)]],Table1382[[#This Row],[PERSONAL FREEDOM (minus S&amp;S and RoL)]])</f>
        <v>7.6653816296296284</v>
      </c>
      <c r="AX45" s="17">
        <v>7.19</v>
      </c>
      <c r="AY45" s="18">
        <f>AVERAGE(Table1382[[#This Row],[PERSONAL FREEDOM]:[ECONOMIC FREEDOM]])</f>
        <v>7.4276908148148149</v>
      </c>
      <c r="AZ45" s="19">
        <f t="shared" si="14"/>
        <v>48</v>
      </c>
      <c r="BA45" s="20">
        <f t="shared" si="15"/>
        <v>7.43</v>
      </c>
      <c r="BB45" s="16">
        <f>Table1382[[#This Row],[1 Rule of Law]]</f>
        <v>4.3430080000000002</v>
      </c>
      <c r="BC45" s="16">
        <f>Table1382[[#This Row],[2 Security &amp; Safety]]</f>
        <v>9.4666666666666668</v>
      </c>
      <c r="BD45" s="16">
        <f t="shared" si="16"/>
        <v>8.4259259259259256</v>
      </c>
      <c r="BE45" s="1"/>
      <c r="BF45" s="1"/>
    </row>
    <row r="46" spans="1:58" ht="15" customHeight="1" x14ac:dyDescent="0.2">
      <c r="A46" s="13" t="s">
        <v>58</v>
      </c>
      <c r="B46" s="14">
        <v>9.6666666666666661</v>
      </c>
      <c r="C46" s="14">
        <v>7.8844386724111288</v>
      </c>
      <c r="D46" s="14">
        <v>8.6739846113270005</v>
      </c>
      <c r="E46" s="14">
        <v>8.6999999999999993</v>
      </c>
      <c r="F46" s="14">
        <v>9</v>
      </c>
      <c r="G46" s="14">
        <v>10</v>
      </c>
      <c r="H46" s="14">
        <v>10</v>
      </c>
      <c r="I46" s="14">
        <v>10</v>
      </c>
      <c r="J46" s="14">
        <v>10</v>
      </c>
      <c r="K46" s="14">
        <v>9.9623593108667343</v>
      </c>
      <c r="L46" s="14">
        <f>AVERAGE(Table1382[[#This Row],[2Bi Disappearance]:[2Bv Terrorism Injured ]])</f>
        <v>9.9924718621733462</v>
      </c>
      <c r="M46" s="14">
        <v>10</v>
      </c>
      <c r="N46" s="14">
        <v>10</v>
      </c>
      <c r="O46" s="15">
        <v>10</v>
      </c>
      <c r="P46" s="15">
        <f>AVERAGE(Table1382[[#This Row],[2Ci Female Genital Mutilation]:[2Ciii Equal Inheritance Rights]])</f>
        <v>10</v>
      </c>
      <c r="Q46" s="14">
        <f t="shared" si="9"/>
        <v>9.6641572873911148</v>
      </c>
      <c r="R46" s="14">
        <v>10</v>
      </c>
      <c r="S46" s="14">
        <v>10</v>
      </c>
      <c r="T46" s="14">
        <v>10</v>
      </c>
      <c r="U46" s="14">
        <f t="shared" si="10"/>
        <v>10</v>
      </c>
      <c r="V46" s="14">
        <v>10</v>
      </c>
      <c r="W46" s="14">
        <v>10</v>
      </c>
      <c r="X46" s="14">
        <f>AVERAGE(Table1382[[#This Row],[4A Freedom to establish religious organizations]:[4B Autonomy of religious organizations]])</f>
        <v>10</v>
      </c>
      <c r="Y46" s="14">
        <v>10</v>
      </c>
      <c r="Z46" s="14">
        <v>10</v>
      </c>
      <c r="AA46" s="14">
        <v>10</v>
      </c>
      <c r="AB46" s="14">
        <v>10</v>
      </c>
      <c r="AC46" s="14">
        <v>10</v>
      </c>
      <c r="AD46" s="14">
        <f>AVERAGE(Table1382[[#This Row],[5Ci Political parties]:[5Ciii Educational, sporting and cultural organizations]])</f>
        <v>10</v>
      </c>
      <c r="AE46" s="14">
        <v>10</v>
      </c>
      <c r="AF46" s="14">
        <v>10</v>
      </c>
      <c r="AG46" s="14">
        <v>10</v>
      </c>
      <c r="AH46" s="14">
        <f>AVERAGE(Table1382[[#This Row],[5Di Political parties]:[5Diii Educational, sporting and cultural organizations5]])</f>
        <v>10</v>
      </c>
      <c r="AI46" s="14">
        <f>AVERAGE(Y46:Z46,AD46,AH46)</f>
        <v>10</v>
      </c>
      <c r="AJ46" s="14">
        <v>10</v>
      </c>
      <c r="AK46" s="15">
        <v>9</v>
      </c>
      <c r="AL46" s="15">
        <v>9.25</v>
      </c>
      <c r="AM46" s="15">
        <v>10</v>
      </c>
      <c r="AN46" s="15">
        <v>10</v>
      </c>
      <c r="AO46" s="15">
        <f>AVERAGE(Table1382[[#This Row],[6Di Access to foreign television (cable/ satellite)]:[6Dii Access to foreign newspapers]])</f>
        <v>10</v>
      </c>
      <c r="AP46" s="15">
        <v>10</v>
      </c>
      <c r="AQ46" s="14">
        <f t="shared" si="11"/>
        <v>9.65</v>
      </c>
      <c r="AR46" s="14">
        <v>10</v>
      </c>
      <c r="AS46" s="14">
        <v>10</v>
      </c>
      <c r="AT46" s="14">
        <v>10</v>
      </c>
      <c r="AU46" s="14">
        <f t="shared" si="12"/>
        <v>10</v>
      </c>
      <c r="AV46" s="14">
        <f t="shared" si="13"/>
        <v>10</v>
      </c>
      <c r="AW46" s="16">
        <f>AVERAGE(Table1382[[#This Row],[RULE OF LAW]],Table1382[[#This Row],[SECURITY &amp; SAFETY]],Table1382[[#This Row],[PERSONAL FREEDOM (minus S&amp;S and RoL)]],Table1382[[#This Row],[PERSONAL FREEDOM (minus S&amp;S and RoL)]])</f>
        <v>9.5560393218477788</v>
      </c>
      <c r="AX46" s="17">
        <v>7.79</v>
      </c>
      <c r="AY46" s="18">
        <f>AVERAGE(Table1382[[#This Row],[PERSONAL FREEDOM]:[ECONOMIC FREEDOM]])</f>
        <v>8.6730196609238899</v>
      </c>
      <c r="AZ46" s="19">
        <f t="shared" si="14"/>
        <v>6</v>
      </c>
      <c r="BA46" s="20">
        <f t="shared" si="15"/>
        <v>8.67</v>
      </c>
      <c r="BB46" s="16">
        <f>Table1382[[#This Row],[1 Rule of Law]]</f>
        <v>8.6999999999999993</v>
      </c>
      <c r="BC46" s="16">
        <f>Table1382[[#This Row],[2 Security &amp; Safety]]</f>
        <v>9.6641572873911148</v>
      </c>
      <c r="BD46" s="16">
        <f t="shared" si="16"/>
        <v>9.93</v>
      </c>
      <c r="BE46" s="1"/>
      <c r="BF46" s="1"/>
    </row>
    <row r="47" spans="1:58" ht="15" customHeight="1" x14ac:dyDescent="0.2">
      <c r="A47" s="13" t="s">
        <v>82</v>
      </c>
      <c r="B47" s="14">
        <v>7.3666666666666671</v>
      </c>
      <c r="C47" s="14">
        <v>6.8357906496912673</v>
      </c>
      <c r="D47" s="14">
        <v>6.8780257928593871</v>
      </c>
      <c r="E47" s="14">
        <v>7</v>
      </c>
      <c r="F47" s="14">
        <v>9.48</v>
      </c>
      <c r="G47" s="14">
        <v>10</v>
      </c>
      <c r="H47" s="14">
        <v>10</v>
      </c>
      <c r="I47" s="14">
        <v>7.5</v>
      </c>
      <c r="J47" s="14">
        <v>10</v>
      </c>
      <c r="K47" s="14">
        <v>9.9967885637930607</v>
      </c>
      <c r="L47" s="14">
        <f>AVERAGE(Table1382[[#This Row],[2Bi Disappearance]:[2Bv Terrorism Injured ]])</f>
        <v>9.4993577127586128</v>
      </c>
      <c r="M47" s="14">
        <v>9.5</v>
      </c>
      <c r="N47" s="14">
        <v>10</v>
      </c>
      <c r="O47" s="15">
        <v>10</v>
      </c>
      <c r="P47" s="15">
        <f>AVERAGE(Table1382[[#This Row],[2Ci Female Genital Mutilation]:[2Ciii Equal Inheritance Rights]])</f>
        <v>9.8333333333333339</v>
      </c>
      <c r="Q47" s="14">
        <f t="shared" si="9"/>
        <v>9.6042303486973157</v>
      </c>
      <c r="R47" s="14">
        <v>10</v>
      </c>
      <c r="S47" s="14">
        <v>10</v>
      </c>
      <c r="T47" s="14">
        <v>10</v>
      </c>
      <c r="U47" s="14">
        <f t="shared" si="10"/>
        <v>10</v>
      </c>
      <c r="V47" s="14">
        <v>10</v>
      </c>
      <c r="W47" s="14">
        <v>10</v>
      </c>
      <c r="X47" s="14">
        <f>AVERAGE(Table1382[[#This Row],[4A Freedom to establish religious organizations]:[4B Autonomy of religious organizations]])</f>
        <v>10</v>
      </c>
      <c r="Y47" s="14">
        <v>10</v>
      </c>
      <c r="Z47" s="14">
        <v>10</v>
      </c>
      <c r="AA47" s="14">
        <v>10</v>
      </c>
      <c r="AB47" s="14">
        <v>10</v>
      </c>
      <c r="AC47" s="14">
        <v>6.666666666666667</v>
      </c>
      <c r="AD47" s="14">
        <f>AVERAGE(Table1382[[#This Row],[5Ci Political parties]:[5Ciii Educational, sporting and cultural organizations]])</f>
        <v>8.8888888888888893</v>
      </c>
      <c r="AE47" s="14">
        <v>10</v>
      </c>
      <c r="AF47" s="14">
        <v>10</v>
      </c>
      <c r="AG47" s="14">
        <v>10</v>
      </c>
      <c r="AH47" s="14">
        <f>AVERAGE(Table1382[[#This Row],[5Di Political parties]:[5Diii Educational, sporting and cultural organizations5]])</f>
        <v>10</v>
      </c>
      <c r="AI47" s="14">
        <f>AVERAGE(Y47:Z47,AD47,AH47)</f>
        <v>9.7222222222222214</v>
      </c>
      <c r="AJ47" s="14">
        <v>10</v>
      </c>
      <c r="AK47" s="15">
        <v>8</v>
      </c>
      <c r="AL47" s="15">
        <v>7.75</v>
      </c>
      <c r="AM47" s="15">
        <v>10</v>
      </c>
      <c r="AN47" s="15">
        <v>10</v>
      </c>
      <c r="AO47" s="15">
        <f>AVERAGE(Table1382[[#This Row],[6Di Access to foreign television (cable/ satellite)]:[6Dii Access to foreign newspapers]])</f>
        <v>10</v>
      </c>
      <c r="AP47" s="15">
        <v>10</v>
      </c>
      <c r="AQ47" s="14">
        <f t="shared" si="11"/>
        <v>9.15</v>
      </c>
      <c r="AR47" s="14">
        <v>10</v>
      </c>
      <c r="AS47" s="14">
        <v>10</v>
      </c>
      <c r="AT47" s="14">
        <v>10</v>
      </c>
      <c r="AU47" s="14">
        <f t="shared" si="12"/>
        <v>10</v>
      </c>
      <c r="AV47" s="14">
        <f t="shared" si="13"/>
        <v>10</v>
      </c>
      <c r="AW47" s="16">
        <f>AVERAGE(Table1382[[#This Row],[RULE OF LAW]],Table1382[[#This Row],[SECURITY &amp; SAFETY]],Table1382[[#This Row],[PERSONAL FREEDOM (minus S&amp;S and RoL)]],Table1382[[#This Row],[PERSONAL FREEDOM (minus S&amp;S and RoL)]])</f>
        <v>9.0382798093965508</v>
      </c>
      <c r="AX47" s="17">
        <v>7.43</v>
      </c>
      <c r="AY47" s="18">
        <f>AVERAGE(Table1382[[#This Row],[PERSONAL FREEDOM]:[ECONOMIC FREEDOM]])</f>
        <v>8.2341399046982744</v>
      </c>
      <c r="AZ47" s="19">
        <f t="shared" si="14"/>
        <v>21</v>
      </c>
      <c r="BA47" s="20">
        <f t="shared" si="15"/>
        <v>8.23</v>
      </c>
      <c r="BB47" s="16">
        <f>Table1382[[#This Row],[1 Rule of Law]]</f>
        <v>7</v>
      </c>
      <c r="BC47" s="16">
        <f>Table1382[[#This Row],[2 Security &amp; Safety]]</f>
        <v>9.6042303486973157</v>
      </c>
      <c r="BD47" s="16">
        <f t="shared" si="16"/>
        <v>9.7744444444444447</v>
      </c>
      <c r="BE47" s="1"/>
      <c r="BF47" s="1"/>
    </row>
    <row r="48" spans="1:58" ht="15" customHeight="1" x14ac:dyDescent="0.2">
      <c r="A48" s="13" t="s">
        <v>184</v>
      </c>
      <c r="B48" s="14" t="s">
        <v>49</v>
      </c>
      <c r="C48" s="14" t="s">
        <v>49</v>
      </c>
      <c r="D48" s="14" t="s">
        <v>49</v>
      </c>
      <c r="E48" s="14">
        <v>4.8055539999999999</v>
      </c>
      <c r="F48" s="14">
        <v>6.36</v>
      </c>
      <c r="G48" s="14">
        <v>10</v>
      </c>
      <c r="H48" s="14">
        <v>10</v>
      </c>
      <c r="I48" s="14">
        <v>7.5</v>
      </c>
      <c r="J48" s="14">
        <v>10</v>
      </c>
      <c r="K48" s="14">
        <v>10</v>
      </c>
      <c r="L48" s="14">
        <f>AVERAGE(Table1382[[#This Row],[2Bi Disappearance]:[2Bv Terrorism Injured ]])</f>
        <v>9.5</v>
      </c>
      <c r="M48" s="14">
        <v>10</v>
      </c>
      <c r="N48" s="14">
        <v>10</v>
      </c>
      <c r="O48" s="15">
        <v>0</v>
      </c>
      <c r="P48" s="15">
        <f>AVERAGE(Table1382[[#This Row],[2Ci Female Genital Mutilation]:[2Ciii Equal Inheritance Rights]])</f>
        <v>6.666666666666667</v>
      </c>
      <c r="Q48" s="14">
        <f t="shared" si="9"/>
        <v>7.5088888888888894</v>
      </c>
      <c r="R48" s="14">
        <v>0</v>
      </c>
      <c r="S48" s="14">
        <v>0</v>
      </c>
      <c r="T48" s="14">
        <v>5</v>
      </c>
      <c r="U48" s="14">
        <f t="shared" si="10"/>
        <v>1.6666666666666667</v>
      </c>
      <c r="V48" s="14">
        <v>10</v>
      </c>
      <c r="W48" s="14">
        <v>6.666666666666667</v>
      </c>
      <c r="X48" s="14">
        <f>AVERAGE(Table1382[[#This Row],[4A Freedom to establish religious organizations]:[4B Autonomy of religious organizations]])</f>
        <v>8.3333333333333339</v>
      </c>
      <c r="Y48" s="14">
        <v>5</v>
      </c>
      <c r="Z48" s="14">
        <v>5</v>
      </c>
      <c r="AA48" s="14">
        <v>3.3333333333333335</v>
      </c>
      <c r="AB48" s="14">
        <v>6.666666666666667</v>
      </c>
      <c r="AC48" s="14">
        <v>3.3333333333333335</v>
      </c>
      <c r="AD48" s="14">
        <f>AVERAGE(Table1382[[#This Row],[5Ci Political parties]:[5Ciii Educational, sporting and cultural organizations]])</f>
        <v>4.4444444444444446</v>
      </c>
      <c r="AE48" s="14">
        <v>7.5</v>
      </c>
      <c r="AF48" s="14">
        <v>10</v>
      </c>
      <c r="AG48" s="14">
        <v>10</v>
      </c>
      <c r="AH48" s="14">
        <f>AVERAGE(Table1382[[#This Row],[5Di Political parties]:[5Diii Educational, sporting and cultural organizations5]])</f>
        <v>9.1666666666666661</v>
      </c>
      <c r="AI48" s="14">
        <f>AVERAGE(Y48:Z48,AD48,AH48)</f>
        <v>5.9027777777777777</v>
      </c>
      <c r="AJ48" s="14">
        <v>10</v>
      </c>
      <c r="AK48" s="15">
        <v>2</v>
      </c>
      <c r="AL48" s="15">
        <v>4.25</v>
      </c>
      <c r="AM48" s="15">
        <v>10</v>
      </c>
      <c r="AN48" s="15">
        <v>6.666666666666667</v>
      </c>
      <c r="AO48" s="15">
        <f>AVERAGE(Table1382[[#This Row],[6Di Access to foreign television (cable/ satellite)]:[6Dii Access to foreign newspapers]])</f>
        <v>8.3333333333333339</v>
      </c>
      <c r="AP48" s="15">
        <v>10</v>
      </c>
      <c r="AQ48" s="14">
        <f t="shared" si="11"/>
        <v>6.916666666666667</v>
      </c>
      <c r="AR48" s="14">
        <v>0</v>
      </c>
      <c r="AS48" s="14">
        <v>10</v>
      </c>
      <c r="AT48" s="14">
        <v>10</v>
      </c>
      <c r="AU48" s="14">
        <f t="shared" si="12"/>
        <v>10</v>
      </c>
      <c r="AV48" s="14">
        <f t="shared" si="13"/>
        <v>5</v>
      </c>
      <c r="AW48" s="16">
        <f>AVERAGE(Table1382[[#This Row],[RULE OF LAW]],Table1382[[#This Row],[SECURITY &amp; SAFETY]],Table1382[[#This Row],[PERSONAL FREEDOM (minus S&amp;S and RoL)]],Table1382[[#This Row],[PERSONAL FREEDOM (minus S&amp;S and RoL)]])</f>
        <v>5.860555166666666</v>
      </c>
      <c r="AX48" s="17">
        <v>5.95</v>
      </c>
      <c r="AY48" s="18">
        <f>AVERAGE(Table1382[[#This Row],[PERSONAL FREEDOM]:[ECONOMIC FREEDOM]])</f>
        <v>5.9052775833333335</v>
      </c>
      <c r="AZ48" s="19">
        <f t="shared" si="14"/>
        <v>119</v>
      </c>
      <c r="BA48" s="20">
        <f t="shared" si="15"/>
        <v>5.91</v>
      </c>
      <c r="BB48" s="16">
        <f>Table1382[[#This Row],[1 Rule of Law]]</f>
        <v>4.8055539999999999</v>
      </c>
      <c r="BC48" s="16">
        <f>Table1382[[#This Row],[2 Security &amp; Safety]]</f>
        <v>7.5088888888888894</v>
      </c>
      <c r="BD48" s="16">
        <f t="shared" si="16"/>
        <v>5.5638888888888882</v>
      </c>
      <c r="BE48" s="1"/>
      <c r="BF48" s="1"/>
    </row>
    <row r="49" spans="1:58" ht="15" customHeight="1" x14ac:dyDescent="0.2">
      <c r="A49" s="13" t="s">
        <v>91</v>
      </c>
      <c r="B49" s="14">
        <v>5.333333333333333</v>
      </c>
      <c r="C49" s="14">
        <v>6.1401069581892118</v>
      </c>
      <c r="D49" s="14">
        <v>6.5725908630084664</v>
      </c>
      <c r="E49" s="14">
        <v>6</v>
      </c>
      <c r="F49" s="14">
        <v>7.6</v>
      </c>
      <c r="G49" s="14">
        <v>10</v>
      </c>
      <c r="H49" s="14">
        <v>0</v>
      </c>
      <c r="I49" s="14">
        <v>0</v>
      </c>
      <c r="J49" s="14">
        <v>8.9938884917328217</v>
      </c>
      <c r="K49" s="14">
        <v>7.1209732224969935</v>
      </c>
      <c r="L49" s="14">
        <f>AVERAGE(Table1382[[#This Row],[2Bi Disappearance]:[2Bv Terrorism Injured ]])</f>
        <v>5.2229723428459627</v>
      </c>
      <c r="M49" s="14">
        <v>10</v>
      </c>
      <c r="N49" s="14">
        <v>10</v>
      </c>
      <c r="O49" s="15">
        <v>10</v>
      </c>
      <c r="P49" s="15">
        <f>AVERAGE(Table1382[[#This Row],[2Ci Female Genital Mutilation]:[2Ciii Equal Inheritance Rights]])</f>
        <v>10</v>
      </c>
      <c r="Q49" s="14">
        <f t="shared" si="9"/>
        <v>7.6076574476153205</v>
      </c>
      <c r="R49" s="14">
        <v>10</v>
      </c>
      <c r="S49" s="14">
        <v>10</v>
      </c>
      <c r="T49" s="14">
        <v>10</v>
      </c>
      <c r="U49" s="14">
        <f t="shared" si="10"/>
        <v>10</v>
      </c>
      <c r="V49" s="14" t="s">
        <v>49</v>
      </c>
      <c r="W49" s="14" t="s">
        <v>49</v>
      </c>
      <c r="X49" s="14" t="s">
        <v>49</v>
      </c>
      <c r="Y49" s="14" t="s">
        <v>49</v>
      </c>
      <c r="Z49" s="14" t="s">
        <v>49</v>
      </c>
      <c r="AA49" s="14" t="s">
        <v>49</v>
      </c>
      <c r="AB49" s="14" t="s">
        <v>49</v>
      </c>
      <c r="AC49" s="14" t="s">
        <v>49</v>
      </c>
      <c r="AD49" s="14" t="s">
        <v>49</v>
      </c>
      <c r="AE49" s="14" t="s">
        <v>49</v>
      </c>
      <c r="AF49" s="14" t="s">
        <v>49</v>
      </c>
      <c r="AG49" s="14" t="s">
        <v>49</v>
      </c>
      <c r="AH49" s="14" t="s">
        <v>49</v>
      </c>
      <c r="AI49" s="14" t="s">
        <v>49</v>
      </c>
      <c r="AJ49" s="14">
        <v>0</v>
      </c>
      <c r="AK49" s="15">
        <v>5.333333333333333</v>
      </c>
      <c r="AL49" s="15">
        <v>2.75</v>
      </c>
      <c r="AM49" s="15" t="s">
        <v>49</v>
      </c>
      <c r="AN49" s="15" t="s">
        <v>49</v>
      </c>
      <c r="AO49" s="15" t="s">
        <v>49</v>
      </c>
      <c r="AP49" s="15" t="s">
        <v>49</v>
      </c>
      <c r="AQ49" s="14">
        <f t="shared" si="11"/>
        <v>2.6944444444444442</v>
      </c>
      <c r="AR49" s="14">
        <v>10</v>
      </c>
      <c r="AS49" s="14">
        <v>10</v>
      </c>
      <c r="AT49" s="14">
        <v>10</v>
      </c>
      <c r="AU49" s="14">
        <f t="shared" si="12"/>
        <v>10</v>
      </c>
      <c r="AV49" s="14">
        <f t="shared" si="13"/>
        <v>10</v>
      </c>
      <c r="AW49" s="16">
        <f>AVERAGE(Table1382[[#This Row],[RULE OF LAW]],Table1382[[#This Row],[SECURITY &amp; SAFETY]],Table1382[[#This Row],[PERSONAL FREEDOM (minus S&amp;S and RoL)]],Table1382[[#This Row],[PERSONAL FREEDOM (minus S&amp;S and RoL)]])</f>
        <v>7.1843217693112367</v>
      </c>
      <c r="AX49" s="17">
        <v>7.45</v>
      </c>
      <c r="AY49" s="18">
        <f>AVERAGE(Table1382[[#This Row],[PERSONAL FREEDOM]:[ECONOMIC FREEDOM]])</f>
        <v>7.3171608846556184</v>
      </c>
      <c r="AZ49" s="19">
        <f t="shared" si="14"/>
        <v>55</v>
      </c>
      <c r="BA49" s="20">
        <f t="shared" si="15"/>
        <v>7.32</v>
      </c>
      <c r="BB49" s="16">
        <f>Table1382[[#This Row],[1 Rule of Law]]</f>
        <v>6</v>
      </c>
      <c r="BC49" s="16">
        <f>Table1382[[#This Row],[2 Security &amp; Safety]]</f>
        <v>7.6076574476153205</v>
      </c>
      <c r="BD49" s="16">
        <f t="shared" si="16"/>
        <v>7.564814814814814</v>
      </c>
      <c r="BE49" s="1"/>
      <c r="BF49" s="1"/>
    </row>
    <row r="50" spans="1:58" ht="15" customHeight="1" x14ac:dyDescent="0.2">
      <c r="A50" s="13" t="s">
        <v>62</v>
      </c>
      <c r="B50" s="14">
        <v>8.1333333333333346</v>
      </c>
      <c r="C50" s="14">
        <v>7.9997998504833667</v>
      </c>
      <c r="D50" s="14">
        <v>7.6079168786827562</v>
      </c>
      <c r="E50" s="14">
        <v>7.9</v>
      </c>
      <c r="F50" s="14">
        <v>9.64</v>
      </c>
      <c r="G50" s="14">
        <v>10</v>
      </c>
      <c r="H50" s="14">
        <v>10</v>
      </c>
      <c r="I50" s="14">
        <v>10</v>
      </c>
      <c r="J50" s="14">
        <v>10</v>
      </c>
      <c r="K50" s="14">
        <v>9.9951284919319967</v>
      </c>
      <c r="L50" s="14">
        <f>AVERAGE(Table1382[[#This Row],[2Bi Disappearance]:[2Bv Terrorism Injured ]])</f>
        <v>9.999025698386399</v>
      </c>
      <c r="M50" s="14">
        <v>9.5</v>
      </c>
      <c r="N50" s="14">
        <v>10</v>
      </c>
      <c r="O50" s="15">
        <v>10</v>
      </c>
      <c r="P50" s="15">
        <f>AVERAGE(Table1382[[#This Row],[2Ci Female Genital Mutilation]:[2Ciii Equal Inheritance Rights]])</f>
        <v>9.8333333333333339</v>
      </c>
      <c r="Q50" s="14">
        <f t="shared" si="9"/>
        <v>9.8241196772399118</v>
      </c>
      <c r="R50" s="14">
        <v>10</v>
      </c>
      <c r="S50" s="14">
        <v>10</v>
      </c>
      <c r="T50" s="14">
        <v>10</v>
      </c>
      <c r="U50" s="14">
        <f t="shared" si="10"/>
        <v>10</v>
      </c>
      <c r="V50" s="14">
        <v>7.5</v>
      </c>
      <c r="W50" s="14">
        <v>10</v>
      </c>
      <c r="X50" s="14">
        <f>AVERAGE(Table1382[[#This Row],[4A Freedom to establish religious organizations]:[4B Autonomy of religious organizations]])</f>
        <v>8.75</v>
      </c>
      <c r="Y50" s="14">
        <v>10</v>
      </c>
      <c r="Z50" s="14">
        <v>10</v>
      </c>
      <c r="AA50" s="14">
        <v>10</v>
      </c>
      <c r="AB50" s="14">
        <v>10</v>
      </c>
      <c r="AC50" s="14">
        <v>10</v>
      </c>
      <c r="AD50" s="14">
        <f>AVERAGE(Table1382[[#This Row],[5Ci Political parties]:[5Ciii Educational, sporting and cultural organizations]])</f>
        <v>10</v>
      </c>
      <c r="AE50" s="14">
        <v>10</v>
      </c>
      <c r="AF50" s="14">
        <v>10</v>
      </c>
      <c r="AG50" s="14">
        <v>10</v>
      </c>
      <c r="AH50" s="14">
        <f>AVERAGE(Table1382[[#This Row],[5Di Political parties]:[5Diii Educational, sporting and cultural organizations5]])</f>
        <v>10</v>
      </c>
      <c r="AI50" s="14">
        <f>AVERAGE(Y50:Z50,AD50,AH50)</f>
        <v>10</v>
      </c>
      <c r="AJ50" s="14">
        <v>10</v>
      </c>
      <c r="AK50" s="15">
        <v>8</v>
      </c>
      <c r="AL50" s="15">
        <v>8.5</v>
      </c>
      <c r="AM50" s="15">
        <v>10</v>
      </c>
      <c r="AN50" s="15">
        <v>10</v>
      </c>
      <c r="AO50" s="15">
        <f>AVERAGE(Table1382[[#This Row],[6Di Access to foreign television (cable/ satellite)]:[6Dii Access to foreign newspapers]])</f>
        <v>10</v>
      </c>
      <c r="AP50" s="15">
        <v>6.666666666666667</v>
      </c>
      <c r="AQ50" s="14">
        <f t="shared" si="11"/>
        <v>8.6333333333333329</v>
      </c>
      <c r="AR50" s="14">
        <v>10</v>
      </c>
      <c r="AS50" s="14">
        <v>10</v>
      </c>
      <c r="AT50" s="14">
        <v>10</v>
      </c>
      <c r="AU50" s="14">
        <f t="shared" si="12"/>
        <v>10</v>
      </c>
      <c r="AV50" s="14">
        <f t="shared" si="13"/>
        <v>10</v>
      </c>
      <c r="AW50" s="16">
        <f>AVERAGE(Table1382[[#This Row],[RULE OF LAW]],Table1382[[#This Row],[SECURITY &amp; SAFETY]],Table1382[[#This Row],[PERSONAL FREEDOM (minus S&amp;S and RoL)]],Table1382[[#This Row],[PERSONAL FREEDOM (minus S&amp;S and RoL)]])</f>
        <v>9.1693632526433113</v>
      </c>
      <c r="AX50" s="17">
        <v>7.52</v>
      </c>
      <c r="AY50" s="18">
        <f>AVERAGE(Table1382[[#This Row],[PERSONAL FREEDOM]:[ECONOMIC FREEDOM]])</f>
        <v>8.3446816263216554</v>
      </c>
      <c r="AZ50" s="19">
        <f t="shared" si="14"/>
        <v>18</v>
      </c>
      <c r="BA50" s="20">
        <f t="shared" si="15"/>
        <v>8.34</v>
      </c>
      <c r="BB50" s="16">
        <f>Table1382[[#This Row],[1 Rule of Law]]</f>
        <v>7.9</v>
      </c>
      <c r="BC50" s="16">
        <f>Table1382[[#This Row],[2 Security &amp; Safety]]</f>
        <v>9.8241196772399118</v>
      </c>
      <c r="BD50" s="16">
        <f t="shared" si="16"/>
        <v>9.4766666666666666</v>
      </c>
      <c r="BE50" s="1"/>
      <c r="BF50" s="1"/>
    </row>
    <row r="51" spans="1:58" ht="15" customHeight="1" x14ac:dyDescent="0.2">
      <c r="A51" s="13" t="s">
        <v>117</v>
      </c>
      <c r="B51" s="14">
        <v>5.8</v>
      </c>
      <c r="C51" s="14">
        <v>6.0508590163421996</v>
      </c>
      <c r="D51" s="14">
        <v>4.4911223561998099</v>
      </c>
      <c r="E51" s="14">
        <v>5.4</v>
      </c>
      <c r="F51" s="14">
        <v>7.5599999999999987</v>
      </c>
      <c r="G51" s="14">
        <v>10</v>
      </c>
      <c r="H51" s="14">
        <v>10</v>
      </c>
      <c r="I51" s="14">
        <v>7.5</v>
      </c>
      <c r="J51" s="14">
        <v>10</v>
      </c>
      <c r="K51" s="14">
        <v>10</v>
      </c>
      <c r="L51" s="14">
        <f>AVERAGE(Table1382[[#This Row],[2Bi Disappearance]:[2Bv Terrorism Injured ]])</f>
        <v>9.5</v>
      </c>
      <c r="M51" s="14">
        <v>8</v>
      </c>
      <c r="N51" s="14">
        <v>10</v>
      </c>
      <c r="O51" s="15">
        <v>5</v>
      </c>
      <c r="P51" s="15">
        <f>AVERAGE(Table1382[[#This Row],[2Ci Female Genital Mutilation]:[2Ciii Equal Inheritance Rights]])</f>
        <v>7.666666666666667</v>
      </c>
      <c r="Q51" s="14">
        <f t="shared" si="9"/>
        <v>8.2422222222222228</v>
      </c>
      <c r="R51" s="14">
        <v>10</v>
      </c>
      <c r="S51" s="14">
        <v>10</v>
      </c>
      <c r="T51" s="14">
        <v>10</v>
      </c>
      <c r="U51" s="14">
        <f t="shared" si="10"/>
        <v>10</v>
      </c>
      <c r="V51" s="14">
        <v>7.5</v>
      </c>
      <c r="W51" s="14">
        <v>6.666666666666667</v>
      </c>
      <c r="X51" s="14">
        <f>AVERAGE(Table1382[[#This Row],[4A Freedom to establish religious organizations]:[4B Autonomy of religious organizations]])</f>
        <v>7.0833333333333339</v>
      </c>
      <c r="Y51" s="14">
        <v>10</v>
      </c>
      <c r="Z51" s="14">
        <v>10</v>
      </c>
      <c r="AA51" s="14">
        <v>6.666666666666667</v>
      </c>
      <c r="AB51" s="14">
        <v>6.666666666666667</v>
      </c>
      <c r="AC51" s="14">
        <v>10</v>
      </c>
      <c r="AD51" s="14">
        <f>AVERAGE(Table1382[[#This Row],[5Ci Political parties]:[5Ciii Educational, sporting and cultural organizations]])</f>
        <v>7.7777777777777786</v>
      </c>
      <c r="AE51" s="14">
        <v>7.5</v>
      </c>
      <c r="AF51" s="14">
        <v>7.5</v>
      </c>
      <c r="AG51" s="14">
        <v>10</v>
      </c>
      <c r="AH51" s="14">
        <f>AVERAGE(Table1382[[#This Row],[5Di Political parties]:[5Diii Educational, sporting and cultural organizations5]])</f>
        <v>8.3333333333333339</v>
      </c>
      <c r="AI51" s="14">
        <f>AVERAGE(Y51:Z51,AD51,AH51)</f>
        <v>9.0277777777777786</v>
      </c>
      <c r="AJ51" s="14">
        <v>10</v>
      </c>
      <c r="AK51" s="15">
        <v>7.333333333333333</v>
      </c>
      <c r="AL51" s="15">
        <v>7.75</v>
      </c>
      <c r="AM51" s="15">
        <v>10</v>
      </c>
      <c r="AN51" s="15">
        <v>10</v>
      </c>
      <c r="AO51" s="15">
        <f>AVERAGE(Table1382[[#This Row],[6Di Access to foreign television (cable/ satellite)]:[6Dii Access to foreign newspapers]])</f>
        <v>10</v>
      </c>
      <c r="AP51" s="15">
        <v>10</v>
      </c>
      <c r="AQ51" s="14">
        <f t="shared" si="11"/>
        <v>9.0166666666666657</v>
      </c>
      <c r="AR51" s="14">
        <v>5</v>
      </c>
      <c r="AS51" s="14">
        <v>0</v>
      </c>
      <c r="AT51" s="14">
        <v>10</v>
      </c>
      <c r="AU51" s="14">
        <f t="shared" si="12"/>
        <v>5</v>
      </c>
      <c r="AV51" s="14">
        <f t="shared" si="13"/>
        <v>5</v>
      </c>
      <c r="AW51" s="16">
        <f>AVERAGE(Table1382[[#This Row],[RULE OF LAW]],Table1382[[#This Row],[SECURITY &amp; SAFETY]],Table1382[[#This Row],[PERSONAL FREEDOM (minus S&amp;S and RoL)]],Table1382[[#This Row],[PERSONAL FREEDOM (minus S&amp;S and RoL)]])</f>
        <v>7.4233333333333338</v>
      </c>
      <c r="AX51" s="17">
        <v>6.76</v>
      </c>
      <c r="AY51" s="18">
        <f>AVERAGE(Table1382[[#This Row],[PERSONAL FREEDOM]:[ECONOMIC FREEDOM]])</f>
        <v>7.0916666666666668</v>
      </c>
      <c r="AZ51" s="19">
        <f t="shared" si="14"/>
        <v>64</v>
      </c>
      <c r="BA51" s="20">
        <f t="shared" si="15"/>
        <v>7.09</v>
      </c>
      <c r="BB51" s="16">
        <f>Table1382[[#This Row],[1 Rule of Law]]</f>
        <v>5.4</v>
      </c>
      <c r="BC51" s="16">
        <f>Table1382[[#This Row],[2 Security &amp; Safety]]</f>
        <v>8.2422222222222228</v>
      </c>
      <c r="BD51" s="16">
        <f t="shared" si="16"/>
        <v>8.025555555555556</v>
      </c>
      <c r="BE51" s="1"/>
      <c r="BF51" s="1"/>
    </row>
    <row r="52" spans="1:58" ht="15" customHeight="1" x14ac:dyDescent="0.2">
      <c r="A52" s="13" t="s">
        <v>98</v>
      </c>
      <c r="B52" s="14">
        <v>7.166666666666667</v>
      </c>
      <c r="C52" s="14">
        <v>6.1411792385161732</v>
      </c>
      <c r="D52" s="14">
        <v>5.0289852362113132</v>
      </c>
      <c r="E52" s="14">
        <v>6.1</v>
      </c>
      <c r="F52" s="14">
        <v>9.48</v>
      </c>
      <c r="G52" s="14">
        <v>10</v>
      </c>
      <c r="H52" s="14">
        <v>10</v>
      </c>
      <c r="I52" s="14">
        <v>7.5</v>
      </c>
      <c r="J52" s="14">
        <v>10</v>
      </c>
      <c r="K52" s="14">
        <v>9.9288072165276891</v>
      </c>
      <c r="L52" s="14">
        <f>AVERAGE(Table1382[[#This Row],[2Bi Disappearance]:[2Bv Terrorism Injured ]])</f>
        <v>9.4857614433055382</v>
      </c>
      <c r="M52" s="14">
        <v>10</v>
      </c>
      <c r="N52" s="14">
        <v>10</v>
      </c>
      <c r="O52" s="15">
        <v>10</v>
      </c>
      <c r="P52" s="15">
        <f>AVERAGE(Table1382[[#This Row],[2Ci Female Genital Mutilation]:[2Ciii Equal Inheritance Rights]])</f>
        <v>10</v>
      </c>
      <c r="Q52" s="14">
        <f t="shared" si="9"/>
        <v>9.6552538144351789</v>
      </c>
      <c r="R52" s="14">
        <v>10</v>
      </c>
      <c r="S52" s="14">
        <v>10</v>
      </c>
      <c r="T52" s="14">
        <v>10</v>
      </c>
      <c r="U52" s="14">
        <f t="shared" si="10"/>
        <v>10</v>
      </c>
      <c r="V52" s="14">
        <v>10</v>
      </c>
      <c r="W52" s="14">
        <v>10</v>
      </c>
      <c r="X52" s="14">
        <f>AVERAGE(Table1382[[#This Row],[4A Freedom to establish religious organizations]:[4B Autonomy of religious organizations]])</f>
        <v>10</v>
      </c>
      <c r="Y52" s="14">
        <v>10</v>
      </c>
      <c r="Z52" s="14">
        <v>10</v>
      </c>
      <c r="AA52" s="14">
        <v>10</v>
      </c>
      <c r="AB52" s="14">
        <v>10</v>
      </c>
      <c r="AC52" s="14">
        <v>10</v>
      </c>
      <c r="AD52" s="14">
        <f>AVERAGE(Table1382[[#This Row],[5Ci Political parties]:[5Ciii Educational, sporting and cultural organizations]])</f>
        <v>10</v>
      </c>
      <c r="AE52" s="14">
        <v>10</v>
      </c>
      <c r="AF52" s="14">
        <v>10</v>
      </c>
      <c r="AG52" s="14">
        <v>10</v>
      </c>
      <c r="AH52" s="14">
        <f>AVERAGE(Table1382[[#This Row],[5Di Political parties]:[5Diii Educational, sporting and cultural organizations5]])</f>
        <v>10</v>
      </c>
      <c r="AI52" s="14">
        <f>AVERAGE(Y52:Z52,AD52,AH52)</f>
        <v>10</v>
      </c>
      <c r="AJ52" s="14">
        <v>10</v>
      </c>
      <c r="AK52" s="15">
        <v>7</v>
      </c>
      <c r="AL52" s="15">
        <v>6.5</v>
      </c>
      <c r="AM52" s="15">
        <v>10</v>
      </c>
      <c r="AN52" s="15">
        <v>10</v>
      </c>
      <c r="AO52" s="15">
        <f>AVERAGE(Table1382[[#This Row],[6Di Access to foreign television (cable/ satellite)]:[6Dii Access to foreign newspapers]])</f>
        <v>10</v>
      </c>
      <c r="AP52" s="15">
        <v>10</v>
      </c>
      <c r="AQ52" s="14">
        <f t="shared" si="11"/>
        <v>8.6999999999999993</v>
      </c>
      <c r="AR52" s="14">
        <v>10</v>
      </c>
      <c r="AS52" s="14">
        <v>10</v>
      </c>
      <c r="AT52" s="14">
        <v>10</v>
      </c>
      <c r="AU52" s="14">
        <f t="shared" si="12"/>
        <v>10</v>
      </c>
      <c r="AV52" s="14">
        <f t="shared" si="13"/>
        <v>10</v>
      </c>
      <c r="AW52" s="16">
        <f>AVERAGE(Table1382[[#This Row],[RULE OF LAW]],Table1382[[#This Row],[SECURITY &amp; SAFETY]],Table1382[[#This Row],[PERSONAL FREEDOM (minus S&amp;S and RoL)]],Table1382[[#This Row],[PERSONAL FREEDOM (minus S&amp;S and RoL)]])</f>
        <v>8.8088134536087956</v>
      </c>
      <c r="AX52" s="17">
        <v>6.93</v>
      </c>
      <c r="AY52" s="18">
        <f>AVERAGE(Table1382[[#This Row],[PERSONAL FREEDOM]:[ECONOMIC FREEDOM]])</f>
        <v>7.8694067268043977</v>
      </c>
      <c r="AZ52" s="19">
        <f t="shared" si="14"/>
        <v>38</v>
      </c>
      <c r="BA52" s="20">
        <f t="shared" si="15"/>
        <v>7.87</v>
      </c>
      <c r="BB52" s="16">
        <f>Table1382[[#This Row],[1 Rule of Law]]</f>
        <v>6.1</v>
      </c>
      <c r="BC52" s="16">
        <f>Table1382[[#This Row],[2 Security &amp; Safety]]</f>
        <v>9.6552538144351789</v>
      </c>
      <c r="BD52" s="16">
        <f t="shared" si="16"/>
        <v>9.74</v>
      </c>
      <c r="BE52" s="1"/>
      <c r="BF52" s="1"/>
    </row>
    <row r="53" spans="1:58" ht="15" customHeight="1" x14ac:dyDescent="0.2">
      <c r="A53" s="13" t="s">
        <v>115</v>
      </c>
      <c r="B53" s="14">
        <v>5.8666666666666671</v>
      </c>
      <c r="C53" s="14">
        <v>4.0830938020456742</v>
      </c>
      <c r="D53" s="14">
        <v>3.7400057772961492</v>
      </c>
      <c r="E53" s="14">
        <v>4.6000000000000005</v>
      </c>
      <c r="F53" s="14">
        <v>0</v>
      </c>
      <c r="G53" s="14">
        <v>10</v>
      </c>
      <c r="H53" s="14">
        <v>10</v>
      </c>
      <c r="I53" s="14">
        <v>7.5</v>
      </c>
      <c r="J53" s="14">
        <v>10</v>
      </c>
      <c r="K53" s="14">
        <v>10</v>
      </c>
      <c r="L53" s="14">
        <f>AVERAGE(Table1382[[#This Row],[2Bi Disappearance]:[2Bv Terrorism Injured ]])</f>
        <v>9.5</v>
      </c>
      <c r="M53" s="14">
        <v>10</v>
      </c>
      <c r="N53" s="14">
        <v>10</v>
      </c>
      <c r="O53" s="15">
        <v>10</v>
      </c>
      <c r="P53" s="15">
        <f>AVERAGE(Table1382[[#This Row],[2Ci Female Genital Mutilation]:[2Ciii Equal Inheritance Rights]])</f>
        <v>10</v>
      </c>
      <c r="Q53" s="14">
        <f t="shared" si="9"/>
        <v>6.5</v>
      </c>
      <c r="R53" s="14">
        <v>10</v>
      </c>
      <c r="S53" s="14">
        <v>10</v>
      </c>
      <c r="T53" s="14">
        <v>10</v>
      </c>
      <c r="U53" s="14">
        <f t="shared" si="10"/>
        <v>10</v>
      </c>
      <c r="V53" s="14">
        <v>7.5</v>
      </c>
      <c r="W53" s="14">
        <v>6.666666666666667</v>
      </c>
      <c r="X53" s="14">
        <f>AVERAGE(Table1382[[#This Row],[4A Freedom to establish religious organizations]:[4B Autonomy of religious organizations]])</f>
        <v>7.0833333333333339</v>
      </c>
      <c r="Y53" s="14">
        <v>10</v>
      </c>
      <c r="Z53" s="14">
        <v>10</v>
      </c>
      <c r="AA53" s="14">
        <v>6.666666666666667</v>
      </c>
      <c r="AB53" s="14">
        <v>6.666666666666667</v>
      </c>
      <c r="AC53" s="14">
        <v>6.666666666666667</v>
      </c>
      <c r="AD53" s="14">
        <f>AVERAGE(Table1382[[#This Row],[5Ci Political parties]:[5Ciii Educational, sporting and cultural organizations]])</f>
        <v>6.666666666666667</v>
      </c>
      <c r="AE53" s="14">
        <v>7.5</v>
      </c>
      <c r="AF53" s="14">
        <v>7.5</v>
      </c>
      <c r="AG53" s="14">
        <v>10</v>
      </c>
      <c r="AH53" s="14">
        <f>AVERAGE(Table1382[[#This Row],[5Di Political parties]:[5Diii Educational, sporting and cultural organizations5]])</f>
        <v>8.3333333333333339</v>
      </c>
      <c r="AI53" s="14">
        <f>AVERAGE(Y53:Z53,AD53,AH53)</f>
        <v>8.75</v>
      </c>
      <c r="AJ53" s="14">
        <v>10</v>
      </c>
      <c r="AK53" s="15">
        <v>4.666666666666667</v>
      </c>
      <c r="AL53" s="15">
        <v>3.5</v>
      </c>
      <c r="AM53" s="15">
        <v>10</v>
      </c>
      <c r="AN53" s="15">
        <v>10</v>
      </c>
      <c r="AO53" s="15">
        <f>AVERAGE(Table1382[[#This Row],[6Di Access to foreign television (cable/ satellite)]:[6Dii Access to foreign newspapers]])</f>
        <v>10</v>
      </c>
      <c r="AP53" s="15">
        <v>10</v>
      </c>
      <c r="AQ53" s="14">
        <f t="shared" si="11"/>
        <v>7.6333333333333346</v>
      </c>
      <c r="AR53" s="14">
        <v>10</v>
      </c>
      <c r="AS53" s="14">
        <v>10</v>
      </c>
      <c r="AT53" s="14">
        <v>10</v>
      </c>
      <c r="AU53" s="14">
        <f t="shared" si="12"/>
        <v>10</v>
      </c>
      <c r="AV53" s="14">
        <f t="shared" si="13"/>
        <v>10</v>
      </c>
      <c r="AW53" s="16">
        <f>AVERAGE(Table1382[[#This Row],[RULE OF LAW]],Table1382[[#This Row],[SECURITY &amp; SAFETY]],Table1382[[#This Row],[PERSONAL FREEDOM (minus S&amp;S and RoL)]],Table1382[[#This Row],[PERSONAL FREEDOM (minus S&amp;S and RoL)]])</f>
        <v>7.1216666666666679</v>
      </c>
      <c r="AX53" s="17">
        <v>7.03</v>
      </c>
      <c r="AY53" s="18">
        <f>AVERAGE(Table1382[[#This Row],[PERSONAL FREEDOM]:[ECONOMIC FREEDOM]])</f>
        <v>7.0758333333333336</v>
      </c>
      <c r="AZ53" s="19">
        <f t="shared" si="14"/>
        <v>65</v>
      </c>
      <c r="BA53" s="20">
        <f t="shared" si="15"/>
        <v>7.08</v>
      </c>
      <c r="BB53" s="16">
        <f>Table1382[[#This Row],[1 Rule of Law]]</f>
        <v>4.6000000000000005</v>
      </c>
      <c r="BC53" s="16">
        <f>Table1382[[#This Row],[2 Security &amp; Safety]]</f>
        <v>6.5</v>
      </c>
      <c r="BD53" s="16">
        <f t="shared" si="16"/>
        <v>8.6933333333333334</v>
      </c>
      <c r="BE53" s="1"/>
      <c r="BF53" s="1"/>
    </row>
    <row r="54" spans="1:58" ht="15" customHeight="1" x14ac:dyDescent="0.2">
      <c r="A54" s="13" t="s">
        <v>172</v>
      </c>
      <c r="B54" s="14" t="s">
        <v>49</v>
      </c>
      <c r="C54" s="14" t="s">
        <v>49</v>
      </c>
      <c r="D54" s="14" t="s">
        <v>49</v>
      </c>
      <c r="E54" s="14">
        <v>3.6627939999999999</v>
      </c>
      <c r="F54" s="14">
        <v>6.6400000000000006</v>
      </c>
      <c r="G54" s="14">
        <v>10</v>
      </c>
      <c r="H54" s="14">
        <v>10</v>
      </c>
      <c r="I54" s="14" t="s">
        <v>49</v>
      </c>
      <c r="J54" s="14">
        <v>10</v>
      </c>
      <c r="K54" s="14">
        <v>10</v>
      </c>
      <c r="L54" s="14">
        <f>AVERAGE(Table1382[[#This Row],[2Bi Disappearance]:[2Bv Terrorism Injured ]])</f>
        <v>10</v>
      </c>
      <c r="M54" s="14">
        <v>5</v>
      </c>
      <c r="N54" s="14">
        <v>10</v>
      </c>
      <c r="O54" s="15">
        <v>0</v>
      </c>
      <c r="P54" s="15">
        <f>AVERAGE(Table1382[[#This Row],[2Ci Female Genital Mutilation]:[2Ciii Equal Inheritance Rights]])</f>
        <v>5</v>
      </c>
      <c r="Q54" s="14">
        <f t="shared" si="9"/>
        <v>7.2133333333333338</v>
      </c>
      <c r="R54" s="14">
        <v>10</v>
      </c>
      <c r="S54" s="14">
        <v>10</v>
      </c>
      <c r="T54" s="14" t="s">
        <v>49</v>
      </c>
      <c r="U54" s="14">
        <f t="shared" si="10"/>
        <v>10</v>
      </c>
      <c r="V54" s="14" t="s">
        <v>49</v>
      </c>
      <c r="W54" s="14" t="s">
        <v>49</v>
      </c>
      <c r="X54" s="14" t="s">
        <v>49</v>
      </c>
      <c r="Y54" s="14" t="s">
        <v>49</v>
      </c>
      <c r="Z54" s="14" t="s">
        <v>49</v>
      </c>
      <c r="AA54" s="14" t="s">
        <v>49</v>
      </c>
      <c r="AB54" s="14" t="s">
        <v>49</v>
      </c>
      <c r="AC54" s="14" t="s">
        <v>49</v>
      </c>
      <c r="AD54" s="14" t="s">
        <v>49</v>
      </c>
      <c r="AE54" s="14" t="s">
        <v>49</v>
      </c>
      <c r="AF54" s="14" t="s">
        <v>49</v>
      </c>
      <c r="AG54" s="14" t="s">
        <v>49</v>
      </c>
      <c r="AH54" s="14" t="s">
        <v>49</v>
      </c>
      <c r="AI54" s="14" t="s">
        <v>49</v>
      </c>
      <c r="AJ54" s="14">
        <v>10</v>
      </c>
      <c r="AK54" s="15">
        <v>5</v>
      </c>
      <c r="AL54" s="15">
        <v>4.5</v>
      </c>
      <c r="AM54" s="15" t="s">
        <v>49</v>
      </c>
      <c r="AN54" s="15" t="s">
        <v>49</v>
      </c>
      <c r="AO54" s="15" t="s">
        <v>49</v>
      </c>
      <c r="AP54" s="15" t="s">
        <v>49</v>
      </c>
      <c r="AQ54" s="14">
        <f t="shared" si="11"/>
        <v>6.5</v>
      </c>
      <c r="AR54" s="14">
        <v>0</v>
      </c>
      <c r="AS54" s="14">
        <v>10</v>
      </c>
      <c r="AT54" s="14">
        <v>10</v>
      </c>
      <c r="AU54" s="14">
        <f t="shared" si="12"/>
        <v>10</v>
      </c>
      <c r="AV54" s="14">
        <f t="shared" si="13"/>
        <v>5</v>
      </c>
      <c r="AW54" s="16">
        <f>AVERAGE(Table1382[[#This Row],[RULE OF LAW]],Table1382[[#This Row],[SECURITY &amp; SAFETY]],Table1382[[#This Row],[PERSONAL FREEDOM (minus S&amp;S and RoL)]],Table1382[[#This Row],[PERSONAL FREEDOM (minus S&amp;S and RoL)]])</f>
        <v>6.3023651666666671</v>
      </c>
      <c r="AX54" s="17">
        <v>4.84</v>
      </c>
      <c r="AY54" s="18">
        <f>AVERAGE(Table1382[[#This Row],[PERSONAL FREEDOM]:[ECONOMIC FREEDOM]])</f>
        <v>5.5711825833333339</v>
      </c>
      <c r="AZ54" s="19">
        <f t="shared" si="14"/>
        <v>130</v>
      </c>
      <c r="BA54" s="20">
        <f t="shared" si="15"/>
        <v>5.57</v>
      </c>
      <c r="BB54" s="16">
        <f>Table1382[[#This Row],[1 Rule of Law]]</f>
        <v>3.6627939999999999</v>
      </c>
      <c r="BC54" s="16">
        <f>Table1382[[#This Row],[2 Security &amp; Safety]]</f>
        <v>7.2133333333333338</v>
      </c>
      <c r="BD54" s="16">
        <f t="shared" si="16"/>
        <v>7.166666666666667</v>
      </c>
      <c r="BE54" s="1"/>
      <c r="BF54" s="1"/>
    </row>
    <row r="55" spans="1:58" ht="15" customHeight="1" x14ac:dyDescent="0.2">
      <c r="A55" s="13" t="s">
        <v>132</v>
      </c>
      <c r="B55" s="14" t="s">
        <v>49</v>
      </c>
      <c r="C55" s="14" t="s">
        <v>49</v>
      </c>
      <c r="D55" s="14" t="s">
        <v>49</v>
      </c>
      <c r="E55" s="14">
        <v>4.8463669999999999</v>
      </c>
      <c r="F55" s="14">
        <v>1.8400000000000005</v>
      </c>
      <c r="G55" s="14">
        <v>10</v>
      </c>
      <c r="H55" s="14">
        <v>10</v>
      </c>
      <c r="I55" s="14">
        <v>10</v>
      </c>
      <c r="J55" s="14">
        <v>0</v>
      </c>
      <c r="K55" s="14">
        <v>6.8563221326710639</v>
      </c>
      <c r="L55" s="14">
        <f>AVERAGE(Table1382[[#This Row],[2Bi Disappearance]:[2Bv Terrorism Injured ]])</f>
        <v>7.3712644265342133</v>
      </c>
      <c r="M55" s="14" t="s">
        <v>49</v>
      </c>
      <c r="N55" s="14">
        <v>10</v>
      </c>
      <c r="O55" s="15">
        <v>10</v>
      </c>
      <c r="P55" s="15">
        <f>AVERAGE(Table1382[[#This Row],[2Ci Female Genital Mutilation]:[2Ciii Equal Inheritance Rights]])</f>
        <v>10</v>
      </c>
      <c r="Q55" s="14">
        <f t="shared" si="9"/>
        <v>6.403754808844738</v>
      </c>
      <c r="R55" s="14">
        <v>10</v>
      </c>
      <c r="S55" s="14">
        <v>10</v>
      </c>
      <c r="T55" s="14">
        <v>10</v>
      </c>
      <c r="U55" s="14">
        <f t="shared" si="10"/>
        <v>10</v>
      </c>
      <c r="V55" s="14" t="s">
        <v>49</v>
      </c>
      <c r="W55" s="14" t="s">
        <v>49</v>
      </c>
      <c r="X55" s="14" t="s">
        <v>49</v>
      </c>
      <c r="Y55" s="14" t="s">
        <v>49</v>
      </c>
      <c r="Z55" s="14" t="s">
        <v>49</v>
      </c>
      <c r="AA55" s="14" t="s">
        <v>49</v>
      </c>
      <c r="AB55" s="14" t="s">
        <v>49</v>
      </c>
      <c r="AC55" s="14" t="s">
        <v>49</v>
      </c>
      <c r="AD55" s="14" t="s">
        <v>49</v>
      </c>
      <c r="AE55" s="14" t="s">
        <v>49</v>
      </c>
      <c r="AF55" s="14" t="s">
        <v>49</v>
      </c>
      <c r="AG55" s="14" t="s">
        <v>49</v>
      </c>
      <c r="AH55" s="14" t="s">
        <v>49</v>
      </c>
      <c r="AI55" s="14" t="s">
        <v>49</v>
      </c>
      <c r="AJ55" s="14">
        <v>10</v>
      </c>
      <c r="AK55" s="15">
        <v>7.666666666666667</v>
      </c>
      <c r="AL55" s="15">
        <v>6.75</v>
      </c>
      <c r="AM55" s="15" t="s">
        <v>49</v>
      </c>
      <c r="AN55" s="15" t="s">
        <v>49</v>
      </c>
      <c r="AO55" s="15" t="s">
        <v>49</v>
      </c>
      <c r="AP55" s="15" t="s">
        <v>49</v>
      </c>
      <c r="AQ55" s="14">
        <f t="shared" si="11"/>
        <v>8.1388888888888893</v>
      </c>
      <c r="AR55" s="14" t="s">
        <v>49</v>
      </c>
      <c r="AS55" s="14">
        <v>0</v>
      </c>
      <c r="AT55" s="14">
        <v>10</v>
      </c>
      <c r="AU55" s="14">
        <f t="shared" si="12"/>
        <v>5</v>
      </c>
      <c r="AV55" s="14">
        <f t="shared" si="13"/>
        <v>5</v>
      </c>
      <c r="AW55" s="16">
        <f>AVERAGE(Table1382[[#This Row],[RULE OF LAW]],Table1382[[#This Row],[SECURITY &amp; SAFETY]],Table1382[[#This Row],[PERSONAL FREEDOM (minus S&amp;S and RoL)]],Table1382[[#This Row],[PERSONAL FREEDOM (minus S&amp;S and RoL)]])</f>
        <v>6.6690119336926657</v>
      </c>
      <c r="AX55" s="17">
        <v>6.44</v>
      </c>
      <c r="AY55" s="18">
        <f>AVERAGE(Table1382[[#This Row],[PERSONAL FREEDOM]:[ECONOMIC FREEDOM]])</f>
        <v>6.5545059668463335</v>
      </c>
      <c r="AZ55" s="19">
        <f t="shared" si="14"/>
        <v>95</v>
      </c>
      <c r="BA55" s="20">
        <f t="shared" si="15"/>
        <v>6.55</v>
      </c>
      <c r="BB55" s="16">
        <f>Table1382[[#This Row],[1 Rule of Law]]</f>
        <v>4.8463669999999999</v>
      </c>
      <c r="BC55" s="16">
        <f>Table1382[[#This Row],[2 Security &amp; Safety]]</f>
        <v>6.403754808844738</v>
      </c>
      <c r="BD55" s="16">
        <f t="shared" si="16"/>
        <v>7.7129629629629628</v>
      </c>
      <c r="BE55" s="1"/>
      <c r="BF55" s="1"/>
    </row>
    <row r="56" spans="1:58" ht="15" customHeight="1" x14ac:dyDescent="0.2">
      <c r="A56" s="13" t="s">
        <v>111</v>
      </c>
      <c r="B56" s="14" t="s">
        <v>49</v>
      </c>
      <c r="C56" s="14" t="s">
        <v>49</v>
      </c>
      <c r="D56" s="14" t="s">
        <v>49</v>
      </c>
      <c r="E56" s="14">
        <v>3.6491889999999998</v>
      </c>
      <c r="F56" s="14">
        <v>7.92</v>
      </c>
      <c r="G56" s="14">
        <v>10</v>
      </c>
      <c r="H56" s="14">
        <v>10</v>
      </c>
      <c r="I56" s="14">
        <v>7.5</v>
      </c>
      <c r="J56" s="14">
        <v>10</v>
      </c>
      <c r="K56" s="14">
        <v>10</v>
      </c>
      <c r="L56" s="14">
        <f>AVERAGE(Table1382[[#This Row],[2Bi Disappearance]:[2Bv Terrorism Injured ]])</f>
        <v>9.5</v>
      </c>
      <c r="M56" s="14">
        <v>10</v>
      </c>
      <c r="N56" s="14">
        <v>10</v>
      </c>
      <c r="O56" s="15">
        <v>5</v>
      </c>
      <c r="P56" s="15">
        <f>AVERAGE(Table1382[[#This Row],[2Ci Female Genital Mutilation]:[2Ciii Equal Inheritance Rights]])</f>
        <v>8.3333333333333339</v>
      </c>
      <c r="Q56" s="14">
        <f t="shared" si="9"/>
        <v>8.5844444444444452</v>
      </c>
      <c r="R56" s="14">
        <v>10</v>
      </c>
      <c r="S56" s="14">
        <v>10</v>
      </c>
      <c r="T56" s="14">
        <v>10</v>
      </c>
      <c r="U56" s="14">
        <f t="shared" si="10"/>
        <v>10</v>
      </c>
      <c r="V56" s="14">
        <v>5</v>
      </c>
      <c r="W56" s="14">
        <v>3.3333333333333335</v>
      </c>
      <c r="X56" s="14">
        <f>AVERAGE(Table1382[[#This Row],[4A Freedom to establish religious organizations]:[4B Autonomy of religious organizations]])</f>
        <v>4.166666666666667</v>
      </c>
      <c r="Y56" s="14">
        <v>10</v>
      </c>
      <c r="Z56" s="14">
        <v>10</v>
      </c>
      <c r="AA56" s="14">
        <v>3.3333333333333335</v>
      </c>
      <c r="AB56" s="14">
        <v>3.3333333333333335</v>
      </c>
      <c r="AC56" s="14">
        <v>3.3333333333333335</v>
      </c>
      <c r="AD56" s="14">
        <f>AVERAGE(Table1382[[#This Row],[5Ci Political parties]:[5Ciii Educational, sporting and cultural organizations]])</f>
        <v>3.3333333333333335</v>
      </c>
      <c r="AE56" s="14">
        <v>5</v>
      </c>
      <c r="AF56" s="14">
        <v>5</v>
      </c>
      <c r="AG56" s="14">
        <v>7.5</v>
      </c>
      <c r="AH56" s="14">
        <f>AVERAGE(Table1382[[#This Row],[5Di Political parties]:[5Diii Educational, sporting and cultural organizations5]])</f>
        <v>5.833333333333333</v>
      </c>
      <c r="AI56" s="14">
        <f>AVERAGE(Y56:Z56,AD56,AH56)</f>
        <v>7.2916666666666661</v>
      </c>
      <c r="AJ56" s="14">
        <v>10</v>
      </c>
      <c r="AK56" s="15">
        <v>5</v>
      </c>
      <c r="AL56" s="15">
        <v>5</v>
      </c>
      <c r="AM56" s="15">
        <v>10</v>
      </c>
      <c r="AN56" s="15">
        <v>10</v>
      </c>
      <c r="AO56" s="15">
        <f>AVERAGE(Table1382[[#This Row],[6Di Access to foreign television (cable/ satellite)]:[6Dii Access to foreign newspapers]])</f>
        <v>10</v>
      </c>
      <c r="AP56" s="15">
        <v>10</v>
      </c>
      <c r="AQ56" s="14">
        <f t="shared" si="11"/>
        <v>8</v>
      </c>
      <c r="AR56" s="14">
        <v>5</v>
      </c>
      <c r="AS56" s="14">
        <v>10</v>
      </c>
      <c r="AT56" s="14">
        <v>10</v>
      </c>
      <c r="AU56" s="14">
        <f t="shared" si="12"/>
        <v>10</v>
      </c>
      <c r="AV56" s="14">
        <f t="shared" si="13"/>
        <v>7.5</v>
      </c>
      <c r="AW56" s="16">
        <f>AVERAGE(Table1382[[#This Row],[RULE OF LAW]],Table1382[[#This Row],[SECURITY &amp; SAFETY]],Table1382[[#This Row],[PERSONAL FREEDOM (minus S&amp;S and RoL)]],Table1382[[#This Row],[PERSONAL FREEDOM (minus S&amp;S and RoL)]])</f>
        <v>6.7542416944444437</v>
      </c>
      <c r="AX56" s="17">
        <v>6.83</v>
      </c>
      <c r="AY56" s="18">
        <f>AVERAGE(Table1382[[#This Row],[PERSONAL FREEDOM]:[ECONOMIC FREEDOM]])</f>
        <v>6.7921208472222219</v>
      </c>
      <c r="AZ56" s="19">
        <f t="shared" si="14"/>
        <v>80</v>
      </c>
      <c r="BA56" s="20">
        <f t="shared" si="15"/>
        <v>6.79</v>
      </c>
      <c r="BB56" s="16">
        <f>Table1382[[#This Row],[1 Rule of Law]]</f>
        <v>3.6491889999999998</v>
      </c>
      <c r="BC56" s="16">
        <f>Table1382[[#This Row],[2 Security &amp; Safety]]</f>
        <v>8.5844444444444452</v>
      </c>
      <c r="BD56" s="16">
        <f t="shared" si="16"/>
        <v>7.3916666666666657</v>
      </c>
      <c r="BE56" s="1"/>
      <c r="BF56" s="1"/>
    </row>
    <row r="57" spans="1:58" ht="15" customHeight="1" x14ac:dyDescent="0.2">
      <c r="A57" s="13" t="s">
        <v>140</v>
      </c>
      <c r="B57" s="14" t="s">
        <v>49</v>
      </c>
      <c r="C57" s="14" t="s">
        <v>49</v>
      </c>
      <c r="D57" s="14" t="s">
        <v>49</v>
      </c>
      <c r="E57" s="14">
        <v>4.3021959999999995</v>
      </c>
      <c r="F57" s="14">
        <v>0</v>
      </c>
      <c r="G57" s="14">
        <v>5</v>
      </c>
      <c r="H57" s="14">
        <v>10</v>
      </c>
      <c r="I57" s="14">
        <v>7.5</v>
      </c>
      <c r="J57" s="14">
        <v>10</v>
      </c>
      <c r="K57" s="14">
        <v>10</v>
      </c>
      <c r="L57" s="14">
        <f>AVERAGE(Table1382[[#This Row],[2Bi Disappearance]:[2Bv Terrorism Injured ]])</f>
        <v>8.5</v>
      </c>
      <c r="M57" s="14">
        <v>10</v>
      </c>
      <c r="N57" s="14">
        <v>10</v>
      </c>
      <c r="O57" s="15">
        <v>10</v>
      </c>
      <c r="P57" s="15">
        <f>AVERAGE(Table1382[[#This Row],[2Ci Female Genital Mutilation]:[2Ciii Equal Inheritance Rights]])</f>
        <v>10</v>
      </c>
      <c r="Q57" s="14">
        <f t="shared" si="9"/>
        <v>6.166666666666667</v>
      </c>
      <c r="R57" s="14">
        <v>10</v>
      </c>
      <c r="S57" s="14">
        <v>10</v>
      </c>
      <c r="T57" s="14">
        <v>10</v>
      </c>
      <c r="U57" s="14">
        <f t="shared" si="10"/>
        <v>10</v>
      </c>
      <c r="V57" s="14">
        <v>7.5</v>
      </c>
      <c r="W57" s="14">
        <v>6.666666666666667</v>
      </c>
      <c r="X57" s="14">
        <f>AVERAGE(Table1382[[#This Row],[4A Freedom to establish religious organizations]:[4B Autonomy of religious organizations]])</f>
        <v>7.0833333333333339</v>
      </c>
      <c r="Y57" s="14">
        <v>7.5</v>
      </c>
      <c r="Z57" s="14">
        <v>7.5</v>
      </c>
      <c r="AA57" s="14">
        <v>3.3333333333333335</v>
      </c>
      <c r="AB57" s="14">
        <v>6.666666666666667</v>
      </c>
      <c r="AC57" s="14">
        <v>6.666666666666667</v>
      </c>
      <c r="AD57" s="14">
        <f>AVERAGE(Table1382[[#This Row],[5Ci Political parties]:[5Ciii Educational, sporting and cultural organizations]])</f>
        <v>5.5555555555555562</v>
      </c>
      <c r="AE57" s="14">
        <v>7.5</v>
      </c>
      <c r="AF57" s="14">
        <v>7.5</v>
      </c>
      <c r="AG57" s="14">
        <v>7.5</v>
      </c>
      <c r="AH57" s="14">
        <f>AVERAGE(Table1382[[#This Row],[5Di Political parties]:[5Diii Educational, sporting and cultural organizations5]])</f>
        <v>7.5</v>
      </c>
      <c r="AI57" s="14">
        <f>AVERAGE(Y57:Z57,AD57,AH57)</f>
        <v>7.0138888888888893</v>
      </c>
      <c r="AJ57" s="14">
        <v>10</v>
      </c>
      <c r="AK57" s="15">
        <v>5</v>
      </c>
      <c r="AL57" s="15">
        <v>4.25</v>
      </c>
      <c r="AM57" s="15">
        <v>10</v>
      </c>
      <c r="AN57" s="15">
        <v>10</v>
      </c>
      <c r="AO57" s="15">
        <f>AVERAGE(Table1382[[#This Row],[6Di Access to foreign television (cable/ satellite)]:[6Dii Access to foreign newspapers]])</f>
        <v>10</v>
      </c>
      <c r="AP57" s="15">
        <v>6.666666666666667</v>
      </c>
      <c r="AQ57" s="14">
        <f t="shared" si="11"/>
        <v>7.1833333333333327</v>
      </c>
      <c r="AR57" s="14">
        <v>5</v>
      </c>
      <c r="AS57" s="14">
        <v>10</v>
      </c>
      <c r="AT57" s="14">
        <v>10</v>
      </c>
      <c r="AU57" s="14">
        <f t="shared" si="12"/>
        <v>10</v>
      </c>
      <c r="AV57" s="14">
        <f t="shared" si="13"/>
        <v>7.5</v>
      </c>
      <c r="AW57" s="16">
        <f>AVERAGE(Table1382[[#This Row],[RULE OF LAW]],Table1382[[#This Row],[SECURITY &amp; SAFETY]],Table1382[[#This Row],[PERSONAL FREEDOM (minus S&amp;S and RoL)]],Table1382[[#This Row],[PERSONAL FREEDOM (minus S&amp;S and RoL)]])</f>
        <v>6.4952712222222218</v>
      </c>
      <c r="AX57" s="17">
        <v>7.34</v>
      </c>
      <c r="AY57" s="18">
        <f>AVERAGE(Table1382[[#This Row],[PERSONAL FREEDOM]:[ECONOMIC FREEDOM]])</f>
        <v>6.9176356111111108</v>
      </c>
      <c r="AZ57" s="19">
        <f t="shared" si="14"/>
        <v>71</v>
      </c>
      <c r="BA57" s="20">
        <f t="shared" si="15"/>
        <v>6.92</v>
      </c>
      <c r="BB57" s="16">
        <f>Table1382[[#This Row],[1 Rule of Law]]</f>
        <v>4.3021959999999995</v>
      </c>
      <c r="BC57" s="16">
        <f>Table1382[[#This Row],[2 Security &amp; Safety]]</f>
        <v>6.166666666666667</v>
      </c>
      <c r="BD57" s="16">
        <f t="shared" si="16"/>
        <v>7.7561111111111121</v>
      </c>
      <c r="BE57" s="1"/>
      <c r="BF57" s="1"/>
    </row>
    <row r="58" spans="1:58" ht="15" customHeight="1" x14ac:dyDescent="0.2">
      <c r="A58" s="13" t="s">
        <v>220</v>
      </c>
      <c r="B58" s="14">
        <v>7.9333333333333336</v>
      </c>
      <c r="C58" s="14">
        <v>7.0554187151178933</v>
      </c>
      <c r="D58" s="14">
        <v>7.6096427273421323</v>
      </c>
      <c r="E58" s="14">
        <v>7.5</v>
      </c>
      <c r="F58" s="14">
        <v>9.8000000000000007</v>
      </c>
      <c r="G58" s="14">
        <v>0</v>
      </c>
      <c r="H58" s="14">
        <v>10</v>
      </c>
      <c r="I58" s="14" t="s">
        <v>49</v>
      </c>
      <c r="J58" s="14">
        <v>10</v>
      </c>
      <c r="K58" s="14">
        <v>8.6815139659200025</v>
      </c>
      <c r="L58" s="14">
        <f>AVERAGE(Table1382[[#This Row],[2Bi Disappearance]:[2Bv Terrorism Injured ]])</f>
        <v>7.1703784914800011</v>
      </c>
      <c r="M58" s="14">
        <v>10</v>
      </c>
      <c r="N58" s="14">
        <v>7.5</v>
      </c>
      <c r="O58" s="15">
        <v>10</v>
      </c>
      <c r="P58" s="15">
        <f>AVERAGE(Table1382[[#This Row],[2Ci Female Genital Mutilation]:[2Ciii Equal Inheritance Rights]])</f>
        <v>9.1666666666666661</v>
      </c>
      <c r="Q58" s="14">
        <f t="shared" si="9"/>
        <v>8.7123483860488893</v>
      </c>
      <c r="R58" s="14" t="s">
        <v>49</v>
      </c>
      <c r="S58" s="14" t="s">
        <v>49</v>
      </c>
      <c r="T58" s="14">
        <v>10</v>
      </c>
      <c r="U58" s="14">
        <f t="shared" si="10"/>
        <v>10</v>
      </c>
      <c r="V58" s="14">
        <v>10</v>
      </c>
      <c r="W58" s="14">
        <v>10</v>
      </c>
      <c r="X58" s="14">
        <f>AVERAGE(Table1382[[#This Row],[4A Freedom to establish religious organizations]:[4B Autonomy of religious organizations]])</f>
        <v>10</v>
      </c>
      <c r="Y58" s="14">
        <v>10</v>
      </c>
      <c r="Z58" s="14">
        <v>10</v>
      </c>
      <c r="AA58" s="14">
        <v>6.666666666666667</v>
      </c>
      <c r="AB58" s="14">
        <v>10</v>
      </c>
      <c r="AC58" s="14">
        <v>10</v>
      </c>
      <c r="AD58" s="14">
        <f>AVERAGE(Table1382[[#This Row],[5Ci Political parties]:[5Ciii Educational, sporting and cultural organizations]])</f>
        <v>8.8888888888888893</v>
      </c>
      <c r="AE58" s="14">
        <v>7.5</v>
      </c>
      <c r="AF58" s="14">
        <v>10</v>
      </c>
      <c r="AG58" s="14">
        <v>10</v>
      </c>
      <c r="AH58" s="14">
        <f>AVERAGE(Table1382[[#This Row],[5Di Political parties]:[5Diii Educational, sporting and cultural organizations5]])</f>
        <v>9.1666666666666661</v>
      </c>
      <c r="AI58" s="14">
        <f>AVERAGE(Y58:Z58,AD58,AH58)</f>
        <v>9.5138888888888893</v>
      </c>
      <c r="AJ58" s="14">
        <v>10</v>
      </c>
      <c r="AK58" s="15">
        <v>6</v>
      </c>
      <c r="AL58" s="15">
        <v>7.25</v>
      </c>
      <c r="AM58" s="15">
        <v>10</v>
      </c>
      <c r="AN58" s="15">
        <v>10</v>
      </c>
      <c r="AO58" s="15">
        <f>AVERAGE(Table1382[[#This Row],[6Di Access to foreign television (cable/ satellite)]:[6Dii Access to foreign newspapers]])</f>
        <v>10</v>
      </c>
      <c r="AP58" s="15">
        <v>10</v>
      </c>
      <c r="AQ58" s="14">
        <f t="shared" si="11"/>
        <v>8.65</v>
      </c>
      <c r="AR58" s="14">
        <v>10</v>
      </c>
      <c r="AS58" s="14" t="s">
        <v>49</v>
      </c>
      <c r="AT58" s="14" t="s">
        <v>49</v>
      </c>
      <c r="AU58" s="14" t="s">
        <v>49</v>
      </c>
      <c r="AV58" s="14">
        <f t="shared" si="13"/>
        <v>10</v>
      </c>
      <c r="AW58" s="16">
        <f>AVERAGE(Table1382[[#This Row],[RULE OF LAW]],Table1382[[#This Row],[SECURITY &amp; SAFETY]],Table1382[[#This Row],[PERSONAL FREEDOM (minus S&amp;S and RoL)]],Table1382[[#This Row],[PERSONAL FREEDOM (minus S&amp;S and RoL)]])</f>
        <v>8.8694759854011114</v>
      </c>
      <c r="AX58" s="17">
        <v>9.17</v>
      </c>
      <c r="AY58" s="18">
        <f>AVERAGE(Table1382[[#This Row],[PERSONAL FREEDOM]:[ECONOMIC FREEDOM]])</f>
        <v>9.0197379927005557</v>
      </c>
      <c r="AZ58" s="19">
        <f t="shared" si="14"/>
        <v>1</v>
      </c>
      <c r="BA58" s="20">
        <f t="shared" si="15"/>
        <v>9.02</v>
      </c>
      <c r="BB58" s="16">
        <f>Table1382[[#This Row],[1 Rule of Law]]</f>
        <v>7.5</v>
      </c>
      <c r="BC58" s="16">
        <f>Table1382[[#This Row],[2 Security &amp; Safety]]</f>
        <v>8.7123483860488893</v>
      </c>
      <c r="BD58" s="16">
        <f t="shared" si="16"/>
        <v>9.632777777777779</v>
      </c>
      <c r="BE58" s="1"/>
      <c r="BF58" s="1"/>
    </row>
    <row r="59" spans="1:58" ht="15" customHeight="1" x14ac:dyDescent="0.2">
      <c r="A59" s="13" t="s">
        <v>85</v>
      </c>
      <c r="B59" s="14">
        <v>7.4333333333333327</v>
      </c>
      <c r="C59" s="14">
        <v>5.5082067566457926</v>
      </c>
      <c r="D59" s="14">
        <v>6.3894858720457091</v>
      </c>
      <c r="E59" s="14">
        <v>6.4</v>
      </c>
      <c r="F59" s="14">
        <v>9.3999999999999986</v>
      </c>
      <c r="G59" s="14">
        <v>10</v>
      </c>
      <c r="H59" s="14">
        <v>10</v>
      </c>
      <c r="I59" s="14">
        <v>7.5</v>
      </c>
      <c r="J59" s="14">
        <v>10</v>
      </c>
      <c r="K59" s="14">
        <v>10</v>
      </c>
      <c r="L59" s="14">
        <f>AVERAGE(Table1382[[#This Row],[2Bi Disappearance]:[2Bv Terrorism Injured ]])</f>
        <v>9.5</v>
      </c>
      <c r="M59" s="14">
        <v>9.5</v>
      </c>
      <c r="N59" s="14">
        <v>10</v>
      </c>
      <c r="O59" s="15">
        <v>10</v>
      </c>
      <c r="P59" s="15">
        <f>AVERAGE(Table1382[[#This Row],[2Ci Female Genital Mutilation]:[2Ciii Equal Inheritance Rights]])</f>
        <v>9.8333333333333339</v>
      </c>
      <c r="Q59" s="14">
        <f t="shared" si="9"/>
        <v>9.5777777777777775</v>
      </c>
      <c r="R59" s="14">
        <v>10</v>
      </c>
      <c r="S59" s="14">
        <v>10</v>
      </c>
      <c r="T59" s="14">
        <v>10</v>
      </c>
      <c r="U59" s="14">
        <f t="shared" si="10"/>
        <v>10</v>
      </c>
      <c r="V59" s="14">
        <v>10</v>
      </c>
      <c r="W59" s="14">
        <v>10</v>
      </c>
      <c r="X59" s="14">
        <f>AVERAGE(Table1382[[#This Row],[4A Freedom to establish religious organizations]:[4B Autonomy of religious organizations]])</f>
        <v>10</v>
      </c>
      <c r="Y59" s="14">
        <v>10</v>
      </c>
      <c r="Z59" s="14">
        <v>10</v>
      </c>
      <c r="AA59" s="14">
        <v>10</v>
      </c>
      <c r="AB59" s="14">
        <v>10</v>
      </c>
      <c r="AC59" s="14">
        <v>10</v>
      </c>
      <c r="AD59" s="14">
        <f>AVERAGE(Table1382[[#This Row],[5Ci Political parties]:[5Ciii Educational, sporting and cultural organizations]])</f>
        <v>10</v>
      </c>
      <c r="AE59" s="14">
        <v>10</v>
      </c>
      <c r="AF59" s="14">
        <v>10</v>
      </c>
      <c r="AG59" s="14">
        <v>10</v>
      </c>
      <c r="AH59" s="14">
        <f>AVERAGE(Table1382[[#This Row],[5Di Political parties]:[5Diii Educational, sporting and cultural organizations5]])</f>
        <v>10</v>
      </c>
      <c r="AI59" s="14">
        <f>AVERAGE(Y59:Z59,AD59,AH59)</f>
        <v>10</v>
      </c>
      <c r="AJ59" s="14">
        <v>10</v>
      </c>
      <c r="AK59" s="15">
        <v>8.3333333333333339</v>
      </c>
      <c r="AL59" s="15">
        <v>7.75</v>
      </c>
      <c r="AM59" s="15">
        <v>10</v>
      </c>
      <c r="AN59" s="15">
        <v>10</v>
      </c>
      <c r="AO59" s="15">
        <f>AVERAGE(Table1382[[#This Row],[6Di Access to foreign television (cable/ satellite)]:[6Dii Access to foreign newspapers]])</f>
        <v>10</v>
      </c>
      <c r="AP59" s="15">
        <v>10</v>
      </c>
      <c r="AQ59" s="14">
        <f t="shared" si="11"/>
        <v>9.2166666666666668</v>
      </c>
      <c r="AR59" s="14">
        <v>10</v>
      </c>
      <c r="AS59" s="14">
        <v>10</v>
      </c>
      <c r="AT59" s="14">
        <v>10</v>
      </c>
      <c r="AU59" s="14">
        <f t="shared" ref="AU59:AU90" si="18">AVERAGE(AS59:AT59)</f>
        <v>10</v>
      </c>
      <c r="AV59" s="14">
        <f t="shared" si="13"/>
        <v>10</v>
      </c>
      <c r="AW59" s="16">
        <f>AVERAGE(Table1382[[#This Row],[RULE OF LAW]],Table1382[[#This Row],[SECURITY &amp; SAFETY]],Table1382[[#This Row],[PERSONAL FREEDOM (minus S&amp;S and RoL)]],Table1382[[#This Row],[PERSONAL FREEDOM (minus S&amp;S and RoL)]])</f>
        <v>8.9161111111111104</v>
      </c>
      <c r="AX59" s="17">
        <v>7.17</v>
      </c>
      <c r="AY59" s="18">
        <f>AVERAGE(Table1382[[#This Row],[PERSONAL FREEDOM]:[ECONOMIC FREEDOM]])</f>
        <v>8.0430555555555543</v>
      </c>
      <c r="AZ59" s="19">
        <f t="shared" si="14"/>
        <v>31</v>
      </c>
      <c r="BA59" s="20">
        <f t="shared" si="15"/>
        <v>8.0399999999999991</v>
      </c>
      <c r="BB59" s="16">
        <f>Table1382[[#This Row],[1 Rule of Law]]</f>
        <v>6.4</v>
      </c>
      <c r="BC59" s="16">
        <f>Table1382[[#This Row],[2 Security &amp; Safety]]</f>
        <v>9.5777777777777775</v>
      </c>
      <c r="BD59" s="16">
        <f t="shared" si="16"/>
        <v>9.8433333333333337</v>
      </c>
      <c r="BE59" s="1"/>
      <c r="BF59" s="1"/>
    </row>
    <row r="60" spans="1:58" ht="15" customHeight="1" x14ac:dyDescent="0.2">
      <c r="A60" s="13" t="s">
        <v>78</v>
      </c>
      <c r="B60" s="14" t="s">
        <v>49</v>
      </c>
      <c r="C60" s="14" t="s">
        <v>49</v>
      </c>
      <c r="D60" s="14" t="s">
        <v>49</v>
      </c>
      <c r="E60" s="14">
        <v>7.7984989999999996</v>
      </c>
      <c r="F60" s="14">
        <v>10</v>
      </c>
      <c r="G60" s="14">
        <v>10</v>
      </c>
      <c r="H60" s="14">
        <v>10</v>
      </c>
      <c r="I60" s="14">
        <v>10</v>
      </c>
      <c r="J60" s="14">
        <v>10</v>
      </c>
      <c r="K60" s="14">
        <v>10</v>
      </c>
      <c r="L60" s="14">
        <f>AVERAGE(Table1382[[#This Row],[2Bi Disappearance]:[2Bv Terrorism Injured ]])</f>
        <v>10</v>
      </c>
      <c r="M60" s="14" t="s">
        <v>49</v>
      </c>
      <c r="N60" s="14">
        <v>10</v>
      </c>
      <c r="O60" s="15">
        <v>10</v>
      </c>
      <c r="P60" s="15">
        <f>AVERAGE(Table1382[[#This Row],[2Ci Female Genital Mutilation]:[2Ciii Equal Inheritance Rights]])</f>
        <v>10</v>
      </c>
      <c r="Q60" s="14">
        <f t="shared" si="9"/>
        <v>10</v>
      </c>
      <c r="R60" s="14">
        <v>10</v>
      </c>
      <c r="S60" s="14">
        <v>10</v>
      </c>
      <c r="T60" s="14">
        <v>10</v>
      </c>
      <c r="U60" s="14">
        <f t="shared" si="10"/>
        <v>10</v>
      </c>
      <c r="V60" s="14" t="s">
        <v>49</v>
      </c>
      <c r="W60" s="14" t="s">
        <v>49</v>
      </c>
      <c r="X60" s="14" t="s">
        <v>49</v>
      </c>
      <c r="Y60" s="14" t="s">
        <v>49</v>
      </c>
      <c r="Z60" s="14" t="s">
        <v>49</v>
      </c>
      <c r="AA60" s="14" t="s">
        <v>49</v>
      </c>
      <c r="AB60" s="14" t="s">
        <v>49</v>
      </c>
      <c r="AC60" s="14" t="s">
        <v>49</v>
      </c>
      <c r="AD60" s="14" t="s">
        <v>49</v>
      </c>
      <c r="AE60" s="14" t="s">
        <v>49</v>
      </c>
      <c r="AF60" s="14" t="s">
        <v>49</v>
      </c>
      <c r="AG60" s="14" t="s">
        <v>49</v>
      </c>
      <c r="AH60" s="14" t="s">
        <v>49</v>
      </c>
      <c r="AI60" s="14" t="s">
        <v>49</v>
      </c>
      <c r="AJ60" s="14">
        <v>10</v>
      </c>
      <c r="AK60" s="15">
        <v>9.6666666666666661</v>
      </c>
      <c r="AL60" s="15">
        <v>9</v>
      </c>
      <c r="AM60" s="15" t="s">
        <v>49</v>
      </c>
      <c r="AN60" s="15" t="s">
        <v>49</v>
      </c>
      <c r="AO60" s="15" t="s">
        <v>49</v>
      </c>
      <c r="AP60" s="15" t="s">
        <v>49</v>
      </c>
      <c r="AQ60" s="14">
        <f t="shared" si="11"/>
        <v>9.5555555555555554</v>
      </c>
      <c r="AR60" s="14">
        <v>10</v>
      </c>
      <c r="AS60" s="14">
        <v>10</v>
      </c>
      <c r="AT60" s="14">
        <v>10</v>
      </c>
      <c r="AU60" s="14">
        <f t="shared" si="18"/>
        <v>10</v>
      </c>
      <c r="AV60" s="14">
        <f t="shared" si="13"/>
        <v>10</v>
      </c>
      <c r="AW60" s="16">
        <f>AVERAGE(Table1382[[#This Row],[RULE OF LAW]],Table1382[[#This Row],[SECURITY &amp; SAFETY]],Table1382[[#This Row],[PERSONAL FREEDOM (minus S&amp;S and RoL)]],Table1382[[#This Row],[PERSONAL FREEDOM (minus S&amp;S and RoL)]])</f>
        <v>9.3755506759259273</v>
      </c>
      <c r="AX60" s="17">
        <v>7.07</v>
      </c>
      <c r="AY60" s="18">
        <f>AVERAGE(Table1382[[#This Row],[PERSONAL FREEDOM]:[ECONOMIC FREEDOM]])</f>
        <v>8.2227753379629647</v>
      </c>
      <c r="AZ60" s="19">
        <f t="shared" si="14"/>
        <v>22</v>
      </c>
      <c r="BA60" s="20">
        <f t="shared" si="15"/>
        <v>8.2200000000000006</v>
      </c>
      <c r="BB60" s="16">
        <f>Table1382[[#This Row],[1 Rule of Law]]</f>
        <v>7.7984989999999996</v>
      </c>
      <c r="BC60" s="16">
        <f>Table1382[[#This Row],[2 Security &amp; Safety]]</f>
        <v>10</v>
      </c>
      <c r="BD60" s="16">
        <f t="shared" si="16"/>
        <v>9.851851851851853</v>
      </c>
      <c r="BE60" s="1"/>
      <c r="BF60" s="1"/>
    </row>
    <row r="61" spans="1:58" ht="15" customHeight="1" x14ac:dyDescent="0.2">
      <c r="A61" s="13" t="s">
        <v>126</v>
      </c>
      <c r="B61" s="14">
        <v>4.1333333333333329</v>
      </c>
      <c r="C61" s="14">
        <v>4.4613487474779037</v>
      </c>
      <c r="D61" s="14">
        <v>4.39657076566803</v>
      </c>
      <c r="E61" s="14">
        <v>4.3</v>
      </c>
      <c r="F61" s="14">
        <v>8.56</v>
      </c>
      <c r="G61" s="14">
        <v>0</v>
      </c>
      <c r="H61" s="14">
        <v>9.6847856252008508</v>
      </c>
      <c r="I61" s="14">
        <v>5</v>
      </c>
      <c r="J61" s="14">
        <v>9.776308908421754</v>
      </c>
      <c r="K61" s="14">
        <v>9.7264828142976594</v>
      </c>
      <c r="L61" s="14">
        <f>AVERAGE(Table1382[[#This Row],[2Bi Disappearance]:[2Bv Terrorism Injured ]])</f>
        <v>6.8375154695840532</v>
      </c>
      <c r="M61" s="14">
        <v>10</v>
      </c>
      <c r="N61" s="14">
        <v>2.5</v>
      </c>
      <c r="O61" s="15">
        <v>5</v>
      </c>
      <c r="P61" s="15">
        <f>AVERAGE(Table1382[[#This Row],[2Ci Female Genital Mutilation]:[2Ciii Equal Inheritance Rights]])</f>
        <v>5.833333333333333</v>
      </c>
      <c r="Q61" s="14">
        <f t="shared" si="9"/>
        <v>7.076949600972462</v>
      </c>
      <c r="R61" s="14">
        <v>5</v>
      </c>
      <c r="S61" s="14">
        <v>10</v>
      </c>
      <c r="T61" s="14">
        <v>5</v>
      </c>
      <c r="U61" s="14">
        <f t="shared" si="10"/>
        <v>6.666666666666667</v>
      </c>
      <c r="V61" s="14">
        <v>10</v>
      </c>
      <c r="W61" s="14">
        <v>10</v>
      </c>
      <c r="X61" s="14">
        <f>AVERAGE(Table1382[[#This Row],[4A Freedom to establish religious organizations]:[4B Autonomy of religious organizations]])</f>
        <v>10</v>
      </c>
      <c r="Y61" s="14">
        <v>10</v>
      </c>
      <c r="Z61" s="14">
        <v>7.5</v>
      </c>
      <c r="AA61" s="14">
        <v>10</v>
      </c>
      <c r="AB61" s="14">
        <v>6.666666666666667</v>
      </c>
      <c r="AC61" s="14">
        <v>6.666666666666667</v>
      </c>
      <c r="AD61" s="14">
        <f>AVERAGE(Table1382[[#This Row],[5Ci Political parties]:[5Ciii Educational, sporting and cultural organizations]])</f>
        <v>7.7777777777777786</v>
      </c>
      <c r="AE61" s="14">
        <v>10</v>
      </c>
      <c r="AF61" s="14">
        <v>10</v>
      </c>
      <c r="AG61" s="14">
        <v>10</v>
      </c>
      <c r="AH61" s="14">
        <f>AVERAGE(Table1382[[#This Row],[5Di Political parties]:[5Diii Educational, sporting and cultural organizations5]])</f>
        <v>10</v>
      </c>
      <c r="AI61" s="14">
        <f>AVERAGE(Y61:Z61,AD61,AH61)</f>
        <v>8.8194444444444446</v>
      </c>
      <c r="AJ61" s="14">
        <v>5.0784800069529457</v>
      </c>
      <c r="AK61" s="15">
        <v>6.666666666666667</v>
      </c>
      <c r="AL61" s="15">
        <v>5.75</v>
      </c>
      <c r="AM61" s="15">
        <v>10</v>
      </c>
      <c r="AN61" s="15">
        <v>6.666666666666667</v>
      </c>
      <c r="AO61" s="15">
        <f>AVERAGE(Table1382[[#This Row],[6Di Access to foreign television (cable/ satellite)]:[6Dii Access to foreign newspapers]])</f>
        <v>8.3333333333333339</v>
      </c>
      <c r="AP61" s="15">
        <v>10</v>
      </c>
      <c r="AQ61" s="14">
        <f t="shared" si="11"/>
        <v>7.1656960013905886</v>
      </c>
      <c r="AR61" s="14">
        <v>0</v>
      </c>
      <c r="AS61" s="14">
        <v>10</v>
      </c>
      <c r="AT61" s="14">
        <v>10</v>
      </c>
      <c r="AU61" s="14">
        <f t="shared" si="18"/>
        <v>10</v>
      </c>
      <c r="AV61" s="14">
        <f t="shared" si="13"/>
        <v>5</v>
      </c>
      <c r="AW61" s="16">
        <f>AVERAGE(Table1382[[#This Row],[RULE OF LAW]],Table1382[[#This Row],[SECURITY &amp; SAFETY]],Table1382[[#This Row],[PERSONAL FREEDOM (minus S&amp;S and RoL)]],Table1382[[#This Row],[PERSONAL FREEDOM (minus S&amp;S and RoL)]])</f>
        <v>6.6094181114932855</v>
      </c>
      <c r="AX61" s="17">
        <v>6.51</v>
      </c>
      <c r="AY61" s="18">
        <f>AVERAGE(Table1382[[#This Row],[PERSONAL FREEDOM]:[ECONOMIC FREEDOM]])</f>
        <v>6.5597090557466426</v>
      </c>
      <c r="AZ61" s="19">
        <f t="shared" si="14"/>
        <v>94</v>
      </c>
      <c r="BA61" s="20">
        <f t="shared" si="15"/>
        <v>6.56</v>
      </c>
      <c r="BB61" s="16">
        <f>Table1382[[#This Row],[1 Rule of Law]]</f>
        <v>4.3</v>
      </c>
      <c r="BC61" s="16">
        <f>Table1382[[#This Row],[2 Security &amp; Safety]]</f>
        <v>7.076949600972462</v>
      </c>
      <c r="BD61" s="16">
        <f t="shared" si="16"/>
        <v>7.5303614225003397</v>
      </c>
      <c r="BE61" s="1"/>
      <c r="BF61" s="1"/>
    </row>
    <row r="62" spans="1:58" ht="15" customHeight="1" x14ac:dyDescent="0.2">
      <c r="A62" s="13" t="s">
        <v>129</v>
      </c>
      <c r="B62" s="14">
        <v>4.4666666666666659</v>
      </c>
      <c r="C62" s="14">
        <v>4.9487716783948414</v>
      </c>
      <c r="D62" s="14">
        <v>4.4654498758171526</v>
      </c>
      <c r="E62" s="14">
        <v>4.6000000000000005</v>
      </c>
      <c r="F62" s="14">
        <v>9.76</v>
      </c>
      <c r="G62" s="14">
        <v>10</v>
      </c>
      <c r="H62" s="14">
        <v>10</v>
      </c>
      <c r="I62" s="14">
        <v>7.5</v>
      </c>
      <c r="J62" s="14">
        <v>10</v>
      </c>
      <c r="K62" s="14">
        <v>10</v>
      </c>
      <c r="L62" s="14">
        <f>AVERAGE(Table1382[[#This Row],[2Bi Disappearance]:[2Bv Terrorism Injured ]])</f>
        <v>9.5</v>
      </c>
      <c r="M62" s="14">
        <v>9</v>
      </c>
      <c r="N62" s="14">
        <v>10</v>
      </c>
      <c r="O62" s="15">
        <v>5</v>
      </c>
      <c r="P62" s="15">
        <f>AVERAGE(Table1382[[#This Row],[2Ci Female Genital Mutilation]:[2Ciii Equal Inheritance Rights]])</f>
        <v>8</v>
      </c>
      <c r="Q62" s="14">
        <f t="shared" si="9"/>
        <v>9.086666666666666</v>
      </c>
      <c r="R62" s="14">
        <v>10</v>
      </c>
      <c r="S62" s="14">
        <v>10</v>
      </c>
      <c r="T62" s="14">
        <v>5</v>
      </c>
      <c r="U62" s="14">
        <f t="shared" si="10"/>
        <v>8.3333333333333339</v>
      </c>
      <c r="V62" s="14">
        <v>5</v>
      </c>
      <c r="W62" s="14">
        <v>3.3333333333333335</v>
      </c>
      <c r="X62" s="14">
        <f>AVERAGE(Table1382[[#This Row],[4A Freedom to establish religious organizations]:[4B Autonomy of religious organizations]])</f>
        <v>4.166666666666667</v>
      </c>
      <c r="Y62" s="14">
        <v>7.5</v>
      </c>
      <c r="Z62" s="14">
        <v>7.5</v>
      </c>
      <c r="AA62" s="14">
        <v>6.666666666666667</v>
      </c>
      <c r="AB62" s="14">
        <v>6.666666666666667</v>
      </c>
      <c r="AC62" s="14">
        <v>10</v>
      </c>
      <c r="AD62" s="14">
        <f>AVERAGE(Table1382[[#This Row],[5Ci Political parties]:[5Ciii Educational, sporting and cultural organizations]])</f>
        <v>7.7777777777777786</v>
      </c>
      <c r="AE62" s="14">
        <v>7.5</v>
      </c>
      <c r="AF62" s="14">
        <v>7.5</v>
      </c>
      <c r="AG62" s="14">
        <v>10</v>
      </c>
      <c r="AH62" s="14">
        <f>AVERAGE(Table1382[[#This Row],[5Di Political parties]:[5Diii Educational, sporting and cultural organizations5]])</f>
        <v>8.3333333333333339</v>
      </c>
      <c r="AI62" s="14">
        <f>AVERAGE(Y62:Z62,AD62,AH62)</f>
        <v>7.7777777777777786</v>
      </c>
      <c r="AJ62" s="14">
        <v>10</v>
      </c>
      <c r="AK62" s="15">
        <v>4</v>
      </c>
      <c r="AL62" s="15">
        <v>4.75</v>
      </c>
      <c r="AM62" s="15">
        <v>10</v>
      </c>
      <c r="AN62" s="15">
        <v>10</v>
      </c>
      <c r="AO62" s="15">
        <f>AVERAGE(Table1382[[#This Row],[6Di Access to foreign television (cable/ satellite)]:[6Dii Access to foreign newspapers]])</f>
        <v>10</v>
      </c>
      <c r="AP62" s="15">
        <v>10</v>
      </c>
      <c r="AQ62" s="14">
        <f t="shared" si="11"/>
        <v>7.75</v>
      </c>
      <c r="AR62" s="14">
        <v>5</v>
      </c>
      <c r="AS62" s="14" t="s">
        <v>49</v>
      </c>
      <c r="AT62" s="14">
        <v>10</v>
      </c>
      <c r="AU62" s="14">
        <f t="shared" si="18"/>
        <v>10</v>
      </c>
      <c r="AV62" s="14">
        <f t="shared" si="13"/>
        <v>7.5</v>
      </c>
      <c r="AW62" s="16">
        <f>AVERAGE(Table1382[[#This Row],[RULE OF LAW]],Table1382[[#This Row],[SECURITY &amp; SAFETY]],Table1382[[#This Row],[PERSONAL FREEDOM (minus S&amp;S and RoL)]],Table1382[[#This Row],[PERSONAL FREEDOM (minus S&amp;S and RoL)]])</f>
        <v>6.974444444444444</v>
      </c>
      <c r="AX62" s="17">
        <v>6.6</v>
      </c>
      <c r="AY62" s="18">
        <f>AVERAGE(Table1382[[#This Row],[PERSONAL FREEDOM]:[ECONOMIC FREEDOM]])</f>
        <v>6.7872222222222218</v>
      </c>
      <c r="AZ62" s="19">
        <f t="shared" si="14"/>
        <v>80</v>
      </c>
      <c r="BA62" s="20">
        <f t="shared" si="15"/>
        <v>6.79</v>
      </c>
      <c r="BB62" s="16">
        <f>Table1382[[#This Row],[1 Rule of Law]]</f>
        <v>4.6000000000000005</v>
      </c>
      <c r="BC62" s="16">
        <f>Table1382[[#This Row],[2 Security &amp; Safety]]</f>
        <v>9.086666666666666</v>
      </c>
      <c r="BD62" s="16">
        <f t="shared" si="16"/>
        <v>7.1055555555555561</v>
      </c>
      <c r="BE62" s="1"/>
      <c r="BF62" s="1"/>
    </row>
    <row r="63" spans="1:58" ht="15" customHeight="1" x14ac:dyDescent="0.2">
      <c r="A63" s="13" t="s">
        <v>206</v>
      </c>
      <c r="B63" s="14">
        <v>2.2000000000000002</v>
      </c>
      <c r="C63" s="14">
        <v>6.2400339041280439</v>
      </c>
      <c r="D63" s="14">
        <v>4.4997929490185484</v>
      </c>
      <c r="E63" s="14">
        <v>4.3</v>
      </c>
      <c r="F63" s="14">
        <v>8.36</v>
      </c>
      <c r="G63" s="14">
        <v>0</v>
      </c>
      <c r="H63" s="14">
        <v>9.4394747784171997</v>
      </c>
      <c r="I63" s="14">
        <v>10</v>
      </c>
      <c r="J63" s="14">
        <v>9.879556563957415</v>
      </c>
      <c r="K63" s="14">
        <v>9.3885179400914911</v>
      </c>
      <c r="L63" s="14">
        <f>AVERAGE(Table1382[[#This Row],[2Bi Disappearance]:[2Bv Terrorism Injured ]])</f>
        <v>7.741509856493221</v>
      </c>
      <c r="M63" s="14">
        <v>10</v>
      </c>
      <c r="N63" s="14">
        <v>7.5</v>
      </c>
      <c r="O63" s="15">
        <v>5</v>
      </c>
      <c r="P63" s="15">
        <f>AVERAGE(Table1382[[#This Row],[2Ci Female Genital Mutilation]:[2Ciii Equal Inheritance Rights]])</f>
        <v>7.5</v>
      </c>
      <c r="Q63" s="14">
        <f t="shared" si="9"/>
        <v>7.8671699521644065</v>
      </c>
      <c r="R63" s="14">
        <v>0</v>
      </c>
      <c r="S63" s="14">
        <v>5</v>
      </c>
      <c r="T63" s="14">
        <v>5</v>
      </c>
      <c r="U63" s="14">
        <f t="shared" si="10"/>
        <v>3.3333333333333335</v>
      </c>
      <c r="V63" s="14" t="s">
        <v>49</v>
      </c>
      <c r="W63" s="14" t="s">
        <v>49</v>
      </c>
      <c r="X63" s="14" t="s">
        <v>49</v>
      </c>
      <c r="Y63" s="14" t="s">
        <v>49</v>
      </c>
      <c r="Z63" s="14" t="s">
        <v>49</v>
      </c>
      <c r="AA63" s="14" t="s">
        <v>49</v>
      </c>
      <c r="AB63" s="14" t="s">
        <v>49</v>
      </c>
      <c r="AC63" s="14" t="s">
        <v>49</v>
      </c>
      <c r="AD63" s="14" t="s">
        <v>49</v>
      </c>
      <c r="AE63" s="14" t="s">
        <v>49</v>
      </c>
      <c r="AF63" s="14" t="s">
        <v>49</v>
      </c>
      <c r="AG63" s="14" t="s">
        <v>49</v>
      </c>
      <c r="AH63" s="14" t="s">
        <v>49</v>
      </c>
      <c r="AI63" s="14" t="s">
        <v>49</v>
      </c>
      <c r="AJ63" s="14">
        <v>10</v>
      </c>
      <c r="AK63" s="15">
        <v>0.33333333333333331</v>
      </c>
      <c r="AL63" s="15">
        <v>1.5</v>
      </c>
      <c r="AM63" s="15" t="s">
        <v>49</v>
      </c>
      <c r="AN63" s="15" t="s">
        <v>49</v>
      </c>
      <c r="AO63" s="15" t="s">
        <v>49</v>
      </c>
      <c r="AP63" s="15" t="s">
        <v>49</v>
      </c>
      <c r="AQ63" s="14">
        <f t="shared" si="11"/>
        <v>3.9444444444444446</v>
      </c>
      <c r="AR63" s="14">
        <v>0</v>
      </c>
      <c r="AS63" s="14">
        <v>0</v>
      </c>
      <c r="AT63" s="14">
        <v>0</v>
      </c>
      <c r="AU63" s="14">
        <f t="shared" si="18"/>
        <v>0</v>
      </c>
      <c r="AV63" s="14">
        <f t="shared" si="13"/>
        <v>0</v>
      </c>
      <c r="AW63" s="16">
        <f>AVERAGE(Table1382[[#This Row],[RULE OF LAW]],Table1382[[#This Row],[SECURITY &amp; SAFETY]],Table1382[[#This Row],[PERSONAL FREEDOM (minus S&amp;S and RoL)]],Table1382[[#This Row],[PERSONAL FREEDOM (minus S&amp;S and RoL)]])</f>
        <v>4.2547554510040646</v>
      </c>
      <c r="AX63" s="17">
        <v>6.25</v>
      </c>
      <c r="AY63" s="18">
        <f>AVERAGE(Table1382[[#This Row],[PERSONAL FREEDOM]:[ECONOMIC FREEDOM]])</f>
        <v>5.2523777255020327</v>
      </c>
      <c r="AZ63" s="19">
        <f t="shared" si="14"/>
        <v>133</v>
      </c>
      <c r="BA63" s="20">
        <f t="shared" si="15"/>
        <v>5.25</v>
      </c>
      <c r="BB63" s="16">
        <f>Table1382[[#This Row],[1 Rule of Law]]</f>
        <v>4.3</v>
      </c>
      <c r="BC63" s="16">
        <f>Table1382[[#This Row],[2 Security &amp; Safety]]</f>
        <v>7.8671699521644065</v>
      </c>
      <c r="BD63" s="16">
        <f t="shared" si="16"/>
        <v>2.425925925925926</v>
      </c>
      <c r="BE63" s="1"/>
      <c r="BF63" s="1"/>
    </row>
    <row r="64" spans="1:58" ht="15" customHeight="1" x14ac:dyDescent="0.2">
      <c r="A64" s="13" t="s">
        <v>52</v>
      </c>
      <c r="B64" s="14" t="s">
        <v>49</v>
      </c>
      <c r="C64" s="14" t="s">
        <v>49</v>
      </c>
      <c r="D64" s="14" t="s">
        <v>49</v>
      </c>
      <c r="E64" s="14">
        <v>7.8937290000000004</v>
      </c>
      <c r="F64" s="14">
        <v>9.5599999999999987</v>
      </c>
      <c r="G64" s="14">
        <v>10</v>
      </c>
      <c r="H64" s="14">
        <v>10</v>
      </c>
      <c r="I64" s="14">
        <v>7.5</v>
      </c>
      <c r="J64" s="14">
        <v>10</v>
      </c>
      <c r="K64" s="14">
        <v>10</v>
      </c>
      <c r="L64" s="14">
        <f>AVERAGE(Table1382[[#This Row],[2Bi Disappearance]:[2Bv Terrorism Injured ]])</f>
        <v>9.5</v>
      </c>
      <c r="M64" s="14">
        <v>10</v>
      </c>
      <c r="N64" s="14">
        <v>10</v>
      </c>
      <c r="O64" s="15">
        <v>10</v>
      </c>
      <c r="P64" s="15">
        <f>AVERAGE(Table1382[[#This Row],[2Ci Female Genital Mutilation]:[2Ciii Equal Inheritance Rights]])</f>
        <v>10</v>
      </c>
      <c r="Q64" s="14">
        <f t="shared" si="9"/>
        <v>9.6866666666666656</v>
      </c>
      <c r="R64" s="14">
        <v>10</v>
      </c>
      <c r="S64" s="14">
        <v>10</v>
      </c>
      <c r="T64" s="14">
        <v>10</v>
      </c>
      <c r="U64" s="14">
        <f t="shared" si="10"/>
        <v>10</v>
      </c>
      <c r="V64" s="14">
        <v>10</v>
      </c>
      <c r="W64" s="14">
        <v>10</v>
      </c>
      <c r="X64" s="14">
        <f>AVERAGE(Table1382[[#This Row],[4A Freedom to establish religious organizations]:[4B Autonomy of religious organizations]])</f>
        <v>10</v>
      </c>
      <c r="Y64" s="14">
        <v>10</v>
      </c>
      <c r="Z64" s="14">
        <v>10</v>
      </c>
      <c r="AA64" s="14">
        <v>10</v>
      </c>
      <c r="AB64" s="14">
        <v>10</v>
      </c>
      <c r="AC64" s="14">
        <v>10</v>
      </c>
      <c r="AD64" s="14">
        <f>AVERAGE(Table1382[[#This Row],[5Ci Political parties]:[5Ciii Educational, sporting and cultural organizations]])</f>
        <v>10</v>
      </c>
      <c r="AE64" s="14">
        <v>10</v>
      </c>
      <c r="AF64" s="14">
        <v>10</v>
      </c>
      <c r="AG64" s="14">
        <v>10</v>
      </c>
      <c r="AH64" s="14">
        <f>AVERAGE(Table1382[[#This Row],[5Di Political parties]:[5Diii Educational, sporting and cultural organizations5]])</f>
        <v>10</v>
      </c>
      <c r="AI64" s="14">
        <f>AVERAGE(Y64:Z64,AD64,AH64)</f>
        <v>10</v>
      </c>
      <c r="AJ64" s="14">
        <v>10</v>
      </c>
      <c r="AK64" s="15">
        <v>8.6666666666666661</v>
      </c>
      <c r="AL64" s="15">
        <v>8.5</v>
      </c>
      <c r="AM64" s="15">
        <v>10</v>
      </c>
      <c r="AN64" s="15">
        <v>10</v>
      </c>
      <c r="AO64" s="15">
        <f>AVERAGE(Table1382[[#This Row],[6Di Access to foreign television (cable/ satellite)]:[6Dii Access to foreign newspapers]])</f>
        <v>10</v>
      </c>
      <c r="AP64" s="15">
        <v>10</v>
      </c>
      <c r="AQ64" s="14">
        <f t="shared" si="11"/>
        <v>9.4333333333333336</v>
      </c>
      <c r="AR64" s="14">
        <v>10</v>
      </c>
      <c r="AS64" s="14">
        <v>10</v>
      </c>
      <c r="AT64" s="14">
        <v>10</v>
      </c>
      <c r="AU64" s="14">
        <f t="shared" si="18"/>
        <v>10</v>
      </c>
      <c r="AV64" s="14">
        <f t="shared" si="13"/>
        <v>10</v>
      </c>
      <c r="AW64" s="16">
        <f>AVERAGE(Table1382[[#This Row],[RULE OF LAW]],Table1382[[#This Row],[SECURITY &amp; SAFETY]],Table1382[[#This Row],[PERSONAL FREEDOM (minus S&amp;S and RoL)]],Table1382[[#This Row],[PERSONAL FREEDOM (minus S&amp;S and RoL)]])</f>
        <v>9.3384322500000003</v>
      </c>
      <c r="AX64" s="17">
        <v>7.8</v>
      </c>
      <c r="AY64" s="18">
        <f>AVERAGE(Table1382[[#This Row],[PERSONAL FREEDOM]:[ECONOMIC FREEDOM]])</f>
        <v>8.5692161250000005</v>
      </c>
      <c r="AZ64" s="19">
        <f t="shared" si="14"/>
        <v>9</v>
      </c>
      <c r="BA64" s="20">
        <f t="shared" si="15"/>
        <v>8.57</v>
      </c>
      <c r="BB64" s="16">
        <f>Table1382[[#This Row],[1 Rule of Law]]</f>
        <v>7.8937290000000004</v>
      </c>
      <c r="BC64" s="16">
        <f>Table1382[[#This Row],[2 Security &amp; Safety]]</f>
        <v>9.6866666666666656</v>
      </c>
      <c r="BD64" s="16">
        <f t="shared" si="16"/>
        <v>9.8866666666666667</v>
      </c>
      <c r="BE64" s="1"/>
      <c r="BF64" s="1"/>
    </row>
    <row r="65" spans="1:58" ht="15" customHeight="1" x14ac:dyDescent="0.2">
      <c r="A65" s="13" t="s">
        <v>101</v>
      </c>
      <c r="B65" s="14" t="s">
        <v>49</v>
      </c>
      <c r="C65" s="14" t="s">
        <v>49</v>
      </c>
      <c r="D65" s="14" t="s">
        <v>49</v>
      </c>
      <c r="E65" s="14">
        <v>6.6965509999999995</v>
      </c>
      <c r="F65" s="14">
        <v>9.24</v>
      </c>
      <c r="G65" s="14">
        <v>10</v>
      </c>
      <c r="H65" s="14">
        <v>0</v>
      </c>
      <c r="I65" s="14">
        <v>2.5</v>
      </c>
      <c r="J65" s="14">
        <v>8.6317863397548162</v>
      </c>
      <c r="K65" s="14">
        <v>3.4873029772329245</v>
      </c>
      <c r="L65" s="14">
        <f>AVERAGE(Table1382[[#This Row],[2Bi Disappearance]:[2Bv Terrorism Injured ]])</f>
        <v>4.9238178633975487</v>
      </c>
      <c r="M65" s="14">
        <v>9.5</v>
      </c>
      <c r="N65" s="14">
        <v>10</v>
      </c>
      <c r="O65" s="15">
        <v>10</v>
      </c>
      <c r="P65" s="15">
        <f>AVERAGE(Table1382[[#This Row],[2Ci Female Genital Mutilation]:[2Ciii Equal Inheritance Rights]])</f>
        <v>9.8333333333333339</v>
      </c>
      <c r="Q65" s="14">
        <f t="shared" si="9"/>
        <v>7.9990503989102946</v>
      </c>
      <c r="R65" s="14">
        <v>0</v>
      </c>
      <c r="S65" s="14">
        <v>0</v>
      </c>
      <c r="T65" s="14">
        <v>10</v>
      </c>
      <c r="U65" s="14">
        <f t="shared" si="10"/>
        <v>3.3333333333333335</v>
      </c>
      <c r="V65" s="14">
        <v>10</v>
      </c>
      <c r="W65" s="14">
        <v>10</v>
      </c>
      <c r="X65" s="14">
        <f>AVERAGE(Table1382[[#This Row],[4A Freedom to establish religious organizations]:[4B Autonomy of religious organizations]])</f>
        <v>10</v>
      </c>
      <c r="Y65" s="14">
        <v>10</v>
      </c>
      <c r="Z65" s="14">
        <v>10</v>
      </c>
      <c r="AA65" s="14">
        <v>10</v>
      </c>
      <c r="AB65" s="14">
        <v>10</v>
      </c>
      <c r="AC65" s="14">
        <v>10</v>
      </c>
      <c r="AD65" s="14">
        <f>AVERAGE(Table1382[[#This Row],[5Ci Political parties]:[5Ciii Educational, sporting and cultural organizations]])</f>
        <v>10</v>
      </c>
      <c r="AE65" s="14">
        <v>7.5</v>
      </c>
      <c r="AF65" s="14">
        <v>10</v>
      </c>
      <c r="AG65" s="14">
        <v>7.5</v>
      </c>
      <c r="AH65" s="14">
        <f>AVERAGE(Table1382[[#This Row],[5Di Political parties]:[5Diii Educational, sporting and cultural organizations5]])</f>
        <v>8.3333333333333339</v>
      </c>
      <c r="AI65" s="14">
        <f>AVERAGE(Y65:Z65,AD65,AH65)</f>
        <v>9.5833333333333339</v>
      </c>
      <c r="AJ65" s="14">
        <v>0</v>
      </c>
      <c r="AK65" s="15">
        <v>7.666666666666667</v>
      </c>
      <c r="AL65" s="15">
        <v>6</v>
      </c>
      <c r="AM65" s="15">
        <v>10</v>
      </c>
      <c r="AN65" s="15">
        <v>10</v>
      </c>
      <c r="AO65" s="15">
        <f>AVERAGE(Table1382[[#This Row],[6Di Access to foreign television (cable/ satellite)]:[6Dii Access to foreign newspapers]])</f>
        <v>10</v>
      </c>
      <c r="AP65" s="15">
        <v>10</v>
      </c>
      <c r="AQ65" s="14">
        <f t="shared" si="11"/>
        <v>6.7333333333333343</v>
      </c>
      <c r="AR65" s="14" t="s">
        <v>49</v>
      </c>
      <c r="AS65" s="14">
        <v>10</v>
      </c>
      <c r="AT65" s="14">
        <v>10</v>
      </c>
      <c r="AU65" s="14">
        <f t="shared" si="18"/>
        <v>10</v>
      </c>
      <c r="AV65" s="14">
        <f t="shared" si="13"/>
        <v>10</v>
      </c>
      <c r="AW65" s="16">
        <f>AVERAGE(Table1382[[#This Row],[RULE OF LAW]],Table1382[[#This Row],[SECURITY &amp; SAFETY]],Table1382[[#This Row],[PERSONAL FREEDOM (minus S&amp;S and RoL)]],Table1382[[#This Row],[PERSONAL FREEDOM (minus S&amp;S and RoL)]])</f>
        <v>7.6389003497275745</v>
      </c>
      <c r="AX65" s="17">
        <v>7.19</v>
      </c>
      <c r="AY65" s="18">
        <f>AVERAGE(Table1382[[#This Row],[PERSONAL FREEDOM]:[ECONOMIC FREEDOM]])</f>
        <v>7.4144501748637879</v>
      </c>
      <c r="AZ65" s="19">
        <f t="shared" si="14"/>
        <v>50</v>
      </c>
      <c r="BA65" s="20">
        <f t="shared" si="15"/>
        <v>7.41</v>
      </c>
      <c r="BB65" s="16">
        <f>Table1382[[#This Row],[1 Rule of Law]]</f>
        <v>6.6965509999999995</v>
      </c>
      <c r="BC65" s="16">
        <f>Table1382[[#This Row],[2 Security &amp; Safety]]</f>
        <v>7.9990503989102946</v>
      </c>
      <c r="BD65" s="16">
        <f t="shared" si="16"/>
        <v>7.9300000000000015</v>
      </c>
      <c r="BE65" s="1"/>
      <c r="BF65" s="1"/>
    </row>
    <row r="66" spans="1:58" ht="15" customHeight="1" x14ac:dyDescent="0.2">
      <c r="A66" s="13" t="s">
        <v>79</v>
      </c>
      <c r="B66" s="14">
        <v>7.7999999999999989</v>
      </c>
      <c r="C66" s="14">
        <v>5.5880161359125555</v>
      </c>
      <c r="D66" s="14">
        <v>6.7294239904447455</v>
      </c>
      <c r="E66" s="14">
        <v>6.7</v>
      </c>
      <c r="F66" s="14">
        <v>9.6</v>
      </c>
      <c r="G66" s="14">
        <v>10</v>
      </c>
      <c r="H66" s="14">
        <v>10</v>
      </c>
      <c r="I66" s="14">
        <v>10</v>
      </c>
      <c r="J66" s="14">
        <v>10</v>
      </c>
      <c r="K66" s="14">
        <v>10</v>
      </c>
      <c r="L66" s="14">
        <f>AVERAGE(Table1382[[#This Row],[2Bi Disappearance]:[2Bv Terrorism Injured ]])</f>
        <v>10</v>
      </c>
      <c r="M66" s="14">
        <v>9.5</v>
      </c>
      <c r="N66" s="14">
        <v>10</v>
      </c>
      <c r="O66" s="15">
        <v>10</v>
      </c>
      <c r="P66" s="15">
        <f>AVERAGE(Table1382[[#This Row],[2Ci Female Genital Mutilation]:[2Ciii Equal Inheritance Rights]])</f>
        <v>9.8333333333333339</v>
      </c>
      <c r="Q66" s="14">
        <f t="shared" ref="Q66:Q97" si="19">AVERAGE(F66,L66,P66)</f>
        <v>9.8111111111111118</v>
      </c>
      <c r="R66" s="14">
        <v>10</v>
      </c>
      <c r="S66" s="14">
        <v>10</v>
      </c>
      <c r="T66" s="14">
        <v>10</v>
      </c>
      <c r="U66" s="14">
        <f t="shared" ref="U66:U97" si="20">AVERAGE(R66:T66)</f>
        <v>10</v>
      </c>
      <c r="V66" s="14">
        <v>10</v>
      </c>
      <c r="W66" s="14">
        <v>10</v>
      </c>
      <c r="X66" s="14">
        <f>AVERAGE(Table1382[[#This Row],[4A Freedom to establish religious organizations]:[4B Autonomy of religious organizations]])</f>
        <v>10</v>
      </c>
      <c r="Y66" s="14">
        <v>10</v>
      </c>
      <c r="Z66" s="14">
        <v>10</v>
      </c>
      <c r="AA66" s="14">
        <v>10</v>
      </c>
      <c r="AB66" s="14">
        <v>10</v>
      </c>
      <c r="AC66" s="14">
        <v>10</v>
      </c>
      <c r="AD66" s="14">
        <f>AVERAGE(Table1382[[#This Row],[5Ci Political parties]:[5Ciii Educational, sporting and cultural organizations]])</f>
        <v>10</v>
      </c>
      <c r="AE66" s="14">
        <v>10</v>
      </c>
      <c r="AF66" s="14">
        <v>10</v>
      </c>
      <c r="AG66" s="14">
        <v>10</v>
      </c>
      <c r="AH66" s="14">
        <f>AVERAGE(Table1382[[#This Row],[5Di Political parties]:[5Diii Educational, sporting and cultural organizations5]])</f>
        <v>10</v>
      </c>
      <c r="AI66" s="14">
        <f>AVERAGE(Y66:Z66,AD66,AH66)</f>
        <v>10</v>
      </c>
      <c r="AJ66" s="14">
        <v>10</v>
      </c>
      <c r="AK66" s="15">
        <v>6.333333333333333</v>
      </c>
      <c r="AL66" s="15">
        <v>7.25</v>
      </c>
      <c r="AM66" s="15">
        <v>10</v>
      </c>
      <c r="AN66" s="15">
        <v>10</v>
      </c>
      <c r="AO66" s="15">
        <f>AVERAGE(Table1382[[#This Row],[6Di Access to foreign television (cable/ satellite)]:[6Dii Access to foreign newspapers]])</f>
        <v>10</v>
      </c>
      <c r="AP66" s="15">
        <v>10</v>
      </c>
      <c r="AQ66" s="14">
        <f t="shared" ref="AQ66:AQ97" si="21">AVERAGE(AJ66:AL66,AO66:AP66)</f>
        <v>8.716666666666665</v>
      </c>
      <c r="AR66" s="14">
        <v>10</v>
      </c>
      <c r="AS66" s="14">
        <v>10</v>
      </c>
      <c r="AT66" s="14">
        <v>10</v>
      </c>
      <c r="AU66" s="14">
        <f t="shared" si="18"/>
        <v>10</v>
      </c>
      <c r="AV66" s="14">
        <f t="shared" ref="AV66:AV97" si="22">AVERAGE(AU66,AR66)</f>
        <v>10</v>
      </c>
      <c r="AW66" s="16">
        <f>AVERAGE(Table1382[[#This Row],[RULE OF LAW]],Table1382[[#This Row],[SECURITY &amp; SAFETY]],Table1382[[#This Row],[PERSONAL FREEDOM (minus S&amp;S and RoL)]],Table1382[[#This Row],[PERSONAL FREEDOM (minus S&amp;S and RoL)]])</f>
        <v>8.9994444444444444</v>
      </c>
      <c r="AX66" s="17">
        <v>7.1</v>
      </c>
      <c r="AY66" s="18">
        <f>AVERAGE(Table1382[[#This Row],[PERSONAL FREEDOM]:[ECONOMIC FREEDOM]])</f>
        <v>8.049722222222222</v>
      </c>
      <c r="AZ66" s="19">
        <f t="shared" ref="AZ66:AZ97" si="23">RANK(BA66,$BA$2:$BA$142)</f>
        <v>30</v>
      </c>
      <c r="BA66" s="20">
        <f t="shared" ref="BA66:BA97" si="24">ROUND(AY66, 2)</f>
        <v>8.0500000000000007</v>
      </c>
      <c r="BB66" s="16">
        <f>Table1382[[#This Row],[1 Rule of Law]]</f>
        <v>6.7</v>
      </c>
      <c r="BC66" s="16">
        <f>Table1382[[#This Row],[2 Security &amp; Safety]]</f>
        <v>9.8111111111111118</v>
      </c>
      <c r="BD66" s="16">
        <f t="shared" ref="BD66:BD97" si="25">AVERAGE(AQ66,U66,AI66,AV66,X66)</f>
        <v>9.7433333333333341</v>
      </c>
      <c r="BE66" s="1"/>
      <c r="BF66" s="1"/>
    </row>
    <row r="67" spans="1:58" ht="15" customHeight="1" x14ac:dyDescent="0.2">
      <c r="A67" s="13" t="s">
        <v>102</v>
      </c>
      <c r="B67" s="14">
        <v>4.4333333333333336</v>
      </c>
      <c r="C67" s="14">
        <v>5.0720362405380719</v>
      </c>
      <c r="D67" s="14">
        <v>4.1809107977975684</v>
      </c>
      <c r="E67" s="14">
        <v>4.6000000000000005</v>
      </c>
      <c r="F67" s="14">
        <v>0</v>
      </c>
      <c r="G67" s="14">
        <v>10</v>
      </c>
      <c r="H67" s="14">
        <v>10</v>
      </c>
      <c r="I67" s="14">
        <v>5</v>
      </c>
      <c r="J67" s="14">
        <v>10</v>
      </c>
      <c r="K67" s="14">
        <v>10</v>
      </c>
      <c r="L67" s="14">
        <f>AVERAGE(Table1382[[#This Row],[2Bi Disappearance]:[2Bv Terrorism Injured ]])</f>
        <v>9</v>
      </c>
      <c r="M67" s="14">
        <v>10</v>
      </c>
      <c r="N67" s="14">
        <v>10</v>
      </c>
      <c r="O67" s="15">
        <v>10</v>
      </c>
      <c r="P67" s="15">
        <f>AVERAGE(Table1382[[#This Row],[2Ci Female Genital Mutilation]:[2Ciii Equal Inheritance Rights]])</f>
        <v>10</v>
      </c>
      <c r="Q67" s="14">
        <f t="shared" si="19"/>
        <v>6.333333333333333</v>
      </c>
      <c r="R67" s="14">
        <v>10</v>
      </c>
      <c r="S67" s="14">
        <v>10</v>
      </c>
      <c r="T67" s="14">
        <v>10</v>
      </c>
      <c r="U67" s="14">
        <f t="shared" si="20"/>
        <v>10</v>
      </c>
      <c r="V67" s="14" t="s">
        <v>49</v>
      </c>
      <c r="W67" s="14" t="s">
        <v>49</v>
      </c>
      <c r="X67" s="14" t="s">
        <v>49</v>
      </c>
      <c r="Y67" s="14" t="s">
        <v>49</v>
      </c>
      <c r="Z67" s="14" t="s">
        <v>49</v>
      </c>
      <c r="AA67" s="14" t="s">
        <v>49</v>
      </c>
      <c r="AB67" s="14" t="s">
        <v>49</v>
      </c>
      <c r="AC67" s="14" t="s">
        <v>49</v>
      </c>
      <c r="AD67" s="14" t="s">
        <v>49</v>
      </c>
      <c r="AE67" s="14" t="s">
        <v>49</v>
      </c>
      <c r="AF67" s="14" t="s">
        <v>49</v>
      </c>
      <c r="AG67" s="14" t="s">
        <v>49</v>
      </c>
      <c r="AH67" s="14" t="s">
        <v>49</v>
      </c>
      <c r="AI67" s="14" t="s">
        <v>49</v>
      </c>
      <c r="AJ67" s="14">
        <v>10</v>
      </c>
      <c r="AK67" s="15">
        <v>9</v>
      </c>
      <c r="AL67" s="15">
        <v>8.5</v>
      </c>
      <c r="AM67" s="15" t="s">
        <v>49</v>
      </c>
      <c r="AN67" s="15" t="s">
        <v>49</v>
      </c>
      <c r="AO67" s="15" t="s">
        <v>49</v>
      </c>
      <c r="AP67" s="15" t="s">
        <v>49</v>
      </c>
      <c r="AQ67" s="14">
        <f t="shared" si="21"/>
        <v>9.1666666666666661</v>
      </c>
      <c r="AR67" s="14">
        <v>10</v>
      </c>
      <c r="AS67" s="14">
        <v>0</v>
      </c>
      <c r="AT67" s="14">
        <v>10</v>
      </c>
      <c r="AU67" s="14">
        <f t="shared" si="18"/>
        <v>5</v>
      </c>
      <c r="AV67" s="14">
        <f t="shared" si="22"/>
        <v>7.5</v>
      </c>
      <c r="AW67" s="16">
        <f>AVERAGE(Table1382[[#This Row],[RULE OF LAW]],Table1382[[#This Row],[SECURITY &amp; SAFETY]],Table1382[[#This Row],[PERSONAL FREEDOM (minus S&amp;S and RoL)]],Table1382[[#This Row],[PERSONAL FREEDOM (minus S&amp;S and RoL)]])</f>
        <v>7.1777777777777771</v>
      </c>
      <c r="AX67" s="17">
        <v>7.13</v>
      </c>
      <c r="AY67" s="18">
        <f>AVERAGE(Table1382[[#This Row],[PERSONAL FREEDOM]:[ECONOMIC FREEDOM]])</f>
        <v>7.1538888888888881</v>
      </c>
      <c r="AZ67" s="19">
        <f t="shared" si="23"/>
        <v>61</v>
      </c>
      <c r="BA67" s="20">
        <f t="shared" si="24"/>
        <v>7.15</v>
      </c>
      <c r="BB67" s="16">
        <f>Table1382[[#This Row],[1 Rule of Law]]</f>
        <v>4.6000000000000005</v>
      </c>
      <c r="BC67" s="16">
        <f>Table1382[[#This Row],[2 Security &amp; Safety]]</f>
        <v>6.333333333333333</v>
      </c>
      <c r="BD67" s="16">
        <f t="shared" si="25"/>
        <v>8.8888888888888875</v>
      </c>
      <c r="BE67" s="1"/>
      <c r="BF67" s="1"/>
    </row>
    <row r="68" spans="1:58" ht="15" customHeight="1" x14ac:dyDescent="0.2">
      <c r="A68" s="13" t="s">
        <v>81</v>
      </c>
      <c r="B68" s="14">
        <v>7.3</v>
      </c>
      <c r="C68" s="14">
        <v>7.7049915541808032</v>
      </c>
      <c r="D68" s="14">
        <v>6.7786770500056583</v>
      </c>
      <c r="E68" s="14">
        <v>7.3</v>
      </c>
      <c r="F68" s="14">
        <v>9.8000000000000007</v>
      </c>
      <c r="G68" s="14">
        <v>10</v>
      </c>
      <c r="H68" s="14">
        <v>10</v>
      </c>
      <c r="I68" s="14">
        <v>10</v>
      </c>
      <c r="J68" s="14">
        <v>10</v>
      </c>
      <c r="K68" s="14">
        <v>10</v>
      </c>
      <c r="L68" s="14">
        <f>AVERAGE(Table1382[[#This Row],[2Bi Disappearance]:[2Bv Terrorism Injured ]])</f>
        <v>10</v>
      </c>
      <c r="M68" s="14">
        <v>10</v>
      </c>
      <c r="N68" s="14">
        <v>10</v>
      </c>
      <c r="O68" s="15">
        <v>10</v>
      </c>
      <c r="P68" s="15">
        <f>AVERAGE(Table1382[[#This Row],[2Ci Female Genital Mutilation]:[2Ciii Equal Inheritance Rights]])</f>
        <v>10</v>
      </c>
      <c r="Q68" s="14">
        <f t="shared" si="19"/>
        <v>9.9333333333333336</v>
      </c>
      <c r="R68" s="14">
        <v>10</v>
      </c>
      <c r="S68" s="14">
        <v>10</v>
      </c>
      <c r="T68" s="14">
        <v>10</v>
      </c>
      <c r="U68" s="14">
        <f t="shared" si="20"/>
        <v>10</v>
      </c>
      <c r="V68" s="14">
        <v>5</v>
      </c>
      <c r="W68" s="14">
        <v>6.666666666666667</v>
      </c>
      <c r="X68" s="14">
        <f>AVERAGE(Table1382[[#This Row],[4A Freedom to establish religious organizations]:[4B Autonomy of religious organizations]])</f>
        <v>5.8333333333333339</v>
      </c>
      <c r="Y68" s="14">
        <v>10</v>
      </c>
      <c r="Z68" s="14">
        <v>10</v>
      </c>
      <c r="AA68" s="14">
        <v>3.3333333333333335</v>
      </c>
      <c r="AB68" s="14">
        <v>10</v>
      </c>
      <c r="AC68" s="14">
        <v>6.666666666666667</v>
      </c>
      <c r="AD68" s="14">
        <f>AVERAGE(Table1382[[#This Row],[5Ci Political parties]:[5Ciii Educational, sporting and cultural organizations]])</f>
        <v>6.666666666666667</v>
      </c>
      <c r="AE68" s="14">
        <v>5</v>
      </c>
      <c r="AF68" s="14">
        <v>5</v>
      </c>
      <c r="AG68" s="14">
        <v>5</v>
      </c>
      <c r="AH68" s="14">
        <f>AVERAGE(Table1382[[#This Row],[5Di Political parties]:[5Diii Educational, sporting and cultural organizations5]])</f>
        <v>5</v>
      </c>
      <c r="AI68" s="14">
        <f t="shared" ref="AI68:AI73" si="26">AVERAGE(Y68:Z68,AD68,AH68)</f>
        <v>7.916666666666667</v>
      </c>
      <c r="AJ68" s="14">
        <v>10</v>
      </c>
      <c r="AK68" s="15">
        <v>9.3333333333333339</v>
      </c>
      <c r="AL68" s="15">
        <v>6.75</v>
      </c>
      <c r="AM68" s="15">
        <v>10</v>
      </c>
      <c r="AN68" s="15">
        <v>10</v>
      </c>
      <c r="AO68" s="15">
        <f>AVERAGE(Table1382[[#This Row],[6Di Access to foreign television (cable/ satellite)]:[6Dii Access to foreign newspapers]])</f>
        <v>10</v>
      </c>
      <c r="AP68" s="15">
        <v>10</v>
      </c>
      <c r="AQ68" s="14">
        <f t="shared" si="21"/>
        <v>9.2166666666666668</v>
      </c>
      <c r="AR68" s="14">
        <v>10</v>
      </c>
      <c r="AS68" s="14">
        <v>10</v>
      </c>
      <c r="AT68" s="14">
        <v>10</v>
      </c>
      <c r="AU68" s="14">
        <f t="shared" si="18"/>
        <v>10</v>
      </c>
      <c r="AV68" s="14">
        <f t="shared" si="22"/>
        <v>10</v>
      </c>
      <c r="AW68" s="16">
        <f>AVERAGE(Table1382[[#This Row],[RULE OF LAW]],Table1382[[#This Row],[SECURITY &amp; SAFETY]],Table1382[[#This Row],[PERSONAL FREEDOM (minus S&amp;S and RoL)]],Table1382[[#This Row],[PERSONAL FREEDOM (minus S&amp;S and RoL)]])</f>
        <v>8.6050000000000004</v>
      </c>
      <c r="AX68" s="17">
        <v>7.66</v>
      </c>
      <c r="AY68" s="18">
        <f>AVERAGE(Table1382[[#This Row],[PERSONAL FREEDOM]:[ECONOMIC FREEDOM]])</f>
        <v>8.1325000000000003</v>
      </c>
      <c r="AZ68" s="19">
        <f t="shared" si="23"/>
        <v>28</v>
      </c>
      <c r="BA68" s="20">
        <f t="shared" si="24"/>
        <v>8.1300000000000008</v>
      </c>
      <c r="BB68" s="16">
        <f>Table1382[[#This Row],[1 Rule of Law]]</f>
        <v>7.3</v>
      </c>
      <c r="BC68" s="16">
        <f>Table1382[[#This Row],[2 Security &amp; Safety]]</f>
        <v>9.9333333333333336</v>
      </c>
      <c r="BD68" s="16">
        <f t="shared" si="25"/>
        <v>8.5933333333333355</v>
      </c>
      <c r="BE68" s="1"/>
      <c r="BF68" s="1"/>
    </row>
    <row r="69" spans="1:58" ht="15" customHeight="1" x14ac:dyDescent="0.2">
      <c r="A69" s="13" t="s">
        <v>154</v>
      </c>
      <c r="B69" s="14">
        <v>4.2333333333333334</v>
      </c>
      <c r="C69" s="14">
        <v>6.4531352171191916</v>
      </c>
      <c r="D69" s="14">
        <v>5.166635347751817</v>
      </c>
      <c r="E69" s="14">
        <v>5.3000000000000007</v>
      </c>
      <c r="F69" s="14">
        <v>9.32</v>
      </c>
      <c r="G69" s="14">
        <v>10</v>
      </c>
      <c r="H69" s="14">
        <v>10</v>
      </c>
      <c r="I69" s="14">
        <v>10</v>
      </c>
      <c r="J69" s="14">
        <v>10</v>
      </c>
      <c r="K69" s="14">
        <v>10</v>
      </c>
      <c r="L69" s="14">
        <f>AVERAGE(Table1382[[#This Row],[2Bi Disappearance]:[2Bv Terrorism Injured ]])</f>
        <v>10</v>
      </c>
      <c r="M69" s="14">
        <v>9.5</v>
      </c>
      <c r="N69" s="14">
        <v>5</v>
      </c>
      <c r="O69" s="15">
        <v>5</v>
      </c>
      <c r="P69" s="15">
        <f>AVERAGE(Table1382[[#This Row],[2Ci Female Genital Mutilation]:[2Ciii Equal Inheritance Rights]])</f>
        <v>6.5</v>
      </c>
      <c r="Q69" s="14">
        <f t="shared" si="19"/>
        <v>8.6066666666666674</v>
      </c>
      <c r="R69" s="14">
        <v>0</v>
      </c>
      <c r="S69" s="14">
        <v>10</v>
      </c>
      <c r="T69" s="14">
        <v>5</v>
      </c>
      <c r="U69" s="14">
        <f t="shared" si="20"/>
        <v>5</v>
      </c>
      <c r="V69" s="14">
        <v>2.5</v>
      </c>
      <c r="W69" s="14">
        <v>0</v>
      </c>
      <c r="X69" s="14">
        <f>AVERAGE(Table1382[[#This Row],[4A Freedom to establish religious organizations]:[4B Autonomy of religious organizations]])</f>
        <v>1.25</v>
      </c>
      <c r="Y69" s="14">
        <v>2.5</v>
      </c>
      <c r="Z69" s="14">
        <v>2.5</v>
      </c>
      <c r="AA69" s="14">
        <v>0</v>
      </c>
      <c r="AB69" s="14">
        <v>3.3333333333333335</v>
      </c>
      <c r="AC69" s="14">
        <v>0</v>
      </c>
      <c r="AD69" s="14">
        <f>AVERAGE(Table1382[[#This Row],[5Ci Political parties]:[5Ciii Educational, sporting and cultural organizations]])</f>
        <v>1.1111111111111112</v>
      </c>
      <c r="AE69" s="14">
        <v>0</v>
      </c>
      <c r="AF69" s="14">
        <v>7.5</v>
      </c>
      <c r="AG69" s="14">
        <v>5</v>
      </c>
      <c r="AH69" s="14">
        <f>AVERAGE(Table1382[[#This Row],[5Di Political parties]:[5Diii Educational, sporting and cultural organizations5]])</f>
        <v>4.166666666666667</v>
      </c>
      <c r="AI69" s="14">
        <f t="shared" si="26"/>
        <v>2.5694444444444446</v>
      </c>
      <c r="AJ69" s="14">
        <v>10</v>
      </c>
      <c r="AK69" s="15">
        <v>3</v>
      </c>
      <c r="AL69" s="15">
        <v>4</v>
      </c>
      <c r="AM69" s="15">
        <v>10</v>
      </c>
      <c r="AN69" s="15">
        <v>10</v>
      </c>
      <c r="AO69" s="15">
        <f>AVERAGE(Table1382[[#This Row],[6Di Access to foreign television (cable/ satellite)]:[6Dii Access to foreign newspapers]])</f>
        <v>10</v>
      </c>
      <c r="AP69" s="15">
        <v>6.666666666666667</v>
      </c>
      <c r="AQ69" s="14">
        <f t="shared" si="21"/>
        <v>6.7333333333333325</v>
      </c>
      <c r="AR69" s="14">
        <v>0</v>
      </c>
      <c r="AS69" s="14">
        <v>10</v>
      </c>
      <c r="AT69" s="14">
        <v>10</v>
      </c>
      <c r="AU69" s="14">
        <f t="shared" si="18"/>
        <v>10</v>
      </c>
      <c r="AV69" s="14">
        <f t="shared" si="22"/>
        <v>5</v>
      </c>
      <c r="AW69" s="16">
        <f>AVERAGE(Table1382[[#This Row],[RULE OF LAW]],Table1382[[#This Row],[SECURITY &amp; SAFETY]],Table1382[[#This Row],[PERSONAL FREEDOM (minus S&amp;S and RoL)]],Table1382[[#This Row],[PERSONAL FREEDOM (minus S&amp;S and RoL)]])</f>
        <v>5.531944444444445</v>
      </c>
      <c r="AX69" s="17">
        <v>7.52</v>
      </c>
      <c r="AY69" s="18">
        <f>AVERAGE(Table1382[[#This Row],[PERSONAL FREEDOM]:[ECONOMIC FREEDOM]])</f>
        <v>6.5259722222222223</v>
      </c>
      <c r="AZ69" s="19">
        <f t="shared" si="23"/>
        <v>97</v>
      </c>
      <c r="BA69" s="20">
        <f t="shared" si="24"/>
        <v>6.53</v>
      </c>
      <c r="BB69" s="16">
        <f>Table1382[[#This Row],[1 Rule of Law]]</f>
        <v>5.3000000000000007</v>
      </c>
      <c r="BC69" s="16">
        <f>Table1382[[#This Row],[2 Security &amp; Safety]]</f>
        <v>8.6066666666666674</v>
      </c>
      <c r="BD69" s="16">
        <f t="shared" si="25"/>
        <v>4.1105555555555551</v>
      </c>
      <c r="BE69" s="1"/>
      <c r="BF69" s="1"/>
    </row>
    <row r="70" spans="1:58" ht="15" customHeight="1" x14ac:dyDescent="0.2">
      <c r="A70" s="13" t="s">
        <v>160</v>
      </c>
      <c r="B70" s="14">
        <v>4.2333333333333334</v>
      </c>
      <c r="C70" s="14">
        <v>4.8573719765780181</v>
      </c>
      <c r="D70" s="14">
        <v>4.5671159942887121</v>
      </c>
      <c r="E70" s="14">
        <v>4.6000000000000005</v>
      </c>
      <c r="F70" s="14">
        <v>5.8</v>
      </c>
      <c r="G70" s="14">
        <v>10</v>
      </c>
      <c r="H70" s="14">
        <v>10</v>
      </c>
      <c r="I70" s="14">
        <v>7.5</v>
      </c>
      <c r="J70" s="14">
        <v>10</v>
      </c>
      <c r="K70" s="14">
        <v>10</v>
      </c>
      <c r="L70" s="14">
        <f>AVERAGE(Table1382[[#This Row],[2Bi Disappearance]:[2Bv Terrorism Injured ]])</f>
        <v>9.5</v>
      </c>
      <c r="M70" s="14">
        <v>10</v>
      </c>
      <c r="N70" s="14">
        <v>10</v>
      </c>
      <c r="O70" s="15">
        <v>10</v>
      </c>
      <c r="P70" s="15">
        <f>AVERAGE(Table1382[[#This Row],[2Ci Female Genital Mutilation]:[2Ciii Equal Inheritance Rights]])</f>
        <v>10</v>
      </c>
      <c r="Q70" s="14">
        <f t="shared" si="19"/>
        <v>8.4333333333333336</v>
      </c>
      <c r="R70" s="14">
        <v>5</v>
      </c>
      <c r="S70" s="14">
        <v>5</v>
      </c>
      <c r="T70" s="14">
        <v>10</v>
      </c>
      <c r="U70" s="14">
        <f t="shared" si="20"/>
        <v>6.666666666666667</v>
      </c>
      <c r="V70" s="14">
        <v>7.5</v>
      </c>
      <c r="W70" s="14">
        <v>6.666666666666667</v>
      </c>
      <c r="X70" s="14">
        <f>AVERAGE(Table1382[[#This Row],[4A Freedom to establish religious organizations]:[4B Autonomy of religious organizations]])</f>
        <v>7.0833333333333339</v>
      </c>
      <c r="Y70" s="14">
        <v>2.5</v>
      </c>
      <c r="Z70" s="14">
        <v>5</v>
      </c>
      <c r="AA70" s="14">
        <v>3.3333333333333335</v>
      </c>
      <c r="AB70" s="14">
        <v>6.666666666666667</v>
      </c>
      <c r="AC70" s="14">
        <v>3.3333333333333335</v>
      </c>
      <c r="AD70" s="14">
        <f>AVERAGE(Table1382[[#This Row],[5Ci Political parties]:[5Ciii Educational, sporting and cultural organizations]])</f>
        <v>4.4444444444444446</v>
      </c>
      <c r="AE70" s="14">
        <v>5</v>
      </c>
      <c r="AF70" s="14">
        <v>7.5</v>
      </c>
      <c r="AG70" s="14">
        <v>10</v>
      </c>
      <c r="AH70" s="14">
        <f>AVERAGE(Table1382[[#This Row],[5Di Political parties]:[5Diii Educational, sporting and cultural organizations5]])</f>
        <v>7.5</v>
      </c>
      <c r="AI70" s="14">
        <f t="shared" si="26"/>
        <v>4.8611111111111107</v>
      </c>
      <c r="AJ70" s="14">
        <v>10</v>
      </c>
      <c r="AK70" s="15">
        <v>1.3333333333333333</v>
      </c>
      <c r="AL70" s="15">
        <v>2.5</v>
      </c>
      <c r="AM70" s="15">
        <v>6.666666666666667</v>
      </c>
      <c r="AN70" s="15">
        <v>6.666666666666667</v>
      </c>
      <c r="AO70" s="15">
        <f>AVERAGE(Table1382[[#This Row],[6Di Access to foreign television (cable/ satellite)]:[6Dii Access to foreign newspapers]])</f>
        <v>6.666666666666667</v>
      </c>
      <c r="AP70" s="15">
        <v>10</v>
      </c>
      <c r="AQ70" s="14">
        <f t="shared" si="21"/>
        <v>6.1</v>
      </c>
      <c r="AR70" s="14">
        <v>10</v>
      </c>
      <c r="AS70" s="14">
        <v>10</v>
      </c>
      <c r="AT70" s="14">
        <v>10</v>
      </c>
      <c r="AU70" s="14">
        <f t="shared" si="18"/>
        <v>10</v>
      </c>
      <c r="AV70" s="14">
        <f t="shared" si="22"/>
        <v>10</v>
      </c>
      <c r="AW70" s="16">
        <f>AVERAGE(Table1382[[#This Row],[RULE OF LAW]],Table1382[[#This Row],[SECURITY &amp; SAFETY]],Table1382[[#This Row],[PERSONAL FREEDOM (minus S&amp;S and RoL)]],Table1382[[#This Row],[PERSONAL FREEDOM (minus S&amp;S and RoL)]])</f>
        <v>6.7294444444444448</v>
      </c>
      <c r="AX70" s="17">
        <v>7.02</v>
      </c>
      <c r="AY70" s="18">
        <f>AVERAGE(Table1382[[#This Row],[PERSONAL FREEDOM]:[ECONOMIC FREEDOM]])</f>
        <v>6.8747222222222222</v>
      </c>
      <c r="AZ70" s="19">
        <f t="shared" si="23"/>
        <v>76</v>
      </c>
      <c r="BA70" s="20">
        <f t="shared" si="24"/>
        <v>6.87</v>
      </c>
      <c r="BB70" s="16">
        <f>Table1382[[#This Row],[1 Rule of Law]]</f>
        <v>4.6000000000000005</v>
      </c>
      <c r="BC70" s="16">
        <f>Table1382[[#This Row],[2 Security &amp; Safety]]</f>
        <v>8.4333333333333336</v>
      </c>
      <c r="BD70" s="16">
        <f t="shared" si="25"/>
        <v>6.9422222222222221</v>
      </c>
      <c r="BE70" s="1"/>
      <c r="BF70" s="1"/>
    </row>
    <row r="71" spans="1:58" ht="15" customHeight="1" x14ac:dyDescent="0.2">
      <c r="A71" s="13" t="s">
        <v>128</v>
      </c>
      <c r="B71" s="14">
        <v>4.0999999999999996</v>
      </c>
      <c r="C71" s="14">
        <v>4.7368029386929091</v>
      </c>
      <c r="D71" s="14">
        <v>3.9798685956025581</v>
      </c>
      <c r="E71" s="14">
        <v>4.3</v>
      </c>
      <c r="F71" s="14">
        <v>8.56</v>
      </c>
      <c r="G71" s="14">
        <v>5</v>
      </c>
      <c r="H71" s="14">
        <v>10</v>
      </c>
      <c r="I71" s="14">
        <v>2.5</v>
      </c>
      <c r="J71" s="14">
        <v>9.8538212031760075</v>
      </c>
      <c r="K71" s="14">
        <v>9.9845222450421662</v>
      </c>
      <c r="L71" s="14">
        <f>AVERAGE(Table1382[[#This Row],[2Bi Disappearance]:[2Bv Terrorism Injured ]])</f>
        <v>7.4676686896436353</v>
      </c>
      <c r="M71" s="14">
        <v>6</v>
      </c>
      <c r="N71" s="14">
        <v>10</v>
      </c>
      <c r="O71" s="15">
        <v>5</v>
      </c>
      <c r="P71" s="15">
        <f>AVERAGE(Table1382[[#This Row],[2Ci Female Genital Mutilation]:[2Ciii Equal Inheritance Rights]])</f>
        <v>7</v>
      </c>
      <c r="Q71" s="14">
        <f t="shared" si="19"/>
        <v>7.6758895632145459</v>
      </c>
      <c r="R71" s="14">
        <v>5</v>
      </c>
      <c r="S71" s="14">
        <v>0</v>
      </c>
      <c r="T71" s="14">
        <v>10</v>
      </c>
      <c r="U71" s="14">
        <f t="shared" si="20"/>
        <v>5</v>
      </c>
      <c r="V71" s="14">
        <v>10</v>
      </c>
      <c r="W71" s="14">
        <v>10</v>
      </c>
      <c r="X71" s="14">
        <f>AVERAGE(Table1382[[#This Row],[4A Freedom to establish religious organizations]:[4B Autonomy of religious organizations]])</f>
        <v>10</v>
      </c>
      <c r="Y71" s="14">
        <v>10</v>
      </c>
      <c r="Z71" s="14">
        <v>7.5</v>
      </c>
      <c r="AA71" s="14">
        <v>6.666666666666667</v>
      </c>
      <c r="AB71" s="14">
        <v>6.666666666666667</v>
      </c>
      <c r="AC71" s="14">
        <v>10</v>
      </c>
      <c r="AD71" s="14">
        <f>AVERAGE(Table1382[[#This Row],[5Ci Political parties]:[5Ciii Educational, sporting and cultural organizations]])</f>
        <v>7.7777777777777786</v>
      </c>
      <c r="AE71" s="14">
        <v>7.5</v>
      </c>
      <c r="AF71" s="14">
        <v>7.5</v>
      </c>
      <c r="AG71" s="14">
        <v>10</v>
      </c>
      <c r="AH71" s="14">
        <f>AVERAGE(Table1382[[#This Row],[5Di Political parties]:[5Diii Educational, sporting and cultural organizations5]])</f>
        <v>8.3333333333333339</v>
      </c>
      <c r="AI71" s="14">
        <f t="shared" si="26"/>
        <v>8.4027777777777786</v>
      </c>
      <c r="AJ71" s="14">
        <v>10</v>
      </c>
      <c r="AK71" s="15">
        <v>3</v>
      </c>
      <c r="AL71" s="15">
        <v>4.75</v>
      </c>
      <c r="AM71" s="15">
        <v>10</v>
      </c>
      <c r="AN71" s="15">
        <v>10</v>
      </c>
      <c r="AO71" s="15">
        <f>AVERAGE(Table1382[[#This Row],[6Di Access to foreign television (cable/ satellite)]:[6Dii Access to foreign newspapers]])</f>
        <v>10</v>
      </c>
      <c r="AP71" s="15">
        <v>10</v>
      </c>
      <c r="AQ71" s="14">
        <f t="shared" si="21"/>
        <v>7.55</v>
      </c>
      <c r="AR71" s="14">
        <v>5</v>
      </c>
      <c r="AS71" s="14">
        <v>0</v>
      </c>
      <c r="AT71" s="14">
        <v>10</v>
      </c>
      <c r="AU71" s="14">
        <f t="shared" si="18"/>
        <v>5</v>
      </c>
      <c r="AV71" s="14">
        <f t="shared" si="22"/>
        <v>5</v>
      </c>
      <c r="AW71" s="16">
        <f>AVERAGE(Table1382[[#This Row],[RULE OF LAW]],Table1382[[#This Row],[SECURITY &amp; SAFETY]],Table1382[[#This Row],[PERSONAL FREEDOM (minus S&amp;S and RoL)]],Table1382[[#This Row],[PERSONAL FREEDOM (minus S&amp;S and RoL)]])</f>
        <v>6.5892501685814153</v>
      </c>
      <c r="AX71" s="17">
        <v>6.8</v>
      </c>
      <c r="AY71" s="18">
        <f>AVERAGE(Table1382[[#This Row],[PERSONAL FREEDOM]:[ECONOMIC FREEDOM]])</f>
        <v>6.694625084290708</v>
      </c>
      <c r="AZ71" s="19">
        <f t="shared" si="23"/>
        <v>86</v>
      </c>
      <c r="BA71" s="20">
        <f t="shared" si="24"/>
        <v>6.69</v>
      </c>
      <c r="BB71" s="16">
        <f>Table1382[[#This Row],[1 Rule of Law]]</f>
        <v>4.3</v>
      </c>
      <c r="BC71" s="16">
        <f>Table1382[[#This Row],[2 Security &amp; Safety]]</f>
        <v>7.6758895632145459</v>
      </c>
      <c r="BD71" s="16">
        <f t="shared" si="25"/>
        <v>7.1905555555555569</v>
      </c>
      <c r="BE71" s="1"/>
      <c r="BF71" s="1"/>
    </row>
    <row r="72" spans="1:58" ht="15" customHeight="1" x14ac:dyDescent="0.2">
      <c r="A72" s="13" t="s">
        <v>86</v>
      </c>
      <c r="B72" s="14">
        <v>7.7333333333333334</v>
      </c>
      <c r="C72" s="14">
        <v>7.1686028093969067</v>
      </c>
      <c r="D72" s="14">
        <v>7.558376706796901</v>
      </c>
      <c r="E72" s="14">
        <v>7.5</v>
      </c>
      <c r="F72" s="14">
        <v>9.64</v>
      </c>
      <c r="G72" s="14">
        <v>10</v>
      </c>
      <c r="H72" s="14">
        <v>10</v>
      </c>
      <c r="I72" s="14">
        <v>7.5</v>
      </c>
      <c r="J72" s="14">
        <v>10</v>
      </c>
      <c r="K72" s="14">
        <v>10</v>
      </c>
      <c r="L72" s="14">
        <f>AVERAGE(Table1382[[#This Row],[2Bi Disappearance]:[2Bv Terrorism Injured ]])</f>
        <v>9.5</v>
      </c>
      <c r="M72" s="14" t="s">
        <v>49</v>
      </c>
      <c r="N72" s="14">
        <v>10</v>
      </c>
      <c r="O72" s="15">
        <v>10</v>
      </c>
      <c r="P72" s="15">
        <f>AVERAGE(Table1382[[#This Row],[2Ci Female Genital Mutilation]:[2Ciii Equal Inheritance Rights]])</f>
        <v>10</v>
      </c>
      <c r="Q72" s="14">
        <f t="shared" si="19"/>
        <v>9.7133333333333329</v>
      </c>
      <c r="R72" s="14">
        <v>5</v>
      </c>
      <c r="S72" s="14">
        <v>10</v>
      </c>
      <c r="T72" s="14">
        <v>10</v>
      </c>
      <c r="U72" s="14">
        <f t="shared" si="20"/>
        <v>8.3333333333333339</v>
      </c>
      <c r="V72" s="14">
        <v>10</v>
      </c>
      <c r="W72" s="14">
        <v>10</v>
      </c>
      <c r="X72" s="14">
        <f>AVERAGE(Table1382[[#This Row],[4A Freedom to establish religious organizations]:[4B Autonomy of religious organizations]])</f>
        <v>10</v>
      </c>
      <c r="Y72" s="14">
        <v>10</v>
      </c>
      <c r="Z72" s="14">
        <v>10</v>
      </c>
      <c r="AA72" s="14">
        <v>10</v>
      </c>
      <c r="AB72" s="14">
        <v>6.666666666666667</v>
      </c>
      <c r="AC72" s="14">
        <v>6.666666666666667</v>
      </c>
      <c r="AD72" s="14">
        <f>AVERAGE(Table1382[[#This Row],[5Ci Political parties]:[5Ciii Educational, sporting and cultural organizations]])</f>
        <v>7.7777777777777786</v>
      </c>
      <c r="AE72" s="14">
        <v>10</v>
      </c>
      <c r="AF72" s="14">
        <v>10</v>
      </c>
      <c r="AG72" s="14">
        <v>10</v>
      </c>
      <c r="AH72" s="14">
        <f>AVERAGE(Table1382[[#This Row],[5Di Political parties]:[5Diii Educational, sporting and cultural organizations5]])</f>
        <v>10</v>
      </c>
      <c r="AI72" s="14">
        <f t="shared" si="26"/>
        <v>9.4444444444444446</v>
      </c>
      <c r="AJ72" s="14">
        <v>10</v>
      </c>
      <c r="AK72" s="15">
        <v>7</v>
      </c>
      <c r="AL72" s="15">
        <v>7</v>
      </c>
      <c r="AM72" s="15">
        <v>10</v>
      </c>
      <c r="AN72" s="15">
        <v>10</v>
      </c>
      <c r="AO72" s="15">
        <f>AVERAGE(Table1382[[#This Row],[6Di Access to foreign television (cable/ satellite)]:[6Dii Access to foreign newspapers]])</f>
        <v>10</v>
      </c>
      <c r="AP72" s="15">
        <v>6.666666666666667</v>
      </c>
      <c r="AQ72" s="14">
        <f t="shared" si="21"/>
        <v>8.1333333333333329</v>
      </c>
      <c r="AR72" s="14">
        <v>10</v>
      </c>
      <c r="AS72" s="14">
        <v>10</v>
      </c>
      <c r="AT72" s="14">
        <v>10</v>
      </c>
      <c r="AU72" s="14">
        <f t="shared" si="18"/>
        <v>10</v>
      </c>
      <c r="AV72" s="14">
        <f t="shared" si="22"/>
        <v>10</v>
      </c>
      <c r="AW72" s="16">
        <f>AVERAGE(Table1382[[#This Row],[RULE OF LAW]],Table1382[[#This Row],[SECURITY &amp; SAFETY]],Table1382[[#This Row],[PERSONAL FREEDOM (minus S&amp;S and RoL)]],Table1382[[#This Row],[PERSONAL FREEDOM (minus S&amp;S and RoL)]])</f>
        <v>8.8944444444444439</v>
      </c>
      <c r="AX72" s="17">
        <v>7.46</v>
      </c>
      <c r="AY72" s="18">
        <f>AVERAGE(Table1382[[#This Row],[PERSONAL FREEDOM]:[ECONOMIC FREEDOM]])</f>
        <v>8.1772222222222215</v>
      </c>
      <c r="AZ72" s="19">
        <f t="shared" si="23"/>
        <v>25</v>
      </c>
      <c r="BA72" s="20">
        <f t="shared" si="24"/>
        <v>8.18</v>
      </c>
      <c r="BB72" s="16">
        <f>Table1382[[#This Row],[1 Rule of Law]]</f>
        <v>7.5</v>
      </c>
      <c r="BC72" s="16">
        <f>Table1382[[#This Row],[2 Security &amp; Safety]]</f>
        <v>9.7133333333333329</v>
      </c>
      <c r="BD72" s="16">
        <f t="shared" si="25"/>
        <v>9.1822222222222223</v>
      </c>
      <c r="BE72" s="1"/>
      <c r="BF72" s="1"/>
    </row>
    <row r="73" spans="1:58" ht="15" customHeight="1" x14ac:dyDescent="0.2">
      <c r="A73" s="13" t="s">
        <v>163</v>
      </c>
      <c r="B73" s="14" t="s">
        <v>49</v>
      </c>
      <c r="C73" s="14" t="s">
        <v>49</v>
      </c>
      <c r="D73" s="14" t="s">
        <v>49</v>
      </c>
      <c r="E73" s="14">
        <v>6.2340049999999998</v>
      </c>
      <c r="F73" s="14">
        <v>9.8400000000000016</v>
      </c>
      <c r="G73" s="14">
        <v>10</v>
      </c>
      <c r="H73" s="14">
        <v>10</v>
      </c>
      <c r="I73" s="14">
        <v>10</v>
      </c>
      <c r="J73" s="14">
        <v>10</v>
      </c>
      <c r="K73" s="14">
        <v>10</v>
      </c>
      <c r="L73" s="14">
        <f>AVERAGE(Table1382[[#This Row],[2Bi Disappearance]:[2Bv Terrorism Injured ]])</f>
        <v>10</v>
      </c>
      <c r="M73" s="14">
        <v>10</v>
      </c>
      <c r="N73" s="14">
        <v>5</v>
      </c>
      <c r="O73" s="15">
        <v>5</v>
      </c>
      <c r="P73" s="15">
        <f>AVERAGE(Table1382[[#This Row],[2Ci Female Genital Mutilation]:[2Ciii Equal Inheritance Rights]])</f>
        <v>6.666666666666667</v>
      </c>
      <c r="Q73" s="14">
        <f t="shared" si="19"/>
        <v>8.8355555555555565</v>
      </c>
      <c r="R73" s="14">
        <v>0</v>
      </c>
      <c r="S73" s="14">
        <v>5</v>
      </c>
      <c r="T73" s="14">
        <v>5</v>
      </c>
      <c r="U73" s="14">
        <f t="shared" si="20"/>
        <v>3.3333333333333335</v>
      </c>
      <c r="V73" s="14">
        <v>5</v>
      </c>
      <c r="W73" s="14">
        <v>3.3333333333333335</v>
      </c>
      <c r="X73" s="14">
        <f>AVERAGE(Table1382[[#This Row],[4A Freedom to establish religious organizations]:[4B Autonomy of religious organizations]])</f>
        <v>4.166666666666667</v>
      </c>
      <c r="Y73" s="14">
        <v>7.5</v>
      </c>
      <c r="Z73" s="14">
        <v>5</v>
      </c>
      <c r="AA73" s="14">
        <v>3.3333333333333335</v>
      </c>
      <c r="AB73" s="14">
        <v>3.3333333333333335</v>
      </c>
      <c r="AC73" s="14">
        <v>3.3333333333333335</v>
      </c>
      <c r="AD73" s="14">
        <f>AVERAGE(Table1382[[#This Row],[5Ci Political parties]:[5Ciii Educational, sporting and cultural organizations]])</f>
        <v>3.3333333333333335</v>
      </c>
      <c r="AE73" s="14">
        <v>0</v>
      </c>
      <c r="AF73" s="14">
        <v>5</v>
      </c>
      <c r="AG73" s="14">
        <v>5</v>
      </c>
      <c r="AH73" s="14">
        <f>AVERAGE(Table1382[[#This Row],[5Di Political parties]:[5Diii Educational, sporting and cultural organizations5]])</f>
        <v>3.3333333333333335</v>
      </c>
      <c r="AI73" s="14">
        <f t="shared" si="26"/>
        <v>4.791666666666667</v>
      </c>
      <c r="AJ73" s="14">
        <v>10</v>
      </c>
      <c r="AK73" s="15">
        <v>4</v>
      </c>
      <c r="AL73" s="15">
        <v>4.75</v>
      </c>
      <c r="AM73" s="15">
        <v>6.666666666666667</v>
      </c>
      <c r="AN73" s="15">
        <v>6.666666666666667</v>
      </c>
      <c r="AO73" s="15">
        <f>AVERAGE(Table1382[[#This Row],[6Di Access to foreign television (cable/ satellite)]:[6Dii Access to foreign newspapers]])</f>
        <v>6.666666666666667</v>
      </c>
      <c r="AP73" s="15">
        <v>6.666666666666667</v>
      </c>
      <c r="AQ73" s="14">
        <f t="shared" si="21"/>
        <v>6.416666666666667</v>
      </c>
      <c r="AR73" s="14">
        <v>0</v>
      </c>
      <c r="AS73" s="14">
        <v>0</v>
      </c>
      <c r="AT73" s="14">
        <v>10</v>
      </c>
      <c r="AU73" s="14">
        <f t="shared" si="18"/>
        <v>5</v>
      </c>
      <c r="AV73" s="14">
        <f t="shared" si="22"/>
        <v>2.5</v>
      </c>
      <c r="AW73" s="16">
        <f>AVERAGE(Table1382[[#This Row],[RULE OF LAW]],Table1382[[#This Row],[SECURITY &amp; SAFETY]],Table1382[[#This Row],[PERSONAL FREEDOM (minus S&amp;S and RoL)]],Table1382[[#This Row],[PERSONAL FREEDOM (minus S&amp;S and RoL)]])</f>
        <v>5.8882234722222222</v>
      </c>
      <c r="AX73" s="17">
        <v>7.33</v>
      </c>
      <c r="AY73" s="18">
        <f>AVERAGE(Table1382[[#This Row],[PERSONAL FREEDOM]:[ECONOMIC FREEDOM]])</f>
        <v>6.6091117361111111</v>
      </c>
      <c r="AZ73" s="19">
        <f t="shared" si="23"/>
        <v>90</v>
      </c>
      <c r="BA73" s="20">
        <f t="shared" si="24"/>
        <v>6.61</v>
      </c>
      <c r="BB73" s="16">
        <f>Table1382[[#This Row],[1 Rule of Law]]</f>
        <v>6.2340049999999998</v>
      </c>
      <c r="BC73" s="16">
        <f>Table1382[[#This Row],[2 Security &amp; Safety]]</f>
        <v>8.8355555555555565</v>
      </c>
      <c r="BD73" s="16">
        <f t="shared" si="25"/>
        <v>4.2416666666666671</v>
      </c>
      <c r="BE73" s="1"/>
      <c r="BF73" s="1"/>
    </row>
    <row r="74" spans="1:58" ht="15" customHeight="1" x14ac:dyDescent="0.2">
      <c r="A74" s="13" t="s">
        <v>167</v>
      </c>
      <c r="B74" s="14">
        <v>3.8666666666666671</v>
      </c>
      <c r="C74" s="14">
        <v>4.5811291802248917</v>
      </c>
      <c r="D74" s="14">
        <v>3.5108674601507914</v>
      </c>
      <c r="E74" s="14">
        <v>4</v>
      </c>
      <c r="F74" s="14">
        <v>6.68</v>
      </c>
      <c r="G74" s="14">
        <v>10</v>
      </c>
      <c r="H74" s="14">
        <v>10</v>
      </c>
      <c r="I74" s="14" t="s">
        <v>49</v>
      </c>
      <c r="J74" s="14">
        <v>10</v>
      </c>
      <c r="K74" s="14">
        <v>10</v>
      </c>
      <c r="L74" s="14">
        <f>AVERAGE(Table1382[[#This Row],[2Bi Disappearance]:[2Bv Terrorism Injured ]])</f>
        <v>10</v>
      </c>
      <c r="M74" s="14">
        <v>10</v>
      </c>
      <c r="N74" s="14">
        <v>10</v>
      </c>
      <c r="O74" s="15">
        <v>5</v>
      </c>
      <c r="P74" s="15">
        <f>AVERAGE(Table1382[[#This Row],[2Ci Female Genital Mutilation]:[2Ciii Equal Inheritance Rights]])</f>
        <v>8.3333333333333339</v>
      </c>
      <c r="Q74" s="14">
        <f t="shared" si="19"/>
        <v>8.3377777777777791</v>
      </c>
      <c r="R74" s="14">
        <v>5</v>
      </c>
      <c r="S74" s="14">
        <v>5</v>
      </c>
      <c r="T74" s="14">
        <v>10</v>
      </c>
      <c r="U74" s="14">
        <f t="shared" si="20"/>
        <v>6.666666666666667</v>
      </c>
      <c r="V74" s="14" t="s">
        <v>49</v>
      </c>
      <c r="W74" s="14" t="s">
        <v>49</v>
      </c>
      <c r="X74" s="14" t="s">
        <v>49</v>
      </c>
      <c r="Y74" s="14" t="s">
        <v>49</v>
      </c>
      <c r="Z74" s="14" t="s">
        <v>49</v>
      </c>
      <c r="AA74" s="14" t="s">
        <v>49</v>
      </c>
      <c r="AB74" s="14" t="s">
        <v>49</v>
      </c>
      <c r="AC74" s="14" t="s">
        <v>49</v>
      </c>
      <c r="AD74" s="14" t="s">
        <v>49</v>
      </c>
      <c r="AE74" s="14" t="s">
        <v>49</v>
      </c>
      <c r="AF74" s="14" t="s">
        <v>49</v>
      </c>
      <c r="AG74" s="14" t="s">
        <v>49</v>
      </c>
      <c r="AH74" s="14" t="s">
        <v>49</v>
      </c>
      <c r="AI74" s="14" t="s">
        <v>49</v>
      </c>
      <c r="AJ74" s="14">
        <v>10</v>
      </c>
      <c r="AK74" s="15">
        <v>2.3333333333333335</v>
      </c>
      <c r="AL74" s="15">
        <v>2.75</v>
      </c>
      <c r="AM74" s="15" t="s">
        <v>49</v>
      </c>
      <c r="AN74" s="15" t="s">
        <v>49</v>
      </c>
      <c r="AO74" s="15" t="s">
        <v>49</v>
      </c>
      <c r="AP74" s="15" t="s">
        <v>49</v>
      </c>
      <c r="AQ74" s="14">
        <f t="shared" si="21"/>
        <v>5.0277777777777777</v>
      </c>
      <c r="AR74" s="14">
        <v>10</v>
      </c>
      <c r="AS74" s="14">
        <v>10</v>
      </c>
      <c r="AT74" s="14">
        <v>10</v>
      </c>
      <c r="AU74" s="14">
        <f t="shared" si="18"/>
        <v>10</v>
      </c>
      <c r="AV74" s="14">
        <f t="shared" si="22"/>
        <v>10</v>
      </c>
      <c r="AW74" s="16">
        <f>AVERAGE(Table1382[[#This Row],[RULE OF LAW]],Table1382[[#This Row],[SECURITY &amp; SAFETY]],Table1382[[#This Row],[PERSONAL FREEDOM (minus S&amp;S and RoL)]],Table1382[[#This Row],[PERSONAL FREEDOM (minus S&amp;S and RoL)]])</f>
        <v>6.7001851851851857</v>
      </c>
      <c r="AX74" s="17">
        <v>6.85</v>
      </c>
      <c r="AY74" s="18">
        <f>AVERAGE(Table1382[[#This Row],[PERSONAL FREEDOM]:[ECONOMIC FREEDOM]])</f>
        <v>6.7750925925925927</v>
      </c>
      <c r="AZ74" s="19">
        <f t="shared" si="23"/>
        <v>82</v>
      </c>
      <c r="BA74" s="20">
        <f t="shared" si="24"/>
        <v>6.78</v>
      </c>
      <c r="BB74" s="16">
        <f>Table1382[[#This Row],[1 Rule of Law]]</f>
        <v>4</v>
      </c>
      <c r="BC74" s="16">
        <f>Table1382[[#This Row],[2 Security &amp; Safety]]</f>
        <v>8.3377777777777791</v>
      </c>
      <c r="BD74" s="16">
        <f t="shared" si="25"/>
        <v>7.231481481481481</v>
      </c>
      <c r="BE74" s="1"/>
      <c r="BF74" s="1"/>
    </row>
    <row r="75" spans="1:58" ht="15" customHeight="1" x14ac:dyDescent="0.2">
      <c r="A75" s="13" t="s">
        <v>74</v>
      </c>
      <c r="B75" s="14" t="s">
        <v>49</v>
      </c>
      <c r="C75" s="14" t="s">
        <v>49</v>
      </c>
      <c r="D75" s="14" t="s">
        <v>49</v>
      </c>
      <c r="E75" s="14">
        <v>6.5741119999999995</v>
      </c>
      <c r="F75" s="14">
        <v>8.16</v>
      </c>
      <c r="G75" s="14">
        <v>10</v>
      </c>
      <c r="H75" s="14">
        <v>10</v>
      </c>
      <c r="I75" s="14">
        <v>7.5</v>
      </c>
      <c r="J75" s="14">
        <v>10</v>
      </c>
      <c r="K75" s="14">
        <v>10</v>
      </c>
      <c r="L75" s="14">
        <f>AVERAGE(Table1382[[#This Row],[2Bi Disappearance]:[2Bv Terrorism Injured ]])</f>
        <v>9.5</v>
      </c>
      <c r="M75" s="14">
        <v>10</v>
      </c>
      <c r="N75" s="14">
        <v>10</v>
      </c>
      <c r="O75" s="15">
        <v>10</v>
      </c>
      <c r="P75" s="15">
        <f>AVERAGE(Table1382[[#This Row],[2Ci Female Genital Mutilation]:[2Ciii Equal Inheritance Rights]])</f>
        <v>10</v>
      </c>
      <c r="Q75" s="14">
        <f t="shared" si="19"/>
        <v>9.2200000000000006</v>
      </c>
      <c r="R75" s="14">
        <v>10</v>
      </c>
      <c r="S75" s="14">
        <v>10</v>
      </c>
      <c r="T75" s="14">
        <v>10</v>
      </c>
      <c r="U75" s="14">
        <f t="shared" si="20"/>
        <v>10</v>
      </c>
      <c r="V75" s="14">
        <v>7.5</v>
      </c>
      <c r="W75" s="14">
        <v>10</v>
      </c>
      <c r="X75" s="14">
        <f>AVERAGE(Table1382[[#This Row],[4A Freedom to establish religious organizations]:[4B Autonomy of religious organizations]])</f>
        <v>8.75</v>
      </c>
      <c r="Y75" s="14">
        <v>10</v>
      </c>
      <c r="Z75" s="14">
        <v>7.5</v>
      </c>
      <c r="AA75" s="14">
        <v>10</v>
      </c>
      <c r="AB75" s="14">
        <v>10</v>
      </c>
      <c r="AC75" s="14">
        <v>6.666666666666667</v>
      </c>
      <c r="AD75" s="14">
        <f>AVERAGE(Table1382[[#This Row],[5Ci Political parties]:[5Ciii Educational, sporting and cultural organizations]])</f>
        <v>8.8888888888888893</v>
      </c>
      <c r="AE75" s="14">
        <v>10</v>
      </c>
      <c r="AF75" s="14">
        <v>10</v>
      </c>
      <c r="AG75" s="14">
        <v>10</v>
      </c>
      <c r="AH75" s="14">
        <f>AVERAGE(Table1382[[#This Row],[5Di Political parties]:[5Diii Educational, sporting and cultural organizations5]])</f>
        <v>10</v>
      </c>
      <c r="AI75" s="14">
        <f>AVERAGE(Y75:Z75,AD75,AH75)</f>
        <v>9.0972222222222214</v>
      </c>
      <c r="AJ75" s="14">
        <v>10</v>
      </c>
      <c r="AK75" s="15">
        <v>8</v>
      </c>
      <c r="AL75" s="15">
        <v>8</v>
      </c>
      <c r="AM75" s="15">
        <v>10</v>
      </c>
      <c r="AN75" s="15">
        <v>10</v>
      </c>
      <c r="AO75" s="15">
        <f>AVERAGE(Table1382[[#This Row],[6Di Access to foreign television (cable/ satellite)]:[6Dii Access to foreign newspapers]])</f>
        <v>10</v>
      </c>
      <c r="AP75" s="15">
        <v>10</v>
      </c>
      <c r="AQ75" s="14">
        <f t="shared" si="21"/>
        <v>9.1999999999999993</v>
      </c>
      <c r="AR75" s="14">
        <v>10</v>
      </c>
      <c r="AS75" s="14">
        <v>10</v>
      </c>
      <c r="AT75" s="14">
        <v>10</v>
      </c>
      <c r="AU75" s="14">
        <f t="shared" si="18"/>
        <v>10</v>
      </c>
      <c r="AV75" s="14">
        <f t="shared" si="22"/>
        <v>10</v>
      </c>
      <c r="AW75" s="16">
        <f>AVERAGE(Table1382[[#This Row],[RULE OF LAW]],Table1382[[#This Row],[SECURITY &amp; SAFETY]],Table1382[[#This Row],[PERSONAL FREEDOM (minus S&amp;S and RoL)]],Table1382[[#This Row],[PERSONAL FREEDOM (minus S&amp;S and RoL)]])</f>
        <v>8.6532502222222227</v>
      </c>
      <c r="AX75" s="17">
        <v>7.37</v>
      </c>
      <c r="AY75" s="18">
        <f>AVERAGE(Table1382[[#This Row],[PERSONAL FREEDOM]:[ECONOMIC FREEDOM]])</f>
        <v>8.0116251111111119</v>
      </c>
      <c r="AZ75" s="19">
        <f t="shared" si="23"/>
        <v>33</v>
      </c>
      <c r="BA75" s="20">
        <f t="shared" si="24"/>
        <v>8.01</v>
      </c>
      <c r="BB75" s="16">
        <f>Table1382[[#This Row],[1 Rule of Law]]</f>
        <v>6.5741119999999995</v>
      </c>
      <c r="BC75" s="16">
        <f>Table1382[[#This Row],[2 Security &amp; Safety]]</f>
        <v>9.2200000000000006</v>
      </c>
      <c r="BD75" s="16">
        <f t="shared" si="25"/>
        <v>9.4094444444444427</v>
      </c>
      <c r="BE75" s="1"/>
      <c r="BF75" s="1"/>
    </row>
    <row r="76" spans="1:58" ht="15" customHeight="1" x14ac:dyDescent="0.2">
      <c r="A76" s="13" t="s">
        <v>159</v>
      </c>
      <c r="B76" s="14" t="s">
        <v>49</v>
      </c>
      <c r="C76" s="14" t="s">
        <v>49</v>
      </c>
      <c r="D76" s="14" t="s">
        <v>49</v>
      </c>
      <c r="E76" s="14">
        <v>5.0912449999999998</v>
      </c>
      <c r="F76" s="14">
        <v>0</v>
      </c>
      <c r="G76" s="14">
        <v>10</v>
      </c>
      <c r="H76" s="14">
        <v>10</v>
      </c>
      <c r="I76" s="14" t="s">
        <v>49</v>
      </c>
      <c r="J76" s="14">
        <v>10</v>
      </c>
      <c r="K76" s="14">
        <v>10</v>
      </c>
      <c r="L76" s="14">
        <f>AVERAGE(Table1382[[#This Row],[2Bi Disappearance]:[2Bv Terrorism Injured ]])</f>
        <v>10</v>
      </c>
      <c r="M76" s="14">
        <v>5</v>
      </c>
      <c r="N76" s="14">
        <v>10</v>
      </c>
      <c r="O76" s="15">
        <v>0</v>
      </c>
      <c r="P76" s="15">
        <f>AVERAGE(Table1382[[#This Row],[2Ci Female Genital Mutilation]:[2Ciii Equal Inheritance Rights]])</f>
        <v>5</v>
      </c>
      <c r="Q76" s="14">
        <f t="shared" si="19"/>
        <v>5</v>
      </c>
      <c r="R76" s="14">
        <v>10</v>
      </c>
      <c r="S76" s="14">
        <v>10</v>
      </c>
      <c r="T76" s="14">
        <v>5</v>
      </c>
      <c r="U76" s="14">
        <f t="shared" si="20"/>
        <v>8.3333333333333339</v>
      </c>
      <c r="V76" s="14" t="s">
        <v>49</v>
      </c>
      <c r="W76" s="14" t="s">
        <v>49</v>
      </c>
      <c r="X76" s="14" t="s">
        <v>49</v>
      </c>
      <c r="Y76" s="14" t="s">
        <v>49</v>
      </c>
      <c r="Z76" s="14" t="s">
        <v>49</v>
      </c>
      <c r="AA76" s="14" t="s">
        <v>49</v>
      </c>
      <c r="AB76" s="14" t="s">
        <v>49</v>
      </c>
      <c r="AC76" s="14" t="s">
        <v>49</v>
      </c>
      <c r="AD76" s="14" t="s">
        <v>49</v>
      </c>
      <c r="AE76" s="14" t="s">
        <v>49</v>
      </c>
      <c r="AF76" s="14" t="s">
        <v>49</v>
      </c>
      <c r="AG76" s="14" t="s">
        <v>49</v>
      </c>
      <c r="AH76" s="14" t="s">
        <v>49</v>
      </c>
      <c r="AI76" s="14" t="s">
        <v>49</v>
      </c>
      <c r="AJ76" s="14">
        <v>10</v>
      </c>
      <c r="AK76" s="15">
        <v>5.333333333333333</v>
      </c>
      <c r="AL76" s="15">
        <v>5.25</v>
      </c>
      <c r="AM76" s="15" t="s">
        <v>49</v>
      </c>
      <c r="AN76" s="15" t="s">
        <v>49</v>
      </c>
      <c r="AO76" s="15" t="s">
        <v>49</v>
      </c>
      <c r="AP76" s="15" t="s">
        <v>49</v>
      </c>
      <c r="AQ76" s="14">
        <f t="shared" si="21"/>
        <v>6.8611111111111107</v>
      </c>
      <c r="AR76" s="14">
        <v>0</v>
      </c>
      <c r="AS76" s="14">
        <v>0</v>
      </c>
      <c r="AT76" s="14">
        <v>10</v>
      </c>
      <c r="AU76" s="14">
        <f t="shared" si="18"/>
        <v>5</v>
      </c>
      <c r="AV76" s="14">
        <f t="shared" si="22"/>
        <v>2.5</v>
      </c>
      <c r="AW76" s="16">
        <f>AVERAGE(Table1382[[#This Row],[RULE OF LAW]],Table1382[[#This Row],[SECURITY &amp; SAFETY]],Table1382[[#This Row],[PERSONAL FREEDOM (minus S&amp;S and RoL)]],Table1382[[#This Row],[PERSONAL FREEDOM (minus S&amp;S and RoL)]])</f>
        <v>5.4718853240740746</v>
      </c>
      <c r="AX76" s="17">
        <v>6.18</v>
      </c>
      <c r="AY76" s="18">
        <f>AVERAGE(Table1382[[#This Row],[PERSONAL FREEDOM]:[ECONOMIC FREEDOM]])</f>
        <v>5.8259426620370371</v>
      </c>
      <c r="AZ76" s="19">
        <f t="shared" si="23"/>
        <v>122</v>
      </c>
      <c r="BA76" s="20">
        <f t="shared" si="24"/>
        <v>5.83</v>
      </c>
      <c r="BB76" s="16">
        <f>Table1382[[#This Row],[1 Rule of Law]]</f>
        <v>5.0912449999999998</v>
      </c>
      <c r="BC76" s="16">
        <f>Table1382[[#This Row],[2 Security &amp; Safety]]</f>
        <v>5</v>
      </c>
      <c r="BD76" s="16">
        <f t="shared" si="25"/>
        <v>5.8981481481481479</v>
      </c>
      <c r="BE76" s="1"/>
      <c r="BF76" s="1"/>
    </row>
    <row r="77" spans="1:58" ht="15" customHeight="1" x14ac:dyDescent="0.2">
      <c r="A77" s="13" t="s">
        <v>68</v>
      </c>
      <c r="B77" s="14" t="s">
        <v>49</v>
      </c>
      <c r="C77" s="14" t="s">
        <v>49</v>
      </c>
      <c r="D77" s="14" t="s">
        <v>49</v>
      </c>
      <c r="E77" s="14">
        <v>6.5332999999999997</v>
      </c>
      <c r="F77" s="14">
        <v>6.2</v>
      </c>
      <c r="G77" s="14">
        <v>10</v>
      </c>
      <c r="H77" s="14">
        <v>10</v>
      </c>
      <c r="I77" s="14">
        <v>10</v>
      </c>
      <c r="J77" s="14">
        <v>10</v>
      </c>
      <c r="K77" s="14">
        <v>10</v>
      </c>
      <c r="L77" s="14">
        <f>AVERAGE(Table1382[[#This Row],[2Bi Disappearance]:[2Bv Terrorism Injured ]])</f>
        <v>10</v>
      </c>
      <c r="M77" s="14">
        <v>10</v>
      </c>
      <c r="N77" s="14">
        <v>10</v>
      </c>
      <c r="O77" s="15">
        <v>10</v>
      </c>
      <c r="P77" s="15">
        <f>AVERAGE(Table1382[[#This Row],[2Ci Female Genital Mutilation]:[2Ciii Equal Inheritance Rights]])</f>
        <v>10</v>
      </c>
      <c r="Q77" s="14">
        <f t="shared" si="19"/>
        <v>8.7333333333333325</v>
      </c>
      <c r="R77" s="14">
        <v>10</v>
      </c>
      <c r="S77" s="14">
        <v>10</v>
      </c>
      <c r="T77" s="14">
        <v>10</v>
      </c>
      <c r="U77" s="14">
        <f t="shared" si="20"/>
        <v>10</v>
      </c>
      <c r="V77" s="14">
        <v>10</v>
      </c>
      <c r="W77" s="14">
        <v>10</v>
      </c>
      <c r="X77" s="14">
        <f>AVERAGE(Table1382[[#This Row],[4A Freedom to establish religious organizations]:[4B Autonomy of religious organizations]])</f>
        <v>10</v>
      </c>
      <c r="Y77" s="14">
        <v>10</v>
      </c>
      <c r="Z77" s="14">
        <v>7.5</v>
      </c>
      <c r="AA77" s="14">
        <v>10</v>
      </c>
      <c r="AB77" s="14">
        <v>10</v>
      </c>
      <c r="AC77" s="14">
        <v>10</v>
      </c>
      <c r="AD77" s="14">
        <f>AVERAGE(Table1382[[#This Row],[5Ci Political parties]:[5Ciii Educational, sporting and cultural organizations]])</f>
        <v>10</v>
      </c>
      <c r="AE77" s="14">
        <v>7.5</v>
      </c>
      <c r="AF77" s="14">
        <v>10</v>
      </c>
      <c r="AG77" s="14">
        <v>10</v>
      </c>
      <c r="AH77" s="14">
        <f>AVERAGE(Table1382[[#This Row],[5Di Political parties]:[5Diii Educational, sporting and cultural organizations5]])</f>
        <v>9.1666666666666661</v>
      </c>
      <c r="AI77" s="14">
        <f>AVERAGE(Y77:Z77,AD77,AH77)</f>
        <v>9.1666666666666661</v>
      </c>
      <c r="AJ77" s="14">
        <v>10</v>
      </c>
      <c r="AK77" s="15">
        <v>8.3333333333333339</v>
      </c>
      <c r="AL77" s="15">
        <v>8.25</v>
      </c>
      <c r="AM77" s="15">
        <v>10</v>
      </c>
      <c r="AN77" s="15">
        <v>10</v>
      </c>
      <c r="AO77" s="15">
        <f>AVERAGE(Table1382[[#This Row],[6Di Access to foreign television (cable/ satellite)]:[6Dii Access to foreign newspapers]])</f>
        <v>10</v>
      </c>
      <c r="AP77" s="15">
        <v>10</v>
      </c>
      <c r="AQ77" s="14">
        <f t="shared" si="21"/>
        <v>9.3166666666666664</v>
      </c>
      <c r="AR77" s="14">
        <v>10</v>
      </c>
      <c r="AS77" s="14">
        <v>10</v>
      </c>
      <c r="AT77" s="14">
        <v>10</v>
      </c>
      <c r="AU77" s="14">
        <f t="shared" si="18"/>
        <v>10</v>
      </c>
      <c r="AV77" s="14">
        <f t="shared" si="22"/>
        <v>10</v>
      </c>
      <c r="AW77" s="16">
        <f>AVERAGE(Table1382[[#This Row],[RULE OF LAW]],Table1382[[#This Row],[SECURITY &amp; SAFETY]],Table1382[[#This Row],[PERSONAL FREEDOM (minus S&amp;S and RoL)]],Table1382[[#This Row],[PERSONAL FREEDOM (minus S&amp;S and RoL)]])</f>
        <v>8.6649916666666655</v>
      </c>
      <c r="AX77" s="17">
        <v>7.41</v>
      </c>
      <c r="AY77" s="18">
        <f>AVERAGE(Table1382[[#This Row],[PERSONAL FREEDOM]:[ECONOMIC FREEDOM]])</f>
        <v>8.0374958333333328</v>
      </c>
      <c r="AZ77" s="19">
        <f t="shared" si="23"/>
        <v>31</v>
      </c>
      <c r="BA77" s="20">
        <f t="shared" si="24"/>
        <v>8.0399999999999991</v>
      </c>
      <c r="BB77" s="16">
        <f>Table1382[[#This Row],[1 Rule of Law]]</f>
        <v>6.5332999999999997</v>
      </c>
      <c r="BC77" s="16">
        <f>Table1382[[#This Row],[2 Security &amp; Safety]]</f>
        <v>8.7333333333333325</v>
      </c>
      <c r="BD77" s="16">
        <f t="shared" si="25"/>
        <v>9.6966666666666672</v>
      </c>
      <c r="BE77" s="1"/>
      <c r="BF77" s="1"/>
    </row>
    <row r="78" spans="1:58" ht="15" customHeight="1" x14ac:dyDescent="0.2">
      <c r="A78" s="13" t="s">
        <v>64</v>
      </c>
      <c r="B78" s="14" t="s">
        <v>49</v>
      </c>
      <c r="C78" s="14" t="s">
        <v>49</v>
      </c>
      <c r="D78" s="14" t="s">
        <v>49</v>
      </c>
      <c r="E78" s="14">
        <v>7.9753549999999995</v>
      </c>
      <c r="F78" s="14">
        <v>9.36</v>
      </c>
      <c r="G78" s="14">
        <v>10</v>
      </c>
      <c r="H78" s="14">
        <v>10</v>
      </c>
      <c r="I78" s="14">
        <v>7.5</v>
      </c>
      <c r="J78" s="14">
        <v>10</v>
      </c>
      <c r="K78" s="14">
        <v>10</v>
      </c>
      <c r="L78" s="14">
        <f>AVERAGE(Table1382[[#This Row],[2Bi Disappearance]:[2Bv Terrorism Injured ]])</f>
        <v>9.5</v>
      </c>
      <c r="M78" s="14">
        <v>10</v>
      </c>
      <c r="N78" s="14">
        <v>10</v>
      </c>
      <c r="O78" s="15">
        <v>10</v>
      </c>
      <c r="P78" s="15">
        <f>AVERAGE(Table1382[[#This Row],[2Ci Female Genital Mutilation]:[2Ciii Equal Inheritance Rights]])</f>
        <v>10</v>
      </c>
      <c r="Q78" s="14">
        <f t="shared" si="19"/>
        <v>9.6199999999999992</v>
      </c>
      <c r="R78" s="14">
        <v>10</v>
      </c>
      <c r="S78" s="14">
        <v>10</v>
      </c>
      <c r="T78" s="14">
        <v>10</v>
      </c>
      <c r="U78" s="14">
        <f t="shared" si="20"/>
        <v>10</v>
      </c>
      <c r="V78" s="14" t="s">
        <v>49</v>
      </c>
      <c r="W78" s="14" t="s">
        <v>49</v>
      </c>
      <c r="X78" s="14" t="s">
        <v>49</v>
      </c>
      <c r="Y78" s="14" t="s">
        <v>49</v>
      </c>
      <c r="Z78" s="14" t="s">
        <v>49</v>
      </c>
      <c r="AA78" s="14" t="s">
        <v>49</v>
      </c>
      <c r="AB78" s="14" t="s">
        <v>49</v>
      </c>
      <c r="AC78" s="14" t="s">
        <v>49</v>
      </c>
      <c r="AD78" s="14" t="s">
        <v>49</v>
      </c>
      <c r="AE78" s="14" t="s">
        <v>49</v>
      </c>
      <c r="AF78" s="14" t="s">
        <v>49</v>
      </c>
      <c r="AG78" s="14" t="s">
        <v>49</v>
      </c>
      <c r="AH78" s="14" t="s">
        <v>49</v>
      </c>
      <c r="AI78" s="14" t="s">
        <v>49</v>
      </c>
      <c r="AJ78" s="14">
        <v>10</v>
      </c>
      <c r="AK78" s="15">
        <v>9.3333333333333339</v>
      </c>
      <c r="AL78" s="15">
        <v>9.25</v>
      </c>
      <c r="AM78" s="15" t="s">
        <v>49</v>
      </c>
      <c r="AN78" s="15" t="s">
        <v>49</v>
      </c>
      <c r="AO78" s="15" t="s">
        <v>49</v>
      </c>
      <c r="AP78" s="15" t="s">
        <v>49</v>
      </c>
      <c r="AQ78" s="14">
        <f t="shared" si="21"/>
        <v>9.5277777777777786</v>
      </c>
      <c r="AR78" s="14">
        <v>10</v>
      </c>
      <c r="AS78" s="14">
        <v>10</v>
      </c>
      <c r="AT78" s="14">
        <v>10</v>
      </c>
      <c r="AU78" s="14">
        <f t="shared" si="18"/>
        <v>10</v>
      </c>
      <c r="AV78" s="14">
        <f t="shared" si="22"/>
        <v>10</v>
      </c>
      <c r="AW78" s="16">
        <f>AVERAGE(Table1382[[#This Row],[RULE OF LAW]],Table1382[[#This Row],[SECURITY &amp; SAFETY]],Table1382[[#This Row],[PERSONAL FREEDOM (minus S&amp;S and RoL)]],Table1382[[#This Row],[PERSONAL FREEDOM (minus S&amp;S and RoL)]])</f>
        <v>9.3201350462962971</v>
      </c>
      <c r="AX78" s="17">
        <v>7.65</v>
      </c>
      <c r="AY78" s="18">
        <f>AVERAGE(Table1382[[#This Row],[PERSONAL FREEDOM]:[ECONOMIC FREEDOM]])</f>
        <v>8.4850675231481496</v>
      </c>
      <c r="AZ78" s="19">
        <f t="shared" si="23"/>
        <v>10</v>
      </c>
      <c r="BA78" s="20">
        <f t="shared" si="24"/>
        <v>8.49</v>
      </c>
      <c r="BB78" s="16">
        <f>Table1382[[#This Row],[1 Rule of Law]]</f>
        <v>7.9753549999999995</v>
      </c>
      <c r="BC78" s="16">
        <f>Table1382[[#This Row],[2 Security &amp; Safety]]</f>
        <v>9.6199999999999992</v>
      </c>
      <c r="BD78" s="16">
        <f t="shared" si="25"/>
        <v>9.8425925925925934</v>
      </c>
      <c r="BE78" s="1"/>
      <c r="BF78" s="1"/>
    </row>
    <row r="79" spans="1:58" ht="15" customHeight="1" x14ac:dyDescent="0.2">
      <c r="A79" s="13" t="s">
        <v>96</v>
      </c>
      <c r="B79" s="14">
        <v>6.0000000000000009</v>
      </c>
      <c r="C79" s="14">
        <v>5.323103407083881</v>
      </c>
      <c r="D79" s="14">
        <v>5.3402333563793256</v>
      </c>
      <c r="E79" s="14">
        <v>5.6000000000000005</v>
      </c>
      <c r="F79" s="14">
        <v>9.32</v>
      </c>
      <c r="G79" s="14">
        <v>10</v>
      </c>
      <c r="H79" s="14">
        <v>10</v>
      </c>
      <c r="I79" s="14">
        <v>7.5</v>
      </c>
      <c r="J79" s="14">
        <v>9.6734174544654117</v>
      </c>
      <c r="K79" s="14">
        <v>8.9222775997358603</v>
      </c>
      <c r="L79" s="14">
        <f>AVERAGE(Table1382[[#This Row],[2Bi Disappearance]:[2Bv Terrorism Injured ]])</f>
        <v>9.2191390108402551</v>
      </c>
      <c r="M79" s="14">
        <v>10</v>
      </c>
      <c r="N79" s="14">
        <v>10</v>
      </c>
      <c r="O79" s="15">
        <v>5</v>
      </c>
      <c r="P79" s="15">
        <f>AVERAGE(Table1382[[#This Row],[2Ci Female Genital Mutilation]:[2Ciii Equal Inheritance Rights]])</f>
        <v>8.3333333333333339</v>
      </c>
      <c r="Q79" s="14">
        <f t="shared" si="19"/>
        <v>8.9574907813911953</v>
      </c>
      <c r="R79" s="14">
        <v>10</v>
      </c>
      <c r="S79" s="14">
        <v>10</v>
      </c>
      <c r="T79" s="14">
        <v>10</v>
      </c>
      <c r="U79" s="14">
        <f t="shared" si="20"/>
        <v>10</v>
      </c>
      <c r="V79" s="14" t="s">
        <v>49</v>
      </c>
      <c r="W79" s="14" t="s">
        <v>49</v>
      </c>
      <c r="X79" s="14" t="s">
        <v>49</v>
      </c>
      <c r="Y79" s="14" t="s">
        <v>49</v>
      </c>
      <c r="Z79" s="14" t="s">
        <v>49</v>
      </c>
      <c r="AA79" s="14" t="s">
        <v>49</v>
      </c>
      <c r="AB79" s="14" t="s">
        <v>49</v>
      </c>
      <c r="AC79" s="14" t="s">
        <v>49</v>
      </c>
      <c r="AD79" s="14" t="s">
        <v>49</v>
      </c>
      <c r="AE79" s="14" t="s">
        <v>49</v>
      </c>
      <c r="AF79" s="14" t="s">
        <v>49</v>
      </c>
      <c r="AG79" s="14" t="s">
        <v>49</v>
      </c>
      <c r="AH79" s="14" t="s">
        <v>49</v>
      </c>
      <c r="AI79" s="14" t="s">
        <v>49</v>
      </c>
      <c r="AJ79" s="14">
        <v>10</v>
      </c>
      <c r="AK79" s="15">
        <v>6</v>
      </c>
      <c r="AL79" s="15">
        <v>5.25</v>
      </c>
      <c r="AM79" s="15" t="s">
        <v>49</v>
      </c>
      <c r="AN79" s="15" t="s">
        <v>49</v>
      </c>
      <c r="AO79" s="15" t="s">
        <v>49</v>
      </c>
      <c r="AP79" s="15" t="s">
        <v>49</v>
      </c>
      <c r="AQ79" s="14">
        <f t="shared" si="21"/>
        <v>7.083333333333333</v>
      </c>
      <c r="AR79" s="14">
        <v>10</v>
      </c>
      <c r="AS79" s="14">
        <v>10</v>
      </c>
      <c r="AT79" s="14">
        <v>10</v>
      </c>
      <c r="AU79" s="14">
        <f t="shared" si="18"/>
        <v>10</v>
      </c>
      <c r="AV79" s="14">
        <f t="shared" si="22"/>
        <v>10</v>
      </c>
      <c r="AW79" s="16">
        <f>AVERAGE(Table1382[[#This Row],[RULE OF LAW]],Table1382[[#This Row],[SECURITY &amp; SAFETY]],Table1382[[#This Row],[PERSONAL FREEDOM (minus S&amp;S and RoL)]],Table1382[[#This Row],[PERSONAL FREEDOM (minus S&amp;S and RoL)]])</f>
        <v>8.153261584236688</v>
      </c>
      <c r="AX79" s="17">
        <v>6.85</v>
      </c>
      <c r="AY79" s="18">
        <f>AVERAGE(Table1382[[#This Row],[PERSONAL FREEDOM]:[ECONOMIC FREEDOM]])</f>
        <v>7.5016307921183438</v>
      </c>
      <c r="AZ79" s="19">
        <f t="shared" si="23"/>
        <v>45</v>
      </c>
      <c r="BA79" s="20">
        <f t="shared" si="24"/>
        <v>7.5</v>
      </c>
      <c r="BB79" s="16">
        <f>Table1382[[#This Row],[1 Rule of Law]]</f>
        <v>5.6000000000000005</v>
      </c>
      <c r="BC79" s="16">
        <f>Table1382[[#This Row],[2 Security &amp; Safety]]</f>
        <v>8.9574907813911953</v>
      </c>
      <c r="BD79" s="16">
        <f t="shared" si="25"/>
        <v>9.0277777777777768</v>
      </c>
      <c r="BE79" s="1"/>
      <c r="BF79" s="1"/>
    </row>
    <row r="80" spans="1:58" ht="15" customHeight="1" x14ac:dyDescent="0.2">
      <c r="A80" s="13" t="s">
        <v>119</v>
      </c>
      <c r="B80" s="14">
        <v>4.3</v>
      </c>
      <c r="C80" s="14">
        <v>5.3497449452374832</v>
      </c>
      <c r="D80" s="14">
        <v>4.9490916441864439</v>
      </c>
      <c r="E80" s="14">
        <v>4.9000000000000004</v>
      </c>
      <c r="F80" s="14">
        <v>5.5600000000000005</v>
      </c>
      <c r="G80" s="14">
        <v>10</v>
      </c>
      <c r="H80" s="14">
        <v>10</v>
      </c>
      <c r="I80" s="14">
        <v>2.5</v>
      </c>
      <c r="J80" s="14">
        <v>10</v>
      </c>
      <c r="K80" s="14">
        <v>10</v>
      </c>
      <c r="L80" s="14">
        <f>AVERAGE(Table1382[[#This Row],[2Bi Disappearance]:[2Bv Terrorism Injured ]])</f>
        <v>8.5</v>
      </c>
      <c r="M80" s="14">
        <v>10</v>
      </c>
      <c r="N80" s="14">
        <v>10</v>
      </c>
      <c r="O80" s="15">
        <v>10</v>
      </c>
      <c r="P80" s="15">
        <f>AVERAGE(Table1382[[#This Row],[2Ci Female Genital Mutilation]:[2Ciii Equal Inheritance Rights]])</f>
        <v>10</v>
      </c>
      <c r="Q80" s="14">
        <f t="shared" si="19"/>
        <v>8.0200000000000014</v>
      </c>
      <c r="R80" s="14">
        <v>10</v>
      </c>
      <c r="S80" s="14">
        <v>10</v>
      </c>
      <c r="T80" s="14">
        <v>10</v>
      </c>
      <c r="U80" s="14">
        <f t="shared" si="20"/>
        <v>10</v>
      </c>
      <c r="V80" s="14">
        <v>7.5</v>
      </c>
      <c r="W80" s="14">
        <v>3.3333333333333335</v>
      </c>
      <c r="X80" s="14">
        <f>AVERAGE(Table1382[[#This Row],[4A Freedom to establish religious organizations]:[4B Autonomy of religious organizations]])</f>
        <v>5.416666666666667</v>
      </c>
      <c r="Y80" s="14">
        <v>7.5</v>
      </c>
      <c r="Z80" s="14">
        <v>5</v>
      </c>
      <c r="AA80" s="14">
        <v>3.3333333333333335</v>
      </c>
      <c r="AB80" s="14">
        <v>3.3333333333333335</v>
      </c>
      <c r="AC80" s="14">
        <v>3.3333333333333335</v>
      </c>
      <c r="AD80" s="14">
        <f>AVERAGE(Table1382[[#This Row],[5Ci Political parties]:[5Ciii Educational, sporting and cultural organizations]])</f>
        <v>3.3333333333333335</v>
      </c>
      <c r="AE80" s="14">
        <v>5</v>
      </c>
      <c r="AF80" s="14">
        <v>10</v>
      </c>
      <c r="AG80" s="14">
        <v>10</v>
      </c>
      <c r="AH80" s="14">
        <f>AVERAGE(Table1382[[#This Row],[5Di Political parties]:[5Diii Educational, sporting and cultural organizations5]])</f>
        <v>8.3333333333333339</v>
      </c>
      <c r="AI80" s="14">
        <f>AVERAGE(Y80:Z80,AD80,AH80)</f>
        <v>6.041666666666667</v>
      </c>
      <c r="AJ80" s="14">
        <v>10</v>
      </c>
      <c r="AK80" s="15">
        <v>5.333333333333333</v>
      </c>
      <c r="AL80" s="15">
        <v>4.5</v>
      </c>
      <c r="AM80" s="15">
        <v>10</v>
      </c>
      <c r="AN80" s="15">
        <v>10</v>
      </c>
      <c r="AO80" s="15">
        <f>AVERAGE(Table1382[[#This Row],[6Di Access to foreign television (cable/ satellite)]:[6Dii Access to foreign newspapers]])</f>
        <v>10</v>
      </c>
      <c r="AP80" s="15">
        <v>10</v>
      </c>
      <c r="AQ80" s="14">
        <f t="shared" si="21"/>
        <v>7.9666666666666659</v>
      </c>
      <c r="AR80" s="14">
        <v>0</v>
      </c>
      <c r="AS80" s="14">
        <v>10</v>
      </c>
      <c r="AT80" s="14">
        <v>10</v>
      </c>
      <c r="AU80" s="14">
        <f t="shared" si="18"/>
        <v>10</v>
      </c>
      <c r="AV80" s="14">
        <f t="shared" si="22"/>
        <v>5</v>
      </c>
      <c r="AW80" s="16">
        <f>AVERAGE(Table1382[[#This Row],[RULE OF LAW]],Table1382[[#This Row],[SECURITY &amp; SAFETY]],Table1382[[#This Row],[PERSONAL FREEDOM (minus S&amp;S and RoL)]],Table1382[[#This Row],[PERSONAL FREEDOM (minus S&amp;S and RoL)]])</f>
        <v>6.6724999999999994</v>
      </c>
      <c r="AX80" s="17">
        <v>6.11</v>
      </c>
      <c r="AY80" s="18">
        <f>AVERAGE(Table1382[[#This Row],[PERSONAL FREEDOM]:[ECONOMIC FREEDOM]])</f>
        <v>6.3912499999999994</v>
      </c>
      <c r="AZ80" s="19">
        <f t="shared" si="23"/>
        <v>103</v>
      </c>
      <c r="BA80" s="20">
        <f t="shared" si="24"/>
        <v>6.39</v>
      </c>
      <c r="BB80" s="16">
        <f>Table1382[[#This Row],[1 Rule of Law]]</f>
        <v>4.9000000000000004</v>
      </c>
      <c r="BC80" s="16">
        <f>Table1382[[#This Row],[2 Security &amp; Safety]]</f>
        <v>8.0200000000000014</v>
      </c>
      <c r="BD80" s="16">
        <f t="shared" si="25"/>
        <v>6.8849999999999998</v>
      </c>
      <c r="BE80" s="1"/>
      <c r="BF80" s="1"/>
    </row>
    <row r="81" spans="1:58" ht="15" customHeight="1" x14ac:dyDescent="0.2">
      <c r="A81" s="13" t="s">
        <v>158</v>
      </c>
      <c r="B81" s="14">
        <v>4.0333333333333332</v>
      </c>
      <c r="C81" s="14">
        <v>5.9434894940453962</v>
      </c>
      <c r="D81" s="14">
        <v>4.5120265433854678</v>
      </c>
      <c r="E81" s="14">
        <v>4.8</v>
      </c>
      <c r="F81" s="14">
        <v>7.8000000000000007</v>
      </c>
      <c r="G81" s="14">
        <v>10</v>
      </c>
      <c r="H81" s="14">
        <v>10</v>
      </c>
      <c r="I81" s="14">
        <v>7.5</v>
      </c>
      <c r="J81" s="14">
        <v>10</v>
      </c>
      <c r="K81" s="14">
        <v>10</v>
      </c>
      <c r="L81" s="14">
        <f>AVERAGE(Table1382[[#This Row],[2Bi Disappearance]:[2Bv Terrorism Injured ]])</f>
        <v>9.5</v>
      </c>
      <c r="M81" s="14">
        <v>8.2000000000000011</v>
      </c>
      <c r="N81" s="14">
        <v>10</v>
      </c>
      <c r="O81" s="15">
        <v>5</v>
      </c>
      <c r="P81" s="15">
        <f>AVERAGE(Table1382[[#This Row],[2Ci Female Genital Mutilation]:[2Ciii Equal Inheritance Rights]])</f>
        <v>7.7333333333333343</v>
      </c>
      <c r="Q81" s="14">
        <f t="shared" si="19"/>
        <v>8.344444444444445</v>
      </c>
      <c r="R81" s="14">
        <v>10</v>
      </c>
      <c r="S81" s="14">
        <v>10</v>
      </c>
      <c r="T81" s="14">
        <v>5</v>
      </c>
      <c r="U81" s="14">
        <f t="shared" si="20"/>
        <v>8.3333333333333339</v>
      </c>
      <c r="V81" s="14" t="s">
        <v>49</v>
      </c>
      <c r="W81" s="14" t="s">
        <v>49</v>
      </c>
      <c r="X81" s="14" t="s">
        <v>49</v>
      </c>
      <c r="Y81" s="14" t="s">
        <v>49</v>
      </c>
      <c r="Z81" s="14" t="s">
        <v>49</v>
      </c>
      <c r="AA81" s="14" t="s">
        <v>49</v>
      </c>
      <c r="AB81" s="14" t="s">
        <v>49</v>
      </c>
      <c r="AC81" s="14" t="s">
        <v>49</v>
      </c>
      <c r="AD81" s="14" t="s">
        <v>49</v>
      </c>
      <c r="AE81" s="14" t="s">
        <v>49</v>
      </c>
      <c r="AF81" s="14" t="s">
        <v>49</v>
      </c>
      <c r="AG81" s="14" t="s">
        <v>49</v>
      </c>
      <c r="AH81" s="14" t="s">
        <v>49</v>
      </c>
      <c r="AI81" s="14" t="s">
        <v>49</v>
      </c>
      <c r="AJ81" s="14">
        <v>10</v>
      </c>
      <c r="AK81" s="15">
        <v>4.333333333333333</v>
      </c>
      <c r="AL81" s="15">
        <v>4.75</v>
      </c>
      <c r="AM81" s="15" t="s">
        <v>49</v>
      </c>
      <c r="AN81" s="15" t="s">
        <v>49</v>
      </c>
      <c r="AO81" s="15" t="s">
        <v>49</v>
      </c>
      <c r="AP81" s="15" t="s">
        <v>49</v>
      </c>
      <c r="AQ81" s="14">
        <f t="shared" si="21"/>
        <v>6.3611111111111107</v>
      </c>
      <c r="AR81" s="14">
        <v>10</v>
      </c>
      <c r="AS81" s="14">
        <v>0</v>
      </c>
      <c r="AT81" s="14">
        <v>10</v>
      </c>
      <c r="AU81" s="14">
        <f t="shared" si="18"/>
        <v>5</v>
      </c>
      <c r="AV81" s="14">
        <f t="shared" si="22"/>
        <v>7.5</v>
      </c>
      <c r="AW81" s="16">
        <f>AVERAGE(Table1382[[#This Row],[RULE OF LAW]],Table1382[[#This Row],[SECURITY &amp; SAFETY]],Table1382[[#This Row],[PERSONAL FREEDOM (minus S&amp;S and RoL)]],Table1382[[#This Row],[PERSONAL FREEDOM (minus S&amp;S and RoL)]])</f>
        <v>6.9851851851851858</v>
      </c>
      <c r="AX81" s="17">
        <v>6.1</v>
      </c>
      <c r="AY81" s="18">
        <f>AVERAGE(Table1382[[#This Row],[PERSONAL FREEDOM]:[ECONOMIC FREEDOM]])</f>
        <v>6.5425925925925927</v>
      </c>
      <c r="AZ81" s="19">
        <f t="shared" si="23"/>
        <v>96</v>
      </c>
      <c r="BA81" s="20">
        <f t="shared" si="24"/>
        <v>6.54</v>
      </c>
      <c r="BB81" s="16">
        <f>Table1382[[#This Row],[1 Rule of Law]]</f>
        <v>4.8</v>
      </c>
      <c r="BC81" s="16">
        <f>Table1382[[#This Row],[2 Security &amp; Safety]]</f>
        <v>8.344444444444445</v>
      </c>
      <c r="BD81" s="16">
        <f t="shared" si="25"/>
        <v>7.3981481481481479</v>
      </c>
      <c r="BE81" s="1"/>
      <c r="BF81" s="1"/>
    </row>
    <row r="82" spans="1:58" ht="15" customHeight="1" x14ac:dyDescent="0.2">
      <c r="A82" s="13" t="s">
        <v>168</v>
      </c>
      <c r="B82" s="14">
        <v>5.5666666666666664</v>
      </c>
      <c r="C82" s="14">
        <v>5.7236848750312923</v>
      </c>
      <c r="D82" s="14">
        <v>6.1148240171442678</v>
      </c>
      <c r="E82" s="14">
        <v>5.8</v>
      </c>
      <c r="F82" s="14">
        <v>9.0612629057509366</v>
      </c>
      <c r="G82" s="14">
        <v>10</v>
      </c>
      <c r="H82" s="14">
        <v>10</v>
      </c>
      <c r="I82" s="14">
        <v>10</v>
      </c>
      <c r="J82" s="14">
        <v>10</v>
      </c>
      <c r="K82" s="14">
        <v>10</v>
      </c>
      <c r="L82" s="14">
        <f>AVERAGE(Table1382[[#This Row],[2Bi Disappearance]:[2Bv Terrorism Injured ]])</f>
        <v>10</v>
      </c>
      <c r="M82" s="14">
        <v>10</v>
      </c>
      <c r="N82" s="14">
        <v>10</v>
      </c>
      <c r="O82" s="15">
        <v>5</v>
      </c>
      <c r="P82" s="15">
        <f>AVERAGE(Table1382[[#This Row],[2Ci Female Genital Mutilation]:[2Ciii Equal Inheritance Rights]])</f>
        <v>8.3333333333333339</v>
      </c>
      <c r="Q82" s="14">
        <f t="shared" si="19"/>
        <v>9.1315320796947574</v>
      </c>
      <c r="R82" s="14">
        <v>5</v>
      </c>
      <c r="S82" s="14">
        <v>5</v>
      </c>
      <c r="T82" s="14">
        <v>5</v>
      </c>
      <c r="U82" s="14">
        <f t="shared" si="20"/>
        <v>5</v>
      </c>
      <c r="V82" s="14">
        <v>2.5</v>
      </c>
      <c r="W82" s="14">
        <v>6.666666666666667</v>
      </c>
      <c r="X82" s="14">
        <f>AVERAGE(Table1382[[#This Row],[4A Freedom to establish religious organizations]:[4B Autonomy of religious organizations]])</f>
        <v>4.5833333333333339</v>
      </c>
      <c r="Y82" s="14">
        <v>5</v>
      </c>
      <c r="Z82" s="14">
        <v>5</v>
      </c>
      <c r="AA82" s="14">
        <v>6.666666666666667</v>
      </c>
      <c r="AB82" s="14">
        <v>6.666666666666667</v>
      </c>
      <c r="AC82" s="14">
        <v>3.3333333333333335</v>
      </c>
      <c r="AD82" s="14">
        <f>AVERAGE(Table1382[[#This Row],[5Ci Political parties]:[5Ciii Educational, sporting and cultural organizations]])</f>
        <v>5.5555555555555562</v>
      </c>
      <c r="AE82" s="14">
        <v>2.5</v>
      </c>
      <c r="AF82" s="14">
        <v>7.5</v>
      </c>
      <c r="AG82" s="14">
        <v>5</v>
      </c>
      <c r="AH82" s="14">
        <f>AVERAGE(Table1382[[#This Row],[5Di Political parties]:[5Diii Educational, sporting and cultural organizations5]])</f>
        <v>5</v>
      </c>
      <c r="AI82" s="14">
        <f t="shared" ref="AI82:AI87" si="27">AVERAGE(Y82:Z82,AD82,AH82)</f>
        <v>5.1388888888888893</v>
      </c>
      <c r="AJ82" s="14">
        <v>10</v>
      </c>
      <c r="AK82" s="15">
        <v>2</v>
      </c>
      <c r="AL82" s="15">
        <v>4</v>
      </c>
      <c r="AM82" s="15">
        <v>3.3333333333333335</v>
      </c>
      <c r="AN82" s="15">
        <v>6.666666666666667</v>
      </c>
      <c r="AO82" s="15">
        <f>AVERAGE(Table1382[[#This Row],[6Di Access to foreign television (cable/ satellite)]:[6Dii Access to foreign newspapers]])</f>
        <v>5</v>
      </c>
      <c r="AP82" s="15">
        <v>3.3333333333333335</v>
      </c>
      <c r="AQ82" s="14">
        <f t="shared" si="21"/>
        <v>4.8666666666666663</v>
      </c>
      <c r="AR82" s="14">
        <v>5</v>
      </c>
      <c r="AS82" s="14">
        <v>0</v>
      </c>
      <c r="AT82" s="14">
        <v>0</v>
      </c>
      <c r="AU82" s="14">
        <f t="shared" si="18"/>
        <v>0</v>
      </c>
      <c r="AV82" s="14">
        <f t="shared" si="22"/>
        <v>2.5</v>
      </c>
      <c r="AW82" s="16">
        <f>AVERAGE(Table1382[[#This Row],[RULE OF LAW]],Table1382[[#This Row],[SECURITY &amp; SAFETY]],Table1382[[#This Row],[PERSONAL FREEDOM (minus S&amp;S and RoL)]],Table1382[[#This Row],[PERSONAL FREEDOM (minus S&amp;S and RoL)]])</f>
        <v>5.9417719088125782</v>
      </c>
      <c r="AX82" s="17">
        <v>6.72</v>
      </c>
      <c r="AY82" s="18">
        <f>AVERAGE(Table1382[[#This Row],[PERSONAL FREEDOM]:[ECONOMIC FREEDOM]])</f>
        <v>6.3308859544062894</v>
      </c>
      <c r="AZ82" s="19">
        <f t="shared" si="23"/>
        <v>106</v>
      </c>
      <c r="BA82" s="20">
        <f t="shared" si="24"/>
        <v>6.33</v>
      </c>
      <c r="BB82" s="16">
        <f>Table1382[[#This Row],[1 Rule of Law]]</f>
        <v>5.8</v>
      </c>
      <c r="BC82" s="16">
        <f>Table1382[[#This Row],[2 Security &amp; Safety]]</f>
        <v>9.1315320796947574</v>
      </c>
      <c r="BD82" s="16">
        <f t="shared" si="25"/>
        <v>4.4177777777777774</v>
      </c>
      <c r="BE82" s="1"/>
      <c r="BF82" s="1"/>
    </row>
    <row r="83" spans="1:58" ht="15" customHeight="1" x14ac:dyDescent="0.2">
      <c r="A83" s="13" t="s">
        <v>155</v>
      </c>
      <c r="B83" s="14" t="s">
        <v>49</v>
      </c>
      <c r="C83" s="14" t="s">
        <v>49</v>
      </c>
      <c r="D83" s="14" t="s">
        <v>49</v>
      </c>
      <c r="E83" s="14">
        <v>4.8735759999999999</v>
      </c>
      <c r="F83" s="14">
        <v>7</v>
      </c>
      <c r="G83" s="14">
        <v>10</v>
      </c>
      <c r="H83" s="14">
        <v>8.4783775348918535</v>
      </c>
      <c r="I83" s="14">
        <v>2.5</v>
      </c>
      <c r="J83" s="14">
        <v>8.5570821451560679</v>
      </c>
      <c r="K83" s="14">
        <v>9.2444357414635405</v>
      </c>
      <c r="L83" s="14">
        <f>AVERAGE(Table1382[[#This Row],[2Bi Disappearance]:[2Bv Terrorism Injured ]])</f>
        <v>7.7559790843022922</v>
      </c>
      <c r="M83" s="14">
        <v>0.60000000000000053</v>
      </c>
      <c r="N83" s="14">
        <v>10</v>
      </c>
      <c r="O83" s="15">
        <v>0</v>
      </c>
      <c r="P83" s="15">
        <f>AVERAGE(Table1382[[#This Row],[2Ci Female Genital Mutilation]:[2Ciii Equal Inheritance Rights]])</f>
        <v>3.5333333333333337</v>
      </c>
      <c r="Q83" s="14">
        <f t="shared" si="19"/>
        <v>6.0964374725452091</v>
      </c>
      <c r="R83" s="14">
        <v>10</v>
      </c>
      <c r="S83" s="14">
        <v>5</v>
      </c>
      <c r="T83" s="14">
        <v>10</v>
      </c>
      <c r="U83" s="14">
        <f t="shared" si="20"/>
        <v>8.3333333333333339</v>
      </c>
      <c r="V83" s="14">
        <v>10</v>
      </c>
      <c r="W83" s="14">
        <v>6.666666666666667</v>
      </c>
      <c r="X83" s="14">
        <f>AVERAGE(Table1382[[#This Row],[4A Freedom to establish religious organizations]:[4B Autonomy of religious organizations]])</f>
        <v>8.3333333333333339</v>
      </c>
      <c r="Y83" s="14">
        <v>10</v>
      </c>
      <c r="Z83" s="14">
        <v>10</v>
      </c>
      <c r="AA83" s="14">
        <v>0</v>
      </c>
      <c r="AB83" s="14">
        <v>6.666666666666667</v>
      </c>
      <c r="AC83" s="14">
        <v>3.3333333333333335</v>
      </c>
      <c r="AD83" s="14">
        <f>AVERAGE(Table1382[[#This Row],[5Ci Political parties]:[5Ciii Educational, sporting and cultural organizations]])</f>
        <v>3.3333333333333335</v>
      </c>
      <c r="AE83" s="14">
        <v>7.5</v>
      </c>
      <c r="AF83" s="14">
        <v>10</v>
      </c>
      <c r="AG83" s="14">
        <v>10</v>
      </c>
      <c r="AH83" s="14">
        <f>AVERAGE(Table1382[[#This Row],[5Di Political parties]:[5Diii Educational, sporting and cultural organizations5]])</f>
        <v>9.1666666666666661</v>
      </c>
      <c r="AI83" s="14">
        <f t="shared" si="27"/>
        <v>8.125</v>
      </c>
      <c r="AJ83" s="14">
        <v>10</v>
      </c>
      <c r="AK83" s="15">
        <v>7</v>
      </c>
      <c r="AL83" s="15">
        <v>7.75</v>
      </c>
      <c r="AM83" s="15">
        <v>10</v>
      </c>
      <c r="AN83" s="15">
        <v>10</v>
      </c>
      <c r="AO83" s="15">
        <f>AVERAGE(Table1382[[#This Row],[6Di Access to foreign television (cable/ satellite)]:[6Dii Access to foreign newspapers]])</f>
        <v>10</v>
      </c>
      <c r="AP83" s="15">
        <v>10</v>
      </c>
      <c r="AQ83" s="14">
        <f t="shared" si="21"/>
        <v>8.9499999999999993</v>
      </c>
      <c r="AR83" s="14">
        <v>0</v>
      </c>
      <c r="AS83" s="14">
        <v>10</v>
      </c>
      <c r="AT83" s="14">
        <v>10</v>
      </c>
      <c r="AU83" s="14">
        <f t="shared" si="18"/>
        <v>10</v>
      </c>
      <c r="AV83" s="14">
        <f t="shared" si="22"/>
        <v>5</v>
      </c>
      <c r="AW83" s="16">
        <f>AVERAGE(Table1382[[#This Row],[RULE OF LAW]],Table1382[[#This Row],[SECURITY &amp; SAFETY]],Table1382[[#This Row],[PERSONAL FREEDOM (minus S&amp;S and RoL)]],Table1382[[#This Row],[PERSONAL FREEDOM (minus S&amp;S and RoL)]])</f>
        <v>6.6166700348029686</v>
      </c>
      <c r="AX83" s="17">
        <v>5.9</v>
      </c>
      <c r="AY83" s="18">
        <f>AVERAGE(Table1382[[#This Row],[PERSONAL FREEDOM]:[ECONOMIC FREEDOM]])</f>
        <v>6.2583350174014845</v>
      </c>
      <c r="AZ83" s="19">
        <f t="shared" si="23"/>
        <v>109</v>
      </c>
      <c r="BA83" s="20">
        <f t="shared" si="24"/>
        <v>6.26</v>
      </c>
      <c r="BB83" s="16">
        <f>Table1382[[#This Row],[1 Rule of Law]]</f>
        <v>4.8735759999999999</v>
      </c>
      <c r="BC83" s="16">
        <f>Table1382[[#This Row],[2 Security &amp; Safety]]</f>
        <v>6.0964374725452091</v>
      </c>
      <c r="BD83" s="16">
        <f t="shared" si="25"/>
        <v>7.7483333333333331</v>
      </c>
      <c r="BE83" s="1"/>
      <c r="BF83" s="1"/>
    </row>
    <row r="84" spans="1:58" ht="15" customHeight="1" x14ac:dyDescent="0.2">
      <c r="A84" s="13" t="s">
        <v>61</v>
      </c>
      <c r="B84" s="14" t="s">
        <v>49</v>
      </c>
      <c r="C84" s="14" t="s">
        <v>49</v>
      </c>
      <c r="D84" s="14" t="s">
        <v>49</v>
      </c>
      <c r="E84" s="14">
        <v>7.5128079999999997</v>
      </c>
      <c r="F84" s="14">
        <v>9.4400000000000013</v>
      </c>
      <c r="G84" s="14">
        <v>10</v>
      </c>
      <c r="H84" s="14">
        <v>10</v>
      </c>
      <c r="I84" s="14" t="s">
        <v>49</v>
      </c>
      <c r="J84" s="14">
        <v>10</v>
      </c>
      <c r="K84" s="14">
        <v>10</v>
      </c>
      <c r="L84" s="14">
        <f>AVERAGE(Table1382[[#This Row],[2Bi Disappearance]:[2Bv Terrorism Injured ]])</f>
        <v>10</v>
      </c>
      <c r="M84" s="14">
        <v>10</v>
      </c>
      <c r="N84" s="14">
        <v>10</v>
      </c>
      <c r="O84" s="15">
        <v>10</v>
      </c>
      <c r="P84" s="15">
        <f>AVERAGE(Table1382[[#This Row],[2Ci Female Genital Mutilation]:[2Ciii Equal Inheritance Rights]])</f>
        <v>10</v>
      </c>
      <c r="Q84" s="14">
        <f t="shared" si="19"/>
        <v>9.8133333333333344</v>
      </c>
      <c r="R84" s="14">
        <v>10</v>
      </c>
      <c r="S84" s="14">
        <v>10</v>
      </c>
      <c r="T84" s="14">
        <v>10</v>
      </c>
      <c r="U84" s="14">
        <f t="shared" si="20"/>
        <v>10</v>
      </c>
      <c r="V84" s="14">
        <v>10</v>
      </c>
      <c r="W84" s="14">
        <v>10</v>
      </c>
      <c r="X84" s="14">
        <f>AVERAGE(Table1382[[#This Row],[4A Freedom to establish religious organizations]:[4B Autonomy of religious organizations]])</f>
        <v>10</v>
      </c>
      <c r="Y84" s="14">
        <v>10</v>
      </c>
      <c r="Z84" s="14">
        <v>10</v>
      </c>
      <c r="AA84" s="14">
        <v>10</v>
      </c>
      <c r="AB84" s="14">
        <v>10</v>
      </c>
      <c r="AC84" s="14">
        <v>10</v>
      </c>
      <c r="AD84" s="14">
        <f>AVERAGE(Table1382[[#This Row],[5Ci Political parties]:[5Ciii Educational, sporting and cultural organizations]])</f>
        <v>10</v>
      </c>
      <c r="AE84" s="14">
        <v>10</v>
      </c>
      <c r="AF84" s="14">
        <v>10</v>
      </c>
      <c r="AG84" s="14">
        <v>10</v>
      </c>
      <c r="AH84" s="14">
        <f>AVERAGE(Table1382[[#This Row],[5Di Political parties]:[5Diii Educational, sporting and cultural organizations5]])</f>
        <v>10</v>
      </c>
      <c r="AI84" s="14">
        <f t="shared" si="27"/>
        <v>10</v>
      </c>
      <c r="AJ84" s="14">
        <v>10</v>
      </c>
      <c r="AK84" s="15">
        <v>8.6666666666666661</v>
      </c>
      <c r="AL84" s="15">
        <v>7.75</v>
      </c>
      <c r="AM84" s="15">
        <v>10</v>
      </c>
      <c r="AN84" s="15">
        <v>10</v>
      </c>
      <c r="AO84" s="15">
        <f>AVERAGE(Table1382[[#This Row],[6Di Access to foreign television (cable/ satellite)]:[6Dii Access to foreign newspapers]])</f>
        <v>10</v>
      </c>
      <c r="AP84" s="15">
        <v>10</v>
      </c>
      <c r="AQ84" s="14">
        <f t="shared" si="21"/>
        <v>9.2833333333333332</v>
      </c>
      <c r="AR84" s="14">
        <v>10</v>
      </c>
      <c r="AS84" s="14">
        <v>10</v>
      </c>
      <c r="AT84" s="14">
        <v>10</v>
      </c>
      <c r="AU84" s="14">
        <f t="shared" si="18"/>
        <v>10</v>
      </c>
      <c r="AV84" s="14">
        <f t="shared" si="22"/>
        <v>10</v>
      </c>
      <c r="AW84" s="16">
        <f>AVERAGE(Table1382[[#This Row],[RULE OF LAW]],Table1382[[#This Row],[SECURITY &amp; SAFETY]],Table1382[[#This Row],[PERSONAL FREEDOM (minus S&amp;S and RoL)]],Table1382[[#This Row],[PERSONAL FREEDOM (minus S&amp;S and RoL)]])</f>
        <v>9.2598686666666659</v>
      </c>
      <c r="AX84" s="17">
        <v>7.56</v>
      </c>
      <c r="AY84" s="18">
        <f>AVERAGE(Table1382[[#This Row],[PERSONAL FREEDOM]:[ECONOMIC FREEDOM]])</f>
        <v>8.4099343333333323</v>
      </c>
      <c r="AZ84" s="19">
        <f t="shared" si="23"/>
        <v>15</v>
      </c>
      <c r="BA84" s="20">
        <f t="shared" si="24"/>
        <v>8.41</v>
      </c>
      <c r="BB84" s="16">
        <f>Table1382[[#This Row],[1 Rule of Law]]</f>
        <v>7.5128079999999997</v>
      </c>
      <c r="BC84" s="16">
        <f>Table1382[[#This Row],[2 Security &amp; Safety]]</f>
        <v>9.8133333333333344</v>
      </c>
      <c r="BD84" s="16">
        <f t="shared" si="25"/>
        <v>9.8566666666666656</v>
      </c>
      <c r="BE84" s="1"/>
      <c r="BF84" s="1"/>
    </row>
    <row r="85" spans="1:58" ht="15" customHeight="1" x14ac:dyDescent="0.2">
      <c r="A85" s="13" t="s">
        <v>191</v>
      </c>
      <c r="B85" s="14" t="s">
        <v>49</v>
      </c>
      <c r="C85" s="14" t="s">
        <v>49</v>
      </c>
      <c r="D85" s="14" t="s">
        <v>49</v>
      </c>
      <c r="E85" s="14">
        <v>4.3158000000000003</v>
      </c>
      <c r="F85" s="14">
        <v>8</v>
      </c>
      <c r="G85" s="14">
        <v>10</v>
      </c>
      <c r="H85" s="14">
        <v>10</v>
      </c>
      <c r="I85" s="14">
        <v>2.5</v>
      </c>
      <c r="J85" s="14">
        <v>8.7558486776071103</v>
      </c>
      <c r="K85" s="14">
        <v>10</v>
      </c>
      <c r="L85" s="14">
        <f>AVERAGE(Table1382[[#This Row],[2Bi Disappearance]:[2Bv Terrorism Injured ]])</f>
        <v>8.2511697355214224</v>
      </c>
      <c r="M85" s="14">
        <v>2.9000000000000004</v>
      </c>
      <c r="N85" s="14">
        <v>10</v>
      </c>
      <c r="O85" s="15">
        <v>5</v>
      </c>
      <c r="P85" s="15">
        <f>AVERAGE(Table1382[[#This Row],[2Ci Female Genital Mutilation]:[2Ciii Equal Inheritance Rights]])</f>
        <v>5.9666666666666659</v>
      </c>
      <c r="Q85" s="14">
        <f t="shared" si="19"/>
        <v>7.4059454673960294</v>
      </c>
      <c r="R85" s="14">
        <v>5</v>
      </c>
      <c r="S85" s="14">
        <v>0</v>
      </c>
      <c r="T85" s="14">
        <v>10</v>
      </c>
      <c r="U85" s="14">
        <f t="shared" si="20"/>
        <v>5</v>
      </c>
      <c r="V85" s="14">
        <v>2.5</v>
      </c>
      <c r="W85" s="14">
        <v>3.3333333333333335</v>
      </c>
      <c r="X85" s="14">
        <f>AVERAGE(Table1382[[#This Row],[4A Freedom to establish religious organizations]:[4B Autonomy of religious organizations]])</f>
        <v>2.916666666666667</v>
      </c>
      <c r="Y85" s="14">
        <v>7.5</v>
      </c>
      <c r="Z85" s="14">
        <v>5</v>
      </c>
      <c r="AA85" s="14">
        <v>6.666666666666667</v>
      </c>
      <c r="AB85" s="14">
        <v>3.3333333333333335</v>
      </c>
      <c r="AC85" s="14">
        <v>6.666666666666667</v>
      </c>
      <c r="AD85" s="14">
        <f>AVERAGE(Table1382[[#This Row],[5Ci Political parties]:[5Ciii Educational, sporting and cultural organizations]])</f>
        <v>5.5555555555555562</v>
      </c>
      <c r="AE85" s="14">
        <v>10</v>
      </c>
      <c r="AF85" s="14">
        <v>7.5</v>
      </c>
      <c r="AG85" s="14">
        <v>7.5</v>
      </c>
      <c r="AH85" s="14">
        <f>AVERAGE(Table1382[[#This Row],[5Di Political parties]:[5Diii Educational, sporting and cultural organizations5]])</f>
        <v>8.3333333333333339</v>
      </c>
      <c r="AI85" s="14">
        <f t="shared" si="27"/>
        <v>6.5972222222222232</v>
      </c>
      <c r="AJ85" s="14">
        <v>10</v>
      </c>
      <c r="AK85" s="15">
        <v>4</v>
      </c>
      <c r="AL85" s="15">
        <v>4.5</v>
      </c>
      <c r="AM85" s="15">
        <v>6.666666666666667</v>
      </c>
      <c r="AN85" s="15">
        <v>6.666666666666667</v>
      </c>
      <c r="AO85" s="15">
        <f>AVERAGE(Table1382[[#This Row],[6Di Access to foreign television (cable/ satellite)]:[6Dii Access to foreign newspapers]])</f>
        <v>6.666666666666667</v>
      </c>
      <c r="AP85" s="15">
        <v>10</v>
      </c>
      <c r="AQ85" s="14">
        <f t="shared" si="21"/>
        <v>7.0333333333333341</v>
      </c>
      <c r="AR85" s="14">
        <v>10</v>
      </c>
      <c r="AS85" s="14">
        <v>0</v>
      </c>
      <c r="AT85" s="14">
        <v>0</v>
      </c>
      <c r="AU85" s="14">
        <f t="shared" si="18"/>
        <v>0</v>
      </c>
      <c r="AV85" s="14">
        <f t="shared" si="22"/>
        <v>5</v>
      </c>
      <c r="AW85" s="16">
        <f>AVERAGE(Table1382[[#This Row],[RULE OF LAW]],Table1382[[#This Row],[SECURITY &amp; SAFETY]],Table1382[[#This Row],[PERSONAL FREEDOM (minus S&amp;S and RoL)]],Table1382[[#This Row],[PERSONAL FREEDOM (minus S&amp;S and RoL)]])</f>
        <v>5.5851585890712299</v>
      </c>
      <c r="AX85" s="17">
        <v>6.35</v>
      </c>
      <c r="AY85" s="18">
        <f>AVERAGE(Table1382[[#This Row],[PERSONAL FREEDOM]:[ECONOMIC FREEDOM]])</f>
        <v>5.9675792945356143</v>
      </c>
      <c r="AZ85" s="19">
        <f t="shared" si="23"/>
        <v>116</v>
      </c>
      <c r="BA85" s="20">
        <f t="shared" si="24"/>
        <v>5.97</v>
      </c>
      <c r="BB85" s="16">
        <f>Table1382[[#This Row],[1 Rule of Law]]</f>
        <v>4.3158000000000003</v>
      </c>
      <c r="BC85" s="16">
        <f>Table1382[[#This Row],[2 Security &amp; Safety]]</f>
        <v>7.4059454673960294</v>
      </c>
      <c r="BD85" s="16">
        <f t="shared" si="25"/>
        <v>5.3094444444444457</v>
      </c>
      <c r="BE85" s="1"/>
      <c r="BF85" s="1"/>
    </row>
    <row r="86" spans="1:58" ht="15" customHeight="1" x14ac:dyDescent="0.2">
      <c r="A86" s="13" t="s">
        <v>77</v>
      </c>
      <c r="B86" s="14" t="s">
        <v>49</v>
      </c>
      <c r="C86" s="14" t="s">
        <v>49</v>
      </c>
      <c r="D86" s="14" t="s">
        <v>49</v>
      </c>
      <c r="E86" s="14">
        <v>6.6557379999999995</v>
      </c>
      <c r="F86" s="14">
        <v>8.759999999999998</v>
      </c>
      <c r="G86" s="14">
        <v>10</v>
      </c>
      <c r="H86" s="14">
        <v>10</v>
      </c>
      <c r="I86" s="14" t="s">
        <v>49</v>
      </c>
      <c r="J86" s="14">
        <v>10</v>
      </c>
      <c r="K86" s="14">
        <v>10</v>
      </c>
      <c r="L86" s="14">
        <f>AVERAGE(Table1382[[#This Row],[2Bi Disappearance]:[2Bv Terrorism Injured ]])</f>
        <v>10</v>
      </c>
      <c r="M86" s="14">
        <v>10</v>
      </c>
      <c r="N86" s="14">
        <v>10</v>
      </c>
      <c r="O86" s="15">
        <v>10</v>
      </c>
      <c r="P86" s="15">
        <f>AVERAGE(Table1382[[#This Row],[2Ci Female Genital Mutilation]:[2Ciii Equal Inheritance Rights]])</f>
        <v>10</v>
      </c>
      <c r="Q86" s="14">
        <f t="shared" si="19"/>
        <v>9.586666666666666</v>
      </c>
      <c r="R86" s="14">
        <v>10</v>
      </c>
      <c r="S86" s="14">
        <v>10</v>
      </c>
      <c r="T86" s="14">
        <v>10</v>
      </c>
      <c r="U86" s="14">
        <f t="shared" si="20"/>
        <v>10</v>
      </c>
      <c r="V86" s="14">
        <v>10</v>
      </c>
      <c r="W86" s="14">
        <v>6.666666666666667</v>
      </c>
      <c r="X86" s="14">
        <f>AVERAGE(Table1382[[#This Row],[4A Freedom to establish religious organizations]:[4B Autonomy of religious organizations]])</f>
        <v>8.3333333333333339</v>
      </c>
      <c r="Y86" s="14">
        <v>10</v>
      </c>
      <c r="Z86" s="14">
        <v>7.5</v>
      </c>
      <c r="AA86" s="14">
        <v>3.3333333333333335</v>
      </c>
      <c r="AB86" s="14">
        <v>10</v>
      </c>
      <c r="AC86" s="14">
        <v>10</v>
      </c>
      <c r="AD86" s="14">
        <f>AVERAGE(Table1382[[#This Row],[5Ci Political parties]:[5Ciii Educational, sporting and cultural organizations]])</f>
        <v>7.7777777777777786</v>
      </c>
      <c r="AE86" s="14">
        <v>7.5</v>
      </c>
      <c r="AF86" s="14">
        <v>10</v>
      </c>
      <c r="AG86" s="14">
        <v>10</v>
      </c>
      <c r="AH86" s="14">
        <f>AVERAGE(Table1382[[#This Row],[5Di Political parties]:[5Diii Educational, sporting and cultural organizations5]])</f>
        <v>9.1666666666666661</v>
      </c>
      <c r="AI86" s="14">
        <f t="shared" si="27"/>
        <v>8.6111111111111107</v>
      </c>
      <c r="AJ86" s="14">
        <v>10</v>
      </c>
      <c r="AK86" s="15">
        <v>8</v>
      </c>
      <c r="AL86" s="15">
        <v>8</v>
      </c>
      <c r="AM86" s="15">
        <v>6.666666666666667</v>
      </c>
      <c r="AN86" s="15">
        <v>10</v>
      </c>
      <c r="AO86" s="15">
        <f>AVERAGE(Table1382[[#This Row],[6Di Access to foreign television (cable/ satellite)]:[6Dii Access to foreign newspapers]])</f>
        <v>8.3333333333333339</v>
      </c>
      <c r="AP86" s="15">
        <v>10</v>
      </c>
      <c r="AQ86" s="14">
        <f t="shared" si="21"/>
        <v>8.8666666666666671</v>
      </c>
      <c r="AR86" s="14">
        <v>10</v>
      </c>
      <c r="AS86" s="14">
        <v>0</v>
      </c>
      <c r="AT86" s="14">
        <v>10</v>
      </c>
      <c r="AU86" s="14">
        <f t="shared" si="18"/>
        <v>5</v>
      </c>
      <c r="AV86" s="14">
        <f t="shared" si="22"/>
        <v>7.5</v>
      </c>
      <c r="AW86" s="16">
        <f>AVERAGE(Table1382[[#This Row],[RULE OF LAW]],Table1382[[#This Row],[SECURITY &amp; SAFETY]],Table1382[[#This Row],[PERSONAL FREEDOM (minus S&amp;S and RoL)]],Table1382[[#This Row],[PERSONAL FREEDOM (minus S&amp;S and RoL)]])</f>
        <v>8.3917122777777777</v>
      </c>
      <c r="AX86" s="17">
        <v>7.99</v>
      </c>
      <c r="AY86" s="18">
        <f>AVERAGE(Table1382[[#This Row],[PERSONAL FREEDOM]:[ECONOMIC FREEDOM]])</f>
        <v>8.1908561388888899</v>
      </c>
      <c r="AZ86" s="19">
        <f t="shared" si="23"/>
        <v>24</v>
      </c>
      <c r="BA86" s="20">
        <f t="shared" si="24"/>
        <v>8.19</v>
      </c>
      <c r="BB86" s="16">
        <f>Table1382[[#This Row],[1 Rule of Law]]</f>
        <v>6.6557379999999995</v>
      </c>
      <c r="BC86" s="16">
        <f>Table1382[[#This Row],[2 Security &amp; Safety]]</f>
        <v>9.586666666666666</v>
      </c>
      <c r="BD86" s="16">
        <f t="shared" si="25"/>
        <v>8.6622222222222227</v>
      </c>
      <c r="BE86" s="1"/>
      <c r="BF86" s="1"/>
    </row>
    <row r="87" spans="1:58" ht="15" customHeight="1" x14ac:dyDescent="0.2">
      <c r="A87" s="13" t="s">
        <v>123</v>
      </c>
      <c r="B87" s="14">
        <v>4.9666666666666668</v>
      </c>
      <c r="C87" s="14">
        <v>4.0132791814164337</v>
      </c>
      <c r="D87" s="14">
        <v>3.5054122257263169</v>
      </c>
      <c r="E87" s="14">
        <v>4.2</v>
      </c>
      <c r="F87" s="14">
        <v>5.12</v>
      </c>
      <c r="G87" s="14">
        <v>5</v>
      </c>
      <c r="H87" s="14">
        <v>10</v>
      </c>
      <c r="I87" s="14">
        <v>7.5</v>
      </c>
      <c r="J87" s="14">
        <v>9.9341798642777519</v>
      </c>
      <c r="K87" s="14">
        <v>9.8044201681396039</v>
      </c>
      <c r="L87" s="14">
        <f>AVERAGE(Table1382[[#This Row],[2Bi Disappearance]:[2Bv Terrorism Injured ]])</f>
        <v>8.4477200064834701</v>
      </c>
      <c r="M87" s="14">
        <v>9.5</v>
      </c>
      <c r="N87" s="14">
        <v>10</v>
      </c>
      <c r="O87" s="15">
        <v>10</v>
      </c>
      <c r="P87" s="15">
        <f>AVERAGE(Table1382[[#This Row],[2Ci Female Genital Mutilation]:[2Ciii Equal Inheritance Rights]])</f>
        <v>9.8333333333333339</v>
      </c>
      <c r="Q87" s="14">
        <f t="shared" si="19"/>
        <v>7.800351113272268</v>
      </c>
      <c r="R87" s="14">
        <v>10</v>
      </c>
      <c r="S87" s="14">
        <v>10</v>
      </c>
      <c r="T87" s="14">
        <v>10</v>
      </c>
      <c r="U87" s="14">
        <f t="shared" si="20"/>
        <v>10</v>
      </c>
      <c r="V87" s="14">
        <v>7.5</v>
      </c>
      <c r="W87" s="14">
        <v>6.666666666666667</v>
      </c>
      <c r="X87" s="14">
        <f>AVERAGE(Table1382[[#This Row],[4A Freedom to establish religious organizations]:[4B Autonomy of religious organizations]])</f>
        <v>7.0833333333333339</v>
      </c>
      <c r="Y87" s="14">
        <v>7.5</v>
      </c>
      <c r="Z87" s="14">
        <v>7.5</v>
      </c>
      <c r="AA87" s="14">
        <v>3.3333333333333335</v>
      </c>
      <c r="AB87" s="14">
        <v>6.666666666666667</v>
      </c>
      <c r="AC87" s="14">
        <v>10</v>
      </c>
      <c r="AD87" s="14">
        <f>AVERAGE(Table1382[[#This Row],[5Ci Political parties]:[5Ciii Educational, sporting and cultural organizations]])</f>
        <v>6.666666666666667</v>
      </c>
      <c r="AE87" s="14">
        <v>7.5</v>
      </c>
      <c r="AF87" s="14">
        <v>7.5</v>
      </c>
      <c r="AG87" s="14">
        <v>7.5</v>
      </c>
      <c r="AH87" s="14">
        <f>AVERAGE(Table1382[[#This Row],[5Di Political parties]:[5Diii Educational, sporting and cultural organizations5]])</f>
        <v>7.5</v>
      </c>
      <c r="AI87" s="14">
        <f t="shared" si="27"/>
        <v>7.291666666666667</v>
      </c>
      <c r="AJ87" s="14">
        <v>4.2733814177105529</v>
      </c>
      <c r="AK87" s="15">
        <v>5</v>
      </c>
      <c r="AL87" s="15">
        <v>3.25</v>
      </c>
      <c r="AM87" s="15">
        <v>10</v>
      </c>
      <c r="AN87" s="15">
        <v>10</v>
      </c>
      <c r="AO87" s="15">
        <f>AVERAGE(Table1382[[#This Row],[6Di Access to foreign television (cable/ satellite)]:[6Dii Access to foreign newspapers]])</f>
        <v>10</v>
      </c>
      <c r="AP87" s="15">
        <v>10</v>
      </c>
      <c r="AQ87" s="14">
        <f t="shared" si="21"/>
        <v>6.5046762835421106</v>
      </c>
      <c r="AR87" s="14">
        <v>10</v>
      </c>
      <c r="AS87" s="14">
        <v>10</v>
      </c>
      <c r="AT87" s="14">
        <v>10</v>
      </c>
      <c r="AU87" s="14">
        <f t="shared" si="18"/>
        <v>10</v>
      </c>
      <c r="AV87" s="14">
        <f t="shared" si="22"/>
        <v>10</v>
      </c>
      <c r="AW87" s="16">
        <f>AVERAGE(Table1382[[#This Row],[RULE OF LAW]],Table1382[[#This Row],[SECURITY &amp; SAFETY]],Table1382[[#This Row],[PERSONAL FREEDOM (minus S&amp;S and RoL)]],Table1382[[#This Row],[PERSONAL FREEDOM (minus S&amp;S and RoL)]])</f>
        <v>7.0880554066722796</v>
      </c>
      <c r="AX87" s="17">
        <v>6.72</v>
      </c>
      <c r="AY87" s="18">
        <f>AVERAGE(Table1382[[#This Row],[PERSONAL FREEDOM]:[ECONOMIC FREEDOM]])</f>
        <v>6.9040277033361397</v>
      </c>
      <c r="AZ87" s="19">
        <f t="shared" si="23"/>
        <v>73</v>
      </c>
      <c r="BA87" s="20">
        <f t="shared" si="24"/>
        <v>6.9</v>
      </c>
      <c r="BB87" s="16">
        <f>Table1382[[#This Row],[1 Rule of Law]]</f>
        <v>4.2</v>
      </c>
      <c r="BC87" s="16">
        <f>Table1382[[#This Row],[2 Security &amp; Safety]]</f>
        <v>7.800351113272268</v>
      </c>
      <c r="BD87" s="16">
        <f t="shared" si="25"/>
        <v>8.1759352567084242</v>
      </c>
      <c r="BE87" s="1"/>
      <c r="BF87" s="1"/>
    </row>
    <row r="88" spans="1:58" ht="15" customHeight="1" x14ac:dyDescent="0.2">
      <c r="A88" s="13" t="s">
        <v>133</v>
      </c>
      <c r="B88" s="14">
        <v>4.5</v>
      </c>
      <c r="C88" s="14">
        <v>4.1639734483525155</v>
      </c>
      <c r="D88" s="14">
        <v>4.0398298156210553</v>
      </c>
      <c r="E88" s="14">
        <v>4.2</v>
      </c>
      <c r="F88" s="14">
        <v>7.4</v>
      </c>
      <c r="G88" s="14">
        <v>10</v>
      </c>
      <c r="H88" s="14">
        <v>10</v>
      </c>
      <c r="I88" s="14">
        <v>5</v>
      </c>
      <c r="J88" s="14">
        <v>10</v>
      </c>
      <c r="K88" s="14">
        <v>10</v>
      </c>
      <c r="L88" s="14">
        <f>AVERAGE(Table1382[[#This Row],[2Bi Disappearance]:[2Bv Terrorism Injured ]])</f>
        <v>9</v>
      </c>
      <c r="M88" s="14">
        <v>10</v>
      </c>
      <c r="N88" s="14">
        <v>10</v>
      </c>
      <c r="O88" s="15">
        <v>10</v>
      </c>
      <c r="P88" s="15">
        <f>AVERAGE(Table1382[[#This Row],[2Ci Female Genital Mutilation]:[2Ciii Equal Inheritance Rights]])</f>
        <v>10</v>
      </c>
      <c r="Q88" s="14">
        <f t="shared" si="19"/>
        <v>8.7999999999999989</v>
      </c>
      <c r="R88" s="14">
        <v>5</v>
      </c>
      <c r="S88" s="14">
        <v>10</v>
      </c>
      <c r="T88" s="14">
        <v>10</v>
      </c>
      <c r="U88" s="14">
        <f t="shared" si="20"/>
        <v>8.3333333333333339</v>
      </c>
      <c r="V88" s="14" t="s">
        <v>49</v>
      </c>
      <c r="W88" s="14" t="s">
        <v>49</v>
      </c>
      <c r="X88" s="14" t="s">
        <v>49</v>
      </c>
      <c r="Y88" s="14" t="s">
        <v>49</v>
      </c>
      <c r="Z88" s="14" t="s">
        <v>49</v>
      </c>
      <c r="AA88" s="14" t="s">
        <v>49</v>
      </c>
      <c r="AB88" s="14" t="s">
        <v>49</v>
      </c>
      <c r="AC88" s="14" t="s">
        <v>49</v>
      </c>
      <c r="AD88" s="14" t="s">
        <v>49</v>
      </c>
      <c r="AE88" s="14" t="s">
        <v>49</v>
      </c>
      <c r="AF88" s="14" t="s">
        <v>49</v>
      </c>
      <c r="AG88" s="14" t="s">
        <v>49</v>
      </c>
      <c r="AH88" s="14" t="s">
        <v>49</v>
      </c>
      <c r="AI88" s="14" t="s">
        <v>49</v>
      </c>
      <c r="AJ88" s="14">
        <v>10</v>
      </c>
      <c r="AK88" s="15">
        <v>3.3333333333333335</v>
      </c>
      <c r="AL88" s="15">
        <v>3.5</v>
      </c>
      <c r="AM88" s="15" t="s">
        <v>49</v>
      </c>
      <c r="AN88" s="15" t="s">
        <v>49</v>
      </c>
      <c r="AO88" s="15" t="s">
        <v>49</v>
      </c>
      <c r="AP88" s="15" t="s">
        <v>49</v>
      </c>
      <c r="AQ88" s="14">
        <f t="shared" si="21"/>
        <v>5.6111111111111116</v>
      </c>
      <c r="AR88" s="14">
        <v>10</v>
      </c>
      <c r="AS88" s="14">
        <v>10</v>
      </c>
      <c r="AT88" s="14">
        <v>10</v>
      </c>
      <c r="AU88" s="14">
        <f t="shared" si="18"/>
        <v>10</v>
      </c>
      <c r="AV88" s="14">
        <f t="shared" si="22"/>
        <v>10</v>
      </c>
      <c r="AW88" s="16">
        <f>AVERAGE(Table1382[[#This Row],[RULE OF LAW]],Table1382[[#This Row],[SECURITY &amp; SAFETY]],Table1382[[#This Row],[PERSONAL FREEDOM (minus S&amp;S and RoL)]],Table1382[[#This Row],[PERSONAL FREEDOM (minus S&amp;S and RoL)]])</f>
        <v>7.2407407407407405</v>
      </c>
      <c r="AX88" s="17">
        <v>6.96</v>
      </c>
      <c r="AY88" s="18">
        <f>AVERAGE(Table1382[[#This Row],[PERSONAL FREEDOM]:[ECONOMIC FREEDOM]])</f>
        <v>7.1003703703703707</v>
      </c>
      <c r="AZ88" s="19">
        <f t="shared" si="23"/>
        <v>63</v>
      </c>
      <c r="BA88" s="20">
        <f t="shared" si="24"/>
        <v>7.1</v>
      </c>
      <c r="BB88" s="16">
        <f>Table1382[[#This Row],[1 Rule of Law]]</f>
        <v>4.2</v>
      </c>
      <c r="BC88" s="16">
        <f>Table1382[[#This Row],[2 Security &amp; Safety]]</f>
        <v>8.7999999999999989</v>
      </c>
      <c r="BD88" s="16">
        <f t="shared" si="25"/>
        <v>7.9814814814814818</v>
      </c>
      <c r="BE88" s="1"/>
      <c r="BF88" s="1"/>
    </row>
    <row r="89" spans="1:58" ht="15" customHeight="1" x14ac:dyDescent="0.2">
      <c r="A89" s="13" t="s">
        <v>104</v>
      </c>
      <c r="B89" s="14">
        <v>5.166666666666667</v>
      </c>
      <c r="C89" s="14">
        <v>5.2675633280987793</v>
      </c>
      <c r="D89" s="14">
        <v>5.4368623572746921</v>
      </c>
      <c r="E89" s="14">
        <v>5.3000000000000007</v>
      </c>
      <c r="F89" s="14">
        <v>6.76</v>
      </c>
      <c r="G89" s="14">
        <v>10</v>
      </c>
      <c r="H89" s="14">
        <v>10</v>
      </c>
      <c r="I89" s="14">
        <v>5</v>
      </c>
      <c r="J89" s="14">
        <v>10</v>
      </c>
      <c r="K89" s="14">
        <v>10</v>
      </c>
      <c r="L89" s="14">
        <f>AVERAGE(Table1382[[#This Row],[2Bi Disappearance]:[2Bv Terrorism Injured ]])</f>
        <v>9</v>
      </c>
      <c r="M89" s="14">
        <v>10</v>
      </c>
      <c r="N89" s="14">
        <v>7.5</v>
      </c>
      <c r="O89" s="15">
        <v>10</v>
      </c>
      <c r="P89" s="15">
        <f>AVERAGE(Table1382[[#This Row],[2Ci Female Genital Mutilation]:[2Ciii Equal Inheritance Rights]])</f>
        <v>9.1666666666666661</v>
      </c>
      <c r="Q89" s="14">
        <f t="shared" si="19"/>
        <v>8.3088888888888892</v>
      </c>
      <c r="R89" s="14">
        <v>10</v>
      </c>
      <c r="S89" s="14">
        <v>10</v>
      </c>
      <c r="T89" s="14">
        <v>10</v>
      </c>
      <c r="U89" s="14">
        <f t="shared" si="20"/>
        <v>10</v>
      </c>
      <c r="V89" s="14">
        <v>5</v>
      </c>
      <c r="W89" s="14">
        <v>6.666666666666667</v>
      </c>
      <c r="X89" s="14">
        <f>AVERAGE(Table1382[[#This Row],[4A Freedom to establish religious organizations]:[4B Autonomy of religious organizations]])</f>
        <v>5.8333333333333339</v>
      </c>
      <c r="Y89" s="14">
        <v>5</v>
      </c>
      <c r="Z89" s="14">
        <v>5</v>
      </c>
      <c r="AA89" s="14">
        <v>6.666666666666667</v>
      </c>
      <c r="AB89" s="14">
        <v>3.3333333333333335</v>
      </c>
      <c r="AC89" s="14">
        <v>6.666666666666667</v>
      </c>
      <c r="AD89" s="14">
        <f>AVERAGE(Table1382[[#This Row],[5Ci Political parties]:[5Ciii Educational, sporting and cultural organizations]])</f>
        <v>5.5555555555555562</v>
      </c>
      <c r="AE89" s="14">
        <v>5</v>
      </c>
      <c r="AF89" s="14">
        <v>5</v>
      </c>
      <c r="AG89" s="14">
        <v>5</v>
      </c>
      <c r="AH89" s="14">
        <f>AVERAGE(Table1382[[#This Row],[5Di Political parties]:[5Diii Educational, sporting and cultural organizations5]])</f>
        <v>5</v>
      </c>
      <c r="AI89" s="14">
        <f>AVERAGE(Y89:Z89,AD89,AH89)</f>
        <v>5.1388888888888893</v>
      </c>
      <c r="AJ89" s="14">
        <v>10</v>
      </c>
      <c r="AK89" s="15">
        <v>5.666666666666667</v>
      </c>
      <c r="AL89" s="15">
        <v>6</v>
      </c>
      <c r="AM89" s="15">
        <v>6.666666666666667</v>
      </c>
      <c r="AN89" s="15">
        <v>6.666666666666667</v>
      </c>
      <c r="AO89" s="15">
        <f>AVERAGE(Table1382[[#This Row],[6Di Access to foreign television (cable/ satellite)]:[6Dii Access to foreign newspapers]])</f>
        <v>6.666666666666667</v>
      </c>
      <c r="AP89" s="15">
        <v>10</v>
      </c>
      <c r="AQ89" s="14">
        <f t="shared" si="21"/>
        <v>7.666666666666667</v>
      </c>
      <c r="AR89" s="14">
        <v>10</v>
      </c>
      <c r="AS89" s="14">
        <v>10</v>
      </c>
      <c r="AT89" s="14">
        <v>10</v>
      </c>
      <c r="AU89" s="14">
        <f t="shared" si="18"/>
        <v>10</v>
      </c>
      <c r="AV89" s="14">
        <f t="shared" si="22"/>
        <v>10</v>
      </c>
      <c r="AW89" s="16">
        <f>AVERAGE(Table1382[[#This Row],[RULE OF LAW]],Table1382[[#This Row],[SECURITY &amp; SAFETY]],Table1382[[#This Row],[PERSONAL FREEDOM (minus S&amp;S and RoL)]],Table1382[[#This Row],[PERSONAL FREEDOM (minus S&amp;S and RoL)]])</f>
        <v>7.2661111111111119</v>
      </c>
      <c r="AX89" s="17">
        <v>6.7</v>
      </c>
      <c r="AY89" s="18">
        <f>AVERAGE(Table1382[[#This Row],[PERSONAL FREEDOM]:[ECONOMIC FREEDOM]])</f>
        <v>6.9830555555555556</v>
      </c>
      <c r="AZ89" s="19">
        <f t="shared" si="23"/>
        <v>70</v>
      </c>
      <c r="BA89" s="20">
        <f t="shared" si="24"/>
        <v>6.98</v>
      </c>
      <c r="BB89" s="16">
        <f>Table1382[[#This Row],[1 Rule of Law]]</f>
        <v>5.3000000000000007</v>
      </c>
      <c r="BC89" s="16">
        <f>Table1382[[#This Row],[2 Security &amp; Safety]]</f>
        <v>8.3088888888888892</v>
      </c>
      <c r="BD89" s="16">
        <f t="shared" si="25"/>
        <v>7.7277777777777787</v>
      </c>
      <c r="BE89" s="1"/>
      <c r="BF89" s="1"/>
    </row>
    <row r="90" spans="1:58" ht="15" customHeight="1" x14ac:dyDescent="0.2">
      <c r="A90" s="13" t="s">
        <v>94</v>
      </c>
      <c r="B90" s="14" t="s">
        <v>49</v>
      </c>
      <c r="C90" s="14" t="s">
        <v>49</v>
      </c>
      <c r="D90" s="14" t="s">
        <v>49</v>
      </c>
      <c r="E90" s="14">
        <v>5.4993729999999994</v>
      </c>
      <c r="F90" s="14">
        <v>8.4400000000000013</v>
      </c>
      <c r="G90" s="14">
        <v>10</v>
      </c>
      <c r="H90" s="14">
        <v>10</v>
      </c>
      <c r="I90" s="14">
        <v>7.5</v>
      </c>
      <c r="J90" s="14">
        <v>10</v>
      </c>
      <c r="K90" s="14">
        <v>10</v>
      </c>
      <c r="L90" s="14">
        <f>AVERAGE(Table1382[[#This Row],[2Bi Disappearance]:[2Bv Terrorism Injured ]])</f>
        <v>9.5</v>
      </c>
      <c r="M90" s="14" t="s">
        <v>49</v>
      </c>
      <c r="N90" s="14">
        <v>10</v>
      </c>
      <c r="O90" s="15">
        <v>10</v>
      </c>
      <c r="P90" s="15">
        <f>AVERAGE(Table1382[[#This Row],[2Ci Female Genital Mutilation]:[2Ciii Equal Inheritance Rights]])</f>
        <v>10</v>
      </c>
      <c r="Q90" s="14">
        <f t="shared" si="19"/>
        <v>9.3133333333333344</v>
      </c>
      <c r="R90" s="14">
        <v>10</v>
      </c>
      <c r="S90" s="14">
        <v>10</v>
      </c>
      <c r="T90" s="14">
        <v>10</v>
      </c>
      <c r="U90" s="14">
        <f t="shared" si="20"/>
        <v>10</v>
      </c>
      <c r="V90" s="14" t="s">
        <v>49</v>
      </c>
      <c r="W90" s="14" t="s">
        <v>49</v>
      </c>
      <c r="X90" s="14" t="s">
        <v>49</v>
      </c>
      <c r="Y90" s="14" t="s">
        <v>49</v>
      </c>
      <c r="Z90" s="14" t="s">
        <v>49</v>
      </c>
      <c r="AA90" s="14" t="s">
        <v>49</v>
      </c>
      <c r="AB90" s="14" t="s">
        <v>49</v>
      </c>
      <c r="AC90" s="14" t="s">
        <v>49</v>
      </c>
      <c r="AD90" s="14" t="s">
        <v>49</v>
      </c>
      <c r="AE90" s="14" t="s">
        <v>49</v>
      </c>
      <c r="AF90" s="14" t="s">
        <v>49</v>
      </c>
      <c r="AG90" s="14" t="s">
        <v>49</v>
      </c>
      <c r="AH90" s="14" t="s">
        <v>49</v>
      </c>
      <c r="AI90" s="14" t="s">
        <v>49</v>
      </c>
      <c r="AJ90" s="14">
        <v>10</v>
      </c>
      <c r="AK90" s="15">
        <v>6.333333333333333</v>
      </c>
      <c r="AL90" s="15">
        <v>6</v>
      </c>
      <c r="AM90" s="15" t="s">
        <v>49</v>
      </c>
      <c r="AN90" s="15" t="s">
        <v>49</v>
      </c>
      <c r="AO90" s="15" t="s">
        <v>49</v>
      </c>
      <c r="AP90" s="15" t="s">
        <v>49</v>
      </c>
      <c r="AQ90" s="14">
        <f t="shared" si="21"/>
        <v>7.4444444444444438</v>
      </c>
      <c r="AR90" s="14">
        <v>10</v>
      </c>
      <c r="AS90" s="14">
        <v>10</v>
      </c>
      <c r="AT90" s="14">
        <v>10</v>
      </c>
      <c r="AU90" s="14">
        <f t="shared" si="18"/>
        <v>10</v>
      </c>
      <c r="AV90" s="14">
        <f t="shared" si="22"/>
        <v>10</v>
      </c>
      <c r="AW90" s="16">
        <f>AVERAGE(Table1382[[#This Row],[RULE OF LAW]],Table1382[[#This Row],[SECURITY &amp; SAFETY]],Table1382[[#This Row],[PERSONAL FREEDOM (minus S&amp;S and RoL)]],Table1382[[#This Row],[PERSONAL FREEDOM (minus S&amp;S and RoL)]])</f>
        <v>8.2772506574074072</v>
      </c>
      <c r="AX90" s="17">
        <v>7.22</v>
      </c>
      <c r="AY90" s="18">
        <f>AVERAGE(Table1382[[#This Row],[PERSONAL FREEDOM]:[ECONOMIC FREEDOM]])</f>
        <v>7.748625328703703</v>
      </c>
      <c r="AZ90" s="19">
        <f t="shared" si="23"/>
        <v>42</v>
      </c>
      <c r="BA90" s="20">
        <f t="shared" si="24"/>
        <v>7.75</v>
      </c>
      <c r="BB90" s="16">
        <f>Table1382[[#This Row],[1 Rule of Law]]</f>
        <v>5.4993729999999994</v>
      </c>
      <c r="BC90" s="16">
        <f>Table1382[[#This Row],[2 Security &amp; Safety]]</f>
        <v>9.3133333333333344</v>
      </c>
      <c r="BD90" s="16">
        <f t="shared" si="25"/>
        <v>9.148148148148147</v>
      </c>
      <c r="BE90" s="1"/>
      <c r="BF90" s="1"/>
    </row>
    <row r="91" spans="1:58" ht="15" customHeight="1" x14ac:dyDescent="0.2">
      <c r="A91" s="13" t="s">
        <v>173</v>
      </c>
      <c r="B91" s="14">
        <v>2.9333333333333327</v>
      </c>
      <c r="C91" s="14">
        <v>5.3900350513736122</v>
      </c>
      <c r="D91" s="14">
        <v>3.5418598877015155</v>
      </c>
      <c r="E91" s="14">
        <v>4</v>
      </c>
      <c r="F91" s="14">
        <v>9.4400000000000013</v>
      </c>
      <c r="G91" s="14">
        <v>10</v>
      </c>
      <c r="H91" s="14">
        <v>10</v>
      </c>
      <c r="I91" s="14">
        <v>5</v>
      </c>
      <c r="J91" s="14">
        <v>10</v>
      </c>
      <c r="K91" s="14">
        <v>10</v>
      </c>
      <c r="L91" s="14">
        <f>AVERAGE(Table1382[[#This Row],[2Bi Disappearance]:[2Bv Terrorism Injured ]])</f>
        <v>9</v>
      </c>
      <c r="M91" s="14">
        <v>10</v>
      </c>
      <c r="N91" s="14">
        <v>7.5</v>
      </c>
      <c r="O91" s="15">
        <v>5</v>
      </c>
      <c r="P91" s="15">
        <f>AVERAGE(Table1382[[#This Row],[2Ci Female Genital Mutilation]:[2Ciii Equal Inheritance Rights]])</f>
        <v>7.5</v>
      </c>
      <c r="Q91" s="14">
        <f t="shared" si="19"/>
        <v>8.6466666666666665</v>
      </c>
      <c r="R91" s="14">
        <v>5</v>
      </c>
      <c r="S91" s="14">
        <v>10</v>
      </c>
      <c r="T91" s="14">
        <v>10</v>
      </c>
      <c r="U91" s="14">
        <f t="shared" si="20"/>
        <v>8.3333333333333339</v>
      </c>
      <c r="V91" s="14">
        <v>2.5</v>
      </c>
      <c r="W91" s="14">
        <v>0</v>
      </c>
      <c r="X91" s="14">
        <f>AVERAGE(Table1382[[#This Row],[4A Freedom to establish religious organizations]:[4B Autonomy of religious organizations]])</f>
        <v>1.25</v>
      </c>
      <c r="Y91" s="14">
        <v>5</v>
      </c>
      <c r="Z91" s="14">
        <v>5</v>
      </c>
      <c r="AA91" s="14">
        <v>3.3333333333333335</v>
      </c>
      <c r="AB91" s="14">
        <v>6.666666666666667</v>
      </c>
      <c r="AC91" s="14">
        <v>6.666666666666667</v>
      </c>
      <c r="AD91" s="14">
        <f>AVERAGE(Table1382[[#This Row],[5Ci Political parties]:[5Ciii Educational, sporting and cultural organizations]])</f>
        <v>5.5555555555555562</v>
      </c>
      <c r="AE91" s="14">
        <v>7.5</v>
      </c>
      <c r="AF91" s="14">
        <v>7.5</v>
      </c>
      <c r="AG91" s="14">
        <v>5</v>
      </c>
      <c r="AH91" s="14">
        <f>AVERAGE(Table1382[[#This Row],[5Di Political parties]:[5Diii Educational, sporting and cultural organizations5]])</f>
        <v>6.666666666666667</v>
      </c>
      <c r="AI91" s="14">
        <f>AVERAGE(Y91:Z91,AD91,AH91)</f>
        <v>5.5555555555555562</v>
      </c>
      <c r="AJ91" s="14">
        <v>10</v>
      </c>
      <c r="AK91" s="15">
        <v>2</v>
      </c>
      <c r="AL91" s="15">
        <v>4.25</v>
      </c>
      <c r="AM91" s="15">
        <v>10</v>
      </c>
      <c r="AN91" s="15">
        <v>6.666666666666667</v>
      </c>
      <c r="AO91" s="15">
        <f>AVERAGE(Table1382[[#This Row],[6Di Access to foreign television (cable/ satellite)]:[6Dii Access to foreign newspapers]])</f>
        <v>8.3333333333333339</v>
      </c>
      <c r="AP91" s="15">
        <v>6.666666666666667</v>
      </c>
      <c r="AQ91" s="14">
        <f t="shared" si="21"/>
        <v>6.2500000000000009</v>
      </c>
      <c r="AR91" s="14">
        <v>10</v>
      </c>
      <c r="AS91" s="14">
        <v>0</v>
      </c>
      <c r="AT91" s="14">
        <v>0</v>
      </c>
      <c r="AU91" s="14">
        <f t="shared" ref="AU91:AU122" si="28">AVERAGE(AS91:AT91)</f>
        <v>0</v>
      </c>
      <c r="AV91" s="14">
        <f t="shared" si="22"/>
        <v>5</v>
      </c>
      <c r="AW91" s="16">
        <f>AVERAGE(Table1382[[#This Row],[RULE OF LAW]],Table1382[[#This Row],[SECURITY &amp; SAFETY]],Table1382[[#This Row],[PERSONAL FREEDOM (minus S&amp;S and RoL)]],Table1382[[#This Row],[PERSONAL FREEDOM (minus S&amp;S and RoL)]])</f>
        <v>5.8005555555555564</v>
      </c>
      <c r="AX91" s="17">
        <v>6.38</v>
      </c>
      <c r="AY91" s="18">
        <f>AVERAGE(Table1382[[#This Row],[PERSONAL FREEDOM]:[ECONOMIC FREEDOM]])</f>
        <v>6.0902777777777786</v>
      </c>
      <c r="AZ91" s="19">
        <f t="shared" si="23"/>
        <v>113</v>
      </c>
      <c r="BA91" s="20">
        <f t="shared" si="24"/>
        <v>6.09</v>
      </c>
      <c r="BB91" s="16">
        <f>Table1382[[#This Row],[1 Rule of Law]]</f>
        <v>4</v>
      </c>
      <c r="BC91" s="16">
        <f>Table1382[[#This Row],[2 Security &amp; Safety]]</f>
        <v>8.6466666666666665</v>
      </c>
      <c r="BD91" s="16">
        <f t="shared" si="25"/>
        <v>5.2777777777777786</v>
      </c>
      <c r="BE91" s="1"/>
      <c r="BF91" s="1"/>
    </row>
    <row r="92" spans="1:58" ht="15" customHeight="1" x14ac:dyDescent="0.2">
      <c r="A92" s="13" t="s">
        <v>157</v>
      </c>
      <c r="B92" s="14" t="s">
        <v>49</v>
      </c>
      <c r="C92" s="14" t="s">
        <v>49</v>
      </c>
      <c r="D92" s="14" t="s">
        <v>49</v>
      </c>
      <c r="E92" s="14">
        <v>4.8463669999999999</v>
      </c>
      <c r="F92" s="14">
        <v>5.04</v>
      </c>
      <c r="G92" s="14">
        <v>10</v>
      </c>
      <c r="H92" s="14">
        <v>10</v>
      </c>
      <c r="I92" s="14">
        <v>5</v>
      </c>
      <c r="J92" s="14">
        <v>10</v>
      </c>
      <c r="K92" s="14">
        <v>10</v>
      </c>
      <c r="L92" s="14">
        <f>AVERAGE(Table1382[[#This Row],[2Bi Disappearance]:[2Bv Terrorism Injured ]])</f>
        <v>9</v>
      </c>
      <c r="M92" s="14">
        <v>10</v>
      </c>
      <c r="N92" s="14">
        <v>10</v>
      </c>
      <c r="O92" s="15">
        <v>0</v>
      </c>
      <c r="P92" s="15">
        <f>AVERAGE(Table1382[[#This Row],[2Ci Female Genital Mutilation]:[2Ciii Equal Inheritance Rights]])</f>
        <v>6.666666666666667</v>
      </c>
      <c r="Q92" s="14">
        <f t="shared" si="19"/>
        <v>6.902222222222222</v>
      </c>
      <c r="R92" s="14">
        <v>10</v>
      </c>
      <c r="S92" s="14">
        <v>0</v>
      </c>
      <c r="T92" s="14">
        <v>5</v>
      </c>
      <c r="U92" s="14">
        <f t="shared" si="20"/>
        <v>5</v>
      </c>
      <c r="V92" s="14">
        <v>7.5</v>
      </c>
      <c r="W92" s="14">
        <v>6.666666666666667</v>
      </c>
      <c r="X92" s="14">
        <f>AVERAGE(Table1382[[#This Row],[4A Freedom to establish religious organizations]:[4B Autonomy of religious organizations]])</f>
        <v>7.0833333333333339</v>
      </c>
      <c r="Y92" s="14">
        <v>7.5</v>
      </c>
      <c r="Z92" s="14">
        <v>7.5</v>
      </c>
      <c r="AA92" s="14">
        <v>6.666666666666667</v>
      </c>
      <c r="AB92" s="14">
        <v>6.666666666666667</v>
      </c>
      <c r="AC92" s="14">
        <v>6.666666666666667</v>
      </c>
      <c r="AD92" s="14">
        <f>AVERAGE(Table1382[[#This Row],[5Ci Political parties]:[5Ciii Educational, sporting and cultural organizations]])</f>
        <v>6.666666666666667</v>
      </c>
      <c r="AE92" s="14">
        <v>10</v>
      </c>
      <c r="AF92" s="14">
        <v>7.5</v>
      </c>
      <c r="AG92" s="14">
        <v>7.5</v>
      </c>
      <c r="AH92" s="14">
        <f>AVERAGE(Table1382[[#This Row],[5Di Political parties]:[5Diii Educational, sporting and cultural organizations5]])</f>
        <v>8.3333333333333339</v>
      </c>
      <c r="AI92" s="14">
        <f>AVERAGE(Y92:Z92,AD92,AH92)</f>
        <v>7.5</v>
      </c>
      <c r="AJ92" s="14">
        <v>10</v>
      </c>
      <c r="AK92" s="15">
        <v>6</v>
      </c>
      <c r="AL92" s="15">
        <v>6.25</v>
      </c>
      <c r="AM92" s="15">
        <v>10</v>
      </c>
      <c r="AN92" s="15">
        <v>10</v>
      </c>
      <c r="AO92" s="15">
        <f>AVERAGE(Table1382[[#This Row],[6Di Access to foreign television (cable/ satellite)]:[6Dii Access to foreign newspapers]])</f>
        <v>10</v>
      </c>
      <c r="AP92" s="15">
        <v>10</v>
      </c>
      <c r="AQ92" s="14">
        <f t="shared" si="21"/>
        <v>8.4499999999999993</v>
      </c>
      <c r="AR92" s="14">
        <v>5</v>
      </c>
      <c r="AS92" s="14">
        <v>0</v>
      </c>
      <c r="AT92" s="14">
        <v>0</v>
      </c>
      <c r="AU92" s="14">
        <f t="shared" si="28"/>
        <v>0</v>
      </c>
      <c r="AV92" s="14">
        <f t="shared" si="22"/>
        <v>2.5</v>
      </c>
      <c r="AW92" s="16">
        <f>AVERAGE(Table1382[[#This Row],[RULE OF LAW]],Table1382[[#This Row],[SECURITY &amp; SAFETY]],Table1382[[#This Row],[PERSONAL FREEDOM (minus S&amp;S and RoL)]],Table1382[[#This Row],[PERSONAL FREEDOM (minus S&amp;S and RoL)]])</f>
        <v>5.9904806388888883</v>
      </c>
      <c r="AX92" s="17">
        <v>5.71</v>
      </c>
      <c r="AY92" s="18">
        <f>AVERAGE(Table1382[[#This Row],[PERSONAL FREEDOM]:[ECONOMIC FREEDOM]])</f>
        <v>5.8502403194444437</v>
      </c>
      <c r="AZ92" s="19">
        <f t="shared" si="23"/>
        <v>121</v>
      </c>
      <c r="BA92" s="20">
        <f t="shared" si="24"/>
        <v>5.85</v>
      </c>
      <c r="BB92" s="16">
        <f>Table1382[[#This Row],[1 Rule of Law]]</f>
        <v>4.8463669999999999</v>
      </c>
      <c r="BC92" s="16">
        <f>Table1382[[#This Row],[2 Security &amp; Safety]]</f>
        <v>6.902222222222222</v>
      </c>
      <c r="BD92" s="16">
        <f t="shared" si="25"/>
        <v>6.1066666666666665</v>
      </c>
      <c r="BE92" s="1"/>
      <c r="BF92" s="1"/>
    </row>
    <row r="93" spans="1:58" ht="15" customHeight="1" x14ac:dyDescent="0.2">
      <c r="A93" s="13" t="s">
        <v>203</v>
      </c>
      <c r="B93" s="14" t="s">
        <v>49</v>
      </c>
      <c r="C93" s="14" t="s">
        <v>49</v>
      </c>
      <c r="D93" s="14" t="s">
        <v>49</v>
      </c>
      <c r="E93" s="14">
        <v>3.445125</v>
      </c>
      <c r="F93" s="14">
        <v>3.92</v>
      </c>
      <c r="G93" s="14">
        <v>0</v>
      </c>
      <c r="H93" s="14">
        <v>9.5561206632711375</v>
      </c>
      <c r="I93" s="14">
        <v>2.5</v>
      </c>
      <c r="J93" s="14">
        <v>9.9058437770575143</v>
      </c>
      <c r="K93" s="14">
        <v>9.8668361989813427</v>
      </c>
      <c r="L93" s="14">
        <f>AVERAGE(Table1382[[#This Row],[2Bi Disappearance]:[2Bv Terrorism Injured ]])</f>
        <v>6.3657601278619982</v>
      </c>
      <c r="M93" s="14">
        <v>10</v>
      </c>
      <c r="N93" s="14">
        <v>7.5</v>
      </c>
      <c r="O93" s="15">
        <v>10</v>
      </c>
      <c r="P93" s="15">
        <f>AVERAGE(Table1382[[#This Row],[2Ci Female Genital Mutilation]:[2Ciii Equal Inheritance Rights]])</f>
        <v>9.1666666666666661</v>
      </c>
      <c r="Q93" s="14">
        <f t="shared" si="19"/>
        <v>6.4841422648428875</v>
      </c>
      <c r="R93" s="14">
        <v>0</v>
      </c>
      <c r="S93" s="14">
        <v>0</v>
      </c>
      <c r="T93" s="14">
        <v>10</v>
      </c>
      <c r="U93" s="14">
        <f t="shared" si="20"/>
        <v>3.3333333333333335</v>
      </c>
      <c r="V93" s="14" t="s">
        <v>49</v>
      </c>
      <c r="W93" s="14" t="s">
        <v>49</v>
      </c>
      <c r="X93" s="14" t="s">
        <v>49</v>
      </c>
      <c r="Y93" s="14" t="s">
        <v>49</v>
      </c>
      <c r="Z93" s="14" t="s">
        <v>49</v>
      </c>
      <c r="AA93" s="14" t="s">
        <v>49</v>
      </c>
      <c r="AB93" s="14" t="s">
        <v>49</v>
      </c>
      <c r="AC93" s="14" t="s">
        <v>49</v>
      </c>
      <c r="AD93" s="14" t="s">
        <v>49</v>
      </c>
      <c r="AE93" s="14" t="s">
        <v>49</v>
      </c>
      <c r="AF93" s="14" t="s">
        <v>49</v>
      </c>
      <c r="AG93" s="14" t="s">
        <v>49</v>
      </c>
      <c r="AH93" s="14" t="s">
        <v>49</v>
      </c>
      <c r="AI93" s="14" t="s">
        <v>49</v>
      </c>
      <c r="AJ93" s="14">
        <v>10</v>
      </c>
      <c r="AK93" s="15">
        <v>0</v>
      </c>
      <c r="AL93" s="15">
        <v>0.5</v>
      </c>
      <c r="AM93" s="15" t="s">
        <v>49</v>
      </c>
      <c r="AN93" s="15" t="s">
        <v>49</v>
      </c>
      <c r="AO93" s="15" t="s">
        <v>49</v>
      </c>
      <c r="AP93" s="15" t="s">
        <v>49</v>
      </c>
      <c r="AQ93" s="14">
        <f t="shared" si="21"/>
        <v>3.5</v>
      </c>
      <c r="AR93" s="14">
        <v>10</v>
      </c>
      <c r="AS93" s="14">
        <v>0</v>
      </c>
      <c r="AT93" s="14">
        <v>10</v>
      </c>
      <c r="AU93" s="14">
        <f t="shared" si="28"/>
        <v>5</v>
      </c>
      <c r="AV93" s="14">
        <f t="shared" si="22"/>
        <v>7.5</v>
      </c>
      <c r="AW93" s="16">
        <f>AVERAGE(Table1382[[#This Row],[RULE OF LAW]],Table1382[[#This Row],[SECURITY &amp; SAFETY]],Table1382[[#This Row],[PERSONAL FREEDOM (minus S&amp;S and RoL)]],Table1382[[#This Row],[PERSONAL FREEDOM (minus S&amp;S and RoL)]])</f>
        <v>4.8712057050996114</v>
      </c>
      <c r="AX93" s="17">
        <v>3.89</v>
      </c>
      <c r="AY93" s="18">
        <f>AVERAGE(Table1382[[#This Row],[PERSONAL FREEDOM]:[ECONOMIC FREEDOM]])</f>
        <v>4.3806028525498055</v>
      </c>
      <c r="AZ93" s="19">
        <f t="shared" si="23"/>
        <v>141</v>
      </c>
      <c r="BA93" s="20">
        <f t="shared" si="24"/>
        <v>4.38</v>
      </c>
      <c r="BB93" s="16">
        <f>Table1382[[#This Row],[1 Rule of Law]]</f>
        <v>3.445125</v>
      </c>
      <c r="BC93" s="16">
        <f>Table1382[[#This Row],[2 Security &amp; Safety]]</f>
        <v>6.4841422648428875</v>
      </c>
      <c r="BD93" s="16">
        <f t="shared" si="25"/>
        <v>4.7777777777777777</v>
      </c>
      <c r="BE93" s="1"/>
      <c r="BF93" s="1"/>
    </row>
    <row r="94" spans="1:58" ht="15" customHeight="1" x14ac:dyDescent="0.2">
      <c r="A94" s="13" t="s">
        <v>118</v>
      </c>
      <c r="B94" s="14" t="s">
        <v>49</v>
      </c>
      <c r="C94" s="14" t="s">
        <v>49</v>
      </c>
      <c r="D94" s="14" t="s">
        <v>49</v>
      </c>
      <c r="E94" s="14">
        <v>5.7986680000000002</v>
      </c>
      <c r="F94" s="14">
        <v>3.2799999999999994</v>
      </c>
      <c r="G94" s="14">
        <v>10</v>
      </c>
      <c r="H94" s="14">
        <v>10</v>
      </c>
      <c r="I94" s="14">
        <v>7.5</v>
      </c>
      <c r="J94" s="14">
        <v>10</v>
      </c>
      <c r="K94" s="14">
        <v>10</v>
      </c>
      <c r="L94" s="14">
        <f>AVERAGE(Table1382[[#This Row],[2Bi Disappearance]:[2Bv Terrorism Injured ]])</f>
        <v>9.5</v>
      </c>
      <c r="M94" s="14">
        <v>10</v>
      </c>
      <c r="N94" s="14">
        <v>7.5</v>
      </c>
      <c r="O94" s="15">
        <v>0</v>
      </c>
      <c r="P94" s="15">
        <f>AVERAGE(Table1382[[#This Row],[2Ci Female Genital Mutilation]:[2Ciii Equal Inheritance Rights]])</f>
        <v>5.833333333333333</v>
      </c>
      <c r="Q94" s="14">
        <f t="shared" si="19"/>
        <v>6.2044444444444444</v>
      </c>
      <c r="R94" s="14">
        <v>10</v>
      </c>
      <c r="S94" s="14">
        <v>10</v>
      </c>
      <c r="T94" s="14">
        <v>10</v>
      </c>
      <c r="U94" s="14">
        <f t="shared" si="20"/>
        <v>10</v>
      </c>
      <c r="V94" s="14">
        <v>7.5</v>
      </c>
      <c r="W94" s="14">
        <v>6.666666666666667</v>
      </c>
      <c r="X94" s="14">
        <f>AVERAGE(Table1382[[#This Row],[4A Freedom to establish religious organizations]:[4B Autonomy of religious organizations]])</f>
        <v>7.0833333333333339</v>
      </c>
      <c r="Y94" s="14">
        <v>7.5</v>
      </c>
      <c r="Z94" s="14">
        <v>7.5</v>
      </c>
      <c r="AA94" s="14">
        <v>6.666666666666667</v>
      </c>
      <c r="AB94" s="14">
        <v>6.666666666666667</v>
      </c>
      <c r="AC94" s="14">
        <v>6.666666666666667</v>
      </c>
      <c r="AD94" s="14">
        <f>AVERAGE(Table1382[[#This Row],[5Ci Political parties]:[5Ciii Educational, sporting and cultural organizations]])</f>
        <v>6.666666666666667</v>
      </c>
      <c r="AE94" s="14">
        <v>7.5</v>
      </c>
      <c r="AF94" s="14">
        <v>7.5</v>
      </c>
      <c r="AG94" s="14">
        <v>7.5</v>
      </c>
      <c r="AH94" s="14">
        <f>AVERAGE(Table1382[[#This Row],[5Di Political parties]:[5Diii Educational, sporting and cultural organizations5]])</f>
        <v>7.5</v>
      </c>
      <c r="AI94" s="14">
        <f t="shared" ref="AI94:AI104" si="29">AVERAGE(Y94:Z94,AD94,AH94)</f>
        <v>7.291666666666667</v>
      </c>
      <c r="AJ94" s="14">
        <v>10</v>
      </c>
      <c r="AK94" s="15">
        <v>7.333333333333333</v>
      </c>
      <c r="AL94" s="15">
        <v>7.5</v>
      </c>
      <c r="AM94" s="15">
        <v>10</v>
      </c>
      <c r="AN94" s="15">
        <v>6.666666666666667</v>
      </c>
      <c r="AO94" s="15">
        <f>AVERAGE(Table1382[[#This Row],[6Di Access to foreign television (cable/ satellite)]:[6Dii Access to foreign newspapers]])</f>
        <v>8.3333333333333339</v>
      </c>
      <c r="AP94" s="15">
        <v>10</v>
      </c>
      <c r="AQ94" s="14">
        <f t="shared" si="21"/>
        <v>8.6333333333333329</v>
      </c>
      <c r="AR94" s="14">
        <v>10</v>
      </c>
      <c r="AS94" s="14">
        <v>0</v>
      </c>
      <c r="AT94" s="14">
        <v>10</v>
      </c>
      <c r="AU94" s="14">
        <f t="shared" si="28"/>
        <v>5</v>
      </c>
      <c r="AV94" s="14">
        <f t="shared" si="22"/>
        <v>7.5</v>
      </c>
      <c r="AW94" s="16">
        <f>AVERAGE(Table1382[[#This Row],[RULE OF LAW]],Table1382[[#This Row],[SECURITY &amp; SAFETY]],Table1382[[#This Row],[PERSONAL FREEDOM (minus S&amp;S and RoL)]],Table1382[[#This Row],[PERSONAL FREEDOM (minus S&amp;S and RoL)]])</f>
        <v>7.0516114444444442</v>
      </c>
      <c r="AX94" s="17">
        <v>6.76</v>
      </c>
      <c r="AY94" s="18">
        <f>AVERAGE(Table1382[[#This Row],[PERSONAL FREEDOM]:[ECONOMIC FREEDOM]])</f>
        <v>6.9058057222222224</v>
      </c>
      <c r="AZ94" s="19">
        <f t="shared" si="23"/>
        <v>72</v>
      </c>
      <c r="BA94" s="20">
        <f t="shared" si="24"/>
        <v>6.91</v>
      </c>
      <c r="BB94" s="16">
        <f>Table1382[[#This Row],[1 Rule of Law]]</f>
        <v>5.7986680000000002</v>
      </c>
      <c r="BC94" s="16">
        <f>Table1382[[#This Row],[2 Security &amp; Safety]]</f>
        <v>6.2044444444444444</v>
      </c>
      <c r="BD94" s="16">
        <f t="shared" si="25"/>
        <v>8.1016666666666666</v>
      </c>
      <c r="BE94" s="1"/>
      <c r="BF94" s="1"/>
    </row>
    <row r="95" spans="1:58" ht="15" customHeight="1" x14ac:dyDescent="0.2">
      <c r="A95" s="13" t="s">
        <v>141</v>
      </c>
      <c r="B95" s="14">
        <v>5.4666666666666677</v>
      </c>
      <c r="C95" s="14">
        <v>4.2963017504036047</v>
      </c>
      <c r="D95" s="14">
        <v>5.3877649690645244</v>
      </c>
      <c r="E95" s="14">
        <v>5.0999999999999996</v>
      </c>
      <c r="F95" s="14">
        <v>9.64</v>
      </c>
      <c r="G95" s="14">
        <v>10</v>
      </c>
      <c r="H95" s="14">
        <v>10</v>
      </c>
      <c r="I95" s="14">
        <v>7.5</v>
      </c>
      <c r="J95" s="14">
        <v>9.3867769061293593</v>
      </c>
      <c r="K95" s="14">
        <v>7.7438018244382079</v>
      </c>
      <c r="L95" s="14">
        <f>AVERAGE(Table1382[[#This Row],[2Bi Disappearance]:[2Bv Terrorism Injured ]])</f>
        <v>8.9261157461135134</v>
      </c>
      <c r="M95" s="14">
        <v>10</v>
      </c>
      <c r="N95" s="14">
        <v>5</v>
      </c>
      <c r="O95" s="15">
        <v>5</v>
      </c>
      <c r="P95" s="15">
        <f>AVERAGE(Table1382[[#This Row],[2Ci Female Genital Mutilation]:[2Ciii Equal Inheritance Rights]])</f>
        <v>6.666666666666667</v>
      </c>
      <c r="Q95" s="14">
        <f t="shared" si="19"/>
        <v>8.4109274709267279</v>
      </c>
      <c r="R95" s="14">
        <v>10</v>
      </c>
      <c r="S95" s="14">
        <v>10</v>
      </c>
      <c r="T95" s="14">
        <v>5</v>
      </c>
      <c r="U95" s="14">
        <f t="shared" si="20"/>
        <v>8.3333333333333339</v>
      </c>
      <c r="V95" s="14">
        <v>10</v>
      </c>
      <c r="W95" s="14">
        <v>10</v>
      </c>
      <c r="X95" s="14">
        <f>AVERAGE(Table1382[[#This Row],[4A Freedom to establish religious organizations]:[4B Autonomy of religious organizations]])</f>
        <v>10</v>
      </c>
      <c r="Y95" s="14">
        <v>7.5</v>
      </c>
      <c r="Z95" s="14">
        <v>7.5</v>
      </c>
      <c r="AA95" s="14">
        <v>6.666666666666667</v>
      </c>
      <c r="AB95" s="14">
        <v>6.666666666666667</v>
      </c>
      <c r="AC95" s="14">
        <v>6.666666666666667</v>
      </c>
      <c r="AD95" s="14">
        <f>AVERAGE(Table1382[[#This Row],[5Ci Political parties]:[5Ciii Educational, sporting and cultural organizations]])</f>
        <v>6.666666666666667</v>
      </c>
      <c r="AE95" s="14">
        <v>10</v>
      </c>
      <c r="AF95" s="14">
        <v>10</v>
      </c>
      <c r="AG95" s="14">
        <v>7.5</v>
      </c>
      <c r="AH95" s="14">
        <f>AVERAGE(Table1382[[#This Row],[5Di Political parties]:[5Diii Educational, sporting and cultural organizations5]])</f>
        <v>9.1666666666666661</v>
      </c>
      <c r="AI95" s="14">
        <f t="shared" si="29"/>
        <v>7.7083333333333339</v>
      </c>
      <c r="AJ95" s="14">
        <v>10</v>
      </c>
      <c r="AK95" s="15">
        <v>5</v>
      </c>
      <c r="AL95" s="15">
        <v>3</v>
      </c>
      <c r="AM95" s="15">
        <v>10</v>
      </c>
      <c r="AN95" s="15">
        <v>10</v>
      </c>
      <c r="AO95" s="15">
        <f>AVERAGE(Table1382[[#This Row],[6Di Access to foreign television (cable/ satellite)]:[6Dii Access to foreign newspapers]])</f>
        <v>10</v>
      </c>
      <c r="AP95" s="15">
        <v>10</v>
      </c>
      <c r="AQ95" s="14">
        <f t="shared" si="21"/>
        <v>7.6</v>
      </c>
      <c r="AR95" s="14">
        <v>5</v>
      </c>
      <c r="AS95" s="14">
        <v>10</v>
      </c>
      <c r="AT95" s="14">
        <v>10</v>
      </c>
      <c r="AU95" s="14">
        <f t="shared" si="28"/>
        <v>10</v>
      </c>
      <c r="AV95" s="14">
        <f t="shared" si="22"/>
        <v>7.5</v>
      </c>
      <c r="AW95" s="16">
        <f>AVERAGE(Table1382[[#This Row],[RULE OF LAW]],Table1382[[#This Row],[SECURITY &amp; SAFETY]],Table1382[[#This Row],[PERSONAL FREEDOM (minus S&amp;S and RoL)]],Table1382[[#This Row],[PERSONAL FREEDOM (minus S&amp;S and RoL)]])</f>
        <v>7.4918985343983486</v>
      </c>
      <c r="AX95" s="17">
        <v>6.19</v>
      </c>
      <c r="AY95" s="18">
        <f>AVERAGE(Table1382[[#This Row],[PERSONAL FREEDOM]:[ECONOMIC FREEDOM]])</f>
        <v>6.840949267199175</v>
      </c>
      <c r="AZ95" s="19">
        <f t="shared" si="23"/>
        <v>77</v>
      </c>
      <c r="BA95" s="20">
        <f t="shared" si="24"/>
        <v>6.84</v>
      </c>
      <c r="BB95" s="16">
        <f>Table1382[[#This Row],[1 Rule of Law]]</f>
        <v>5.0999999999999996</v>
      </c>
      <c r="BC95" s="16">
        <f>Table1382[[#This Row],[2 Security &amp; Safety]]</f>
        <v>8.4109274709267279</v>
      </c>
      <c r="BD95" s="16">
        <f t="shared" si="25"/>
        <v>8.2283333333333335</v>
      </c>
      <c r="BE95" s="1"/>
      <c r="BF95" s="1"/>
    </row>
    <row r="96" spans="1:58" ht="15" customHeight="1" x14ac:dyDescent="0.2">
      <c r="A96" s="13" t="s">
        <v>60</v>
      </c>
      <c r="B96" s="14">
        <v>8.9333333333333336</v>
      </c>
      <c r="C96" s="14">
        <v>8.0349232098020558</v>
      </c>
      <c r="D96" s="14">
        <v>8.0057983315592089</v>
      </c>
      <c r="E96" s="14">
        <v>8.2999999999999989</v>
      </c>
      <c r="F96" s="14">
        <v>8.16</v>
      </c>
      <c r="G96" s="14">
        <v>10</v>
      </c>
      <c r="H96" s="14">
        <v>10</v>
      </c>
      <c r="I96" s="14">
        <v>7.5</v>
      </c>
      <c r="J96" s="14">
        <v>10</v>
      </c>
      <c r="K96" s="14">
        <v>10</v>
      </c>
      <c r="L96" s="14">
        <f>AVERAGE(Table1382[[#This Row],[2Bi Disappearance]:[2Bv Terrorism Injured ]])</f>
        <v>9.5</v>
      </c>
      <c r="M96" s="14">
        <v>9.5</v>
      </c>
      <c r="N96" s="14">
        <v>10</v>
      </c>
      <c r="O96" s="15">
        <v>10</v>
      </c>
      <c r="P96" s="15">
        <f>AVERAGE(Table1382[[#This Row],[2Ci Female Genital Mutilation]:[2Ciii Equal Inheritance Rights]])</f>
        <v>9.8333333333333339</v>
      </c>
      <c r="Q96" s="14">
        <f t="shared" si="19"/>
        <v>9.1644444444444435</v>
      </c>
      <c r="R96" s="14">
        <v>10</v>
      </c>
      <c r="S96" s="14">
        <v>10</v>
      </c>
      <c r="T96" s="14">
        <v>10</v>
      </c>
      <c r="U96" s="14">
        <f t="shared" si="20"/>
        <v>10</v>
      </c>
      <c r="V96" s="14">
        <v>10</v>
      </c>
      <c r="W96" s="14">
        <v>10</v>
      </c>
      <c r="X96" s="14">
        <f>AVERAGE(Table1382[[#This Row],[4A Freedom to establish religious organizations]:[4B Autonomy of religious organizations]])</f>
        <v>10</v>
      </c>
      <c r="Y96" s="14">
        <v>10</v>
      </c>
      <c r="Z96" s="14">
        <v>10</v>
      </c>
      <c r="AA96" s="14">
        <v>10</v>
      </c>
      <c r="AB96" s="14">
        <v>10</v>
      </c>
      <c r="AC96" s="14">
        <v>10</v>
      </c>
      <c r="AD96" s="14">
        <f>AVERAGE(Table1382[[#This Row],[5Ci Political parties]:[5Ciii Educational, sporting and cultural organizations]])</f>
        <v>10</v>
      </c>
      <c r="AE96" s="14">
        <v>10</v>
      </c>
      <c r="AF96" s="14">
        <v>10</v>
      </c>
      <c r="AG96" s="14">
        <v>10</v>
      </c>
      <c r="AH96" s="14">
        <f>AVERAGE(Table1382[[#This Row],[5Di Political parties]:[5Diii Educational, sporting and cultural organizations5]])</f>
        <v>10</v>
      </c>
      <c r="AI96" s="14">
        <f t="shared" si="29"/>
        <v>10</v>
      </c>
      <c r="AJ96" s="14">
        <v>10</v>
      </c>
      <c r="AK96" s="15">
        <v>9.3333333333333339</v>
      </c>
      <c r="AL96" s="15">
        <v>8.25</v>
      </c>
      <c r="AM96" s="15">
        <v>10</v>
      </c>
      <c r="AN96" s="15">
        <v>10</v>
      </c>
      <c r="AO96" s="15">
        <f>AVERAGE(Table1382[[#This Row],[6Di Access to foreign television (cable/ satellite)]:[6Dii Access to foreign newspapers]])</f>
        <v>10</v>
      </c>
      <c r="AP96" s="15">
        <v>10</v>
      </c>
      <c r="AQ96" s="14">
        <f t="shared" si="21"/>
        <v>9.5166666666666675</v>
      </c>
      <c r="AR96" s="14">
        <v>10</v>
      </c>
      <c r="AS96" s="14">
        <v>10</v>
      </c>
      <c r="AT96" s="14">
        <v>10</v>
      </c>
      <c r="AU96" s="14">
        <f t="shared" si="28"/>
        <v>10</v>
      </c>
      <c r="AV96" s="14">
        <f t="shared" si="22"/>
        <v>10</v>
      </c>
      <c r="AW96" s="16">
        <f>AVERAGE(Table1382[[#This Row],[RULE OF LAW]],Table1382[[#This Row],[SECURITY &amp; SAFETY]],Table1382[[#This Row],[PERSONAL FREEDOM (minus S&amp;S and RoL)]],Table1382[[#This Row],[PERSONAL FREEDOM (minus S&amp;S and RoL)]])</f>
        <v>9.3177777777777777</v>
      </c>
      <c r="AX96" s="17">
        <v>7.58</v>
      </c>
      <c r="AY96" s="18">
        <f>AVERAGE(Table1382[[#This Row],[PERSONAL FREEDOM]:[ECONOMIC FREEDOM]])</f>
        <v>8.448888888888888</v>
      </c>
      <c r="AZ96" s="19">
        <f t="shared" si="23"/>
        <v>11</v>
      </c>
      <c r="BA96" s="20">
        <f t="shared" si="24"/>
        <v>8.4499999999999993</v>
      </c>
      <c r="BB96" s="16">
        <f>Table1382[[#This Row],[1 Rule of Law]]</f>
        <v>8.2999999999999989</v>
      </c>
      <c r="BC96" s="16">
        <f>Table1382[[#This Row],[2 Security &amp; Safety]]</f>
        <v>9.1644444444444435</v>
      </c>
      <c r="BD96" s="16">
        <f t="shared" si="25"/>
        <v>9.9033333333333324</v>
      </c>
      <c r="BE96" s="1"/>
      <c r="BF96" s="1"/>
    </row>
    <row r="97" spans="1:58" ht="15" customHeight="1" x14ac:dyDescent="0.2">
      <c r="A97" s="13" t="s">
        <v>57</v>
      </c>
      <c r="B97" s="14">
        <v>8.7333333333333343</v>
      </c>
      <c r="C97" s="14">
        <v>7.5996107226131731</v>
      </c>
      <c r="D97" s="14">
        <v>7.9379739901955553</v>
      </c>
      <c r="E97" s="14">
        <v>8.1000000000000014</v>
      </c>
      <c r="F97" s="14">
        <v>9.5200000000000014</v>
      </c>
      <c r="G97" s="14">
        <v>10</v>
      </c>
      <c r="H97" s="14">
        <v>10</v>
      </c>
      <c r="I97" s="14">
        <v>10</v>
      </c>
      <c r="J97" s="14">
        <v>10</v>
      </c>
      <c r="K97" s="14">
        <v>10</v>
      </c>
      <c r="L97" s="14">
        <f>AVERAGE(Table1382[[#This Row],[2Bi Disappearance]:[2Bv Terrorism Injured ]])</f>
        <v>10</v>
      </c>
      <c r="M97" s="14">
        <v>10</v>
      </c>
      <c r="N97" s="14">
        <v>10</v>
      </c>
      <c r="O97" s="15">
        <v>10</v>
      </c>
      <c r="P97" s="15">
        <f>AVERAGE(Table1382[[#This Row],[2Ci Female Genital Mutilation]:[2Ciii Equal Inheritance Rights]])</f>
        <v>10</v>
      </c>
      <c r="Q97" s="14">
        <f t="shared" si="19"/>
        <v>9.8400000000000016</v>
      </c>
      <c r="R97" s="14">
        <v>10</v>
      </c>
      <c r="S97" s="14">
        <v>10</v>
      </c>
      <c r="T97" s="14">
        <v>10</v>
      </c>
      <c r="U97" s="14">
        <f t="shared" si="20"/>
        <v>10</v>
      </c>
      <c r="V97" s="14">
        <v>10</v>
      </c>
      <c r="W97" s="14">
        <v>10</v>
      </c>
      <c r="X97" s="14">
        <f>AVERAGE(Table1382[[#This Row],[4A Freedom to establish religious organizations]:[4B Autonomy of religious organizations]])</f>
        <v>10</v>
      </c>
      <c r="Y97" s="14">
        <v>10</v>
      </c>
      <c r="Z97" s="14">
        <v>10</v>
      </c>
      <c r="AA97" s="14">
        <v>10</v>
      </c>
      <c r="AB97" s="14">
        <v>10</v>
      </c>
      <c r="AC97" s="14">
        <v>10</v>
      </c>
      <c r="AD97" s="14">
        <f>AVERAGE(Table1382[[#This Row],[5Ci Political parties]:[5Ciii Educational, sporting and cultural organizations]])</f>
        <v>10</v>
      </c>
      <c r="AE97" s="14">
        <v>10</v>
      </c>
      <c r="AF97" s="14">
        <v>10</v>
      </c>
      <c r="AG97" s="14">
        <v>10</v>
      </c>
      <c r="AH97" s="14">
        <f>AVERAGE(Table1382[[#This Row],[5Di Political parties]:[5Diii Educational, sporting and cultural organizations5]])</f>
        <v>10</v>
      </c>
      <c r="AI97" s="14">
        <f t="shared" si="29"/>
        <v>10</v>
      </c>
      <c r="AJ97" s="14">
        <v>10</v>
      </c>
      <c r="AK97" s="15">
        <v>9</v>
      </c>
      <c r="AL97" s="15">
        <v>8.75</v>
      </c>
      <c r="AM97" s="15">
        <v>10</v>
      </c>
      <c r="AN97" s="15">
        <v>10</v>
      </c>
      <c r="AO97" s="15">
        <f>AVERAGE(Table1382[[#This Row],[6Di Access to foreign television (cable/ satellite)]:[6Dii Access to foreign newspapers]])</f>
        <v>10</v>
      </c>
      <c r="AP97" s="15">
        <v>10</v>
      </c>
      <c r="AQ97" s="14">
        <f t="shared" si="21"/>
        <v>9.5500000000000007</v>
      </c>
      <c r="AR97" s="14">
        <v>10</v>
      </c>
      <c r="AS97" s="14">
        <v>10</v>
      </c>
      <c r="AT97" s="14">
        <v>10</v>
      </c>
      <c r="AU97" s="14">
        <f t="shared" si="28"/>
        <v>10</v>
      </c>
      <c r="AV97" s="14">
        <f t="shared" si="22"/>
        <v>10</v>
      </c>
      <c r="AW97" s="16">
        <f>AVERAGE(Table1382[[#This Row],[RULE OF LAW]],Table1382[[#This Row],[SECURITY &amp; SAFETY]],Table1382[[#This Row],[PERSONAL FREEDOM (minus S&amp;S and RoL)]],Table1382[[#This Row],[PERSONAL FREEDOM (minus S&amp;S and RoL)]])</f>
        <v>9.4400000000000013</v>
      </c>
      <c r="AX97" s="17">
        <v>8.39</v>
      </c>
      <c r="AY97" s="18">
        <f>AVERAGE(Table1382[[#This Row],[PERSONAL FREEDOM]:[ECONOMIC FREEDOM]])</f>
        <v>8.9150000000000009</v>
      </c>
      <c r="AZ97" s="19">
        <f t="shared" si="23"/>
        <v>2</v>
      </c>
      <c r="BA97" s="20">
        <f t="shared" si="24"/>
        <v>8.92</v>
      </c>
      <c r="BB97" s="16">
        <f>Table1382[[#This Row],[1 Rule of Law]]</f>
        <v>8.1000000000000014</v>
      </c>
      <c r="BC97" s="16">
        <f>Table1382[[#This Row],[2 Security &amp; Safety]]</f>
        <v>9.8400000000000016</v>
      </c>
      <c r="BD97" s="16">
        <f t="shared" si="25"/>
        <v>9.91</v>
      </c>
      <c r="BE97" s="1"/>
      <c r="BF97" s="1"/>
    </row>
    <row r="98" spans="1:58" ht="15" customHeight="1" x14ac:dyDescent="0.2">
      <c r="A98" s="13" t="s">
        <v>127</v>
      </c>
      <c r="B98" s="14">
        <v>4.5</v>
      </c>
      <c r="C98" s="14">
        <v>4.2320953320992913</v>
      </c>
      <c r="D98" s="14">
        <v>4.2302039100124862</v>
      </c>
      <c r="E98" s="14">
        <v>4.3</v>
      </c>
      <c r="F98" s="14">
        <v>4.8</v>
      </c>
      <c r="G98" s="14">
        <v>10</v>
      </c>
      <c r="H98" s="14">
        <v>10</v>
      </c>
      <c r="I98" s="14">
        <v>7.5</v>
      </c>
      <c r="J98" s="14">
        <v>10</v>
      </c>
      <c r="K98" s="14">
        <v>10</v>
      </c>
      <c r="L98" s="14">
        <f>AVERAGE(Table1382[[#This Row],[2Bi Disappearance]:[2Bv Terrorism Injured ]])</f>
        <v>9.5</v>
      </c>
      <c r="M98" s="14">
        <v>10</v>
      </c>
      <c r="N98" s="14">
        <v>10</v>
      </c>
      <c r="O98" s="15">
        <v>10</v>
      </c>
      <c r="P98" s="15">
        <f>AVERAGE(Table1382[[#This Row],[2Ci Female Genital Mutilation]:[2Ciii Equal Inheritance Rights]])</f>
        <v>10</v>
      </c>
      <c r="Q98" s="14">
        <f t="shared" ref="Q98:Q129" si="30">AVERAGE(F98,L98,P98)</f>
        <v>8.1</v>
      </c>
      <c r="R98" s="14">
        <v>10</v>
      </c>
      <c r="S98" s="14">
        <v>10</v>
      </c>
      <c r="T98" s="14">
        <v>10</v>
      </c>
      <c r="U98" s="14">
        <f t="shared" ref="U98:U129" si="31">AVERAGE(R98:T98)</f>
        <v>10</v>
      </c>
      <c r="V98" s="14">
        <v>7.5</v>
      </c>
      <c r="W98" s="14">
        <v>6.666666666666667</v>
      </c>
      <c r="X98" s="14">
        <f>AVERAGE(Table1382[[#This Row],[4A Freedom to establish religious organizations]:[4B Autonomy of religious organizations]])</f>
        <v>7.0833333333333339</v>
      </c>
      <c r="Y98" s="14">
        <v>5</v>
      </c>
      <c r="Z98" s="14">
        <v>7.5</v>
      </c>
      <c r="AA98" s="14">
        <v>6.666666666666667</v>
      </c>
      <c r="AB98" s="14">
        <v>6.666666666666667</v>
      </c>
      <c r="AC98" s="14">
        <v>3.3333333333333335</v>
      </c>
      <c r="AD98" s="14">
        <f>AVERAGE(Table1382[[#This Row],[5Ci Political parties]:[5Ciii Educational, sporting and cultural organizations]])</f>
        <v>5.5555555555555562</v>
      </c>
      <c r="AE98" s="14">
        <v>10</v>
      </c>
      <c r="AF98" s="14">
        <v>10</v>
      </c>
      <c r="AG98" s="14">
        <v>7.5</v>
      </c>
      <c r="AH98" s="14">
        <f>AVERAGE(Table1382[[#This Row],[5Di Political parties]:[5Diii Educational, sporting and cultural organizations5]])</f>
        <v>9.1666666666666661</v>
      </c>
      <c r="AI98" s="14">
        <f t="shared" si="29"/>
        <v>6.8055555555555554</v>
      </c>
      <c r="AJ98" s="14">
        <v>10</v>
      </c>
      <c r="AK98" s="15">
        <v>5.333333333333333</v>
      </c>
      <c r="AL98" s="15">
        <v>5.25</v>
      </c>
      <c r="AM98" s="15">
        <v>6.666666666666667</v>
      </c>
      <c r="AN98" s="15">
        <v>6.666666666666667</v>
      </c>
      <c r="AO98" s="15">
        <f>AVERAGE(Table1382[[#This Row],[6Di Access to foreign television (cable/ satellite)]:[6Dii Access to foreign newspapers]])</f>
        <v>6.666666666666667</v>
      </c>
      <c r="AP98" s="15">
        <v>10</v>
      </c>
      <c r="AQ98" s="14">
        <f t="shared" ref="AQ98:AQ129" si="32">AVERAGE(AJ98:AL98,AO98:AP98)</f>
        <v>7.45</v>
      </c>
      <c r="AR98" s="14">
        <v>10</v>
      </c>
      <c r="AS98" s="14">
        <v>10</v>
      </c>
      <c r="AT98" s="14">
        <v>10</v>
      </c>
      <c r="AU98" s="14">
        <f t="shared" si="28"/>
        <v>10</v>
      </c>
      <c r="AV98" s="14">
        <f t="shared" ref="AV98:AV129" si="33">AVERAGE(AU98,AR98)</f>
        <v>10</v>
      </c>
      <c r="AW98" s="16">
        <f>AVERAGE(Table1382[[#This Row],[RULE OF LAW]],Table1382[[#This Row],[SECURITY &amp; SAFETY]],Table1382[[#This Row],[PERSONAL FREEDOM (minus S&amp;S and RoL)]],Table1382[[#This Row],[PERSONAL FREEDOM (minus S&amp;S and RoL)]])</f>
        <v>7.2338888888888881</v>
      </c>
      <c r="AX98" s="17">
        <v>7.18</v>
      </c>
      <c r="AY98" s="18">
        <f>AVERAGE(Table1382[[#This Row],[PERSONAL FREEDOM]:[ECONOMIC FREEDOM]])</f>
        <v>7.2069444444444439</v>
      </c>
      <c r="AZ98" s="19">
        <f t="shared" ref="AZ98:AZ129" si="34">RANK(BA98,$BA$2:$BA$142)</f>
        <v>58</v>
      </c>
      <c r="BA98" s="20">
        <f t="shared" ref="BA98:BA129" si="35">ROUND(AY98, 2)</f>
        <v>7.21</v>
      </c>
      <c r="BB98" s="16">
        <f>Table1382[[#This Row],[1 Rule of Law]]</f>
        <v>4.3</v>
      </c>
      <c r="BC98" s="16">
        <f>Table1382[[#This Row],[2 Security &amp; Safety]]</f>
        <v>8.1</v>
      </c>
      <c r="BD98" s="16">
        <f t="shared" ref="BD98:BD129" si="36">AVERAGE(AQ98,U98,AI98,AV98,X98)</f>
        <v>8.267777777777777</v>
      </c>
      <c r="BE98" s="1"/>
      <c r="BF98" s="1"/>
    </row>
    <row r="99" spans="1:58" ht="15" customHeight="1" x14ac:dyDescent="0.2">
      <c r="A99" s="13" t="s">
        <v>176</v>
      </c>
      <c r="B99" s="14" t="s">
        <v>49</v>
      </c>
      <c r="C99" s="14" t="s">
        <v>49</v>
      </c>
      <c r="D99" s="14" t="s">
        <v>49</v>
      </c>
      <c r="E99" s="14">
        <v>4.723929</v>
      </c>
      <c r="F99" s="14">
        <v>8.120000000000001</v>
      </c>
      <c r="G99" s="14">
        <v>5</v>
      </c>
      <c r="H99" s="14">
        <v>8.9345533287115622</v>
      </c>
      <c r="I99" s="14" t="s">
        <v>49</v>
      </c>
      <c r="J99" s="14">
        <v>9.8639855313248805</v>
      </c>
      <c r="K99" s="14">
        <v>9.9183913187949297</v>
      </c>
      <c r="L99" s="14">
        <f>AVERAGE(Table1382[[#This Row],[2Bi Disappearance]:[2Bv Terrorism Injured ]])</f>
        <v>8.429232544707844</v>
      </c>
      <c r="M99" s="14">
        <v>9.8000000000000007</v>
      </c>
      <c r="N99" s="14">
        <v>7.5</v>
      </c>
      <c r="O99" s="15">
        <v>5</v>
      </c>
      <c r="P99" s="15">
        <f>AVERAGE(Table1382[[#This Row],[2Ci Female Genital Mutilation]:[2Ciii Equal Inheritance Rights]])</f>
        <v>7.4333333333333336</v>
      </c>
      <c r="Q99" s="14">
        <f t="shared" si="30"/>
        <v>7.9941886260137265</v>
      </c>
      <c r="R99" s="14">
        <v>5</v>
      </c>
      <c r="S99" s="14">
        <v>5</v>
      </c>
      <c r="T99" s="14">
        <v>10</v>
      </c>
      <c r="U99" s="14">
        <f t="shared" si="31"/>
        <v>6.666666666666667</v>
      </c>
      <c r="V99" s="14">
        <v>10</v>
      </c>
      <c r="W99" s="14">
        <v>6.666666666666667</v>
      </c>
      <c r="X99" s="14">
        <f>AVERAGE(Table1382[[#This Row],[4A Freedom to establish religious organizations]:[4B Autonomy of religious organizations]])</f>
        <v>8.3333333333333339</v>
      </c>
      <c r="Y99" s="14">
        <v>7.5</v>
      </c>
      <c r="Z99" s="14">
        <v>7.5</v>
      </c>
      <c r="AA99" s="14">
        <v>6.666666666666667</v>
      </c>
      <c r="AB99" s="14">
        <v>6.666666666666667</v>
      </c>
      <c r="AC99" s="14">
        <v>10</v>
      </c>
      <c r="AD99" s="14">
        <f>AVERAGE(Table1382[[#This Row],[5Ci Political parties]:[5Ciii Educational, sporting and cultural organizations]])</f>
        <v>7.7777777777777786</v>
      </c>
      <c r="AE99" s="14">
        <v>10</v>
      </c>
      <c r="AF99" s="14">
        <v>7.5</v>
      </c>
      <c r="AG99" s="14">
        <v>10</v>
      </c>
      <c r="AH99" s="14">
        <f>AVERAGE(Table1382[[#This Row],[5Di Political parties]:[5Diii Educational, sporting and cultural organizations5]])</f>
        <v>9.1666666666666661</v>
      </c>
      <c r="AI99" s="14">
        <f t="shared" si="29"/>
        <v>7.9861111111111107</v>
      </c>
      <c r="AJ99" s="14">
        <v>10</v>
      </c>
      <c r="AK99" s="15">
        <v>2.6666666666666665</v>
      </c>
      <c r="AL99" s="15">
        <v>3.75</v>
      </c>
      <c r="AM99" s="15">
        <v>10</v>
      </c>
      <c r="AN99" s="15">
        <v>6.666666666666667</v>
      </c>
      <c r="AO99" s="15">
        <f>AVERAGE(Table1382[[#This Row],[6Di Access to foreign television (cable/ satellite)]:[6Dii Access to foreign newspapers]])</f>
        <v>8.3333333333333339</v>
      </c>
      <c r="AP99" s="15">
        <v>10</v>
      </c>
      <c r="AQ99" s="14">
        <f t="shared" si="32"/>
        <v>6.95</v>
      </c>
      <c r="AR99" s="14">
        <v>5</v>
      </c>
      <c r="AS99" s="14">
        <v>10</v>
      </c>
      <c r="AT99" s="14">
        <v>10</v>
      </c>
      <c r="AU99" s="14">
        <f t="shared" si="28"/>
        <v>10</v>
      </c>
      <c r="AV99" s="14">
        <f t="shared" si="33"/>
        <v>7.5</v>
      </c>
      <c r="AW99" s="16">
        <f>AVERAGE(Table1382[[#This Row],[RULE OF LAW]],Table1382[[#This Row],[SECURITY &amp; SAFETY]],Table1382[[#This Row],[PERSONAL FREEDOM (minus S&amp;S and RoL)]],Table1382[[#This Row],[PERSONAL FREEDOM (minus S&amp;S and RoL)]])</f>
        <v>6.9231405176145424</v>
      </c>
      <c r="AX99" s="17">
        <v>5.69</v>
      </c>
      <c r="AY99" s="18">
        <f>AVERAGE(Table1382[[#This Row],[PERSONAL FREEDOM]:[ECONOMIC FREEDOM]])</f>
        <v>6.3065702588072714</v>
      </c>
      <c r="AZ99" s="19">
        <f t="shared" si="34"/>
        <v>108</v>
      </c>
      <c r="BA99" s="20">
        <f t="shared" si="35"/>
        <v>6.31</v>
      </c>
      <c r="BB99" s="16">
        <f>Table1382[[#This Row],[1 Rule of Law]]</f>
        <v>4.723929</v>
      </c>
      <c r="BC99" s="16">
        <f>Table1382[[#This Row],[2 Security &amp; Safety]]</f>
        <v>7.9941886260137265</v>
      </c>
      <c r="BD99" s="16">
        <f t="shared" si="36"/>
        <v>7.487222222222222</v>
      </c>
      <c r="BE99" s="1"/>
      <c r="BF99" s="1"/>
    </row>
    <row r="100" spans="1:58" ht="15" customHeight="1" x14ac:dyDescent="0.2">
      <c r="A100" s="13" t="s">
        <v>180</v>
      </c>
      <c r="B100" s="14">
        <v>2.833333333333333</v>
      </c>
      <c r="C100" s="14">
        <v>5.2851987784354257</v>
      </c>
      <c r="D100" s="14">
        <v>2.832213763963086</v>
      </c>
      <c r="E100" s="14">
        <v>3.7</v>
      </c>
      <c r="F100" s="14">
        <v>2</v>
      </c>
      <c r="G100" s="14">
        <v>10</v>
      </c>
      <c r="H100" s="14">
        <v>10</v>
      </c>
      <c r="I100" s="14">
        <v>5</v>
      </c>
      <c r="J100" s="14">
        <v>9.8412827045088545</v>
      </c>
      <c r="K100" s="14">
        <v>9.9629659643854005</v>
      </c>
      <c r="L100" s="14">
        <f>AVERAGE(Table1382[[#This Row],[2Bi Disappearance]:[2Bv Terrorism Injured ]])</f>
        <v>8.9608497337788524</v>
      </c>
      <c r="M100" s="14">
        <v>8.1000000000000014</v>
      </c>
      <c r="N100" s="14">
        <v>7.5</v>
      </c>
      <c r="O100" s="15">
        <v>5</v>
      </c>
      <c r="P100" s="15">
        <f>AVERAGE(Table1382[[#This Row],[2Ci Female Genital Mutilation]:[2Ciii Equal Inheritance Rights]])</f>
        <v>6.8666666666666671</v>
      </c>
      <c r="Q100" s="14">
        <f t="shared" si="30"/>
        <v>5.9425054668151729</v>
      </c>
      <c r="R100" s="14">
        <v>10</v>
      </c>
      <c r="S100" s="14">
        <v>5</v>
      </c>
      <c r="T100" s="14">
        <v>5</v>
      </c>
      <c r="U100" s="14">
        <f t="shared" si="31"/>
        <v>6.666666666666667</v>
      </c>
      <c r="V100" s="14">
        <v>10</v>
      </c>
      <c r="W100" s="14">
        <v>3.3333333333333335</v>
      </c>
      <c r="X100" s="14">
        <f>AVERAGE(Table1382[[#This Row],[4A Freedom to establish religious organizations]:[4B Autonomy of religious organizations]])</f>
        <v>6.666666666666667</v>
      </c>
      <c r="Y100" s="14">
        <v>7.5</v>
      </c>
      <c r="Z100" s="14">
        <v>5</v>
      </c>
      <c r="AA100" s="14">
        <v>6.666666666666667</v>
      </c>
      <c r="AB100" s="14">
        <v>6.666666666666667</v>
      </c>
      <c r="AC100" s="14">
        <v>6.666666666666667</v>
      </c>
      <c r="AD100" s="14">
        <f>AVERAGE(Table1382[[#This Row],[5Ci Political parties]:[5Ciii Educational, sporting and cultural organizations]])</f>
        <v>6.666666666666667</v>
      </c>
      <c r="AE100" s="14">
        <v>7.5</v>
      </c>
      <c r="AF100" s="14">
        <v>10</v>
      </c>
      <c r="AG100" s="14">
        <v>10</v>
      </c>
      <c r="AH100" s="14">
        <f>AVERAGE(Table1382[[#This Row],[5Di Political parties]:[5Diii Educational, sporting and cultural organizations5]])</f>
        <v>9.1666666666666661</v>
      </c>
      <c r="AI100" s="14">
        <f t="shared" si="29"/>
        <v>7.0833333333333339</v>
      </c>
      <c r="AJ100" s="14">
        <v>10</v>
      </c>
      <c r="AK100" s="15">
        <v>5</v>
      </c>
      <c r="AL100" s="15">
        <v>4.5</v>
      </c>
      <c r="AM100" s="15">
        <v>10</v>
      </c>
      <c r="AN100" s="15">
        <v>10</v>
      </c>
      <c r="AO100" s="15">
        <f>AVERAGE(Table1382[[#This Row],[6Di Access to foreign television (cable/ satellite)]:[6Dii Access to foreign newspapers]])</f>
        <v>10</v>
      </c>
      <c r="AP100" s="15">
        <v>10</v>
      </c>
      <c r="AQ100" s="14">
        <f t="shared" si="32"/>
        <v>7.9</v>
      </c>
      <c r="AR100" s="14">
        <v>10</v>
      </c>
      <c r="AS100" s="14">
        <v>0</v>
      </c>
      <c r="AT100" s="14">
        <v>5</v>
      </c>
      <c r="AU100" s="14">
        <f t="shared" si="28"/>
        <v>2.5</v>
      </c>
      <c r="AV100" s="14">
        <f t="shared" si="33"/>
        <v>6.25</v>
      </c>
      <c r="AW100" s="16">
        <f>AVERAGE(Table1382[[#This Row],[RULE OF LAW]],Table1382[[#This Row],[SECURITY &amp; SAFETY]],Table1382[[#This Row],[PERSONAL FREEDOM (minus S&amp;S and RoL)]],Table1382[[#This Row],[PERSONAL FREEDOM (minus S&amp;S and RoL)]])</f>
        <v>5.8672930333704603</v>
      </c>
      <c r="AX100" s="17">
        <v>6.08</v>
      </c>
      <c r="AY100" s="18">
        <f>AVERAGE(Table1382[[#This Row],[PERSONAL FREEDOM]:[ECONOMIC FREEDOM]])</f>
        <v>5.9736465166852302</v>
      </c>
      <c r="AZ100" s="19">
        <f t="shared" si="34"/>
        <v>116</v>
      </c>
      <c r="BA100" s="20">
        <f t="shared" si="35"/>
        <v>5.97</v>
      </c>
      <c r="BB100" s="16">
        <f>Table1382[[#This Row],[1 Rule of Law]]</f>
        <v>3.7</v>
      </c>
      <c r="BC100" s="16">
        <f>Table1382[[#This Row],[2 Security &amp; Safety]]</f>
        <v>5.9425054668151729</v>
      </c>
      <c r="BD100" s="16">
        <f t="shared" si="36"/>
        <v>6.9133333333333322</v>
      </c>
      <c r="BE100" s="1"/>
      <c r="BF100" s="1"/>
    </row>
    <row r="101" spans="1:58" ht="15" customHeight="1" x14ac:dyDescent="0.2">
      <c r="A101" s="13" t="s">
        <v>63</v>
      </c>
      <c r="B101" s="14">
        <v>9.3999999999999986</v>
      </c>
      <c r="C101" s="14">
        <v>8.1622776481637231</v>
      </c>
      <c r="D101" s="14">
        <v>8.4578776965989206</v>
      </c>
      <c r="E101" s="14">
        <v>8.6999999999999993</v>
      </c>
      <c r="F101" s="14">
        <v>9.7199999999999989</v>
      </c>
      <c r="G101" s="14">
        <v>10</v>
      </c>
      <c r="H101" s="14">
        <v>10</v>
      </c>
      <c r="I101" s="14">
        <v>10</v>
      </c>
      <c r="J101" s="14">
        <v>10</v>
      </c>
      <c r="K101" s="14">
        <v>10</v>
      </c>
      <c r="L101" s="14">
        <f>AVERAGE(Table1382[[#This Row],[2Bi Disappearance]:[2Bv Terrorism Injured ]])</f>
        <v>10</v>
      </c>
      <c r="M101" s="14">
        <v>9.5</v>
      </c>
      <c r="N101" s="14">
        <v>10</v>
      </c>
      <c r="O101" s="15">
        <v>10</v>
      </c>
      <c r="P101" s="15">
        <f>AVERAGE(Table1382[[#This Row],[2Ci Female Genital Mutilation]:[2Ciii Equal Inheritance Rights]])</f>
        <v>9.8333333333333339</v>
      </c>
      <c r="Q101" s="14">
        <f t="shared" si="30"/>
        <v>9.8511111111111109</v>
      </c>
      <c r="R101" s="14">
        <v>10</v>
      </c>
      <c r="S101" s="14">
        <v>10</v>
      </c>
      <c r="T101" s="14">
        <v>10</v>
      </c>
      <c r="U101" s="14">
        <f t="shared" si="31"/>
        <v>10</v>
      </c>
      <c r="V101" s="14">
        <v>10</v>
      </c>
      <c r="W101" s="14">
        <v>10</v>
      </c>
      <c r="X101" s="14">
        <f>AVERAGE(Table1382[[#This Row],[4A Freedom to establish religious organizations]:[4B Autonomy of religious organizations]])</f>
        <v>10</v>
      </c>
      <c r="Y101" s="14">
        <v>10</v>
      </c>
      <c r="Z101" s="14">
        <v>10</v>
      </c>
      <c r="AA101" s="14">
        <v>10</v>
      </c>
      <c r="AB101" s="14">
        <v>10</v>
      </c>
      <c r="AC101" s="14">
        <v>10</v>
      </c>
      <c r="AD101" s="14">
        <f>AVERAGE(Table1382[[#This Row],[5Ci Political parties]:[5Ciii Educational, sporting and cultural organizations]])</f>
        <v>10</v>
      </c>
      <c r="AE101" s="14">
        <v>10</v>
      </c>
      <c r="AF101" s="14">
        <v>10</v>
      </c>
      <c r="AG101" s="14">
        <v>10</v>
      </c>
      <c r="AH101" s="14">
        <f>AVERAGE(Table1382[[#This Row],[5Di Political parties]:[5Diii Educational, sporting and cultural organizations5]])</f>
        <v>10</v>
      </c>
      <c r="AI101" s="14">
        <f t="shared" si="29"/>
        <v>10</v>
      </c>
      <c r="AJ101" s="14">
        <v>10</v>
      </c>
      <c r="AK101" s="15">
        <v>9</v>
      </c>
      <c r="AL101" s="15">
        <v>9.25</v>
      </c>
      <c r="AM101" s="15">
        <v>10</v>
      </c>
      <c r="AN101" s="15">
        <v>10</v>
      </c>
      <c r="AO101" s="15">
        <f>AVERAGE(Table1382[[#This Row],[6Di Access to foreign television (cable/ satellite)]:[6Dii Access to foreign newspapers]])</f>
        <v>10</v>
      </c>
      <c r="AP101" s="15">
        <v>10</v>
      </c>
      <c r="AQ101" s="14">
        <f t="shared" si="32"/>
        <v>9.65</v>
      </c>
      <c r="AR101" s="14">
        <v>10</v>
      </c>
      <c r="AS101" s="14">
        <v>10</v>
      </c>
      <c r="AT101" s="14">
        <v>10</v>
      </c>
      <c r="AU101" s="14">
        <f t="shared" si="28"/>
        <v>10</v>
      </c>
      <c r="AV101" s="14">
        <f t="shared" si="33"/>
        <v>10</v>
      </c>
      <c r="AW101" s="16">
        <f>AVERAGE(Table1382[[#This Row],[RULE OF LAW]],Table1382[[#This Row],[SECURITY &amp; SAFETY]],Table1382[[#This Row],[PERSONAL FREEDOM (minus S&amp;S and RoL)]],Table1382[[#This Row],[PERSONAL FREEDOM (minus S&amp;S and RoL)]])</f>
        <v>9.6027777777777779</v>
      </c>
      <c r="AX101" s="17">
        <v>7.63</v>
      </c>
      <c r="AY101" s="18">
        <f>AVERAGE(Table1382[[#This Row],[PERSONAL FREEDOM]:[ECONOMIC FREEDOM]])</f>
        <v>8.6163888888888884</v>
      </c>
      <c r="AZ101" s="19">
        <f t="shared" si="34"/>
        <v>8</v>
      </c>
      <c r="BA101" s="20">
        <f t="shared" si="35"/>
        <v>8.6199999999999992</v>
      </c>
      <c r="BB101" s="16">
        <f>Table1382[[#This Row],[1 Rule of Law]]</f>
        <v>8.6999999999999993</v>
      </c>
      <c r="BC101" s="16">
        <f>Table1382[[#This Row],[2 Security &amp; Safety]]</f>
        <v>9.8511111111111109</v>
      </c>
      <c r="BD101" s="16">
        <f t="shared" si="36"/>
        <v>9.93</v>
      </c>
      <c r="BE101" s="1"/>
      <c r="BF101" s="1"/>
    </row>
    <row r="102" spans="1:58" ht="15" customHeight="1" x14ac:dyDescent="0.2">
      <c r="A102" s="13" t="s">
        <v>179</v>
      </c>
      <c r="B102" s="14" t="s">
        <v>49</v>
      </c>
      <c r="C102" s="14" t="s">
        <v>49</v>
      </c>
      <c r="D102" s="14" t="s">
        <v>49</v>
      </c>
      <c r="E102" s="14">
        <v>6.4108609999999997</v>
      </c>
      <c r="F102" s="14">
        <v>9.7199999999999989</v>
      </c>
      <c r="G102" s="14">
        <v>10</v>
      </c>
      <c r="H102" s="14">
        <v>10</v>
      </c>
      <c r="I102" s="14">
        <v>10</v>
      </c>
      <c r="J102" s="14">
        <v>10</v>
      </c>
      <c r="K102" s="14">
        <v>10</v>
      </c>
      <c r="L102" s="14">
        <f>AVERAGE(Table1382[[#This Row],[2Bi Disappearance]:[2Bv Terrorism Injured ]])</f>
        <v>10</v>
      </c>
      <c r="M102" s="14">
        <v>9</v>
      </c>
      <c r="N102" s="14">
        <v>5</v>
      </c>
      <c r="O102" s="15">
        <v>5</v>
      </c>
      <c r="P102" s="15">
        <f>AVERAGE(Table1382[[#This Row],[2Ci Female Genital Mutilation]:[2Ciii Equal Inheritance Rights]])</f>
        <v>6.333333333333333</v>
      </c>
      <c r="Q102" s="14">
        <f t="shared" si="30"/>
        <v>8.6844444444444431</v>
      </c>
      <c r="R102" s="14">
        <v>10</v>
      </c>
      <c r="S102" s="14">
        <v>10</v>
      </c>
      <c r="T102" s="14">
        <v>5</v>
      </c>
      <c r="U102" s="14">
        <f t="shared" si="31"/>
        <v>8.3333333333333339</v>
      </c>
      <c r="V102" s="14">
        <v>0</v>
      </c>
      <c r="W102" s="14">
        <v>3.3333333333333335</v>
      </c>
      <c r="X102" s="14">
        <f>AVERAGE(Table1382[[#This Row],[4A Freedom to establish religious organizations]:[4B Autonomy of religious organizations]])</f>
        <v>1.6666666666666667</v>
      </c>
      <c r="Y102" s="14">
        <v>2.5</v>
      </c>
      <c r="Z102" s="14">
        <v>0</v>
      </c>
      <c r="AA102" s="14">
        <v>0</v>
      </c>
      <c r="AB102" s="14">
        <v>0</v>
      </c>
      <c r="AC102" s="14">
        <v>3.3333333333333335</v>
      </c>
      <c r="AD102" s="14">
        <f>AVERAGE(Table1382[[#This Row],[5Ci Political parties]:[5Ciii Educational, sporting and cultural organizations]])</f>
        <v>1.1111111111111112</v>
      </c>
      <c r="AE102" s="14">
        <v>0</v>
      </c>
      <c r="AF102" s="14">
        <v>2.5</v>
      </c>
      <c r="AG102" s="14">
        <v>5</v>
      </c>
      <c r="AH102" s="14">
        <f>AVERAGE(Table1382[[#This Row],[5Di Political parties]:[5Diii Educational, sporting and cultural organizations5]])</f>
        <v>2.5</v>
      </c>
      <c r="AI102" s="14">
        <f t="shared" si="29"/>
        <v>1.5277777777777777</v>
      </c>
      <c r="AJ102" s="14">
        <v>10</v>
      </c>
      <c r="AK102" s="15">
        <v>1.6666666666666667</v>
      </c>
      <c r="AL102" s="15">
        <v>3.25</v>
      </c>
      <c r="AM102" s="15">
        <v>3.3333333333333335</v>
      </c>
      <c r="AN102" s="15">
        <v>3.3333333333333335</v>
      </c>
      <c r="AO102" s="15">
        <f>AVERAGE(Table1382[[#This Row],[6Di Access to foreign television (cable/ satellite)]:[6Dii Access to foreign newspapers]])</f>
        <v>3.3333333333333335</v>
      </c>
      <c r="AP102" s="15">
        <v>0</v>
      </c>
      <c r="AQ102" s="14">
        <f t="shared" si="32"/>
        <v>3.65</v>
      </c>
      <c r="AR102" s="14">
        <v>0</v>
      </c>
      <c r="AS102" s="14">
        <v>0</v>
      </c>
      <c r="AT102" s="14">
        <v>0</v>
      </c>
      <c r="AU102" s="14">
        <f t="shared" si="28"/>
        <v>0</v>
      </c>
      <c r="AV102" s="14">
        <f t="shared" si="33"/>
        <v>0</v>
      </c>
      <c r="AW102" s="16">
        <f>AVERAGE(Table1382[[#This Row],[RULE OF LAW]],Table1382[[#This Row],[SECURITY &amp; SAFETY]],Table1382[[#This Row],[PERSONAL FREEDOM (minus S&amp;S and RoL)]],Table1382[[#This Row],[PERSONAL FREEDOM (minus S&amp;S and RoL)]])</f>
        <v>5.2916041388888875</v>
      </c>
      <c r="AX102" s="17">
        <v>7.36</v>
      </c>
      <c r="AY102" s="18">
        <f>AVERAGE(Table1382[[#This Row],[PERSONAL FREEDOM]:[ECONOMIC FREEDOM]])</f>
        <v>6.3258020694444443</v>
      </c>
      <c r="AZ102" s="19">
        <f t="shared" si="34"/>
        <v>106</v>
      </c>
      <c r="BA102" s="20">
        <f t="shared" si="35"/>
        <v>6.33</v>
      </c>
      <c r="BB102" s="16">
        <f>Table1382[[#This Row],[1 Rule of Law]]</f>
        <v>6.4108609999999997</v>
      </c>
      <c r="BC102" s="16">
        <f>Table1382[[#This Row],[2 Security &amp; Safety]]</f>
        <v>8.6844444444444431</v>
      </c>
      <c r="BD102" s="16">
        <f t="shared" si="36"/>
        <v>3.0355555555555558</v>
      </c>
      <c r="BE102" s="1"/>
      <c r="BF102" s="1"/>
    </row>
    <row r="103" spans="1:58" ht="15" customHeight="1" x14ac:dyDescent="0.2">
      <c r="A103" s="13" t="s">
        <v>193</v>
      </c>
      <c r="B103" s="14">
        <v>2.6333333333333337</v>
      </c>
      <c r="C103" s="14">
        <v>3.9448558234708413</v>
      </c>
      <c r="D103" s="14">
        <v>3.8780170624319101</v>
      </c>
      <c r="E103" s="14">
        <v>3.5</v>
      </c>
      <c r="F103" s="14">
        <v>7.120000000000001</v>
      </c>
      <c r="G103" s="14">
        <v>0</v>
      </c>
      <c r="H103" s="14">
        <v>3.5705831108477164</v>
      </c>
      <c r="I103" s="14">
        <v>2.5</v>
      </c>
      <c r="J103" s="14">
        <v>7.6401391193373636</v>
      </c>
      <c r="K103" s="14">
        <v>6.4517806044322512</v>
      </c>
      <c r="L103" s="14">
        <f>AVERAGE(Table1382[[#This Row],[2Bi Disappearance]:[2Bv Terrorism Injured ]])</f>
        <v>4.0325005669234661</v>
      </c>
      <c r="M103" s="14">
        <v>9.5</v>
      </c>
      <c r="N103" s="14">
        <v>2.5</v>
      </c>
      <c r="O103" s="15">
        <v>5</v>
      </c>
      <c r="P103" s="15">
        <f>AVERAGE(Table1382[[#This Row],[2Ci Female Genital Mutilation]:[2Ciii Equal Inheritance Rights]])</f>
        <v>5.666666666666667</v>
      </c>
      <c r="Q103" s="14">
        <f t="shared" si="30"/>
        <v>5.6063890778633789</v>
      </c>
      <c r="R103" s="14">
        <v>5</v>
      </c>
      <c r="S103" s="14">
        <v>0</v>
      </c>
      <c r="T103" s="14">
        <v>5</v>
      </c>
      <c r="U103" s="14">
        <f t="shared" si="31"/>
        <v>3.3333333333333335</v>
      </c>
      <c r="V103" s="14">
        <v>5</v>
      </c>
      <c r="W103" s="14">
        <v>3.3333333333333335</v>
      </c>
      <c r="X103" s="14">
        <f>AVERAGE(Table1382[[#This Row],[4A Freedom to establish religious organizations]:[4B Autonomy of religious organizations]])</f>
        <v>4.166666666666667</v>
      </c>
      <c r="Y103" s="14">
        <v>5</v>
      </c>
      <c r="Z103" s="14">
        <v>7.5</v>
      </c>
      <c r="AA103" s="14">
        <v>6.666666666666667</v>
      </c>
      <c r="AB103" s="14">
        <v>6.666666666666667</v>
      </c>
      <c r="AC103" s="14">
        <v>6.666666666666667</v>
      </c>
      <c r="AD103" s="14">
        <f>AVERAGE(Table1382[[#This Row],[5Ci Political parties]:[5Ciii Educational, sporting and cultural organizations]])</f>
        <v>6.666666666666667</v>
      </c>
      <c r="AE103" s="14">
        <v>7.5</v>
      </c>
      <c r="AF103" s="14">
        <v>10</v>
      </c>
      <c r="AG103" s="14">
        <v>10</v>
      </c>
      <c r="AH103" s="14">
        <f>AVERAGE(Table1382[[#This Row],[5Di Political parties]:[5Diii Educational, sporting and cultural organizations5]])</f>
        <v>9.1666666666666661</v>
      </c>
      <c r="AI103" s="14">
        <f t="shared" si="29"/>
        <v>7.0833333333333339</v>
      </c>
      <c r="AJ103" s="14">
        <v>3.6789333507903899</v>
      </c>
      <c r="AK103" s="15">
        <v>3.6666666666666665</v>
      </c>
      <c r="AL103" s="15">
        <v>3.25</v>
      </c>
      <c r="AM103" s="15">
        <v>10</v>
      </c>
      <c r="AN103" s="15">
        <v>10</v>
      </c>
      <c r="AO103" s="15">
        <f>AVERAGE(Table1382[[#This Row],[6Di Access to foreign television (cable/ satellite)]:[6Dii Access to foreign newspapers]])</f>
        <v>10</v>
      </c>
      <c r="AP103" s="15">
        <v>10</v>
      </c>
      <c r="AQ103" s="14">
        <f t="shared" si="32"/>
        <v>6.1191200034914113</v>
      </c>
      <c r="AR103" s="14">
        <v>0</v>
      </c>
      <c r="AS103" s="14">
        <v>0</v>
      </c>
      <c r="AT103" s="14">
        <v>0</v>
      </c>
      <c r="AU103" s="14">
        <f t="shared" si="28"/>
        <v>0</v>
      </c>
      <c r="AV103" s="14">
        <f t="shared" si="33"/>
        <v>0</v>
      </c>
      <c r="AW103" s="16">
        <f>AVERAGE(Table1382[[#This Row],[RULE OF LAW]],Table1382[[#This Row],[SECURITY &amp; SAFETY]],Table1382[[#This Row],[PERSONAL FREEDOM (minus S&amp;S and RoL)]],Table1382[[#This Row],[PERSONAL FREEDOM (minus S&amp;S and RoL)]])</f>
        <v>4.3468426031483194</v>
      </c>
      <c r="AX103" s="17">
        <v>6.02</v>
      </c>
      <c r="AY103" s="18">
        <f>AVERAGE(Table1382[[#This Row],[PERSONAL FREEDOM]:[ECONOMIC FREEDOM]])</f>
        <v>5.1834213015741595</v>
      </c>
      <c r="AZ103" s="19">
        <f t="shared" si="34"/>
        <v>137</v>
      </c>
      <c r="BA103" s="20">
        <f t="shared" si="35"/>
        <v>5.18</v>
      </c>
      <c r="BB103" s="16">
        <f>Table1382[[#This Row],[1 Rule of Law]]</f>
        <v>3.5</v>
      </c>
      <c r="BC103" s="16">
        <f>Table1382[[#This Row],[2 Security &amp; Safety]]</f>
        <v>5.6063890778633789</v>
      </c>
      <c r="BD103" s="16">
        <f t="shared" si="36"/>
        <v>4.1404906673649489</v>
      </c>
      <c r="BE103" s="1"/>
      <c r="BF103" s="1"/>
    </row>
    <row r="104" spans="1:58" ht="15" customHeight="1" x14ac:dyDescent="0.2">
      <c r="A104" s="13" t="s">
        <v>88</v>
      </c>
      <c r="B104" s="14">
        <v>5.7666666666666666</v>
      </c>
      <c r="C104" s="14">
        <v>5.0511306217506622</v>
      </c>
      <c r="D104" s="14">
        <v>3.8377187586402695</v>
      </c>
      <c r="E104" s="14">
        <v>4.9000000000000004</v>
      </c>
      <c r="F104" s="14">
        <v>2.6400000000000006</v>
      </c>
      <c r="G104" s="14">
        <v>10</v>
      </c>
      <c r="H104" s="14">
        <v>10</v>
      </c>
      <c r="I104" s="14">
        <v>10</v>
      </c>
      <c r="J104" s="14">
        <v>10</v>
      </c>
      <c r="K104" s="14">
        <v>10</v>
      </c>
      <c r="L104" s="14">
        <f>AVERAGE(Table1382[[#This Row],[2Bi Disappearance]:[2Bv Terrorism Injured ]])</f>
        <v>10</v>
      </c>
      <c r="M104" s="14">
        <v>9.5</v>
      </c>
      <c r="N104" s="14">
        <v>10</v>
      </c>
      <c r="O104" s="15" t="s">
        <v>49</v>
      </c>
      <c r="P104" s="15">
        <f>AVERAGE(Table1382[[#This Row],[2Ci Female Genital Mutilation]:[2Ciii Equal Inheritance Rights]])</f>
        <v>9.75</v>
      </c>
      <c r="Q104" s="14">
        <f t="shared" si="30"/>
        <v>7.4633333333333338</v>
      </c>
      <c r="R104" s="14">
        <v>10</v>
      </c>
      <c r="S104" s="14">
        <v>10</v>
      </c>
      <c r="T104" s="14">
        <v>10</v>
      </c>
      <c r="U104" s="14">
        <f t="shared" si="31"/>
        <v>10</v>
      </c>
      <c r="V104" s="14">
        <v>10</v>
      </c>
      <c r="W104" s="14">
        <v>6.666666666666667</v>
      </c>
      <c r="X104" s="14">
        <f>AVERAGE(Table1382[[#This Row],[4A Freedom to establish religious organizations]:[4B Autonomy of religious organizations]])</f>
        <v>8.3333333333333339</v>
      </c>
      <c r="Y104" s="14">
        <v>10</v>
      </c>
      <c r="Z104" s="14">
        <v>10</v>
      </c>
      <c r="AA104" s="14">
        <v>3.3333333333333335</v>
      </c>
      <c r="AB104" s="14">
        <v>10</v>
      </c>
      <c r="AC104" s="14">
        <v>6.666666666666667</v>
      </c>
      <c r="AD104" s="14">
        <f>AVERAGE(Table1382[[#This Row],[5Ci Political parties]:[5Ciii Educational, sporting and cultural organizations]])</f>
        <v>6.666666666666667</v>
      </c>
      <c r="AE104" s="14">
        <v>10</v>
      </c>
      <c r="AF104" s="14">
        <v>10</v>
      </c>
      <c r="AG104" s="14">
        <v>10</v>
      </c>
      <c r="AH104" s="14">
        <f>AVERAGE(Table1382[[#This Row],[5Di Political parties]:[5Diii Educational, sporting and cultural organizations5]])</f>
        <v>10</v>
      </c>
      <c r="AI104" s="14">
        <f t="shared" si="29"/>
        <v>9.1666666666666679</v>
      </c>
      <c r="AJ104" s="14">
        <v>10</v>
      </c>
      <c r="AK104" s="15">
        <v>4</v>
      </c>
      <c r="AL104" s="15">
        <v>5.75</v>
      </c>
      <c r="AM104" s="15">
        <v>10</v>
      </c>
      <c r="AN104" s="15">
        <v>10</v>
      </c>
      <c r="AO104" s="15">
        <f>AVERAGE(Table1382[[#This Row],[6Di Access to foreign television (cable/ satellite)]:[6Dii Access to foreign newspapers]])</f>
        <v>10</v>
      </c>
      <c r="AP104" s="15">
        <v>10</v>
      </c>
      <c r="AQ104" s="14">
        <f t="shared" si="32"/>
        <v>7.95</v>
      </c>
      <c r="AR104" s="14" t="s">
        <v>49</v>
      </c>
      <c r="AS104" s="14">
        <v>10</v>
      </c>
      <c r="AT104" s="14">
        <v>10</v>
      </c>
      <c r="AU104" s="14">
        <f t="shared" si="28"/>
        <v>10</v>
      </c>
      <c r="AV104" s="14">
        <f t="shared" si="33"/>
        <v>10</v>
      </c>
      <c r="AW104" s="16">
        <f>AVERAGE(Table1382[[#This Row],[RULE OF LAW]],Table1382[[#This Row],[SECURITY &amp; SAFETY]],Table1382[[#This Row],[PERSONAL FREEDOM (minus S&amp;S and RoL)]],Table1382[[#This Row],[PERSONAL FREEDOM (minus S&amp;S and RoL)]])</f>
        <v>7.6358333333333333</v>
      </c>
      <c r="AX104" s="17">
        <v>7.28</v>
      </c>
      <c r="AY104" s="18">
        <f>AVERAGE(Table1382[[#This Row],[PERSONAL FREEDOM]:[ECONOMIC FREEDOM]])</f>
        <v>7.4579166666666667</v>
      </c>
      <c r="AZ104" s="19">
        <f t="shared" si="34"/>
        <v>46</v>
      </c>
      <c r="BA104" s="20">
        <f t="shared" si="35"/>
        <v>7.46</v>
      </c>
      <c r="BB104" s="16">
        <f>Table1382[[#This Row],[1 Rule of Law]]</f>
        <v>4.9000000000000004</v>
      </c>
      <c r="BC104" s="16">
        <f>Table1382[[#This Row],[2 Security &amp; Safety]]</f>
        <v>7.4633333333333338</v>
      </c>
      <c r="BD104" s="16">
        <f t="shared" si="36"/>
        <v>9.09</v>
      </c>
      <c r="BE104" s="1"/>
      <c r="BF104" s="1"/>
    </row>
    <row r="105" spans="1:58" ht="15" customHeight="1" x14ac:dyDescent="0.2">
      <c r="A105" s="13" t="s">
        <v>114</v>
      </c>
      <c r="B105" s="14" t="s">
        <v>49</v>
      </c>
      <c r="C105" s="14" t="s">
        <v>49</v>
      </c>
      <c r="D105" s="14" t="s">
        <v>49</v>
      </c>
      <c r="E105" s="14">
        <v>4.2341740000000003</v>
      </c>
      <c r="F105" s="14">
        <v>6.32</v>
      </c>
      <c r="G105" s="14">
        <v>10</v>
      </c>
      <c r="H105" s="14">
        <v>10</v>
      </c>
      <c r="I105" s="14">
        <v>10</v>
      </c>
      <c r="J105" s="14">
        <v>10</v>
      </c>
      <c r="K105" s="14">
        <v>10</v>
      </c>
      <c r="L105" s="14">
        <f>AVERAGE(Table1382[[#This Row],[2Bi Disappearance]:[2Bv Terrorism Injured ]])</f>
        <v>10</v>
      </c>
      <c r="M105" s="14">
        <v>10</v>
      </c>
      <c r="N105" s="14">
        <v>2.5</v>
      </c>
      <c r="O105" s="15" t="s">
        <v>49</v>
      </c>
      <c r="P105" s="15">
        <f>AVERAGE(Table1382[[#This Row],[2Ci Female Genital Mutilation]:[2Ciii Equal Inheritance Rights]])</f>
        <v>6.25</v>
      </c>
      <c r="Q105" s="14">
        <f t="shared" si="30"/>
        <v>7.5233333333333334</v>
      </c>
      <c r="R105" s="14">
        <v>10</v>
      </c>
      <c r="S105" s="14">
        <v>10</v>
      </c>
      <c r="T105" s="14">
        <v>10</v>
      </c>
      <c r="U105" s="14">
        <f t="shared" si="31"/>
        <v>10</v>
      </c>
      <c r="V105" s="14" t="s">
        <v>49</v>
      </c>
      <c r="W105" s="14" t="s">
        <v>49</v>
      </c>
      <c r="X105" s="14" t="s">
        <v>49</v>
      </c>
      <c r="Y105" s="14" t="s">
        <v>49</v>
      </c>
      <c r="Z105" s="14" t="s">
        <v>49</v>
      </c>
      <c r="AA105" s="14" t="s">
        <v>49</v>
      </c>
      <c r="AB105" s="14" t="s">
        <v>49</v>
      </c>
      <c r="AC105" s="14" t="s">
        <v>49</v>
      </c>
      <c r="AD105" s="14" t="s">
        <v>49</v>
      </c>
      <c r="AE105" s="14" t="s">
        <v>49</v>
      </c>
      <c r="AF105" s="14" t="s">
        <v>49</v>
      </c>
      <c r="AG105" s="14" t="s">
        <v>49</v>
      </c>
      <c r="AH105" s="14" t="s">
        <v>49</v>
      </c>
      <c r="AI105" s="14" t="s">
        <v>49</v>
      </c>
      <c r="AJ105" s="14">
        <v>10</v>
      </c>
      <c r="AK105" s="15">
        <v>8.6666666666666661</v>
      </c>
      <c r="AL105" s="15">
        <v>7</v>
      </c>
      <c r="AM105" s="15" t="s">
        <v>49</v>
      </c>
      <c r="AN105" s="15" t="s">
        <v>49</v>
      </c>
      <c r="AO105" s="15" t="s">
        <v>49</v>
      </c>
      <c r="AP105" s="15" t="s">
        <v>49</v>
      </c>
      <c r="AQ105" s="14">
        <f t="shared" si="32"/>
        <v>8.5555555555555554</v>
      </c>
      <c r="AR105" s="14">
        <v>10</v>
      </c>
      <c r="AS105" s="14">
        <v>0</v>
      </c>
      <c r="AT105" s="14">
        <v>10</v>
      </c>
      <c r="AU105" s="14">
        <f t="shared" si="28"/>
        <v>5</v>
      </c>
      <c r="AV105" s="14">
        <f t="shared" si="33"/>
        <v>7.5</v>
      </c>
      <c r="AW105" s="16">
        <f>AVERAGE(Table1382[[#This Row],[RULE OF LAW]],Table1382[[#This Row],[SECURITY &amp; SAFETY]],Table1382[[#This Row],[PERSONAL FREEDOM (minus S&amp;S and RoL)]],Table1382[[#This Row],[PERSONAL FREEDOM (minus S&amp;S and RoL)]])</f>
        <v>7.2819694259259258</v>
      </c>
      <c r="AX105" s="17">
        <v>6.77</v>
      </c>
      <c r="AY105" s="18">
        <f>AVERAGE(Table1382[[#This Row],[PERSONAL FREEDOM]:[ECONOMIC FREEDOM]])</f>
        <v>7.0259847129629627</v>
      </c>
      <c r="AZ105" s="19">
        <f t="shared" si="34"/>
        <v>68</v>
      </c>
      <c r="BA105" s="20">
        <f t="shared" si="35"/>
        <v>7.03</v>
      </c>
      <c r="BB105" s="16">
        <f>Table1382[[#This Row],[1 Rule of Law]]</f>
        <v>4.2341740000000003</v>
      </c>
      <c r="BC105" s="16">
        <f>Table1382[[#This Row],[2 Security &amp; Safety]]</f>
        <v>7.5233333333333334</v>
      </c>
      <c r="BD105" s="16">
        <f t="shared" si="36"/>
        <v>8.6851851851851851</v>
      </c>
      <c r="BE105" s="1"/>
      <c r="BF105" s="1"/>
    </row>
    <row r="106" spans="1:58" ht="15" customHeight="1" x14ac:dyDescent="0.2">
      <c r="A106" s="13" t="s">
        <v>122</v>
      </c>
      <c r="B106" s="14" t="s">
        <v>49</v>
      </c>
      <c r="C106" s="14" t="s">
        <v>49</v>
      </c>
      <c r="D106" s="14" t="s">
        <v>49</v>
      </c>
      <c r="E106" s="14">
        <v>4.2477780000000003</v>
      </c>
      <c r="F106" s="14">
        <v>4.6568355862447195</v>
      </c>
      <c r="G106" s="14">
        <v>10</v>
      </c>
      <c r="H106" s="14">
        <v>10</v>
      </c>
      <c r="I106" s="14">
        <v>7.5</v>
      </c>
      <c r="J106" s="14">
        <v>10</v>
      </c>
      <c r="K106" s="14">
        <v>10</v>
      </c>
      <c r="L106" s="14">
        <f>AVERAGE(Table1382[[#This Row],[2Bi Disappearance]:[2Bv Terrorism Injured ]])</f>
        <v>9.5</v>
      </c>
      <c r="M106" s="14">
        <v>10</v>
      </c>
      <c r="N106" s="14">
        <v>10</v>
      </c>
      <c r="O106" s="15">
        <v>10</v>
      </c>
      <c r="P106" s="15">
        <f>AVERAGE(Table1382[[#This Row],[2Ci Female Genital Mutilation]:[2Ciii Equal Inheritance Rights]])</f>
        <v>10</v>
      </c>
      <c r="Q106" s="14">
        <f t="shared" si="30"/>
        <v>8.0522785287482392</v>
      </c>
      <c r="R106" s="14">
        <v>10</v>
      </c>
      <c r="S106" s="14">
        <v>10</v>
      </c>
      <c r="T106" s="14">
        <v>10</v>
      </c>
      <c r="U106" s="14">
        <f t="shared" si="31"/>
        <v>10</v>
      </c>
      <c r="V106" s="14">
        <v>7.5</v>
      </c>
      <c r="W106" s="14">
        <v>6.666666666666667</v>
      </c>
      <c r="X106" s="14">
        <f>AVERAGE(Table1382[[#This Row],[4A Freedom to establish religious organizations]:[4B Autonomy of religious organizations]])</f>
        <v>7.0833333333333339</v>
      </c>
      <c r="Y106" s="14">
        <v>7.5</v>
      </c>
      <c r="Z106" s="14">
        <v>7.5</v>
      </c>
      <c r="AA106" s="14">
        <v>6.666666666666667</v>
      </c>
      <c r="AB106" s="14">
        <v>3.3333333333333335</v>
      </c>
      <c r="AC106" s="14">
        <v>6.666666666666667</v>
      </c>
      <c r="AD106" s="14">
        <f>AVERAGE(Table1382[[#This Row],[5Ci Political parties]:[5Ciii Educational, sporting and cultural organizations]])</f>
        <v>5.5555555555555562</v>
      </c>
      <c r="AE106" s="14">
        <v>7.5</v>
      </c>
      <c r="AF106" s="14">
        <v>5</v>
      </c>
      <c r="AG106" s="14">
        <v>7.5</v>
      </c>
      <c r="AH106" s="14">
        <f>AVERAGE(Table1382[[#This Row],[5Di Political parties]:[5Diii Educational, sporting and cultural organizations5]])</f>
        <v>6.666666666666667</v>
      </c>
      <c r="AI106" s="14">
        <f t="shared" ref="AI106:AI112" si="37">AVERAGE(Y106:Z106,AD106,AH106)</f>
        <v>6.8055555555555562</v>
      </c>
      <c r="AJ106" s="14">
        <v>10</v>
      </c>
      <c r="AK106" s="15">
        <v>4</v>
      </c>
      <c r="AL106" s="15">
        <v>4.25</v>
      </c>
      <c r="AM106" s="15">
        <v>6.666666666666667</v>
      </c>
      <c r="AN106" s="15">
        <v>6.666666666666667</v>
      </c>
      <c r="AO106" s="15">
        <f>AVERAGE(Table1382[[#This Row],[6Di Access to foreign television (cable/ satellite)]:[6Dii Access to foreign newspapers]])</f>
        <v>6.666666666666667</v>
      </c>
      <c r="AP106" s="15">
        <v>6.666666666666667</v>
      </c>
      <c r="AQ106" s="14">
        <f t="shared" si="32"/>
        <v>6.3166666666666673</v>
      </c>
      <c r="AR106" s="14">
        <v>10</v>
      </c>
      <c r="AS106" s="14">
        <v>10</v>
      </c>
      <c r="AT106" s="14">
        <v>10</v>
      </c>
      <c r="AU106" s="14">
        <f t="shared" si="28"/>
        <v>10</v>
      </c>
      <c r="AV106" s="14">
        <f t="shared" si="33"/>
        <v>10</v>
      </c>
      <c r="AW106" s="16">
        <f>AVERAGE(Table1382[[#This Row],[RULE OF LAW]],Table1382[[#This Row],[SECURITY &amp; SAFETY]],Table1382[[#This Row],[PERSONAL FREEDOM (minus S&amp;S and RoL)]],Table1382[[#This Row],[PERSONAL FREEDOM (minus S&amp;S and RoL)]])</f>
        <v>7.0955696877426151</v>
      </c>
      <c r="AX106" s="17">
        <v>6.55</v>
      </c>
      <c r="AY106" s="18">
        <f>AVERAGE(Table1382[[#This Row],[PERSONAL FREEDOM]:[ECONOMIC FREEDOM]])</f>
        <v>6.8227848438713075</v>
      </c>
      <c r="AZ106" s="19">
        <f t="shared" si="34"/>
        <v>78</v>
      </c>
      <c r="BA106" s="20">
        <f t="shared" si="35"/>
        <v>6.82</v>
      </c>
      <c r="BB106" s="16">
        <f>Table1382[[#This Row],[1 Rule of Law]]</f>
        <v>4.2477780000000003</v>
      </c>
      <c r="BC106" s="16">
        <f>Table1382[[#This Row],[2 Security &amp; Safety]]</f>
        <v>8.0522785287482392</v>
      </c>
      <c r="BD106" s="16">
        <f t="shared" si="36"/>
        <v>8.0411111111111104</v>
      </c>
      <c r="BE106" s="1"/>
      <c r="BF106" s="1"/>
    </row>
    <row r="107" spans="1:58" ht="15" customHeight="1" x14ac:dyDescent="0.2">
      <c r="A107" s="13" t="s">
        <v>99</v>
      </c>
      <c r="B107" s="14">
        <v>7.3999999999999986</v>
      </c>
      <c r="C107" s="14">
        <v>4.3137713767596031</v>
      </c>
      <c r="D107" s="14">
        <v>4.5162948151762485</v>
      </c>
      <c r="E107" s="14">
        <v>5.4</v>
      </c>
      <c r="F107" s="14">
        <v>5.36</v>
      </c>
      <c r="G107" s="14">
        <v>5</v>
      </c>
      <c r="H107" s="14">
        <v>9.3526767394789747</v>
      </c>
      <c r="I107" s="14">
        <v>7.5</v>
      </c>
      <c r="J107" s="14">
        <v>10</v>
      </c>
      <c r="K107" s="14">
        <v>10</v>
      </c>
      <c r="L107" s="14">
        <f>AVERAGE(Table1382[[#This Row],[2Bi Disappearance]:[2Bv Terrorism Injured ]])</f>
        <v>8.3705353478957942</v>
      </c>
      <c r="M107" s="14">
        <v>9.5</v>
      </c>
      <c r="N107" s="14">
        <v>10</v>
      </c>
      <c r="O107" s="15">
        <v>10</v>
      </c>
      <c r="P107" s="15">
        <f>AVERAGE(Table1382[[#This Row],[2Ci Female Genital Mutilation]:[2Ciii Equal Inheritance Rights]])</f>
        <v>9.8333333333333339</v>
      </c>
      <c r="Q107" s="14">
        <f t="shared" si="30"/>
        <v>7.854622893743044</v>
      </c>
      <c r="R107" s="14">
        <v>10</v>
      </c>
      <c r="S107" s="14">
        <v>10</v>
      </c>
      <c r="T107" s="14">
        <v>10</v>
      </c>
      <c r="U107" s="14">
        <f t="shared" si="31"/>
        <v>10</v>
      </c>
      <c r="V107" s="14">
        <v>7.5</v>
      </c>
      <c r="W107" s="14">
        <v>3.3333333333333335</v>
      </c>
      <c r="X107" s="14">
        <f>AVERAGE(Table1382[[#This Row],[4A Freedom to establish religious organizations]:[4B Autonomy of religious organizations]])</f>
        <v>5.416666666666667</v>
      </c>
      <c r="Y107" s="14">
        <v>7.5</v>
      </c>
      <c r="Z107" s="14">
        <v>7.5</v>
      </c>
      <c r="AA107" s="14">
        <v>6.666666666666667</v>
      </c>
      <c r="AB107" s="14">
        <v>6.666666666666667</v>
      </c>
      <c r="AC107" s="14">
        <v>6.666666666666667</v>
      </c>
      <c r="AD107" s="14">
        <f>AVERAGE(Table1382[[#This Row],[5Ci Political parties]:[5Ciii Educational, sporting and cultural organizations]])</f>
        <v>6.666666666666667</v>
      </c>
      <c r="AE107" s="14">
        <v>7.5</v>
      </c>
      <c r="AF107" s="14">
        <v>10</v>
      </c>
      <c r="AG107" s="14">
        <v>7.5</v>
      </c>
      <c r="AH107" s="14">
        <f>AVERAGE(Table1382[[#This Row],[5Di Political parties]:[5Diii Educational, sporting and cultural organizations5]])</f>
        <v>8.3333333333333339</v>
      </c>
      <c r="AI107" s="14">
        <f t="shared" si="37"/>
        <v>7.5</v>
      </c>
      <c r="AJ107" s="14">
        <v>10</v>
      </c>
      <c r="AK107" s="15">
        <v>5.333333333333333</v>
      </c>
      <c r="AL107" s="15">
        <v>5.25</v>
      </c>
      <c r="AM107" s="15">
        <v>10</v>
      </c>
      <c r="AN107" s="15">
        <v>10</v>
      </c>
      <c r="AO107" s="15">
        <f>AVERAGE(Table1382[[#This Row],[6Di Access to foreign television (cable/ satellite)]:[6Dii Access to foreign newspapers]])</f>
        <v>10</v>
      </c>
      <c r="AP107" s="15">
        <v>10</v>
      </c>
      <c r="AQ107" s="14">
        <f t="shared" si="32"/>
        <v>8.1166666666666654</v>
      </c>
      <c r="AR107" s="14">
        <v>10</v>
      </c>
      <c r="AS107" s="14">
        <v>0</v>
      </c>
      <c r="AT107" s="14">
        <v>10</v>
      </c>
      <c r="AU107" s="14">
        <f t="shared" si="28"/>
        <v>5</v>
      </c>
      <c r="AV107" s="14">
        <f t="shared" si="33"/>
        <v>7.5</v>
      </c>
      <c r="AW107" s="16">
        <f>AVERAGE(Table1382[[#This Row],[RULE OF LAW]],Table1382[[#This Row],[SECURITY &amp; SAFETY]],Table1382[[#This Row],[PERSONAL FREEDOM (minus S&amp;S and RoL)]],Table1382[[#This Row],[PERSONAL FREEDOM (minus S&amp;S and RoL)]])</f>
        <v>7.1669890567690944</v>
      </c>
      <c r="AX107" s="17">
        <v>7.53</v>
      </c>
      <c r="AY107" s="18">
        <f>AVERAGE(Table1382[[#This Row],[PERSONAL FREEDOM]:[ECONOMIC FREEDOM]])</f>
        <v>7.3484945283845473</v>
      </c>
      <c r="AZ107" s="19">
        <f t="shared" si="34"/>
        <v>52</v>
      </c>
      <c r="BA107" s="20">
        <f t="shared" si="35"/>
        <v>7.35</v>
      </c>
      <c r="BB107" s="16">
        <f>Table1382[[#This Row],[1 Rule of Law]]</f>
        <v>5.4</v>
      </c>
      <c r="BC107" s="16">
        <f>Table1382[[#This Row],[2 Security &amp; Safety]]</f>
        <v>7.854622893743044</v>
      </c>
      <c r="BD107" s="16">
        <f t="shared" si="36"/>
        <v>7.7066666666666661</v>
      </c>
      <c r="BE107" s="1"/>
      <c r="BF107" s="1"/>
    </row>
    <row r="108" spans="1:58" ht="15" customHeight="1" x14ac:dyDescent="0.2">
      <c r="A108" s="13" t="s">
        <v>148</v>
      </c>
      <c r="B108" s="14">
        <v>4.1333333333333329</v>
      </c>
      <c r="C108" s="14">
        <v>4.2702471610723149</v>
      </c>
      <c r="D108" s="14">
        <v>4.192820180102367</v>
      </c>
      <c r="E108" s="14">
        <v>4.2</v>
      </c>
      <c r="F108" s="14">
        <v>7.4400000000000013</v>
      </c>
      <c r="G108" s="14">
        <v>5</v>
      </c>
      <c r="H108" s="14">
        <v>8.2770408450268302</v>
      </c>
      <c r="I108" s="14">
        <v>2.5</v>
      </c>
      <c r="J108" s="14">
        <v>9.6765091723594701</v>
      </c>
      <c r="K108" s="14">
        <v>8.3160990972009241</v>
      </c>
      <c r="L108" s="14">
        <f>AVERAGE(Table1382[[#This Row],[2Bi Disappearance]:[2Bv Terrorism Injured ]])</f>
        <v>6.7539298229174447</v>
      </c>
      <c r="M108" s="14">
        <v>10</v>
      </c>
      <c r="N108" s="14">
        <v>10</v>
      </c>
      <c r="O108" s="15">
        <v>10</v>
      </c>
      <c r="P108" s="15">
        <f>AVERAGE(Table1382[[#This Row],[2Ci Female Genital Mutilation]:[2Ciii Equal Inheritance Rights]])</f>
        <v>10</v>
      </c>
      <c r="Q108" s="14">
        <f t="shared" si="30"/>
        <v>8.0646432743058156</v>
      </c>
      <c r="R108" s="14">
        <v>5</v>
      </c>
      <c r="S108" s="14">
        <v>10</v>
      </c>
      <c r="T108" s="14">
        <v>10</v>
      </c>
      <c r="U108" s="14">
        <f t="shared" si="31"/>
        <v>8.3333333333333339</v>
      </c>
      <c r="V108" s="14">
        <v>10</v>
      </c>
      <c r="W108" s="14">
        <v>10</v>
      </c>
      <c r="X108" s="14">
        <f>AVERAGE(Table1382[[#This Row],[4A Freedom to establish religious organizations]:[4B Autonomy of religious organizations]])</f>
        <v>10</v>
      </c>
      <c r="Y108" s="14">
        <v>7.5</v>
      </c>
      <c r="Z108" s="14">
        <v>10</v>
      </c>
      <c r="AA108" s="14">
        <v>3.3333333333333335</v>
      </c>
      <c r="AB108" s="14">
        <v>10</v>
      </c>
      <c r="AC108" s="14">
        <v>10</v>
      </c>
      <c r="AD108" s="14">
        <f>AVERAGE(Table1382[[#This Row],[5Ci Political parties]:[5Ciii Educational, sporting and cultural organizations]])</f>
        <v>7.7777777777777786</v>
      </c>
      <c r="AE108" s="14">
        <v>2.5</v>
      </c>
      <c r="AF108" s="14">
        <v>7.5</v>
      </c>
      <c r="AG108" s="14">
        <v>7.5</v>
      </c>
      <c r="AH108" s="14">
        <f>AVERAGE(Table1382[[#This Row],[5Di Political parties]:[5Diii Educational, sporting and cultural organizations5]])</f>
        <v>5.833333333333333</v>
      </c>
      <c r="AI108" s="14">
        <f t="shared" si="37"/>
        <v>7.7777777777777777</v>
      </c>
      <c r="AJ108" s="14">
        <v>4.098077884611854</v>
      </c>
      <c r="AK108" s="15">
        <v>6.333333333333333</v>
      </c>
      <c r="AL108" s="15">
        <v>4.25</v>
      </c>
      <c r="AM108" s="15">
        <v>10</v>
      </c>
      <c r="AN108" s="15">
        <v>10</v>
      </c>
      <c r="AO108" s="15">
        <f>AVERAGE(Table1382[[#This Row],[6Di Access to foreign television (cable/ satellite)]:[6Dii Access to foreign newspapers]])</f>
        <v>10</v>
      </c>
      <c r="AP108" s="15">
        <v>10</v>
      </c>
      <c r="AQ108" s="14">
        <f t="shared" si="32"/>
        <v>6.9362822435890363</v>
      </c>
      <c r="AR108" s="14">
        <v>10</v>
      </c>
      <c r="AS108" s="14">
        <v>10</v>
      </c>
      <c r="AT108" s="14">
        <v>10</v>
      </c>
      <c r="AU108" s="14">
        <f t="shared" si="28"/>
        <v>10</v>
      </c>
      <c r="AV108" s="14">
        <f t="shared" si="33"/>
        <v>10</v>
      </c>
      <c r="AW108" s="16">
        <f>AVERAGE(Table1382[[#This Row],[RULE OF LAW]],Table1382[[#This Row],[SECURITY &amp; SAFETY]],Table1382[[#This Row],[PERSONAL FREEDOM (minus S&amp;S and RoL)]],Table1382[[#This Row],[PERSONAL FREEDOM (minus S&amp;S and RoL)]])</f>
        <v>7.3709001540464687</v>
      </c>
      <c r="AX108" s="17">
        <v>6.89</v>
      </c>
      <c r="AY108" s="18">
        <f>AVERAGE(Table1382[[#This Row],[PERSONAL FREEDOM]:[ECONOMIC FREEDOM]])</f>
        <v>7.1304500770232337</v>
      </c>
      <c r="AZ108" s="19">
        <f t="shared" si="34"/>
        <v>62</v>
      </c>
      <c r="BA108" s="20">
        <f t="shared" si="35"/>
        <v>7.13</v>
      </c>
      <c r="BB108" s="16">
        <f>Table1382[[#This Row],[1 Rule of Law]]</f>
        <v>4.2</v>
      </c>
      <c r="BC108" s="16">
        <f>Table1382[[#This Row],[2 Security &amp; Safety]]</f>
        <v>8.0646432743058156</v>
      </c>
      <c r="BD108" s="16">
        <f t="shared" si="36"/>
        <v>8.6094786709400299</v>
      </c>
      <c r="BE108" s="1"/>
      <c r="BF108" s="1"/>
    </row>
    <row r="109" spans="1:58" ht="15" customHeight="1" x14ac:dyDescent="0.2">
      <c r="A109" s="13" t="s">
        <v>73</v>
      </c>
      <c r="B109" s="14">
        <v>8.9666666666666668</v>
      </c>
      <c r="C109" s="14">
        <v>6.2933744267345135</v>
      </c>
      <c r="D109" s="14">
        <v>7.3283970883953851</v>
      </c>
      <c r="E109" s="14">
        <v>7.5</v>
      </c>
      <c r="F109" s="14">
        <v>9.5200000000000014</v>
      </c>
      <c r="G109" s="14">
        <v>10</v>
      </c>
      <c r="H109" s="14">
        <v>10</v>
      </c>
      <c r="I109" s="14">
        <v>10</v>
      </c>
      <c r="J109" s="14">
        <v>10</v>
      </c>
      <c r="K109" s="14">
        <v>10</v>
      </c>
      <c r="L109" s="14">
        <f>AVERAGE(Table1382[[#This Row],[2Bi Disappearance]:[2Bv Terrorism Injured ]])</f>
        <v>10</v>
      </c>
      <c r="M109" s="14">
        <v>10</v>
      </c>
      <c r="N109" s="14">
        <v>10</v>
      </c>
      <c r="O109" s="15">
        <v>10</v>
      </c>
      <c r="P109" s="15">
        <f>AVERAGE(Table1382[[#This Row],[2Ci Female Genital Mutilation]:[2Ciii Equal Inheritance Rights]])</f>
        <v>10</v>
      </c>
      <c r="Q109" s="14">
        <f t="shared" si="30"/>
        <v>9.8400000000000016</v>
      </c>
      <c r="R109" s="14">
        <v>10</v>
      </c>
      <c r="S109" s="14">
        <v>10</v>
      </c>
      <c r="T109" s="14">
        <v>10</v>
      </c>
      <c r="U109" s="14">
        <f t="shared" si="31"/>
        <v>10</v>
      </c>
      <c r="V109" s="14">
        <v>7.5</v>
      </c>
      <c r="W109" s="14">
        <v>10</v>
      </c>
      <c r="X109" s="14">
        <f>AVERAGE(Table1382[[#This Row],[4A Freedom to establish religious organizations]:[4B Autonomy of religious organizations]])</f>
        <v>8.75</v>
      </c>
      <c r="Y109" s="14">
        <v>10</v>
      </c>
      <c r="Z109" s="14">
        <v>10</v>
      </c>
      <c r="AA109" s="14">
        <v>6.666666666666667</v>
      </c>
      <c r="AB109" s="14">
        <v>10</v>
      </c>
      <c r="AC109" s="14">
        <v>6.666666666666667</v>
      </c>
      <c r="AD109" s="14">
        <f>AVERAGE(Table1382[[#This Row],[5Ci Political parties]:[5Ciii Educational, sporting and cultural organizations]])</f>
        <v>7.7777777777777786</v>
      </c>
      <c r="AE109" s="14">
        <v>7.5</v>
      </c>
      <c r="AF109" s="14">
        <v>2.5</v>
      </c>
      <c r="AG109" s="14">
        <v>10</v>
      </c>
      <c r="AH109" s="14">
        <f>AVERAGE(Table1382[[#This Row],[5Di Political parties]:[5Diii Educational, sporting and cultural organizations5]])</f>
        <v>6.666666666666667</v>
      </c>
      <c r="AI109" s="14">
        <f t="shared" si="37"/>
        <v>8.6111111111111107</v>
      </c>
      <c r="AJ109" s="14">
        <v>10</v>
      </c>
      <c r="AK109" s="15">
        <v>7.333333333333333</v>
      </c>
      <c r="AL109" s="15">
        <v>7.75</v>
      </c>
      <c r="AM109" s="15">
        <v>10</v>
      </c>
      <c r="AN109" s="15">
        <v>10</v>
      </c>
      <c r="AO109" s="15">
        <f>AVERAGE(Table1382[[#This Row],[6Di Access to foreign television (cable/ satellite)]:[6Dii Access to foreign newspapers]])</f>
        <v>10</v>
      </c>
      <c r="AP109" s="15">
        <v>10</v>
      </c>
      <c r="AQ109" s="14">
        <f t="shared" si="32"/>
        <v>9.0166666666666657</v>
      </c>
      <c r="AR109" s="14">
        <v>10</v>
      </c>
      <c r="AS109" s="14">
        <v>10</v>
      </c>
      <c r="AT109" s="14">
        <v>10</v>
      </c>
      <c r="AU109" s="14">
        <f t="shared" si="28"/>
        <v>10</v>
      </c>
      <c r="AV109" s="14">
        <f t="shared" si="33"/>
        <v>10</v>
      </c>
      <c r="AW109" s="16">
        <f>AVERAGE(Table1382[[#This Row],[RULE OF LAW]],Table1382[[#This Row],[SECURITY &amp; SAFETY]],Table1382[[#This Row],[PERSONAL FREEDOM (minus S&amp;S and RoL)]],Table1382[[#This Row],[PERSONAL FREEDOM (minus S&amp;S and RoL)]])</f>
        <v>8.9727777777777789</v>
      </c>
      <c r="AX109" s="17">
        <v>7.01</v>
      </c>
      <c r="AY109" s="18">
        <f>AVERAGE(Table1382[[#This Row],[PERSONAL FREEDOM]:[ECONOMIC FREEDOM]])</f>
        <v>7.9913888888888893</v>
      </c>
      <c r="AZ109" s="19">
        <f t="shared" si="34"/>
        <v>34</v>
      </c>
      <c r="BA109" s="20">
        <f t="shared" si="35"/>
        <v>7.99</v>
      </c>
      <c r="BB109" s="16">
        <f>Table1382[[#This Row],[1 Rule of Law]]</f>
        <v>7.5</v>
      </c>
      <c r="BC109" s="16">
        <f>Table1382[[#This Row],[2 Security &amp; Safety]]</f>
        <v>9.8400000000000016</v>
      </c>
      <c r="BD109" s="16">
        <f t="shared" si="36"/>
        <v>9.275555555555556</v>
      </c>
      <c r="BE109" s="1"/>
      <c r="BF109" s="1"/>
    </row>
    <row r="110" spans="1:58" ht="15" customHeight="1" x14ac:dyDescent="0.2">
      <c r="A110" s="13" t="s">
        <v>66</v>
      </c>
      <c r="B110" s="14">
        <v>7.3666666666666671</v>
      </c>
      <c r="C110" s="14">
        <v>6.1524128392088304</v>
      </c>
      <c r="D110" s="14">
        <v>6.2461676517644085</v>
      </c>
      <c r="E110" s="14">
        <v>6.6000000000000005</v>
      </c>
      <c r="F110" s="14">
        <v>9.5200000000000014</v>
      </c>
      <c r="G110" s="14">
        <v>10</v>
      </c>
      <c r="H110" s="14">
        <v>10</v>
      </c>
      <c r="I110" s="14">
        <v>10</v>
      </c>
      <c r="J110" s="14">
        <v>10</v>
      </c>
      <c r="K110" s="14">
        <v>10</v>
      </c>
      <c r="L110" s="14">
        <f>AVERAGE(Table1382[[#This Row],[2Bi Disappearance]:[2Bv Terrorism Injured ]])</f>
        <v>10</v>
      </c>
      <c r="M110" s="14">
        <v>10</v>
      </c>
      <c r="N110" s="14">
        <v>10</v>
      </c>
      <c r="O110" s="15">
        <v>10</v>
      </c>
      <c r="P110" s="15">
        <f>AVERAGE(Table1382[[#This Row],[2Ci Female Genital Mutilation]:[2Ciii Equal Inheritance Rights]])</f>
        <v>10</v>
      </c>
      <c r="Q110" s="14">
        <f t="shared" si="30"/>
        <v>9.8400000000000016</v>
      </c>
      <c r="R110" s="14">
        <v>10</v>
      </c>
      <c r="S110" s="14">
        <v>10</v>
      </c>
      <c r="T110" s="14">
        <v>10</v>
      </c>
      <c r="U110" s="14">
        <f t="shared" si="31"/>
        <v>10</v>
      </c>
      <c r="V110" s="14">
        <v>10</v>
      </c>
      <c r="W110" s="14">
        <v>10</v>
      </c>
      <c r="X110" s="14">
        <f>AVERAGE(Table1382[[#This Row],[4A Freedom to establish religious organizations]:[4B Autonomy of religious organizations]])</f>
        <v>10</v>
      </c>
      <c r="Y110" s="14">
        <v>10</v>
      </c>
      <c r="Z110" s="14">
        <v>10</v>
      </c>
      <c r="AA110" s="14">
        <v>10</v>
      </c>
      <c r="AB110" s="14">
        <v>10</v>
      </c>
      <c r="AC110" s="14">
        <v>10</v>
      </c>
      <c r="AD110" s="14">
        <f>AVERAGE(Table1382[[#This Row],[5Ci Political parties]:[5Ciii Educational, sporting and cultural organizations]])</f>
        <v>10</v>
      </c>
      <c r="AE110" s="14">
        <v>10</v>
      </c>
      <c r="AF110" s="14">
        <v>10</v>
      </c>
      <c r="AG110" s="14">
        <v>10</v>
      </c>
      <c r="AH110" s="14">
        <f>AVERAGE(Table1382[[#This Row],[5Di Political parties]:[5Diii Educational, sporting and cultural organizations5]])</f>
        <v>10</v>
      </c>
      <c r="AI110" s="14">
        <f t="shared" si="37"/>
        <v>10</v>
      </c>
      <c r="AJ110" s="14">
        <v>10</v>
      </c>
      <c r="AK110" s="15">
        <v>8.6666666666666661</v>
      </c>
      <c r="AL110" s="15">
        <v>8.5</v>
      </c>
      <c r="AM110" s="15">
        <v>10</v>
      </c>
      <c r="AN110" s="15">
        <v>10</v>
      </c>
      <c r="AO110" s="15">
        <f>AVERAGE(Table1382[[#This Row],[6Di Access to foreign television (cable/ satellite)]:[6Dii Access to foreign newspapers]])</f>
        <v>10</v>
      </c>
      <c r="AP110" s="15">
        <v>10</v>
      </c>
      <c r="AQ110" s="14">
        <f t="shared" si="32"/>
        <v>9.4333333333333336</v>
      </c>
      <c r="AR110" s="14">
        <v>10</v>
      </c>
      <c r="AS110" s="14">
        <v>10</v>
      </c>
      <c r="AT110" s="14">
        <v>10</v>
      </c>
      <c r="AU110" s="14">
        <f t="shared" si="28"/>
        <v>10</v>
      </c>
      <c r="AV110" s="14">
        <f t="shared" si="33"/>
        <v>10</v>
      </c>
      <c r="AW110" s="16">
        <f>AVERAGE(Table1382[[#This Row],[RULE OF LAW]],Table1382[[#This Row],[SECURITY &amp; SAFETY]],Table1382[[#This Row],[PERSONAL FREEDOM (minus S&amp;S and RoL)]],Table1382[[#This Row],[PERSONAL FREEDOM (minus S&amp;S and RoL)]])</f>
        <v>9.0533333333333346</v>
      </c>
      <c r="AX110" s="17">
        <v>7.17</v>
      </c>
      <c r="AY110" s="18">
        <f>AVERAGE(Table1382[[#This Row],[PERSONAL FREEDOM]:[ECONOMIC FREEDOM]])</f>
        <v>8.1116666666666681</v>
      </c>
      <c r="AZ110" s="19">
        <f t="shared" si="34"/>
        <v>29</v>
      </c>
      <c r="BA110" s="20">
        <f t="shared" si="35"/>
        <v>8.11</v>
      </c>
      <c r="BB110" s="16">
        <f>Table1382[[#This Row],[1 Rule of Law]]</f>
        <v>6.6000000000000005</v>
      </c>
      <c r="BC110" s="16">
        <f>Table1382[[#This Row],[2 Security &amp; Safety]]</f>
        <v>9.8400000000000016</v>
      </c>
      <c r="BD110" s="16">
        <f t="shared" si="36"/>
        <v>9.8866666666666667</v>
      </c>
      <c r="BE110" s="1"/>
      <c r="BF110" s="1"/>
    </row>
    <row r="111" spans="1:58" ht="15" customHeight="1" x14ac:dyDescent="0.2">
      <c r="A111" s="13" t="s">
        <v>80</v>
      </c>
      <c r="B111" s="14">
        <v>7.0333333333333323</v>
      </c>
      <c r="C111" s="14">
        <v>5.8604351658477247</v>
      </c>
      <c r="D111" s="14">
        <v>5.980678832257162</v>
      </c>
      <c r="E111" s="14">
        <v>6.3</v>
      </c>
      <c r="F111" s="14">
        <v>9.16</v>
      </c>
      <c r="G111" s="14">
        <v>10</v>
      </c>
      <c r="H111" s="14">
        <v>10</v>
      </c>
      <c r="I111" s="14">
        <v>10</v>
      </c>
      <c r="J111" s="14">
        <v>10</v>
      </c>
      <c r="K111" s="14">
        <v>9.9985910531877416</v>
      </c>
      <c r="L111" s="14">
        <f>AVERAGE(Table1382[[#This Row],[2Bi Disappearance]:[2Bv Terrorism Injured ]])</f>
        <v>9.999718210637548</v>
      </c>
      <c r="M111" s="14">
        <v>10</v>
      </c>
      <c r="N111" s="14">
        <v>10</v>
      </c>
      <c r="O111" s="15">
        <v>0</v>
      </c>
      <c r="P111" s="15">
        <f>AVERAGE(Table1382[[#This Row],[2Ci Female Genital Mutilation]:[2Ciii Equal Inheritance Rights]])</f>
        <v>6.666666666666667</v>
      </c>
      <c r="Q111" s="14">
        <f t="shared" si="30"/>
        <v>8.6087949591014059</v>
      </c>
      <c r="R111" s="14">
        <v>10</v>
      </c>
      <c r="S111" s="14">
        <v>10</v>
      </c>
      <c r="T111" s="14">
        <v>10</v>
      </c>
      <c r="U111" s="14">
        <f t="shared" si="31"/>
        <v>10</v>
      </c>
      <c r="V111" s="14">
        <v>10</v>
      </c>
      <c r="W111" s="14">
        <v>10</v>
      </c>
      <c r="X111" s="14">
        <f>AVERAGE(Table1382[[#This Row],[4A Freedom to establish religious organizations]:[4B Autonomy of religious organizations]])</f>
        <v>10</v>
      </c>
      <c r="Y111" s="14">
        <v>7.5</v>
      </c>
      <c r="Z111" s="14">
        <v>10</v>
      </c>
      <c r="AA111" s="14">
        <v>10</v>
      </c>
      <c r="AB111" s="14">
        <v>10</v>
      </c>
      <c r="AC111" s="14">
        <v>6.666666666666667</v>
      </c>
      <c r="AD111" s="14">
        <f>AVERAGE(Table1382[[#This Row],[5Ci Political parties]:[5Ciii Educational, sporting and cultural organizations]])</f>
        <v>8.8888888888888893</v>
      </c>
      <c r="AE111" s="14">
        <v>10</v>
      </c>
      <c r="AF111" s="14">
        <v>10</v>
      </c>
      <c r="AG111" s="14">
        <v>10</v>
      </c>
      <c r="AH111" s="14">
        <f>AVERAGE(Table1382[[#This Row],[5Di Political parties]:[5Diii Educational, sporting and cultural organizations5]])</f>
        <v>10</v>
      </c>
      <c r="AI111" s="14">
        <f t="shared" si="37"/>
        <v>9.0972222222222214</v>
      </c>
      <c r="AJ111" s="14">
        <v>10</v>
      </c>
      <c r="AK111" s="15">
        <v>5.666666666666667</v>
      </c>
      <c r="AL111" s="15">
        <v>6</v>
      </c>
      <c r="AM111" s="15">
        <v>10</v>
      </c>
      <c r="AN111" s="15">
        <v>10</v>
      </c>
      <c r="AO111" s="15">
        <f>AVERAGE(Table1382[[#This Row],[6Di Access to foreign television (cable/ satellite)]:[6Dii Access to foreign newspapers]])</f>
        <v>10</v>
      </c>
      <c r="AP111" s="15">
        <v>10</v>
      </c>
      <c r="AQ111" s="14">
        <f t="shared" si="32"/>
        <v>8.3333333333333339</v>
      </c>
      <c r="AR111" s="14">
        <v>0</v>
      </c>
      <c r="AS111" s="14">
        <v>10</v>
      </c>
      <c r="AT111" s="14">
        <v>10</v>
      </c>
      <c r="AU111" s="14">
        <f t="shared" si="28"/>
        <v>10</v>
      </c>
      <c r="AV111" s="14">
        <f t="shared" si="33"/>
        <v>5</v>
      </c>
      <c r="AW111" s="16">
        <f>AVERAGE(Table1382[[#This Row],[RULE OF LAW]],Table1382[[#This Row],[SECURITY &amp; SAFETY]],Table1382[[#This Row],[PERSONAL FREEDOM (minus S&amp;S and RoL)]],Table1382[[#This Row],[PERSONAL FREEDOM (minus S&amp;S and RoL)]])</f>
        <v>7.970254295330907</v>
      </c>
      <c r="AX111" s="17">
        <v>7.13</v>
      </c>
      <c r="AY111" s="18">
        <f>AVERAGE(Table1382[[#This Row],[PERSONAL FREEDOM]:[ECONOMIC FREEDOM]])</f>
        <v>7.550127147665453</v>
      </c>
      <c r="AZ111" s="19">
        <f t="shared" si="34"/>
        <v>44</v>
      </c>
      <c r="BA111" s="20">
        <f t="shared" si="35"/>
        <v>7.55</v>
      </c>
      <c r="BB111" s="16">
        <f>Table1382[[#This Row],[1 Rule of Law]]</f>
        <v>6.3</v>
      </c>
      <c r="BC111" s="16">
        <f>Table1382[[#This Row],[2 Security &amp; Safety]]</f>
        <v>8.6087949591014059</v>
      </c>
      <c r="BD111" s="16">
        <f t="shared" si="36"/>
        <v>8.4861111111111107</v>
      </c>
      <c r="BE111" s="1"/>
      <c r="BF111" s="1"/>
    </row>
    <row r="112" spans="1:58" ht="15" customHeight="1" x14ac:dyDescent="0.2">
      <c r="A112" s="13" t="s">
        <v>165</v>
      </c>
      <c r="B112" s="14">
        <v>3.8999999999999995</v>
      </c>
      <c r="C112" s="14">
        <v>4.9589745819838837</v>
      </c>
      <c r="D112" s="14">
        <v>3.9517242725758388</v>
      </c>
      <c r="E112" s="14">
        <v>4.3</v>
      </c>
      <c r="F112" s="14">
        <v>5.36</v>
      </c>
      <c r="G112" s="14">
        <v>5</v>
      </c>
      <c r="H112" s="14">
        <v>9.0513091464130575</v>
      </c>
      <c r="I112" s="14">
        <v>5</v>
      </c>
      <c r="J112" s="14">
        <v>6.7423450767335469</v>
      </c>
      <c r="K112" s="14">
        <v>5.2061035971299994</v>
      </c>
      <c r="L112" s="14">
        <f>AVERAGE(Table1382[[#This Row],[2Bi Disappearance]:[2Bv Terrorism Injured ]])</f>
        <v>6.1999515640553202</v>
      </c>
      <c r="M112" s="14">
        <v>10</v>
      </c>
      <c r="N112" s="14">
        <v>10</v>
      </c>
      <c r="O112" s="15">
        <v>10</v>
      </c>
      <c r="P112" s="15">
        <f>AVERAGE(Table1382[[#This Row],[2Ci Female Genital Mutilation]:[2Ciii Equal Inheritance Rights]])</f>
        <v>10</v>
      </c>
      <c r="Q112" s="14">
        <f t="shared" si="30"/>
        <v>7.1866505213517735</v>
      </c>
      <c r="R112" s="14">
        <v>10</v>
      </c>
      <c r="S112" s="14">
        <v>0</v>
      </c>
      <c r="T112" s="14">
        <v>10</v>
      </c>
      <c r="U112" s="14">
        <f t="shared" si="31"/>
        <v>6.666666666666667</v>
      </c>
      <c r="V112" s="14">
        <v>5</v>
      </c>
      <c r="W112" s="14">
        <v>10</v>
      </c>
      <c r="X112" s="14">
        <f>AVERAGE(Table1382[[#This Row],[4A Freedom to establish religious organizations]:[4B Autonomy of religious organizations]])</f>
        <v>7.5</v>
      </c>
      <c r="Y112" s="14">
        <v>2.5</v>
      </c>
      <c r="Z112" s="14">
        <v>5</v>
      </c>
      <c r="AA112" s="14">
        <v>3.3333333333333335</v>
      </c>
      <c r="AB112" s="14">
        <v>6.666666666666667</v>
      </c>
      <c r="AC112" s="14">
        <v>10</v>
      </c>
      <c r="AD112" s="14">
        <f>AVERAGE(Table1382[[#This Row],[5Ci Political parties]:[5Ciii Educational, sporting and cultural organizations]])</f>
        <v>6.666666666666667</v>
      </c>
      <c r="AE112" s="14">
        <v>2.5</v>
      </c>
      <c r="AF112" s="14">
        <v>10</v>
      </c>
      <c r="AG112" s="14">
        <v>10</v>
      </c>
      <c r="AH112" s="14">
        <f>AVERAGE(Table1382[[#This Row],[5Di Political parties]:[5Diii Educational, sporting and cultural organizations5]])</f>
        <v>7.5</v>
      </c>
      <c r="AI112" s="14">
        <f t="shared" si="37"/>
        <v>5.416666666666667</v>
      </c>
      <c r="AJ112" s="14">
        <v>4.5216069409169277</v>
      </c>
      <c r="AK112" s="15">
        <v>2.3333333333333335</v>
      </c>
      <c r="AL112" s="15">
        <v>1.75</v>
      </c>
      <c r="AM112" s="15">
        <v>10</v>
      </c>
      <c r="AN112" s="15">
        <v>10</v>
      </c>
      <c r="AO112" s="15">
        <f>AVERAGE(Table1382[[#This Row],[6Di Access to foreign television (cable/ satellite)]:[6Dii Access to foreign newspapers]])</f>
        <v>10</v>
      </c>
      <c r="AP112" s="15">
        <v>10</v>
      </c>
      <c r="AQ112" s="14">
        <f t="shared" si="32"/>
        <v>5.7209880548500518</v>
      </c>
      <c r="AR112" s="14">
        <v>10</v>
      </c>
      <c r="AS112" s="14">
        <v>10</v>
      </c>
      <c r="AT112" s="14">
        <v>10</v>
      </c>
      <c r="AU112" s="14">
        <f t="shared" si="28"/>
        <v>10</v>
      </c>
      <c r="AV112" s="14">
        <f t="shared" si="33"/>
        <v>10</v>
      </c>
      <c r="AW112" s="16">
        <f>AVERAGE(Table1382[[#This Row],[RULE OF LAW]],Table1382[[#This Row],[SECURITY &amp; SAFETY]],Table1382[[#This Row],[PERSONAL FREEDOM (minus S&amp;S and RoL)]],Table1382[[#This Row],[PERSONAL FREEDOM (minus S&amp;S and RoL)]])</f>
        <v>6.4020947691562817</v>
      </c>
      <c r="AX112" s="17">
        <v>6.52</v>
      </c>
      <c r="AY112" s="18">
        <f>AVERAGE(Table1382[[#This Row],[PERSONAL FREEDOM]:[ECONOMIC FREEDOM]])</f>
        <v>6.4610473845781407</v>
      </c>
      <c r="AZ112" s="19">
        <f t="shared" si="34"/>
        <v>101</v>
      </c>
      <c r="BA112" s="20">
        <f t="shared" si="35"/>
        <v>6.46</v>
      </c>
      <c r="BB112" s="16">
        <f>Table1382[[#This Row],[1 Rule of Law]]</f>
        <v>4.3</v>
      </c>
      <c r="BC112" s="16">
        <f>Table1382[[#This Row],[2 Security &amp; Safety]]</f>
        <v>7.1866505213517735</v>
      </c>
      <c r="BD112" s="16">
        <f t="shared" si="36"/>
        <v>7.0608642776366768</v>
      </c>
      <c r="BE112" s="1"/>
      <c r="BF112" s="1"/>
    </row>
    <row r="113" spans="1:58" ht="15" customHeight="1" x14ac:dyDescent="0.2">
      <c r="A113" s="13" t="s">
        <v>156</v>
      </c>
      <c r="B113" s="14" t="s">
        <v>49</v>
      </c>
      <c r="C113" s="14" t="s">
        <v>49</v>
      </c>
      <c r="D113" s="14" t="s">
        <v>49</v>
      </c>
      <c r="E113" s="14">
        <v>5.0776399999999997</v>
      </c>
      <c r="F113" s="14">
        <v>0.75999999999999945</v>
      </c>
      <c r="G113" s="14">
        <v>10</v>
      </c>
      <c r="H113" s="14">
        <v>10</v>
      </c>
      <c r="I113" s="14">
        <v>7.5</v>
      </c>
      <c r="J113" s="14">
        <v>10</v>
      </c>
      <c r="K113" s="14">
        <v>9.9177013493069524</v>
      </c>
      <c r="L113" s="14">
        <f>AVERAGE(Table1382[[#This Row],[2Bi Disappearance]:[2Bv Terrorism Injured ]])</f>
        <v>9.4835402698613898</v>
      </c>
      <c r="M113" s="14">
        <v>10</v>
      </c>
      <c r="N113" s="14">
        <v>10</v>
      </c>
      <c r="O113" s="15">
        <v>10</v>
      </c>
      <c r="P113" s="15">
        <f>AVERAGE(Table1382[[#This Row],[2Ci Female Genital Mutilation]:[2Ciii Equal Inheritance Rights]])</f>
        <v>10</v>
      </c>
      <c r="Q113" s="14">
        <f t="shared" si="30"/>
        <v>6.7478467566204641</v>
      </c>
      <c r="R113" s="14">
        <v>10</v>
      </c>
      <c r="S113" s="14">
        <v>5</v>
      </c>
      <c r="T113" s="14">
        <v>10</v>
      </c>
      <c r="U113" s="14">
        <f t="shared" si="31"/>
        <v>8.3333333333333339</v>
      </c>
      <c r="V113" s="14" t="s">
        <v>49</v>
      </c>
      <c r="W113" s="14" t="s">
        <v>49</v>
      </c>
      <c r="X113" s="14" t="s">
        <v>49</v>
      </c>
      <c r="Y113" s="14" t="s">
        <v>49</v>
      </c>
      <c r="Z113" s="14" t="s">
        <v>49</v>
      </c>
      <c r="AA113" s="14" t="s">
        <v>49</v>
      </c>
      <c r="AB113" s="14" t="s">
        <v>49</v>
      </c>
      <c r="AC113" s="14" t="s">
        <v>49</v>
      </c>
      <c r="AD113" s="14" t="s">
        <v>49</v>
      </c>
      <c r="AE113" s="14" t="s">
        <v>49</v>
      </c>
      <c r="AF113" s="14" t="s">
        <v>49</v>
      </c>
      <c r="AG113" s="14" t="s">
        <v>49</v>
      </c>
      <c r="AH113" s="14" t="s">
        <v>49</v>
      </c>
      <c r="AI113" s="14" t="s">
        <v>49</v>
      </c>
      <c r="AJ113" s="14">
        <v>10</v>
      </c>
      <c r="AK113" s="15">
        <v>1.6666666666666667</v>
      </c>
      <c r="AL113" s="15">
        <v>1.5</v>
      </c>
      <c r="AM113" s="15" t="s">
        <v>49</v>
      </c>
      <c r="AN113" s="15" t="s">
        <v>49</v>
      </c>
      <c r="AO113" s="15" t="s">
        <v>49</v>
      </c>
      <c r="AP113" s="15" t="s">
        <v>49</v>
      </c>
      <c r="AQ113" s="14">
        <f t="shared" si="32"/>
        <v>4.3888888888888884</v>
      </c>
      <c r="AR113" s="14">
        <v>10</v>
      </c>
      <c r="AS113" s="14">
        <v>10</v>
      </c>
      <c r="AT113" s="14">
        <v>10</v>
      </c>
      <c r="AU113" s="14">
        <f t="shared" si="28"/>
        <v>10</v>
      </c>
      <c r="AV113" s="14">
        <f t="shared" si="33"/>
        <v>10</v>
      </c>
      <c r="AW113" s="16">
        <f>AVERAGE(Table1382[[#This Row],[RULE OF LAW]],Table1382[[#This Row],[SECURITY &amp; SAFETY]],Table1382[[#This Row],[PERSONAL FREEDOM (minus S&amp;S and RoL)]],Table1382[[#This Row],[PERSONAL FREEDOM (minus S&amp;S and RoL)]])</f>
        <v>6.7434087261921523</v>
      </c>
      <c r="AX113" s="17">
        <v>6.9</v>
      </c>
      <c r="AY113" s="18">
        <f>AVERAGE(Table1382[[#This Row],[PERSONAL FREEDOM]:[ECONOMIC FREEDOM]])</f>
        <v>6.8217043630960763</v>
      </c>
      <c r="AZ113" s="19">
        <f t="shared" si="34"/>
        <v>78</v>
      </c>
      <c r="BA113" s="20">
        <f t="shared" si="35"/>
        <v>6.82</v>
      </c>
      <c r="BB113" s="16">
        <f>Table1382[[#This Row],[1 Rule of Law]]</f>
        <v>5.0776399999999997</v>
      </c>
      <c r="BC113" s="16">
        <f>Table1382[[#This Row],[2 Security &amp; Safety]]</f>
        <v>6.7478467566204641</v>
      </c>
      <c r="BD113" s="16">
        <f t="shared" si="36"/>
        <v>7.5740740740740735</v>
      </c>
      <c r="BE113" s="1"/>
      <c r="BF113" s="1"/>
    </row>
    <row r="114" spans="1:58" ht="15" customHeight="1" x14ac:dyDescent="0.2">
      <c r="A114" s="13" t="s">
        <v>161</v>
      </c>
      <c r="B114" s="14">
        <v>4.6999999999999993</v>
      </c>
      <c r="C114" s="14">
        <v>5.7750069169531768</v>
      </c>
      <c r="D114" s="14">
        <v>4.6455670098161415</v>
      </c>
      <c r="E114" s="14">
        <v>5</v>
      </c>
      <c r="F114" s="14">
        <v>8.8800000000000008</v>
      </c>
      <c r="G114" s="14">
        <v>10</v>
      </c>
      <c r="H114" s="14">
        <v>10</v>
      </c>
      <c r="I114" s="14">
        <v>7.5</v>
      </c>
      <c r="J114" s="14">
        <v>9.5464988966544908</v>
      </c>
      <c r="K114" s="14">
        <v>9.4013785435839274</v>
      </c>
      <c r="L114" s="14">
        <f>AVERAGE(Table1382[[#This Row],[2Bi Disappearance]:[2Bv Terrorism Injured ]])</f>
        <v>9.2895754880476833</v>
      </c>
      <c r="M114" s="14">
        <v>7.1999999999999993</v>
      </c>
      <c r="N114" s="14">
        <v>10</v>
      </c>
      <c r="O114" s="15">
        <v>5</v>
      </c>
      <c r="P114" s="15">
        <f>AVERAGE(Table1382[[#This Row],[2Ci Female Genital Mutilation]:[2Ciii Equal Inheritance Rights]])</f>
        <v>7.3999999999999995</v>
      </c>
      <c r="Q114" s="14">
        <f t="shared" si="30"/>
        <v>8.5231918293492281</v>
      </c>
      <c r="R114" s="14">
        <v>5</v>
      </c>
      <c r="S114" s="14">
        <v>10</v>
      </c>
      <c r="T114" s="14">
        <v>10</v>
      </c>
      <c r="U114" s="14">
        <f t="shared" si="31"/>
        <v>8.3333333333333339</v>
      </c>
      <c r="V114" s="14">
        <v>10</v>
      </c>
      <c r="W114" s="14">
        <v>10</v>
      </c>
      <c r="X114" s="14">
        <f>AVERAGE(Table1382[[#This Row],[4A Freedom to establish religious organizations]:[4B Autonomy of religious organizations]])</f>
        <v>10</v>
      </c>
      <c r="Y114" s="14">
        <v>7.5</v>
      </c>
      <c r="Z114" s="14">
        <v>7.5</v>
      </c>
      <c r="AA114" s="14">
        <v>6.666666666666667</v>
      </c>
      <c r="AB114" s="14">
        <v>6.666666666666667</v>
      </c>
      <c r="AC114" s="14">
        <v>6.666666666666667</v>
      </c>
      <c r="AD114" s="14">
        <f>AVERAGE(Table1382[[#This Row],[5Ci Political parties]:[5Ciii Educational, sporting and cultural organizations]])</f>
        <v>6.666666666666667</v>
      </c>
      <c r="AE114" s="14">
        <v>10</v>
      </c>
      <c r="AF114" s="14">
        <v>10</v>
      </c>
      <c r="AG114" s="14">
        <v>7.5</v>
      </c>
      <c r="AH114" s="14">
        <f>AVERAGE(Table1382[[#This Row],[5Di Political parties]:[5Diii Educational, sporting and cultural organizations5]])</f>
        <v>9.1666666666666661</v>
      </c>
      <c r="AI114" s="14">
        <f>AVERAGE(Y114:Z114,AD114,AH114)</f>
        <v>7.7083333333333339</v>
      </c>
      <c r="AJ114" s="14">
        <v>10</v>
      </c>
      <c r="AK114" s="15">
        <v>4</v>
      </c>
      <c r="AL114" s="15">
        <v>4.75</v>
      </c>
      <c r="AM114" s="15">
        <v>10</v>
      </c>
      <c r="AN114" s="15">
        <v>6.666666666666667</v>
      </c>
      <c r="AO114" s="15">
        <f>AVERAGE(Table1382[[#This Row],[6Di Access to foreign television (cable/ satellite)]:[6Dii Access to foreign newspapers]])</f>
        <v>8.3333333333333339</v>
      </c>
      <c r="AP114" s="15">
        <v>10</v>
      </c>
      <c r="AQ114" s="14">
        <f t="shared" si="32"/>
        <v>7.416666666666667</v>
      </c>
      <c r="AR114" s="14">
        <v>0</v>
      </c>
      <c r="AS114" s="14">
        <v>0</v>
      </c>
      <c r="AT114" s="14">
        <v>0</v>
      </c>
      <c r="AU114" s="14">
        <f t="shared" si="28"/>
        <v>0</v>
      </c>
      <c r="AV114" s="14">
        <f t="shared" si="33"/>
        <v>0</v>
      </c>
      <c r="AW114" s="16">
        <f>AVERAGE(Table1382[[#This Row],[RULE OF LAW]],Table1382[[#This Row],[SECURITY &amp; SAFETY]],Table1382[[#This Row],[PERSONAL FREEDOM (minus S&amp;S and RoL)]],Table1382[[#This Row],[PERSONAL FREEDOM (minus S&amp;S and RoL)]])</f>
        <v>6.7266312906706407</v>
      </c>
      <c r="AX114" s="17">
        <v>6.04</v>
      </c>
      <c r="AY114" s="18">
        <f>AVERAGE(Table1382[[#This Row],[PERSONAL FREEDOM]:[ECONOMIC FREEDOM]])</f>
        <v>6.3833156453353208</v>
      </c>
      <c r="AZ114" s="19">
        <f t="shared" si="34"/>
        <v>104</v>
      </c>
      <c r="BA114" s="20">
        <f t="shared" si="35"/>
        <v>6.38</v>
      </c>
      <c r="BB114" s="16">
        <f>Table1382[[#This Row],[1 Rule of Law]]</f>
        <v>5</v>
      </c>
      <c r="BC114" s="16">
        <f>Table1382[[#This Row],[2 Security &amp; Safety]]</f>
        <v>8.5231918293492281</v>
      </c>
      <c r="BD114" s="16">
        <f t="shared" si="36"/>
        <v>6.6916666666666673</v>
      </c>
      <c r="BE114" s="1"/>
      <c r="BF114" s="1"/>
    </row>
    <row r="115" spans="1:58" ht="15" customHeight="1" x14ac:dyDescent="0.2">
      <c r="A115" s="13" t="s">
        <v>125</v>
      </c>
      <c r="B115" s="14">
        <v>4.9666666666666659</v>
      </c>
      <c r="C115" s="14">
        <v>4.7136392204221487</v>
      </c>
      <c r="D115" s="14">
        <v>4.4964964018720011</v>
      </c>
      <c r="E115" s="14">
        <v>4.6999999999999993</v>
      </c>
      <c r="F115" s="14">
        <v>9.4400000000000013</v>
      </c>
      <c r="G115" s="14">
        <v>10</v>
      </c>
      <c r="H115" s="14">
        <v>10</v>
      </c>
      <c r="I115" s="14">
        <v>7.5</v>
      </c>
      <c r="J115" s="14">
        <v>10</v>
      </c>
      <c r="K115" s="14">
        <v>10</v>
      </c>
      <c r="L115" s="14">
        <f>AVERAGE(Table1382[[#This Row],[2Bi Disappearance]:[2Bv Terrorism Injured ]])</f>
        <v>9.5</v>
      </c>
      <c r="M115" s="14">
        <v>10</v>
      </c>
      <c r="N115" s="14">
        <v>10</v>
      </c>
      <c r="O115" s="15">
        <v>5</v>
      </c>
      <c r="P115" s="15">
        <f>AVERAGE(Table1382[[#This Row],[2Ci Female Genital Mutilation]:[2Ciii Equal Inheritance Rights]])</f>
        <v>8.3333333333333339</v>
      </c>
      <c r="Q115" s="14">
        <f t="shared" si="30"/>
        <v>9.0911111111111111</v>
      </c>
      <c r="R115" s="14">
        <v>10</v>
      </c>
      <c r="S115" s="14">
        <v>10</v>
      </c>
      <c r="T115" s="14">
        <v>10</v>
      </c>
      <c r="U115" s="14">
        <f t="shared" si="31"/>
        <v>10</v>
      </c>
      <c r="V115" s="14">
        <v>7.5</v>
      </c>
      <c r="W115" s="14">
        <v>6.666666666666667</v>
      </c>
      <c r="X115" s="14">
        <f>AVERAGE(Table1382[[#This Row],[4A Freedom to establish religious organizations]:[4B Autonomy of religious organizations]])</f>
        <v>7.0833333333333339</v>
      </c>
      <c r="Y115" s="14">
        <v>7.5</v>
      </c>
      <c r="Z115" s="14">
        <v>10</v>
      </c>
      <c r="AA115" s="14">
        <v>3.3333333333333335</v>
      </c>
      <c r="AB115" s="14">
        <v>6.666666666666667</v>
      </c>
      <c r="AC115" s="14">
        <v>3.3333333333333335</v>
      </c>
      <c r="AD115" s="14">
        <f>AVERAGE(Table1382[[#This Row],[5Ci Political parties]:[5Ciii Educational, sporting and cultural organizations]])</f>
        <v>4.4444444444444446</v>
      </c>
      <c r="AE115" s="14">
        <v>10</v>
      </c>
      <c r="AF115" s="14">
        <v>10</v>
      </c>
      <c r="AG115" s="14">
        <v>7.5</v>
      </c>
      <c r="AH115" s="14">
        <f>AVERAGE(Table1382[[#This Row],[5Di Political parties]:[5Diii Educational, sporting and cultural organizations5]])</f>
        <v>9.1666666666666661</v>
      </c>
      <c r="AI115" s="14">
        <f>AVERAGE(Y115:Z115,AD115,AH115)</f>
        <v>7.7777777777777768</v>
      </c>
      <c r="AJ115" s="14">
        <v>10</v>
      </c>
      <c r="AK115" s="15">
        <v>5.666666666666667</v>
      </c>
      <c r="AL115" s="15">
        <v>5.75</v>
      </c>
      <c r="AM115" s="15">
        <v>10</v>
      </c>
      <c r="AN115" s="15">
        <v>10</v>
      </c>
      <c r="AO115" s="15">
        <f>AVERAGE(Table1382[[#This Row],[6Di Access to foreign television (cable/ satellite)]:[6Dii Access to foreign newspapers]])</f>
        <v>10</v>
      </c>
      <c r="AP115" s="15">
        <v>10</v>
      </c>
      <c r="AQ115" s="14">
        <f t="shared" si="32"/>
        <v>8.283333333333335</v>
      </c>
      <c r="AR115" s="14">
        <v>0</v>
      </c>
      <c r="AS115" s="14">
        <v>10</v>
      </c>
      <c r="AT115" s="14">
        <v>10</v>
      </c>
      <c r="AU115" s="14">
        <f t="shared" si="28"/>
        <v>10</v>
      </c>
      <c r="AV115" s="14">
        <f t="shared" si="33"/>
        <v>5</v>
      </c>
      <c r="AW115" s="16">
        <f>AVERAGE(Table1382[[#This Row],[RULE OF LAW]],Table1382[[#This Row],[SECURITY &amp; SAFETY]],Table1382[[#This Row],[PERSONAL FREEDOM (minus S&amp;S and RoL)]],Table1382[[#This Row],[PERSONAL FREEDOM (minus S&amp;S and RoL)]])</f>
        <v>7.2622222222222224</v>
      </c>
      <c r="AX115" s="17">
        <v>6.53</v>
      </c>
      <c r="AY115" s="18">
        <f>AVERAGE(Table1382[[#This Row],[PERSONAL FREEDOM]:[ECONOMIC FREEDOM]])</f>
        <v>6.8961111111111109</v>
      </c>
      <c r="AZ115" s="19">
        <f t="shared" si="34"/>
        <v>73</v>
      </c>
      <c r="BA115" s="20">
        <f t="shared" si="35"/>
        <v>6.9</v>
      </c>
      <c r="BB115" s="16">
        <f>Table1382[[#This Row],[1 Rule of Law]]</f>
        <v>4.6999999999999993</v>
      </c>
      <c r="BC115" s="16">
        <f>Table1382[[#This Row],[2 Security &amp; Safety]]</f>
        <v>9.0911111111111111</v>
      </c>
      <c r="BD115" s="16">
        <f t="shared" si="36"/>
        <v>7.6288888888888895</v>
      </c>
      <c r="BE115" s="1"/>
      <c r="BF115" s="1"/>
    </row>
    <row r="116" spans="1:58" ht="15" customHeight="1" x14ac:dyDescent="0.2">
      <c r="A116" s="13" t="s">
        <v>171</v>
      </c>
      <c r="B116" s="14">
        <v>5.2999999999999989</v>
      </c>
      <c r="C116" s="14">
        <v>5.4235748177260303</v>
      </c>
      <c r="D116" s="14">
        <v>3.5900067399101059</v>
      </c>
      <c r="E116" s="14">
        <v>4.8</v>
      </c>
      <c r="F116" s="14">
        <v>8.68</v>
      </c>
      <c r="G116" s="14">
        <v>10</v>
      </c>
      <c r="H116" s="14">
        <v>10</v>
      </c>
      <c r="I116" s="14" t="s">
        <v>49</v>
      </c>
      <c r="J116" s="14">
        <v>10</v>
      </c>
      <c r="K116" s="14">
        <v>10</v>
      </c>
      <c r="L116" s="14">
        <f>AVERAGE(Table1382[[#This Row],[2Bi Disappearance]:[2Bv Terrorism Injured ]])</f>
        <v>10</v>
      </c>
      <c r="M116" s="14">
        <v>1.5000000000000002</v>
      </c>
      <c r="N116" s="14">
        <v>10</v>
      </c>
      <c r="O116" s="15" t="s">
        <v>49</v>
      </c>
      <c r="P116" s="15">
        <f>AVERAGE(Table1382[[#This Row],[2Ci Female Genital Mutilation]:[2Ciii Equal Inheritance Rights]])</f>
        <v>5.75</v>
      </c>
      <c r="Q116" s="14">
        <f t="shared" si="30"/>
        <v>8.1433333333333326</v>
      </c>
      <c r="R116" s="14">
        <v>5</v>
      </c>
      <c r="S116" s="14">
        <v>0</v>
      </c>
      <c r="T116" s="14">
        <v>10</v>
      </c>
      <c r="U116" s="14">
        <f t="shared" si="31"/>
        <v>5</v>
      </c>
      <c r="V116" s="14" t="s">
        <v>49</v>
      </c>
      <c r="W116" s="14" t="s">
        <v>49</v>
      </c>
      <c r="X116" s="14" t="s">
        <v>49</v>
      </c>
      <c r="Y116" s="14" t="s">
        <v>49</v>
      </c>
      <c r="Z116" s="14" t="s">
        <v>49</v>
      </c>
      <c r="AA116" s="14" t="s">
        <v>49</v>
      </c>
      <c r="AB116" s="14" t="s">
        <v>49</v>
      </c>
      <c r="AC116" s="14" t="s">
        <v>49</v>
      </c>
      <c r="AD116" s="14" t="s">
        <v>49</v>
      </c>
      <c r="AE116" s="14" t="s">
        <v>49</v>
      </c>
      <c r="AF116" s="14" t="s">
        <v>49</v>
      </c>
      <c r="AG116" s="14" t="s">
        <v>49</v>
      </c>
      <c r="AH116" s="14" t="s">
        <v>49</v>
      </c>
      <c r="AI116" s="14" t="s">
        <v>49</v>
      </c>
      <c r="AJ116" s="14">
        <v>10</v>
      </c>
      <c r="AK116" s="15">
        <v>4.666666666666667</v>
      </c>
      <c r="AL116" s="15">
        <v>4.25</v>
      </c>
      <c r="AM116" s="15" t="s">
        <v>49</v>
      </c>
      <c r="AN116" s="15" t="s">
        <v>49</v>
      </c>
      <c r="AO116" s="15" t="s">
        <v>49</v>
      </c>
      <c r="AP116" s="15" t="s">
        <v>49</v>
      </c>
      <c r="AQ116" s="14">
        <f t="shared" si="32"/>
        <v>6.3055555555555562</v>
      </c>
      <c r="AR116" s="14" t="s">
        <v>49</v>
      </c>
      <c r="AS116" s="14">
        <v>0</v>
      </c>
      <c r="AT116" s="14">
        <v>10</v>
      </c>
      <c r="AU116" s="14">
        <f t="shared" si="28"/>
        <v>5</v>
      </c>
      <c r="AV116" s="14">
        <f t="shared" si="33"/>
        <v>5</v>
      </c>
      <c r="AW116" s="16">
        <f>AVERAGE(Table1382[[#This Row],[RULE OF LAW]],Table1382[[#This Row],[SECURITY &amp; SAFETY]],Table1382[[#This Row],[PERSONAL FREEDOM (minus S&amp;S and RoL)]],Table1382[[#This Row],[PERSONAL FREEDOM (minus S&amp;S and RoL)]])</f>
        <v>5.9534259259259263</v>
      </c>
      <c r="AX116" s="17">
        <v>6</v>
      </c>
      <c r="AY116" s="18">
        <f>AVERAGE(Table1382[[#This Row],[PERSONAL FREEDOM]:[ECONOMIC FREEDOM]])</f>
        <v>5.9767129629629636</v>
      </c>
      <c r="AZ116" s="19">
        <f t="shared" si="34"/>
        <v>115</v>
      </c>
      <c r="BA116" s="20">
        <f t="shared" si="35"/>
        <v>5.98</v>
      </c>
      <c r="BB116" s="16">
        <f>Table1382[[#This Row],[1 Rule of Law]]</f>
        <v>4.8</v>
      </c>
      <c r="BC116" s="16">
        <f>Table1382[[#This Row],[2 Security &amp; Safety]]</f>
        <v>8.1433333333333326</v>
      </c>
      <c r="BD116" s="16">
        <f t="shared" si="36"/>
        <v>5.435185185185186</v>
      </c>
      <c r="BE116" s="1"/>
      <c r="BF116" s="1"/>
    </row>
    <row r="117" spans="1:58" ht="15" customHeight="1" x14ac:dyDescent="0.2">
      <c r="A117" s="13" t="s">
        <v>103</v>
      </c>
      <c r="B117" s="14">
        <v>8.3000000000000007</v>
      </c>
      <c r="C117" s="14">
        <v>7.8849605413082289</v>
      </c>
      <c r="D117" s="14">
        <v>8.6512687951063754</v>
      </c>
      <c r="E117" s="14">
        <v>8.2999999999999989</v>
      </c>
      <c r="F117" s="14">
        <v>9.76</v>
      </c>
      <c r="G117" s="14">
        <v>10</v>
      </c>
      <c r="H117" s="14">
        <v>10</v>
      </c>
      <c r="I117" s="14">
        <v>10</v>
      </c>
      <c r="J117" s="14">
        <v>10</v>
      </c>
      <c r="K117" s="14">
        <v>10</v>
      </c>
      <c r="L117" s="14">
        <f>AVERAGE(Table1382[[#This Row],[2Bi Disappearance]:[2Bv Terrorism Injured ]])</f>
        <v>10</v>
      </c>
      <c r="M117" s="14">
        <v>10</v>
      </c>
      <c r="N117" s="14">
        <v>10</v>
      </c>
      <c r="O117" s="15">
        <v>0</v>
      </c>
      <c r="P117" s="15">
        <f>AVERAGE(Table1382[[#This Row],[2Ci Female Genital Mutilation]:[2Ciii Equal Inheritance Rights]])</f>
        <v>6.666666666666667</v>
      </c>
      <c r="Q117" s="14">
        <f t="shared" si="30"/>
        <v>8.8088888888888892</v>
      </c>
      <c r="R117" s="14">
        <v>5</v>
      </c>
      <c r="S117" s="14">
        <v>5</v>
      </c>
      <c r="T117" s="14">
        <v>10</v>
      </c>
      <c r="U117" s="14">
        <f t="shared" si="31"/>
        <v>6.666666666666667</v>
      </c>
      <c r="V117" s="14">
        <v>5</v>
      </c>
      <c r="W117" s="14">
        <v>3.3333333333333335</v>
      </c>
      <c r="X117" s="14">
        <f>AVERAGE(Table1382[[#This Row],[4A Freedom to establish religious organizations]:[4B Autonomy of religious organizations]])</f>
        <v>4.166666666666667</v>
      </c>
      <c r="Y117" s="14">
        <v>5</v>
      </c>
      <c r="Z117" s="14">
        <v>2.5</v>
      </c>
      <c r="AA117" s="14">
        <v>3.3333333333333335</v>
      </c>
      <c r="AB117" s="14">
        <v>3.3333333333333335</v>
      </c>
      <c r="AC117" s="14">
        <v>3.3333333333333335</v>
      </c>
      <c r="AD117" s="14">
        <f>AVERAGE(Table1382[[#This Row],[5Ci Political parties]:[5Ciii Educational, sporting and cultural organizations]])</f>
        <v>3.3333333333333335</v>
      </c>
      <c r="AE117" s="14">
        <v>5</v>
      </c>
      <c r="AF117" s="14">
        <v>7.5</v>
      </c>
      <c r="AG117" s="14">
        <v>5</v>
      </c>
      <c r="AH117" s="14">
        <f>AVERAGE(Table1382[[#This Row],[5Di Political parties]:[5Diii Educational, sporting and cultural organizations5]])</f>
        <v>5.833333333333333</v>
      </c>
      <c r="AI117" s="14">
        <f t="shared" ref="AI117:AI129" si="38">AVERAGE(Y117:Z117,AD117,AH117)</f>
        <v>4.166666666666667</v>
      </c>
      <c r="AJ117" s="14">
        <v>10</v>
      </c>
      <c r="AK117" s="15">
        <v>2</v>
      </c>
      <c r="AL117" s="15">
        <v>4.25</v>
      </c>
      <c r="AM117" s="15">
        <v>6.666666666666667</v>
      </c>
      <c r="AN117" s="15">
        <v>3.3333333333333335</v>
      </c>
      <c r="AO117" s="15">
        <f>AVERAGE(Table1382[[#This Row],[6Di Access to foreign television (cable/ satellite)]:[6Dii Access to foreign newspapers]])</f>
        <v>5</v>
      </c>
      <c r="AP117" s="15">
        <v>3.3333333333333335</v>
      </c>
      <c r="AQ117" s="14">
        <f t="shared" si="32"/>
        <v>4.9166666666666661</v>
      </c>
      <c r="AR117" s="14">
        <v>5</v>
      </c>
      <c r="AS117" s="14">
        <v>0</v>
      </c>
      <c r="AT117" s="14">
        <v>10</v>
      </c>
      <c r="AU117" s="14">
        <f t="shared" si="28"/>
        <v>5</v>
      </c>
      <c r="AV117" s="14">
        <f t="shared" si="33"/>
        <v>5</v>
      </c>
      <c r="AW117" s="16">
        <f>AVERAGE(Table1382[[#This Row],[RULE OF LAW]],Table1382[[#This Row],[SECURITY &amp; SAFETY]],Table1382[[#This Row],[PERSONAL FREEDOM (minus S&amp;S and RoL)]],Table1382[[#This Row],[PERSONAL FREEDOM (minus S&amp;S and RoL)]])</f>
        <v>6.7688888888888892</v>
      </c>
      <c r="AX117" s="17">
        <v>8.75</v>
      </c>
      <c r="AY117" s="18">
        <f>AVERAGE(Table1382[[#This Row],[PERSONAL FREEDOM]:[ECONOMIC FREEDOM]])</f>
        <v>7.7594444444444441</v>
      </c>
      <c r="AZ117" s="19">
        <f t="shared" si="34"/>
        <v>41</v>
      </c>
      <c r="BA117" s="20">
        <f t="shared" si="35"/>
        <v>7.76</v>
      </c>
      <c r="BB117" s="16">
        <f>Table1382[[#This Row],[1 Rule of Law]]</f>
        <v>8.2999999999999989</v>
      </c>
      <c r="BC117" s="16">
        <f>Table1382[[#This Row],[2 Security &amp; Safety]]</f>
        <v>8.8088888888888892</v>
      </c>
      <c r="BD117" s="16">
        <f t="shared" si="36"/>
        <v>4.9833333333333334</v>
      </c>
      <c r="BE117" s="1"/>
      <c r="BF117" s="1"/>
    </row>
    <row r="118" spans="1:58" ht="15" customHeight="1" x14ac:dyDescent="0.2">
      <c r="A118" s="13" t="s">
        <v>76</v>
      </c>
      <c r="B118" s="14" t="s">
        <v>49</v>
      </c>
      <c r="C118" s="14" t="s">
        <v>49</v>
      </c>
      <c r="D118" s="14" t="s">
        <v>49</v>
      </c>
      <c r="E118" s="14">
        <v>6.2884220000000006</v>
      </c>
      <c r="F118" s="14">
        <v>9.32</v>
      </c>
      <c r="G118" s="14">
        <v>10</v>
      </c>
      <c r="H118" s="14">
        <v>10</v>
      </c>
      <c r="I118" s="14">
        <v>10</v>
      </c>
      <c r="J118" s="14">
        <v>10</v>
      </c>
      <c r="K118" s="14">
        <v>10</v>
      </c>
      <c r="L118" s="14">
        <f>AVERAGE(Table1382[[#This Row],[2Bi Disappearance]:[2Bv Terrorism Injured ]])</f>
        <v>10</v>
      </c>
      <c r="M118" s="14">
        <v>10</v>
      </c>
      <c r="N118" s="14">
        <v>10</v>
      </c>
      <c r="O118" s="15">
        <v>10</v>
      </c>
      <c r="P118" s="15">
        <f>AVERAGE(Table1382[[#This Row],[2Ci Female Genital Mutilation]:[2Ciii Equal Inheritance Rights]])</f>
        <v>10</v>
      </c>
      <c r="Q118" s="14">
        <f t="shared" si="30"/>
        <v>9.7733333333333334</v>
      </c>
      <c r="R118" s="14">
        <v>10</v>
      </c>
      <c r="S118" s="14">
        <v>10</v>
      </c>
      <c r="T118" s="14">
        <v>10</v>
      </c>
      <c r="U118" s="14">
        <f t="shared" si="31"/>
        <v>10</v>
      </c>
      <c r="V118" s="14">
        <v>10</v>
      </c>
      <c r="W118" s="14">
        <v>10</v>
      </c>
      <c r="X118" s="14">
        <f>AVERAGE(Table1382[[#This Row],[4A Freedom to establish religious organizations]:[4B Autonomy of religious organizations]])</f>
        <v>10</v>
      </c>
      <c r="Y118" s="14">
        <v>10</v>
      </c>
      <c r="Z118" s="14">
        <v>10</v>
      </c>
      <c r="AA118" s="14">
        <v>10</v>
      </c>
      <c r="AB118" s="14">
        <v>6.666666666666667</v>
      </c>
      <c r="AC118" s="14">
        <v>6.666666666666667</v>
      </c>
      <c r="AD118" s="14">
        <f>AVERAGE(Table1382[[#This Row],[5Ci Political parties]:[5Ciii Educational, sporting and cultural organizations]])</f>
        <v>7.7777777777777786</v>
      </c>
      <c r="AE118" s="14">
        <v>10</v>
      </c>
      <c r="AF118" s="14">
        <v>10</v>
      </c>
      <c r="AG118" s="14">
        <v>10</v>
      </c>
      <c r="AH118" s="14">
        <f>AVERAGE(Table1382[[#This Row],[5Di Political parties]:[5Diii Educational, sporting and cultural organizations5]])</f>
        <v>10</v>
      </c>
      <c r="AI118" s="14">
        <f t="shared" si="38"/>
        <v>9.4444444444444446</v>
      </c>
      <c r="AJ118" s="14">
        <v>10</v>
      </c>
      <c r="AK118" s="15">
        <v>7.666666666666667</v>
      </c>
      <c r="AL118" s="15">
        <v>7.75</v>
      </c>
      <c r="AM118" s="15">
        <v>10</v>
      </c>
      <c r="AN118" s="15">
        <v>10</v>
      </c>
      <c r="AO118" s="15">
        <f>AVERAGE(Table1382[[#This Row],[6Di Access to foreign television (cable/ satellite)]:[6Dii Access to foreign newspapers]])</f>
        <v>10</v>
      </c>
      <c r="AP118" s="15">
        <v>10</v>
      </c>
      <c r="AQ118" s="14">
        <f t="shared" si="32"/>
        <v>9.0833333333333339</v>
      </c>
      <c r="AR118" s="14">
        <v>10</v>
      </c>
      <c r="AS118" s="14">
        <v>10</v>
      </c>
      <c r="AT118" s="14">
        <v>10</v>
      </c>
      <c r="AU118" s="14">
        <f t="shared" si="28"/>
        <v>10</v>
      </c>
      <c r="AV118" s="14">
        <f t="shared" si="33"/>
        <v>10</v>
      </c>
      <c r="AW118" s="16">
        <f>AVERAGE(Table1382[[#This Row],[RULE OF LAW]],Table1382[[#This Row],[SECURITY &amp; SAFETY]],Table1382[[#This Row],[PERSONAL FREEDOM (minus S&amp;S and RoL)]],Table1382[[#This Row],[PERSONAL FREEDOM (minus S&amp;S and RoL)]])</f>
        <v>8.8682166111111123</v>
      </c>
      <c r="AX118" s="17">
        <v>7.58</v>
      </c>
      <c r="AY118" s="18">
        <f>AVERAGE(Table1382[[#This Row],[PERSONAL FREEDOM]:[ECONOMIC FREEDOM]])</f>
        <v>8.2241083055555571</v>
      </c>
      <c r="AZ118" s="19">
        <f t="shared" si="34"/>
        <v>22</v>
      </c>
      <c r="BA118" s="20">
        <f t="shared" si="35"/>
        <v>8.2200000000000006</v>
      </c>
      <c r="BB118" s="16">
        <f>Table1382[[#This Row],[1 Rule of Law]]</f>
        <v>6.2884220000000006</v>
      </c>
      <c r="BC118" s="16">
        <f>Table1382[[#This Row],[2 Security &amp; Safety]]</f>
        <v>9.7733333333333334</v>
      </c>
      <c r="BD118" s="16">
        <f t="shared" si="36"/>
        <v>9.7055555555555557</v>
      </c>
      <c r="BE118" s="1"/>
      <c r="BF118" s="1"/>
    </row>
    <row r="119" spans="1:58" ht="15" customHeight="1" x14ac:dyDescent="0.2">
      <c r="A119" s="13" t="s">
        <v>90</v>
      </c>
      <c r="B119" s="14">
        <v>8.1666666666666661</v>
      </c>
      <c r="C119" s="14">
        <v>5.9580612933533867</v>
      </c>
      <c r="D119" s="14">
        <v>5.9204937863285343</v>
      </c>
      <c r="E119" s="14">
        <v>6.7</v>
      </c>
      <c r="F119" s="14">
        <v>9.8000000000000007</v>
      </c>
      <c r="G119" s="14">
        <v>10</v>
      </c>
      <c r="H119" s="14">
        <v>10</v>
      </c>
      <c r="I119" s="14">
        <v>7.5</v>
      </c>
      <c r="J119" s="14">
        <v>10</v>
      </c>
      <c r="K119" s="14">
        <v>10</v>
      </c>
      <c r="L119" s="14">
        <f>AVERAGE(Table1382[[#This Row],[2Bi Disappearance]:[2Bv Terrorism Injured ]])</f>
        <v>9.5</v>
      </c>
      <c r="M119" s="14">
        <v>10</v>
      </c>
      <c r="N119" s="14">
        <v>10</v>
      </c>
      <c r="O119" s="15">
        <v>10</v>
      </c>
      <c r="P119" s="15">
        <f>AVERAGE(Table1382[[#This Row],[2Ci Female Genital Mutilation]:[2Ciii Equal Inheritance Rights]])</f>
        <v>10</v>
      </c>
      <c r="Q119" s="14">
        <f t="shared" si="30"/>
        <v>9.7666666666666675</v>
      </c>
      <c r="R119" s="14">
        <v>10</v>
      </c>
      <c r="S119" s="14">
        <v>10</v>
      </c>
      <c r="T119" s="14">
        <v>10</v>
      </c>
      <c r="U119" s="14">
        <f t="shared" si="31"/>
        <v>10</v>
      </c>
      <c r="V119" s="14">
        <v>10</v>
      </c>
      <c r="W119" s="14">
        <v>3.3333333333333335</v>
      </c>
      <c r="X119" s="14">
        <f>AVERAGE(Table1382[[#This Row],[4A Freedom to establish religious organizations]:[4B Autonomy of religious organizations]])</f>
        <v>6.666666666666667</v>
      </c>
      <c r="Y119" s="14">
        <v>10</v>
      </c>
      <c r="Z119" s="14">
        <v>10</v>
      </c>
      <c r="AA119" s="14">
        <v>6.666666666666667</v>
      </c>
      <c r="AB119" s="14">
        <v>6.666666666666667</v>
      </c>
      <c r="AC119" s="14">
        <v>6.666666666666667</v>
      </c>
      <c r="AD119" s="14">
        <f>AVERAGE(Table1382[[#This Row],[5Ci Political parties]:[5Ciii Educational, sporting and cultural organizations]])</f>
        <v>6.666666666666667</v>
      </c>
      <c r="AE119" s="14">
        <v>10</v>
      </c>
      <c r="AF119" s="14">
        <v>7.5</v>
      </c>
      <c r="AG119" s="14">
        <v>10</v>
      </c>
      <c r="AH119" s="14">
        <f>AVERAGE(Table1382[[#This Row],[5Di Political parties]:[5Diii Educational, sporting and cultural organizations5]])</f>
        <v>9.1666666666666661</v>
      </c>
      <c r="AI119" s="14">
        <f t="shared" si="38"/>
        <v>8.9583333333333339</v>
      </c>
      <c r="AJ119" s="14">
        <v>10</v>
      </c>
      <c r="AK119" s="15">
        <v>7.666666666666667</v>
      </c>
      <c r="AL119" s="15">
        <v>7.5</v>
      </c>
      <c r="AM119" s="15">
        <v>10</v>
      </c>
      <c r="AN119" s="15">
        <v>10</v>
      </c>
      <c r="AO119" s="15">
        <f>AVERAGE(Table1382[[#This Row],[6Di Access to foreign television (cable/ satellite)]:[6Dii Access to foreign newspapers]])</f>
        <v>10</v>
      </c>
      <c r="AP119" s="15">
        <v>10</v>
      </c>
      <c r="AQ119" s="14">
        <f t="shared" si="32"/>
        <v>9.033333333333335</v>
      </c>
      <c r="AR119" s="14">
        <v>10</v>
      </c>
      <c r="AS119" s="14">
        <v>10</v>
      </c>
      <c r="AT119" s="14">
        <v>10</v>
      </c>
      <c r="AU119" s="14">
        <f t="shared" si="28"/>
        <v>10</v>
      </c>
      <c r="AV119" s="14">
        <f t="shared" si="33"/>
        <v>10</v>
      </c>
      <c r="AW119" s="16">
        <f>AVERAGE(Table1382[[#This Row],[RULE OF LAW]],Table1382[[#This Row],[SECURITY &amp; SAFETY]],Table1382[[#This Row],[PERSONAL FREEDOM (minus S&amp;S and RoL)]],Table1382[[#This Row],[PERSONAL FREEDOM (minus S&amp;S and RoL)]])</f>
        <v>8.5824999999999996</v>
      </c>
      <c r="AX119" s="17">
        <v>7.08</v>
      </c>
      <c r="AY119" s="18">
        <f>AVERAGE(Table1382[[#This Row],[PERSONAL FREEDOM]:[ECONOMIC FREEDOM]])</f>
        <v>7.8312499999999998</v>
      </c>
      <c r="AZ119" s="19">
        <f t="shared" si="34"/>
        <v>39</v>
      </c>
      <c r="BA119" s="20">
        <f t="shared" si="35"/>
        <v>7.83</v>
      </c>
      <c r="BB119" s="16">
        <f>Table1382[[#This Row],[1 Rule of Law]]</f>
        <v>6.7</v>
      </c>
      <c r="BC119" s="16">
        <f>Table1382[[#This Row],[2 Security &amp; Safety]]</f>
        <v>9.7666666666666675</v>
      </c>
      <c r="BD119" s="16">
        <f t="shared" si="36"/>
        <v>8.9316666666666666</v>
      </c>
      <c r="BE119" s="1"/>
      <c r="BF119" s="1"/>
    </row>
    <row r="120" spans="1:58" ht="15" customHeight="1" x14ac:dyDescent="0.2">
      <c r="A120" s="13" t="s">
        <v>110</v>
      </c>
      <c r="B120" s="14">
        <v>5.8999999999999995</v>
      </c>
      <c r="C120" s="14">
        <v>5.4702061588313953</v>
      </c>
      <c r="D120" s="14">
        <v>4.9322188611506403</v>
      </c>
      <c r="E120" s="14">
        <v>5.4</v>
      </c>
      <c r="F120" s="14">
        <v>0</v>
      </c>
      <c r="G120" s="14">
        <v>10</v>
      </c>
      <c r="H120" s="14">
        <v>10</v>
      </c>
      <c r="I120" s="14">
        <v>2.5</v>
      </c>
      <c r="J120" s="14">
        <v>10</v>
      </c>
      <c r="K120" s="14">
        <v>10</v>
      </c>
      <c r="L120" s="14">
        <f>AVERAGE(Table1382[[#This Row],[2Bi Disappearance]:[2Bv Terrorism Injured ]])</f>
        <v>8.5</v>
      </c>
      <c r="M120" s="14">
        <v>10</v>
      </c>
      <c r="N120" s="14">
        <v>10</v>
      </c>
      <c r="O120" s="15">
        <v>0</v>
      </c>
      <c r="P120" s="15">
        <f>AVERAGE(Table1382[[#This Row],[2Ci Female Genital Mutilation]:[2Ciii Equal Inheritance Rights]])</f>
        <v>6.666666666666667</v>
      </c>
      <c r="Q120" s="14">
        <f t="shared" si="30"/>
        <v>5.0555555555555562</v>
      </c>
      <c r="R120" s="14">
        <v>10</v>
      </c>
      <c r="S120" s="14">
        <v>10</v>
      </c>
      <c r="T120" s="14">
        <v>5</v>
      </c>
      <c r="U120" s="14">
        <f t="shared" si="31"/>
        <v>8.3333333333333339</v>
      </c>
      <c r="V120" s="14">
        <v>7.5</v>
      </c>
      <c r="W120" s="14">
        <v>10</v>
      </c>
      <c r="X120" s="14">
        <f>AVERAGE(Table1382[[#This Row],[4A Freedom to establish religious organizations]:[4B Autonomy of religious organizations]])</f>
        <v>8.75</v>
      </c>
      <c r="Y120" s="14">
        <v>10</v>
      </c>
      <c r="Z120" s="14">
        <v>10</v>
      </c>
      <c r="AA120" s="14">
        <v>10</v>
      </c>
      <c r="AB120" s="14">
        <v>6.666666666666667</v>
      </c>
      <c r="AC120" s="14">
        <v>10</v>
      </c>
      <c r="AD120" s="14">
        <f>AVERAGE(Table1382[[#This Row],[5Ci Political parties]:[5Ciii Educational, sporting and cultural organizations]])</f>
        <v>8.8888888888888893</v>
      </c>
      <c r="AE120" s="14">
        <v>7.5</v>
      </c>
      <c r="AF120" s="14">
        <v>7.5</v>
      </c>
      <c r="AG120" s="14">
        <v>7.5</v>
      </c>
      <c r="AH120" s="14">
        <f>AVERAGE(Table1382[[#This Row],[5Di Political parties]:[5Diii Educational, sporting and cultural organizations5]])</f>
        <v>7.5</v>
      </c>
      <c r="AI120" s="14">
        <f t="shared" si="38"/>
        <v>9.0972222222222214</v>
      </c>
      <c r="AJ120" s="14">
        <v>10</v>
      </c>
      <c r="AK120" s="15">
        <v>7</v>
      </c>
      <c r="AL120" s="15">
        <v>7</v>
      </c>
      <c r="AM120" s="15">
        <v>10</v>
      </c>
      <c r="AN120" s="15">
        <v>10</v>
      </c>
      <c r="AO120" s="15">
        <f>AVERAGE(Table1382[[#This Row],[6Di Access to foreign television (cable/ satellite)]:[6Dii Access to foreign newspapers]])</f>
        <v>10</v>
      </c>
      <c r="AP120" s="15">
        <v>10</v>
      </c>
      <c r="AQ120" s="14">
        <f t="shared" si="32"/>
        <v>8.8000000000000007</v>
      </c>
      <c r="AR120" s="14">
        <v>0</v>
      </c>
      <c r="AS120" s="14">
        <v>10</v>
      </c>
      <c r="AT120" s="14">
        <v>10</v>
      </c>
      <c r="AU120" s="14">
        <f t="shared" si="28"/>
        <v>10</v>
      </c>
      <c r="AV120" s="14">
        <f t="shared" si="33"/>
        <v>5</v>
      </c>
      <c r="AW120" s="16">
        <f>AVERAGE(Table1382[[#This Row],[RULE OF LAW]],Table1382[[#This Row],[SECURITY &amp; SAFETY]],Table1382[[#This Row],[PERSONAL FREEDOM (minus S&amp;S and RoL)]],Table1382[[#This Row],[PERSONAL FREEDOM (minus S&amp;S and RoL)]])</f>
        <v>6.6119444444444451</v>
      </c>
      <c r="AX120" s="17">
        <v>6.55</v>
      </c>
      <c r="AY120" s="18">
        <f>AVERAGE(Table1382[[#This Row],[PERSONAL FREEDOM]:[ECONOMIC FREEDOM]])</f>
        <v>6.580972222222222</v>
      </c>
      <c r="AZ120" s="19">
        <f t="shared" si="34"/>
        <v>92</v>
      </c>
      <c r="BA120" s="20">
        <f t="shared" si="35"/>
        <v>6.58</v>
      </c>
      <c r="BB120" s="16">
        <f>Table1382[[#This Row],[1 Rule of Law]]</f>
        <v>5.4</v>
      </c>
      <c r="BC120" s="16">
        <f>Table1382[[#This Row],[2 Security &amp; Safety]]</f>
        <v>5.0555555555555562</v>
      </c>
      <c r="BD120" s="16">
        <f t="shared" si="36"/>
        <v>7.9961111111111105</v>
      </c>
      <c r="BE120" s="1"/>
      <c r="BF120" s="1"/>
    </row>
    <row r="121" spans="1:58" ht="15" customHeight="1" x14ac:dyDescent="0.2">
      <c r="A121" s="13" t="s">
        <v>84</v>
      </c>
      <c r="B121" s="14">
        <v>8.4666666666666668</v>
      </c>
      <c r="C121" s="14">
        <v>6.4560552816668713</v>
      </c>
      <c r="D121" s="14">
        <v>6.92366032303946</v>
      </c>
      <c r="E121" s="14">
        <v>7.3</v>
      </c>
      <c r="F121" s="14">
        <v>9.64</v>
      </c>
      <c r="G121" s="14">
        <v>10</v>
      </c>
      <c r="H121" s="14">
        <v>10</v>
      </c>
      <c r="I121" s="14">
        <v>7.5</v>
      </c>
      <c r="J121" s="14">
        <v>9.9503874836750015</v>
      </c>
      <c r="K121" s="14">
        <v>9.4145723073650185</v>
      </c>
      <c r="L121" s="14">
        <f>AVERAGE(Table1382[[#This Row],[2Bi Disappearance]:[2Bv Terrorism Injured ]])</f>
        <v>9.3729919582080043</v>
      </c>
      <c r="M121" s="14">
        <v>9.5</v>
      </c>
      <c r="N121" s="14">
        <v>10</v>
      </c>
      <c r="O121" s="15">
        <v>0</v>
      </c>
      <c r="P121" s="15">
        <f>AVERAGE(Table1382[[#This Row],[2Ci Female Genital Mutilation]:[2Ciii Equal Inheritance Rights]])</f>
        <v>6.5</v>
      </c>
      <c r="Q121" s="14">
        <f t="shared" si="30"/>
        <v>8.5043306527360016</v>
      </c>
      <c r="R121" s="14">
        <v>10</v>
      </c>
      <c r="S121" s="14">
        <v>10</v>
      </c>
      <c r="T121" s="14">
        <v>10</v>
      </c>
      <c r="U121" s="14">
        <f t="shared" si="31"/>
        <v>10</v>
      </c>
      <c r="V121" s="14">
        <v>10</v>
      </c>
      <c r="W121" s="14">
        <v>10</v>
      </c>
      <c r="X121" s="14">
        <f>AVERAGE(Table1382[[#This Row],[4A Freedom to establish religious organizations]:[4B Autonomy of religious organizations]])</f>
        <v>10</v>
      </c>
      <c r="Y121" s="14">
        <v>10</v>
      </c>
      <c r="Z121" s="14">
        <v>10</v>
      </c>
      <c r="AA121" s="14">
        <v>10</v>
      </c>
      <c r="AB121" s="14">
        <v>10</v>
      </c>
      <c r="AC121" s="14">
        <v>10</v>
      </c>
      <c r="AD121" s="14">
        <f>AVERAGE(Table1382[[#This Row],[5Ci Political parties]:[5Ciii Educational, sporting and cultural organizations]])</f>
        <v>10</v>
      </c>
      <c r="AE121" s="14">
        <v>10</v>
      </c>
      <c r="AF121" s="14">
        <v>10</v>
      </c>
      <c r="AG121" s="14">
        <v>10</v>
      </c>
      <c r="AH121" s="14">
        <f>AVERAGE(Table1382[[#This Row],[5Di Political parties]:[5Diii Educational, sporting and cultural organizations5]])</f>
        <v>10</v>
      </c>
      <c r="AI121" s="14">
        <f t="shared" si="38"/>
        <v>10</v>
      </c>
      <c r="AJ121" s="14">
        <v>10</v>
      </c>
      <c r="AK121" s="15">
        <v>8.3333333333333339</v>
      </c>
      <c r="AL121" s="15">
        <v>6.5</v>
      </c>
      <c r="AM121" s="15">
        <v>10</v>
      </c>
      <c r="AN121" s="15">
        <v>10</v>
      </c>
      <c r="AO121" s="15">
        <f>AVERAGE(Table1382[[#This Row],[6Di Access to foreign television (cable/ satellite)]:[6Dii Access to foreign newspapers]])</f>
        <v>10</v>
      </c>
      <c r="AP121" s="15">
        <v>10</v>
      </c>
      <c r="AQ121" s="14">
        <f t="shared" si="32"/>
        <v>8.9666666666666668</v>
      </c>
      <c r="AR121" s="14">
        <v>5</v>
      </c>
      <c r="AS121" s="14">
        <v>10</v>
      </c>
      <c r="AT121" s="14">
        <v>10</v>
      </c>
      <c r="AU121" s="14">
        <f t="shared" si="28"/>
        <v>10</v>
      </c>
      <c r="AV121" s="14">
        <f t="shared" si="33"/>
        <v>7.5</v>
      </c>
      <c r="AW121" s="16">
        <f>AVERAGE(Table1382[[#This Row],[RULE OF LAW]],Table1382[[#This Row],[SECURITY &amp; SAFETY]],Table1382[[#This Row],[PERSONAL FREEDOM (minus S&amp;S and RoL)]],Table1382[[#This Row],[PERSONAL FREEDOM (minus S&amp;S and RoL)]])</f>
        <v>8.597749329850668</v>
      </c>
      <c r="AX121" s="17">
        <v>7.37</v>
      </c>
      <c r="AY121" s="18">
        <f>AVERAGE(Table1382[[#This Row],[PERSONAL FREEDOM]:[ECONOMIC FREEDOM]])</f>
        <v>7.9838746649253345</v>
      </c>
      <c r="AZ121" s="19">
        <f t="shared" si="34"/>
        <v>35</v>
      </c>
      <c r="BA121" s="20">
        <f t="shared" si="35"/>
        <v>7.98</v>
      </c>
      <c r="BB121" s="16">
        <f>Table1382[[#This Row],[1 Rule of Law]]</f>
        <v>7.3</v>
      </c>
      <c r="BC121" s="16">
        <f>Table1382[[#This Row],[2 Security &amp; Safety]]</f>
        <v>8.5043306527360016</v>
      </c>
      <c r="BD121" s="16">
        <f t="shared" si="36"/>
        <v>9.293333333333333</v>
      </c>
      <c r="BE121" s="1"/>
      <c r="BF121" s="1"/>
    </row>
    <row r="122" spans="1:58" ht="15" customHeight="1" x14ac:dyDescent="0.2">
      <c r="A122" s="13" t="s">
        <v>174</v>
      </c>
      <c r="B122" s="14">
        <v>4.0999999999999996</v>
      </c>
      <c r="C122" s="14">
        <v>5.2268573867555181</v>
      </c>
      <c r="D122" s="14">
        <v>6.1635622588733963</v>
      </c>
      <c r="E122" s="14">
        <v>5.2</v>
      </c>
      <c r="F122" s="14">
        <v>7.08</v>
      </c>
      <c r="G122" s="14">
        <v>0</v>
      </c>
      <c r="H122" s="14">
        <v>0</v>
      </c>
      <c r="I122" s="14">
        <v>1.25</v>
      </c>
      <c r="J122" s="14">
        <v>7.1703399483449175</v>
      </c>
      <c r="K122" s="14">
        <v>4.8727527269155786</v>
      </c>
      <c r="L122" s="14">
        <f>AVERAGE(Table1382[[#This Row],[2Bi Disappearance]:[2Bv Terrorism Injured ]])</f>
        <v>2.6586185350520992</v>
      </c>
      <c r="M122" s="14">
        <v>10</v>
      </c>
      <c r="N122" s="14">
        <v>10</v>
      </c>
      <c r="O122" s="15">
        <v>10</v>
      </c>
      <c r="P122" s="15">
        <f>AVERAGE(Table1382[[#This Row],[2Ci Female Genital Mutilation]:[2Ciii Equal Inheritance Rights]])</f>
        <v>10</v>
      </c>
      <c r="Q122" s="14">
        <f t="shared" si="30"/>
        <v>6.5795395116840325</v>
      </c>
      <c r="R122" s="14">
        <v>0</v>
      </c>
      <c r="S122" s="14">
        <v>0</v>
      </c>
      <c r="T122" s="14">
        <v>10</v>
      </c>
      <c r="U122" s="14">
        <f t="shared" si="31"/>
        <v>3.3333333333333335</v>
      </c>
      <c r="V122" s="14">
        <v>10</v>
      </c>
      <c r="W122" s="14">
        <v>6.666666666666667</v>
      </c>
      <c r="X122" s="14">
        <f>AVERAGE(Table1382[[#This Row],[4A Freedom to establish religious organizations]:[4B Autonomy of religious organizations]])</f>
        <v>8.3333333333333339</v>
      </c>
      <c r="Y122" s="14">
        <v>7.5</v>
      </c>
      <c r="Z122" s="14">
        <v>7.5</v>
      </c>
      <c r="AA122" s="14">
        <v>6.666666666666667</v>
      </c>
      <c r="AB122" s="14">
        <v>6.666666666666667</v>
      </c>
      <c r="AC122" s="14">
        <v>6.666666666666667</v>
      </c>
      <c r="AD122" s="14">
        <f>AVERAGE(Table1382[[#This Row],[5Ci Political parties]:[5Ciii Educational, sporting and cultural organizations]])</f>
        <v>6.666666666666667</v>
      </c>
      <c r="AE122" s="14">
        <v>7.5</v>
      </c>
      <c r="AF122" s="14">
        <v>10</v>
      </c>
      <c r="AG122" s="14">
        <v>10</v>
      </c>
      <c r="AH122" s="14">
        <f>AVERAGE(Table1382[[#This Row],[5Di Political parties]:[5Diii Educational, sporting and cultural organizations5]])</f>
        <v>9.1666666666666661</v>
      </c>
      <c r="AI122" s="14">
        <f t="shared" si="38"/>
        <v>7.7083333333333339</v>
      </c>
      <c r="AJ122" s="14">
        <v>4.078775526331653E-2</v>
      </c>
      <c r="AK122" s="15">
        <v>3</v>
      </c>
      <c r="AL122" s="15">
        <v>2</v>
      </c>
      <c r="AM122" s="15">
        <v>10</v>
      </c>
      <c r="AN122" s="15">
        <v>10</v>
      </c>
      <c r="AO122" s="15">
        <f>AVERAGE(Table1382[[#This Row],[6Di Access to foreign television (cable/ satellite)]:[6Dii Access to foreign newspapers]])</f>
        <v>10</v>
      </c>
      <c r="AP122" s="15">
        <v>10</v>
      </c>
      <c r="AQ122" s="14">
        <f t="shared" si="32"/>
        <v>5.0081575510526637</v>
      </c>
      <c r="AR122" s="14">
        <v>10</v>
      </c>
      <c r="AS122" s="14">
        <v>0</v>
      </c>
      <c r="AT122" s="14">
        <v>0</v>
      </c>
      <c r="AU122" s="14">
        <f t="shared" si="28"/>
        <v>0</v>
      </c>
      <c r="AV122" s="14">
        <f t="shared" si="33"/>
        <v>5</v>
      </c>
      <c r="AW122" s="16">
        <f>AVERAGE(Table1382[[#This Row],[RULE OF LAW]],Table1382[[#This Row],[SECURITY &amp; SAFETY]],Table1382[[#This Row],[PERSONAL FREEDOM (minus S&amp;S and RoL)]],Table1382[[#This Row],[PERSONAL FREEDOM (minus S&amp;S and RoL)]])</f>
        <v>5.8832006330262745</v>
      </c>
      <c r="AX122" s="17">
        <v>6.24</v>
      </c>
      <c r="AY122" s="18">
        <f>AVERAGE(Table1382[[#This Row],[PERSONAL FREEDOM]:[ECONOMIC FREEDOM]])</f>
        <v>6.0616003165131378</v>
      </c>
      <c r="AZ122" s="19">
        <f t="shared" si="34"/>
        <v>114</v>
      </c>
      <c r="BA122" s="20">
        <f t="shared" si="35"/>
        <v>6.06</v>
      </c>
      <c r="BB122" s="16">
        <f>Table1382[[#This Row],[1 Rule of Law]]</f>
        <v>5.2</v>
      </c>
      <c r="BC122" s="16">
        <f>Table1382[[#This Row],[2 Security &amp; Safety]]</f>
        <v>6.5795395116840325</v>
      </c>
      <c r="BD122" s="16">
        <f t="shared" si="36"/>
        <v>5.876631510210534</v>
      </c>
      <c r="BE122" s="1"/>
      <c r="BF122" s="1"/>
    </row>
    <row r="123" spans="1:58" ht="15" customHeight="1" x14ac:dyDescent="0.2">
      <c r="A123" s="13" t="s">
        <v>65</v>
      </c>
      <c r="B123" s="14">
        <v>9.4999999999999982</v>
      </c>
      <c r="C123" s="14">
        <v>7.7801766416146148</v>
      </c>
      <c r="D123" s="14">
        <v>8.2305540546286675</v>
      </c>
      <c r="E123" s="14">
        <v>8.5</v>
      </c>
      <c r="F123" s="14">
        <v>9.68</v>
      </c>
      <c r="G123" s="14">
        <v>10</v>
      </c>
      <c r="H123" s="14">
        <v>10</v>
      </c>
      <c r="I123" s="14">
        <v>10</v>
      </c>
      <c r="J123" s="14">
        <v>10</v>
      </c>
      <c r="K123" s="14">
        <v>10</v>
      </c>
      <c r="L123" s="14">
        <f>AVERAGE(Table1382[[#This Row],[2Bi Disappearance]:[2Bv Terrorism Injured ]])</f>
        <v>10</v>
      </c>
      <c r="M123" s="14">
        <v>9.5</v>
      </c>
      <c r="N123" s="14">
        <v>10</v>
      </c>
      <c r="O123" s="15">
        <v>5</v>
      </c>
      <c r="P123" s="15">
        <f>AVERAGE(Table1382[[#This Row],[2Ci Female Genital Mutilation]:[2Ciii Equal Inheritance Rights]])</f>
        <v>8.1666666666666661</v>
      </c>
      <c r="Q123" s="14">
        <f t="shared" si="30"/>
        <v>9.2822222222222219</v>
      </c>
      <c r="R123" s="14">
        <v>10</v>
      </c>
      <c r="S123" s="14">
        <v>10</v>
      </c>
      <c r="T123" s="14">
        <v>10</v>
      </c>
      <c r="U123" s="14">
        <f t="shared" si="31"/>
        <v>10</v>
      </c>
      <c r="V123" s="14">
        <v>10</v>
      </c>
      <c r="W123" s="14">
        <v>10</v>
      </c>
      <c r="X123" s="14">
        <f>AVERAGE(Table1382[[#This Row],[4A Freedom to establish religious organizations]:[4B Autonomy of religious organizations]])</f>
        <v>10</v>
      </c>
      <c r="Y123" s="14">
        <v>10</v>
      </c>
      <c r="Z123" s="14">
        <v>10</v>
      </c>
      <c r="AA123" s="14">
        <v>10</v>
      </c>
      <c r="AB123" s="14">
        <v>10</v>
      </c>
      <c r="AC123" s="14">
        <v>10</v>
      </c>
      <c r="AD123" s="14">
        <f>AVERAGE(Table1382[[#This Row],[5Ci Political parties]:[5Ciii Educational, sporting and cultural organizations]])</f>
        <v>10</v>
      </c>
      <c r="AE123" s="14">
        <v>10</v>
      </c>
      <c r="AF123" s="14">
        <v>10</v>
      </c>
      <c r="AG123" s="14">
        <v>10</v>
      </c>
      <c r="AH123" s="14">
        <f>AVERAGE(Table1382[[#This Row],[5Di Political parties]:[5Diii Educational, sporting and cultural organizations5]])</f>
        <v>10</v>
      </c>
      <c r="AI123" s="14">
        <f t="shared" si="38"/>
        <v>10</v>
      </c>
      <c r="AJ123" s="14">
        <v>10</v>
      </c>
      <c r="AK123" s="15">
        <v>9.3333333333333339</v>
      </c>
      <c r="AL123" s="15">
        <v>8.75</v>
      </c>
      <c r="AM123" s="15">
        <v>10</v>
      </c>
      <c r="AN123" s="15">
        <v>10</v>
      </c>
      <c r="AO123" s="15">
        <f>AVERAGE(Table1382[[#This Row],[6Di Access to foreign television (cable/ satellite)]:[6Dii Access to foreign newspapers]])</f>
        <v>10</v>
      </c>
      <c r="AP123" s="15">
        <v>10</v>
      </c>
      <c r="AQ123" s="14">
        <f t="shared" si="32"/>
        <v>9.6166666666666671</v>
      </c>
      <c r="AR123" s="14">
        <v>0</v>
      </c>
      <c r="AS123" s="14">
        <v>10</v>
      </c>
      <c r="AT123" s="14">
        <v>10</v>
      </c>
      <c r="AU123" s="14">
        <f t="shared" ref="AU123:AU142" si="39">AVERAGE(AS123:AT123)</f>
        <v>10</v>
      </c>
      <c r="AV123" s="14">
        <f t="shared" si="33"/>
        <v>5</v>
      </c>
      <c r="AW123" s="16">
        <f>AVERAGE(Table1382[[#This Row],[RULE OF LAW]],Table1382[[#This Row],[SECURITY &amp; SAFETY]],Table1382[[#This Row],[PERSONAL FREEDOM (minus S&amp;S and RoL)]],Table1382[[#This Row],[PERSONAL FREEDOM (minus S&amp;S and RoL)]])</f>
        <v>8.9072222222222219</v>
      </c>
      <c r="AX123" s="17">
        <v>7.4</v>
      </c>
      <c r="AY123" s="18">
        <f>AVERAGE(Table1382[[#This Row],[PERSONAL FREEDOM]:[ECONOMIC FREEDOM]])</f>
        <v>8.1536111111111111</v>
      </c>
      <c r="AZ123" s="19">
        <f t="shared" si="34"/>
        <v>27</v>
      </c>
      <c r="BA123" s="20">
        <f t="shared" si="35"/>
        <v>8.15</v>
      </c>
      <c r="BB123" s="16">
        <f>Table1382[[#This Row],[1 Rule of Law]]</f>
        <v>8.5</v>
      </c>
      <c r="BC123" s="16">
        <f>Table1382[[#This Row],[2 Security &amp; Safety]]</f>
        <v>9.2822222222222219</v>
      </c>
      <c r="BD123" s="16">
        <f t="shared" si="36"/>
        <v>8.9233333333333338</v>
      </c>
      <c r="BE123" s="1"/>
      <c r="BF123" s="1"/>
    </row>
    <row r="124" spans="1:58" ht="15" customHeight="1" x14ac:dyDescent="0.2">
      <c r="A124" s="13" t="s">
        <v>51</v>
      </c>
      <c r="B124" s="14" t="s">
        <v>49</v>
      </c>
      <c r="C124" s="14" t="s">
        <v>49</v>
      </c>
      <c r="D124" s="14" t="s">
        <v>49</v>
      </c>
      <c r="E124" s="14">
        <v>7.9209379999999996</v>
      </c>
      <c r="F124" s="14">
        <v>9.7199999999999989</v>
      </c>
      <c r="G124" s="14">
        <v>10</v>
      </c>
      <c r="H124" s="14">
        <v>10</v>
      </c>
      <c r="I124" s="14">
        <v>10</v>
      </c>
      <c r="J124" s="14">
        <v>10</v>
      </c>
      <c r="K124" s="14">
        <v>10</v>
      </c>
      <c r="L124" s="14">
        <f>AVERAGE(Table1382[[#This Row],[2Bi Disappearance]:[2Bv Terrorism Injured ]])</f>
        <v>10</v>
      </c>
      <c r="M124" s="14">
        <v>9.5</v>
      </c>
      <c r="N124" s="14">
        <v>10</v>
      </c>
      <c r="O124" s="15">
        <v>10</v>
      </c>
      <c r="P124" s="15">
        <f>AVERAGE(Table1382[[#This Row],[2Ci Female Genital Mutilation]:[2Ciii Equal Inheritance Rights]])</f>
        <v>9.8333333333333339</v>
      </c>
      <c r="Q124" s="14">
        <f t="shared" si="30"/>
        <v>9.8511111111111109</v>
      </c>
      <c r="R124" s="14">
        <v>10</v>
      </c>
      <c r="S124" s="14">
        <v>10</v>
      </c>
      <c r="T124" s="14">
        <v>10</v>
      </c>
      <c r="U124" s="14">
        <f t="shared" si="31"/>
        <v>10</v>
      </c>
      <c r="V124" s="14">
        <v>10</v>
      </c>
      <c r="W124" s="14">
        <v>10</v>
      </c>
      <c r="X124" s="14">
        <f>AVERAGE(Table1382[[#This Row],[4A Freedom to establish religious organizations]:[4B Autonomy of religious organizations]])</f>
        <v>10</v>
      </c>
      <c r="Y124" s="14">
        <v>10</v>
      </c>
      <c r="Z124" s="14">
        <v>10</v>
      </c>
      <c r="AA124" s="14">
        <v>10</v>
      </c>
      <c r="AB124" s="14">
        <v>10</v>
      </c>
      <c r="AC124" s="14">
        <v>10</v>
      </c>
      <c r="AD124" s="14">
        <f>AVERAGE(Table1382[[#This Row],[5Ci Political parties]:[5Ciii Educational, sporting and cultural organizations]])</f>
        <v>10</v>
      </c>
      <c r="AE124" s="14">
        <v>10</v>
      </c>
      <c r="AF124" s="14">
        <v>10</v>
      </c>
      <c r="AG124" s="14">
        <v>10</v>
      </c>
      <c r="AH124" s="14">
        <f>AVERAGE(Table1382[[#This Row],[5Di Political parties]:[5Diii Educational, sporting and cultural organizations5]])</f>
        <v>10</v>
      </c>
      <c r="AI124" s="14">
        <f t="shared" si="38"/>
        <v>10</v>
      </c>
      <c r="AJ124" s="14">
        <v>10</v>
      </c>
      <c r="AK124" s="15">
        <v>8.3333333333333339</v>
      </c>
      <c r="AL124" s="15">
        <v>9.25</v>
      </c>
      <c r="AM124" s="15">
        <v>10</v>
      </c>
      <c r="AN124" s="15">
        <v>10</v>
      </c>
      <c r="AO124" s="15">
        <f>AVERAGE(Table1382[[#This Row],[6Di Access to foreign television (cable/ satellite)]:[6Dii Access to foreign newspapers]])</f>
        <v>10</v>
      </c>
      <c r="AP124" s="15">
        <v>10</v>
      </c>
      <c r="AQ124" s="14">
        <f t="shared" si="32"/>
        <v>9.5166666666666675</v>
      </c>
      <c r="AR124" s="14">
        <v>10</v>
      </c>
      <c r="AS124" s="14">
        <v>10</v>
      </c>
      <c r="AT124" s="14">
        <v>10</v>
      </c>
      <c r="AU124" s="14">
        <f t="shared" si="39"/>
        <v>10</v>
      </c>
      <c r="AV124" s="14">
        <f t="shared" si="33"/>
        <v>10</v>
      </c>
      <c r="AW124" s="16">
        <f>AVERAGE(Table1382[[#This Row],[RULE OF LAW]],Table1382[[#This Row],[SECURITY &amp; SAFETY]],Table1382[[#This Row],[PERSONAL FREEDOM (minus S&amp;S and RoL)]],Table1382[[#This Row],[PERSONAL FREEDOM (minus S&amp;S and RoL)]])</f>
        <v>9.3946789444444434</v>
      </c>
      <c r="AX124" s="17">
        <v>8.19</v>
      </c>
      <c r="AY124" s="18">
        <f>AVERAGE(Table1382[[#This Row],[PERSONAL FREEDOM]:[ECONOMIC FREEDOM]])</f>
        <v>8.7923394722222206</v>
      </c>
      <c r="AZ124" s="19">
        <f t="shared" si="34"/>
        <v>3</v>
      </c>
      <c r="BA124" s="20">
        <f t="shared" si="35"/>
        <v>8.7899999999999991</v>
      </c>
      <c r="BB124" s="16">
        <f>Table1382[[#This Row],[1 Rule of Law]]</f>
        <v>7.9209379999999996</v>
      </c>
      <c r="BC124" s="16">
        <f>Table1382[[#This Row],[2 Security &amp; Safety]]</f>
        <v>9.8511111111111109</v>
      </c>
      <c r="BD124" s="16">
        <f t="shared" si="36"/>
        <v>9.9033333333333324</v>
      </c>
      <c r="BE124" s="1"/>
      <c r="BF124" s="1"/>
    </row>
    <row r="125" spans="1:58" ht="15" customHeight="1" x14ac:dyDescent="0.2">
      <c r="A125" s="13" t="s">
        <v>205</v>
      </c>
      <c r="B125" s="14" t="s">
        <v>49</v>
      </c>
      <c r="C125" s="14" t="s">
        <v>49</v>
      </c>
      <c r="D125" s="14" t="s">
        <v>49</v>
      </c>
      <c r="E125" s="14">
        <v>4.8327629999999999</v>
      </c>
      <c r="F125" s="14">
        <v>8.92</v>
      </c>
      <c r="G125" s="14">
        <v>5</v>
      </c>
      <c r="H125" s="14">
        <v>10</v>
      </c>
      <c r="I125" s="14">
        <v>5</v>
      </c>
      <c r="J125" s="14">
        <v>9.7236879606394364</v>
      </c>
      <c r="K125" s="14">
        <v>9.8778409931248028</v>
      </c>
      <c r="L125" s="14">
        <f>AVERAGE(Table1382[[#This Row],[2Bi Disappearance]:[2Bv Terrorism Injured ]])</f>
        <v>7.9203057907528489</v>
      </c>
      <c r="M125" s="14">
        <v>10</v>
      </c>
      <c r="N125" s="14">
        <v>5</v>
      </c>
      <c r="O125" s="15">
        <v>10</v>
      </c>
      <c r="P125" s="15">
        <f>AVERAGE(Table1382[[#This Row],[2Ci Female Genital Mutilation]:[2Ciii Equal Inheritance Rights]])</f>
        <v>8.3333333333333339</v>
      </c>
      <c r="Q125" s="14">
        <f t="shared" si="30"/>
        <v>8.3912130413620627</v>
      </c>
      <c r="R125" s="14">
        <v>0</v>
      </c>
      <c r="S125" s="14">
        <v>5</v>
      </c>
      <c r="T125" s="14">
        <v>10</v>
      </c>
      <c r="U125" s="14">
        <f t="shared" si="31"/>
        <v>5</v>
      </c>
      <c r="V125" s="14">
        <v>5</v>
      </c>
      <c r="W125" s="14">
        <v>6.666666666666667</v>
      </c>
      <c r="X125" s="14">
        <f>AVERAGE(Table1382[[#This Row],[4A Freedom to establish religious organizations]:[4B Autonomy of religious organizations]])</f>
        <v>5.8333333333333339</v>
      </c>
      <c r="Y125" s="14">
        <v>0</v>
      </c>
      <c r="Z125" s="14">
        <v>0</v>
      </c>
      <c r="AA125" s="14">
        <v>0</v>
      </c>
      <c r="AB125" s="14">
        <v>3.3333333333333335</v>
      </c>
      <c r="AC125" s="14">
        <v>3.3333333333333335</v>
      </c>
      <c r="AD125" s="14">
        <f>AVERAGE(Table1382[[#This Row],[5Ci Political parties]:[5Ciii Educational, sporting and cultural organizations]])</f>
        <v>2.2222222222222223</v>
      </c>
      <c r="AE125" s="14">
        <v>2.5</v>
      </c>
      <c r="AF125" s="14">
        <v>2.5</v>
      </c>
      <c r="AG125" s="14">
        <v>5</v>
      </c>
      <c r="AH125" s="14">
        <f>AVERAGE(Table1382[[#This Row],[5Di Political parties]:[5Diii Educational, sporting and cultural organizations5]])</f>
        <v>3.3333333333333335</v>
      </c>
      <c r="AI125" s="14">
        <f t="shared" si="38"/>
        <v>1.3888888888888888</v>
      </c>
      <c r="AJ125" s="14">
        <v>10</v>
      </c>
      <c r="AK125" s="15">
        <v>0.33333333333333331</v>
      </c>
      <c r="AL125" s="15">
        <v>1.75</v>
      </c>
      <c r="AM125" s="15">
        <v>3.3333333333333335</v>
      </c>
      <c r="AN125" s="15">
        <v>3.3333333333333335</v>
      </c>
      <c r="AO125" s="15">
        <f>AVERAGE(Table1382[[#This Row],[6Di Access to foreign television (cable/ satellite)]:[6Dii Access to foreign newspapers]])</f>
        <v>3.3333333333333335</v>
      </c>
      <c r="AP125" s="15">
        <v>0</v>
      </c>
      <c r="AQ125" s="14">
        <f t="shared" si="32"/>
        <v>3.0833333333333335</v>
      </c>
      <c r="AR125" s="14">
        <v>10</v>
      </c>
      <c r="AS125" s="14">
        <v>0</v>
      </c>
      <c r="AT125" s="14">
        <v>0</v>
      </c>
      <c r="AU125" s="14">
        <f t="shared" si="39"/>
        <v>0</v>
      </c>
      <c r="AV125" s="14">
        <f t="shared" si="33"/>
        <v>5</v>
      </c>
      <c r="AW125" s="16">
        <f>AVERAGE(Table1382[[#This Row],[RULE OF LAW]],Table1382[[#This Row],[SECURITY &amp; SAFETY]],Table1382[[#This Row],[PERSONAL FREEDOM (minus S&amp;S and RoL)]],Table1382[[#This Row],[PERSONAL FREEDOM (minus S&amp;S and RoL)]])</f>
        <v>5.3365495658960711</v>
      </c>
      <c r="AX125" s="17">
        <v>5.92</v>
      </c>
      <c r="AY125" s="18">
        <f>AVERAGE(Table1382[[#This Row],[PERSONAL FREEDOM]:[ECONOMIC FREEDOM]])</f>
        <v>5.6282747829480355</v>
      </c>
      <c r="AZ125" s="19">
        <f t="shared" si="34"/>
        <v>127</v>
      </c>
      <c r="BA125" s="20">
        <f t="shared" si="35"/>
        <v>5.63</v>
      </c>
      <c r="BB125" s="16">
        <f>Table1382[[#This Row],[1 Rule of Law]]</f>
        <v>4.8327629999999999</v>
      </c>
      <c r="BC125" s="16">
        <f>Table1382[[#This Row],[2 Security &amp; Safety]]</f>
        <v>8.3912130413620627</v>
      </c>
      <c r="BD125" s="16">
        <f t="shared" si="36"/>
        <v>4.0611111111111118</v>
      </c>
      <c r="BE125" s="1"/>
      <c r="BF125" s="1"/>
    </row>
    <row r="126" spans="1:58" ht="15" customHeight="1" x14ac:dyDescent="0.2">
      <c r="A126" s="13" t="s">
        <v>70</v>
      </c>
      <c r="B126" s="14" t="s">
        <v>49</v>
      </c>
      <c r="C126" s="14" t="s">
        <v>49</v>
      </c>
      <c r="D126" s="14" t="s">
        <v>49</v>
      </c>
      <c r="E126" s="14">
        <v>6.8598029999999994</v>
      </c>
      <c r="F126" s="14" t="s">
        <v>49</v>
      </c>
      <c r="G126" s="14">
        <v>10</v>
      </c>
      <c r="H126" s="14">
        <v>10</v>
      </c>
      <c r="I126" s="14">
        <v>5</v>
      </c>
      <c r="J126" s="14">
        <v>10</v>
      </c>
      <c r="K126" s="14">
        <v>9.9707434798553489</v>
      </c>
      <c r="L126" s="14">
        <f>AVERAGE(Table1382[[#This Row],[2Bi Disappearance]:[2Bv Terrorism Injured ]])</f>
        <v>8.9941486959710701</v>
      </c>
      <c r="M126" s="14">
        <v>10</v>
      </c>
      <c r="N126" s="14">
        <v>5</v>
      </c>
      <c r="O126" s="15">
        <v>5</v>
      </c>
      <c r="P126" s="15">
        <f>AVERAGE(Table1382[[#This Row],[2Ci Female Genital Mutilation]:[2Ciii Equal Inheritance Rights]])</f>
        <v>6.666666666666667</v>
      </c>
      <c r="Q126" s="14">
        <f t="shared" si="30"/>
        <v>7.830407681318869</v>
      </c>
      <c r="R126" s="14">
        <v>5</v>
      </c>
      <c r="S126" s="14">
        <v>10</v>
      </c>
      <c r="T126" s="14">
        <v>10</v>
      </c>
      <c r="U126" s="14">
        <f t="shared" si="31"/>
        <v>8.3333333333333339</v>
      </c>
      <c r="V126" s="14">
        <v>7.5</v>
      </c>
      <c r="W126" s="14">
        <v>6.666666666666667</v>
      </c>
      <c r="X126" s="14">
        <f>AVERAGE(Table1382[[#This Row],[4A Freedom to establish religious organizations]:[4B Autonomy of religious organizations]])</f>
        <v>7.0833333333333339</v>
      </c>
      <c r="Y126" s="14">
        <v>10</v>
      </c>
      <c r="Z126" s="14">
        <v>7.5</v>
      </c>
      <c r="AA126" s="14">
        <v>10</v>
      </c>
      <c r="AB126" s="14">
        <v>6.666666666666667</v>
      </c>
      <c r="AC126" s="14">
        <v>6.666666666666667</v>
      </c>
      <c r="AD126" s="14">
        <f>AVERAGE(Table1382[[#This Row],[5Ci Political parties]:[5Ciii Educational, sporting and cultural organizations]])</f>
        <v>7.7777777777777786</v>
      </c>
      <c r="AE126" s="14">
        <v>7.5</v>
      </c>
      <c r="AF126" s="14">
        <v>7.5</v>
      </c>
      <c r="AG126" s="14">
        <v>10</v>
      </c>
      <c r="AH126" s="14">
        <f>AVERAGE(Table1382[[#This Row],[5Di Political parties]:[5Diii Educational, sporting and cultural organizations5]])</f>
        <v>8.3333333333333339</v>
      </c>
      <c r="AI126" s="14">
        <f t="shared" si="38"/>
        <v>8.4027777777777786</v>
      </c>
      <c r="AJ126" s="14">
        <v>10</v>
      </c>
      <c r="AK126" s="15">
        <v>7.666666666666667</v>
      </c>
      <c r="AL126" s="15">
        <v>7.75</v>
      </c>
      <c r="AM126" s="15">
        <v>10</v>
      </c>
      <c r="AN126" s="15">
        <v>10</v>
      </c>
      <c r="AO126" s="15">
        <f>AVERAGE(Table1382[[#This Row],[6Di Access to foreign television (cable/ satellite)]:[6Dii Access to foreign newspapers]])</f>
        <v>10</v>
      </c>
      <c r="AP126" s="15">
        <v>10</v>
      </c>
      <c r="AQ126" s="14">
        <f t="shared" si="32"/>
        <v>9.0833333333333339</v>
      </c>
      <c r="AR126" s="14">
        <v>5</v>
      </c>
      <c r="AS126" s="14" t="s">
        <v>49</v>
      </c>
      <c r="AT126" s="14">
        <v>0</v>
      </c>
      <c r="AU126" s="14">
        <f t="shared" si="39"/>
        <v>0</v>
      </c>
      <c r="AV126" s="14">
        <f t="shared" si="33"/>
        <v>2.5</v>
      </c>
      <c r="AW126" s="16">
        <f>AVERAGE(Table1382[[#This Row],[RULE OF LAW]],Table1382[[#This Row],[SECURITY &amp; SAFETY]],Table1382[[#This Row],[PERSONAL FREEDOM (minus S&amp;S and RoL)]],Table1382[[#This Row],[PERSONAL FREEDOM (minus S&amp;S and RoL)]])</f>
        <v>7.2128304481074945</v>
      </c>
      <c r="AX126" s="17">
        <v>7.55</v>
      </c>
      <c r="AY126" s="18">
        <f>AVERAGE(Table1382[[#This Row],[PERSONAL FREEDOM]:[ECONOMIC FREEDOM]])</f>
        <v>7.3814152240537467</v>
      </c>
      <c r="AZ126" s="19">
        <f t="shared" si="34"/>
        <v>51</v>
      </c>
      <c r="BA126" s="20">
        <f t="shared" si="35"/>
        <v>7.38</v>
      </c>
      <c r="BB126" s="16">
        <f>Table1382[[#This Row],[1 Rule of Law]]</f>
        <v>6.8598029999999994</v>
      </c>
      <c r="BC126" s="16">
        <f>Table1382[[#This Row],[2 Security &amp; Safety]]</f>
        <v>7.830407681318869</v>
      </c>
      <c r="BD126" s="16">
        <f t="shared" si="36"/>
        <v>7.0805555555555557</v>
      </c>
      <c r="BE126" s="1"/>
      <c r="BF126" s="1"/>
    </row>
    <row r="127" spans="1:58" ht="15" customHeight="1" x14ac:dyDescent="0.2">
      <c r="A127" s="13" t="s">
        <v>137</v>
      </c>
      <c r="B127" s="14">
        <v>4.3333333333333339</v>
      </c>
      <c r="C127" s="14">
        <v>4.8477860522136647</v>
      </c>
      <c r="D127" s="14">
        <v>4.8737149278533538</v>
      </c>
      <c r="E127" s="14">
        <v>4.6999999999999993</v>
      </c>
      <c r="F127" s="14">
        <v>4.9200000000000008</v>
      </c>
      <c r="G127" s="14">
        <v>10</v>
      </c>
      <c r="H127" s="14">
        <v>10</v>
      </c>
      <c r="I127" s="14">
        <v>7.5</v>
      </c>
      <c r="J127" s="14">
        <v>10</v>
      </c>
      <c r="K127" s="14">
        <v>9.994064082650052</v>
      </c>
      <c r="L127" s="14">
        <f>AVERAGE(Table1382[[#This Row],[2Bi Disappearance]:[2Bv Terrorism Injured ]])</f>
        <v>9.4988128165300107</v>
      </c>
      <c r="M127" s="14">
        <v>8.5</v>
      </c>
      <c r="N127" s="14">
        <v>10</v>
      </c>
      <c r="O127" s="15">
        <v>5</v>
      </c>
      <c r="P127" s="15">
        <f>AVERAGE(Table1382[[#This Row],[2Ci Female Genital Mutilation]:[2Ciii Equal Inheritance Rights]])</f>
        <v>7.833333333333333</v>
      </c>
      <c r="Q127" s="14">
        <f t="shared" si="30"/>
        <v>7.4173820499544476</v>
      </c>
      <c r="R127" s="14">
        <v>10</v>
      </c>
      <c r="S127" s="14">
        <v>5</v>
      </c>
      <c r="T127" s="14">
        <v>10</v>
      </c>
      <c r="U127" s="14">
        <f t="shared" si="31"/>
        <v>8.3333333333333339</v>
      </c>
      <c r="V127" s="14">
        <v>7.5</v>
      </c>
      <c r="W127" s="14">
        <v>10</v>
      </c>
      <c r="X127" s="14">
        <f>AVERAGE(Table1382[[#This Row],[4A Freedom to establish religious organizations]:[4B Autonomy of religious organizations]])</f>
        <v>8.75</v>
      </c>
      <c r="Y127" s="14">
        <v>7.5</v>
      </c>
      <c r="Z127" s="14">
        <v>7.5</v>
      </c>
      <c r="AA127" s="14">
        <v>6.666666666666667</v>
      </c>
      <c r="AB127" s="14">
        <v>6.666666666666667</v>
      </c>
      <c r="AC127" s="14">
        <v>6.666666666666667</v>
      </c>
      <c r="AD127" s="14">
        <f>AVERAGE(Table1382[[#This Row],[5Ci Political parties]:[5Ciii Educational, sporting and cultural organizations]])</f>
        <v>6.666666666666667</v>
      </c>
      <c r="AE127" s="14">
        <v>5</v>
      </c>
      <c r="AF127" s="14">
        <v>7.5</v>
      </c>
      <c r="AG127" s="14">
        <v>10</v>
      </c>
      <c r="AH127" s="14">
        <f>AVERAGE(Table1382[[#This Row],[5Di Political parties]:[5Diii Educational, sporting and cultural organizations5]])</f>
        <v>7.5</v>
      </c>
      <c r="AI127" s="14">
        <f t="shared" si="38"/>
        <v>7.291666666666667</v>
      </c>
      <c r="AJ127" s="14">
        <v>10</v>
      </c>
      <c r="AK127" s="15">
        <v>4.666666666666667</v>
      </c>
      <c r="AL127" s="15">
        <v>5.25</v>
      </c>
      <c r="AM127" s="15">
        <v>6.666666666666667</v>
      </c>
      <c r="AN127" s="15">
        <v>3.3333333333333335</v>
      </c>
      <c r="AO127" s="15">
        <f>AVERAGE(Table1382[[#This Row],[6Di Access to foreign television (cable/ satellite)]:[6Dii Access to foreign newspapers]])</f>
        <v>5</v>
      </c>
      <c r="AP127" s="15">
        <v>10</v>
      </c>
      <c r="AQ127" s="14">
        <f t="shared" si="32"/>
        <v>6.9833333333333343</v>
      </c>
      <c r="AR127" s="14">
        <v>10</v>
      </c>
      <c r="AS127" s="14">
        <v>0</v>
      </c>
      <c r="AT127" s="14">
        <v>0</v>
      </c>
      <c r="AU127" s="14">
        <f t="shared" si="39"/>
        <v>0</v>
      </c>
      <c r="AV127" s="14">
        <f t="shared" si="33"/>
        <v>5</v>
      </c>
      <c r="AW127" s="16">
        <f>AVERAGE(Table1382[[#This Row],[RULE OF LAW]],Table1382[[#This Row],[SECURITY &amp; SAFETY]],Table1382[[#This Row],[PERSONAL FREEDOM (minus S&amp;S and RoL)]],Table1382[[#This Row],[PERSONAL FREEDOM (minus S&amp;S and RoL)]])</f>
        <v>6.665178845821945</v>
      </c>
      <c r="AX127" s="17">
        <v>6.27</v>
      </c>
      <c r="AY127" s="18">
        <f>AVERAGE(Table1382[[#This Row],[PERSONAL FREEDOM]:[ECONOMIC FREEDOM]])</f>
        <v>6.4675894229109723</v>
      </c>
      <c r="AZ127" s="19">
        <f t="shared" si="34"/>
        <v>100</v>
      </c>
      <c r="BA127" s="20">
        <f t="shared" si="35"/>
        <v>6.47</v>
      </c>
      <c r="BB127" s="16">
        <f>Table1382[[#This Row],[1 Rule of Law]]</f>
        <v>4.6999999999999993</v>
      </c>
      <c r="BC127" s="16">
        <f>Table1382[[#This Row],[2 Security &amp; Safety]]</f>
        <v>7.4173820499544476</v>
      </c>
      <c r="BD127" s="16">
        <f t="shared" si="36"/>
        <v>7.2716666666666665</v>
      </c>
      <c r="BE127" s="1"/>
      <c r="BF127" s="1"/>
    </row>
    <row r="128" spans="1:58" ht="15" customHeight="1" x14ac:dyDescent="0.2">
      <c r="A128" s="13" t="s">
        <v>147</v>
      </c>
      <c r="B128" s="14">
        <v>6.4333333333333336</v>
      </c>
      <c r="C128" s="14">
        <v>4.3208545453908878</v>
      </c>
      <c r="D128" s="14">
        <v>5.9274172742438811</v>
      </c>
      <c r="E128" s="14">
        <v>5.6000000000000005</v>
      </c>
      <c r="F128" s="14">
        <v>7.6</v>
      </c>
      <c r="G128" s="14">
        <v>5</v>
      </c>
      <c r="H128" s="14">
        <v>9.3618888848804964</v>
      </c>
      <c r="I128" s="14">
        <v>5</v>
      </c>
      <c r="J128" s="14">
        <v>1.4326184472756378</v>
      </c>
      <c r="K128" s="14">
        <v>0</v>
      </c>
      <c r="L128" s="14">
        <f>AVERAGE(Table1382[[#This Row],[2Bi Disappearance]:[2Bv Terrorism Injured ]])</f>
        <v>4.1589014664312263</v>
      </c>
      <c r="M128" s="14">
        <v>10</v>
      </c>
      <c r="N128" s="14">
        <v>10</v>
      </c>
      <c r="O128" s="15">
        <v>5</v>
      </c>
      <c r="P128" s="15">
        <f>AVERAGE(Table1382[[#This Row],[2Ci Female Genital Mutilation]:[2Ciii Equal Inheritance Rights]])</f>
        <v>8.3333333333333339</v>
      </c>
      <c r="Q128" s="14">
        <f t="shared" si="30"/>
        <v>6.6974115999215202</v>
      </c>
      <c r="R128" s="14">
        <v>10</v>
      </c>
      <c r="S128" s="14">
        <v>10</v>
      </c>
      <c r="T128" s="14">
        <v>10</v>
      </c>
      <c r="U128" s="14">
        <f t="shared" si="31"/>
        <v>10</v>
      </c>
      <c r="V128" s="14">
        <v>7.5</v>
      </c>
      <c r="W128" s="14">
        <v>10</v>
      </c>
      <c r="X128" s="14">
        <f>AVERAGE(Table1382[[#This Row],[4A Freedom to establish religious organizations]:[4B Autonomy of religious organizations]])</f>
        <v>8.75</v>
      </c>
      <c r="Y128" s="14">
        <v>7.5</v>
      </c>
      <c r="Z128" s="14">
        <v>10</v>
      </c>
      <c r="AA128" s="14">
        <v>6.666666666666667</v>
      </c>
      <c r="AB128" s="14">
        <v>6.666666666666667</v>
      </c>
      <c r="AC128" s="14">
        <v>10</v>
      </c>
      <c r="AD128" s="14">
        <f>AVERAGE(Table1382[[#This Row],[5Ci Political parties]:[5Ciii Educational, sporting and cultural organizations]])</f>
        <v>7.7777777777777786</v>
      </c>
      <c r="AE128" s="14">
        <v>7.5</v>
      </c>
      <c r="AF128" s="14">
        <v>7.5</v>
      </c>
      <c r="AG128" s="14">
        <v>10</v>
      </c>
      <c r="AH128" s="14">
        <f>AVERAGE(Table1382[[#This Row],[5Di Political parties]:[5Diii Educational, sporting and cultural organizations5]])</f>
        <v>8.3333333333333339</v>
      </c>
      <c r="AI128" s="14">
        <f t="shared" si="38"/>
        <v>8.4027777777777786</v>
      </c>
      <c r="AJ128" s="14">
        <v>2.9200326250201809</v>
      </c>
      <c r="AK128" s="15">
        <v>4.666666666666667</v>
      </c>
      <c r="AL128" s="15">
        <v>3.25</v>
      </c>
      <c r="AM128" s="15">
        <v>10</v>
      </c>
      <c r="AN128" s="15">
        <v>6.666666666666667</v>
      </c>
      <c r="AO128" s="15">
        <f>AVERAGE(Table1382[[#This Row],[6Di Access to foreign television (cable/ satellite)]:[6Dii Access to foreign newspapers]])</f>
        <v>8.3333333333333339</v>
      </c>
      <c r="AP128" s="15">
        <v>3.3333333333333335</v>
      </c>
      <c r="AQ128" s="14">
        <f t="shared" si="32"/>
        <v>4.5006731916707032</v>
      </c>
      <c r="AR128" s="14">
        <v>5</v>
      </c>
      <c r="AS128" s="14">
        <v>10</v>
      </c>
      <c r="AT128" s="14">
        <v>10</v>
      </c>
      <c r="AU128" s="14">
        <f t="shared" si="39"/>
        <v>10</v>
      </c>
      <c r="AV128" s="14">
        <f t="shared" si="33"/>
        <v>7.5</v>
      </c>
      <c r="AW128" s="16">
        <f>AVERAGE(Table1382[[#This Row],[RULE OF LAW]],Table1382[[#This Row],[SECURITY &amp; SAFETY]],Table1382[[#This Row],[PERSONAL FREEDOM (minus S&amp;S and RoL)]],Table1382[[#This Row],[PERSONAL FREEDOM (minus S&amp;S and RoL)]])</f>
        <v>6.9896979969252291</v>
      </c>
      <c r="AX128" s="17">
        <v>6.81</v>
      </c>
      <c r="AY128" s="18">
        <f>AVERAGE(Table1382[[#This Row],[PERSONAL FREEDOM]:[ECONOMIC FREEDOM]])</f>
        <v>6.8998489984626143</v>
      </c>
      <c r="AZ128" s="19">
        <f t="shared" si="34"/>
        <v>73</v>
      </c>
      <c r="BA128" s="20">
        <f t="shared" si="35"/>
        <v>6.9</v>
      </c>
      <c r="BB128" s="16">
        <f>Table1382[[#This Row],[1 Rule of Law]]</f>
        <v>5.6000000000000005</v>
      </c>
      <c r="BC128" s="16">
        <f>Table1382[[#This Row],[2 Security &amp; Safety]]</f>
        <v>6.6974115999215202</v>
      </c>
      <c r="BD128" s="16">
        <f t="shared" si="36"/>
        <v>7.8306901938896969</v>
      </c>
      <c r="BE128" s="1"/>
      <c r="BF128" s="1"/>
    </row>
    <row r="129" spans="1:58" ht="15" customHeight="1" x14ac:dyDescent="0.2">
      <c r="A129" s="13" t="s">
        <v>188</v>
      </c>
      <c r="B129" s="14" t="s">
        <v>49</v>
      </c>
      <c r="C129" s="14" t="s">
        <v>49</v>
      </c>
      <c r="D129" s="14" t="s">
        <v>49</v>
      </c>
      <c r="E129" s="14">
        <v>4.2477780000000003</v>
      </c>
      <c r="F129" s="14">
        <v>5.88</v>
      </c>
      <c r="G129" s="14">
        <v>10</v>
      </c>
      <c r="H129" s="14">
        <v>10</v>
      </c>
      <c r="I129" s="14" t="s">
        <v>49</v>
      </c>
      <c r="J129" s="14">
        <v>10</v>
      </c>
      <c r="K129" s="14">
        <v>10</v>
      </c>
      <c r="L129" s="14">
        <f>AVERAGE(Table1382[[#This Row],[2Bi Disappearance]:[2Bv Terrorism Injured ]])</f>
        <v>10</v>
      </c>
      <c r="M129" s="14">
        <v>8.8000000000000007</v>
      </c>
      <c r="N129" s="14">
        <v>10</v>
      </c>
      <c r="O129" s="15">
        <v>10</v>
      </c>
      <c r="P129" s="15">
        <f>AVERAGE(Table1382[[#This Row],[2Ci Female Genital Mutilation]:[2Ciii Equal Inheritance Rights]])</f>
        <v>9.6</v>
      </c>
      <c r="Q129" s="14">
        <f t="shared" si="30"/>
        <v>8.4933333333333323</v>
      </c>
      <c r="R129" s="14">
        <v>5</v>
      </c>
      <c r="S129" s="14">
        <v>0</v>
      </c>
      <c r="T129" s="14">
        <v>10</v>
      </c>
      <c r="U129" s="14">
        <f t="shared" si="31"/>
        <v>5</v>
      </c>
      <c r="V129" s="14">
        <v>7.5</v>
      </c>
      <c r="W129" s="14">
        <v>6.666666666666667</v>
      </c>
      <c r="X129" s="14">
        <f>AVERAGE(Table1382[[#This Row],[4A Freedom to establish religious organizations]:[4B Autonomy of religious organizations]])</f>
        <v>7.0833333333333339</v>
      </c>
      <c r="Y129" s="14">
        <v>10</v>
      </c>
      <c r="Z129" s="14">
        <v>5</v>
      </c>
      <c r="AA129" s="14">
        <v>6.666666666666667</v>
      </c>
      <c r="AB129" s="14">
        <v>3.3333333333333335</v>
      </c>
      <c r="AC129" s="14">
        <v>3.3333333333333335</v>
      </c>
      <c r="AD129" s="14">
        <f>AVERAGE(Table1382[[#This Row],[5Ci Political parties]:[5Ciii Educational, sporting and cultural organizations]])</f>
        <v>4.4444444444444446</v>
      </c>
      <c r="AE129" s="14">
        <v>7.5</v>
      </c>
      <c r="AF129" s="14">
        <v>5</v>
      </c>
      <c r="AG129" s="14">
        <v>5</v>
      </c>
      <c r="AH129" s="14">
        <f>AVERAGE(Table1382[[#This Row],[5Di Political parties]:[5Diii Educational, sporting and cultural organizations5]])</f>
        <v>5.833333333333333</v>
      </c>
      <c r="AI129" s="14">
        <f t="shared" si="38"/>
        <v>6.3194444444444438</v>
      </c>
      <c r="AJ129" s="14">
        <v>10</v>
      </c>
      <c r="AK129" s="15">
        <v>2.3333333333333335</v>
      </c>
      <c r="AL129" s="15">
        <v>3.25</v>
      </c>
      <c r="AM129" s="15">
        <v>6.666666666666667</v>
      </c>
      <c r="AN129" s="15">
        <v>6.666666666666667</v>
      </c>
      <c r="AO129" s="15">
        <f>AVERAGE(Table1382[[#This Row],[6Di Access to foreign television (cable/ satellite)]:[6Dii Access to foreign newspapers]])</f>
        <v>6.666666666666667</v>
      </c>
      <c r="AP129" s="15">
        <v>10</v>
      </c>
      <c r="AQ129" s="14">
        <f t="shared" si="32"/>
        <v>6.45</v>
      </c>
      <c r="AR129" s="14">
        <v>10</v>
      </c>
      <c r="AS129" s="14">
        <v>0</v>
      </c>
      <c r="AT129" s="14">
        <v>0</v>
      </c>
      <c r="AU129" s="14">
        <f t="shared" si="39"/>
        <v>0</v>
      </c>
      <c r="AV129" s="14">
        <f t="shared" si="33"/>
        <v>5</v>
      </c>
      <c r="AW129" s="16">
        <f>AVERAGE(Table1382[[#This Row],[RULE OF LAW]],Table1382[[#This Row],[SECURITY &amp; SAFETY]],Table1382[[#This Row],[PERSONAL FREEDOM (minus S&amp;S and RoL)]],Table1382[[#This Row],[PERSONAL FREEDOM (minus S&amp;S and RoL)]])</f>
        <v>6.1705556111111104</v>
      </c>
      <c r="AX129" s="17">
        <v>5.77</v>
      </c>
      <c r="AY129" s="18">
        <f>AVERAGE(Table1382[[#This Row],[PERSONAL FREEDOM]:[ECONOMIC FREEDOM]])</f>
        <v>5.970277805555555</v>
      </c>
      <c r="AZ129" s="19">
        <f t="shared" si="34"/>
        <v>116</v>
      </c>
      <c r="BA129" s="20">
        <f t="shared" si="35"/>
        <v>5.97</v>
      </c>
      <c r="BB129" s="16">
        <f>Table1382[[#This Row],[1 Rule of Law]]</f>
        <v>4.2477780000000003</v>
      </c>
      <c r="BC129" s="16">
        <f>Table1382[[#This Row],[2 Security &amp; Safety]]</f>
        <v>8.4933333333333323</v>
      </c>
      <c r="BD129" s="16">
        <f t="shared" si="36"/>
        <v>5.9705555555555545</v>
      </c>
      <c r="BE129" s="1"/>
      <c r="BF129" s="1"/>
    </row>
    <row r="130" spans="1:58" ht="15" customHeight="1" x14ac:dyDescent="0.2">
      <c r="A130" s="13" t="s">
        <v>124</v>
      </c>
      <c r="B130" s="14" t="s">
        <v>49</v>
      </c>
      <c r="C130" s="14" t="s">
        <v>49</v>
      </c>
      <c r="D130" s="14" t="s">
        <v>49</v>
      </c>
      <c r="E130" s="14">
        <v>5.2000789999999997</v>
      </c>
      <c r="F130" s="14">
        <v>0</v>
      </c>
      <c r="G130" s="14">
        <v>10</v>
      </c>
      <c r="H130" s="14">
        <v>10</v>
      </c>
      <c r="I130" s="14">
        <v>7.5</v>
      </c>
      <c r="J130" s="14">
        <v>10</v>
      </c>
      <c r="K130" s="14">
        <v>10</v>
      </c>
      <c r="L130" s="14">
        <f>AVERAGE(Table1382[[#This Row],[2Bi Disappearance]:[2Bv Terrorism Injured ]])</f>
        <v>9.5</v>
      </c>
      <c r="M130" s="14">
        <v>10</v>
      </c>
      <c r="N130" s="14">
        <v>7.5</v>
      </c>
      <c r="O130" s="15" t="s">
        <v>49</v>
      </c>
      <c r="P130" s="15">
        <f>AVERAGE(Table1382[[#This Row],[2Ci Female Genital Mutilation]:[2Ciii Equal Inheritance Rights]])</f>
        <v>8.75</v>
      </c>
      <c r="Q130" s="14">
        <f t="shared" ref="Q130:Q142" si="40">AVERAGE(F130,L130,P130)</f>
        <v>6.083333333333333</v>
      </c>
      <c r="R130" s="14">
        <v>10</v>
      </c>
      <c r="S130" s="14">
        <v>10</v>
      </c>
      <c r="T130" s="14">
        <v>10</v>
      </c>
      <c r="U130" s="14">
        <f t="shared" ref="U130:U142" si="41">AVERAGE(R130:T130)</f>
        <v>10</v>
      </c>
      <c r="V130" s="14" t="s">
        <v>49</v>
      </c>
      <c r="W130" s="14" t="s">
        <v>49</v>
      </c>
      <c r="X130" s="14" t="s">
        <v>49</v>
      </c>
      <c r="Y130" s="14" t="s">
        <v>49</v>
      </c>
      <c r="Z130" s="14" t="s">
        <v>49</v>
      </c>
      <c r="AA130" s="14" t="s">
        <v>49</v>
      </c>
      <c r="AB130" s="14" t="s">
        <v>49</v>
      </c>
      <c r="AC130" s="14" t="s">
        <v>49</v>
      </c>
      <c r="AD130" s="14" t="s">
        <v>49</v>
      </c>
      <c r="AE130" s="14" t="s">
        <v>49</v>
      </c>
      <c r="AF130" s="14" t="s">
        <v>49</v>
      </c>
      <c r="AG130" s="14" t="s">
        <v>49</v>
      </c>
      <c r="AH130" s="14" t="s">
        <v>49</v>
      </c>
      <c r="AI130" s="14" t="s">
        <v>49</v>
      </c>
      <c r="AJ130" s="14">
        <v>10</v>
      </c>
      <c r="AK130" s="15">
        <v>8</v>
      </c>
      <c r="AL130" s="15">
        <v>7.5</v>
      </c>
      <c r="AM130" s="15" t="s">
        <v>49</v>
      </c>
      <c r="AN130" s="15" t="s">
        <v>49</v>
      </c>
      <c r="AO130" s="15" t="s">
        <v>49</v>
      </c>
      <c r="AP130" s="15" t="s">
        <v>49</v>
      </c>
      <c r="AQ130" s="14">
        <f t="shared" ref="AQ130:AQ142" si="42">AVERAGE(AJ130:AL130,AO130:AP130)</f>
        <v>8.5</v>
      </c>
      <c r="AR130" s="14" t="s">
        <v>49</v>
      </c>
      <c r="AS130" s="14">
        <v>0</v>
      </c>
      <c r="AT130" s="14">
        <v>0</v>
      </c>
      <c r="AU130" s="14">
        <f t="shared" si="39"/>
        <v>0</v>
      </c>
      <c r="AV130" s="14">
        <f t="shared" ref="AV130:AV142" si="43">AVERAGE(AU130,AR130)</f>
        <v>0</v>
      </c>
      <c r="AW130" s="16">
        <f>AVERAGE(Table1382[[#This Row],[RULE OF LAW]],Table1382[[#This Row],[SECURITY &amp; SAFETY]],Table1382[[#This Row],[PERSONAL FREEDOM (minus S&amp;S and RoL)]],Table1382[[#This Row],[PERSONAL FREEDOM (minus S&amp;S and RoL)]])</f>
        <v>5.9041864166666667</v>
      </c>
      <c r="AX130" s="17">
        <v>7.13</v>
      </c>
      <c r="AY130" s="18">
        <f>AVERAGE(Table1382[[#This Row],[PERSONAL FREEDOM]:[ECONOMIC FREEDOM]])</f>
        <v>6.5170932083333337</v>
      </c>
      <c r="AZ130" s="19">
        <f t="shared" ref="AZ130:AZ142" si="44">RANK(BA130,$BA$2:$BA$142)</f>
        <v>98</v>
      </c>
      <c r="BA130" s="20">
        <f t="shared" ref="BA130:BA142" si="45">ROUND(AY130, 2)</f>
        <v>6.52</v>
      </c>
      <c r="BB130" s="16">
        <f>Table1382[[#This Row],[1 Rule of Law]]</f>
        <v>5.2000789999999997</v>
      </c>
      <c r="BC130" s="16">
        <f>Table1382[[#This Row],[2 Security &amp; Safety]]</f>
        <v>6.083333333333333</v>
      </c>
      <c r="BD130" s="16">
        <f t="shared" ref="BD130:BD142" si="46">AVERAGE(AQ130,U130,AI130,AV130,X130)</f>
        <v>6.166666666666667</v>
      </c>
      <c r="BE130" s="1"/>
      <c r="BF130" s="1"/>
    </row>
    <row r="131" spans="1:58" ht="15" customHeight="1" x14ac:dyDescent="0.2">
      <c r="A131" s="13" t="s">
        <v>175</v>
      </c>
      <c r="B131" s="14">
        <v>4.9333333333333336</v>
      </c>
      <c r="C131" s="14">
        <v>5.5559579376737869</v>
      </c>
      <c r="D131" s="14">
        <v>5.2459871956282331</v>
      </c>
      <c r="E131" s="14">
        <v>5.2</v>
      </c>
      <c r="F131" s="14">
        <v>9.120000000000001</v>
      </c>
      <c r="G131" s="14">
        <v>10</v>
      </c>
      <c r="H131" s="14">
        <v>10</v>
      </c>
      <c r="I131" s="14">
        <v>7.5</v>
      </c>
      <c r="J131" s="14">
        <v>10</v>
      </c>
      <c r="K131" s="14">
        <v>10</v>
      </c>
      <c r="L131" s="14">
        <f>AVERAGE(Table1382[[#This Row],[2Bi Disappearance]:[2Bv Terrorism Injured ]])</f>
        <v>9.5</v>
      </c>
      <c r="M131" s="14">
        <v>10</v>
      </c>
      <c r="N131" s="14">
        <v>7.5</v>
      </c>
      <c r="O131" s="15">
        <v>5</v>
      </c>
      <c r="P131" s="15">
        <f>AVERAGE(Table1382[[#This Row],[2Ci Female Genital Mutilation]:[2Ciii Equal Inheritance Rights]])</f>
        <v>7.5</v>
      </c>
      <c r="Q131" s="14">
        <f t="shared" si="40"/>
        <v>8.706666666666667</v>
      </c>
      <c r="R131" s="14">
        <v>0</v>
      </c>
      <c r="S131" s="14">
        <v>5</v>
      </c>
      <c r="T131" s="14">
        <v>10</v>
      </c>
      <c r="U131" s="14">
        <f t="shared" si="41"/>
        <v>5</v>
      </c>
      <c r="V131" s="14">
        <v>2.5</v>
      </c>
      <c r="W131" s="14">
        <v>0</v>
      </c>
      <c r="X131" s="14">
        <f>AVERAGE(Table1382[[#This Row],[4A Freedom to establish religious organizations]:[4B Autonomy of religious organizations]])</f>
        <v>1.25</v>
      </c>
      <c r="Y131" s="14">
        <v>2.5</v>
      </c>
      <c r="Z131" s="14">
        <v>2.5</v>
      </c>
      <c r="AA131" s="14">
        <v>3.3333333333333335</v>
      </c>
      <c r="AB131" s="14">
        <v>6.666666666666667</v>
      </c>
      <c r="AC131" s="14">
        <v>6.666666666666667</v>
      </c>
      <c r="AD131" s="14">
        <f>AVERAGE(Table1382[[#This Row],[5Ci Political parties]:[5Ciii Educational, sporting and cultural organizations]])</f>
        <v>5.5555555555555562</v>
      </c>
      <c r="AE131" s="14">
        <v>2.5</v>
      </c>
      <c r="AF131" s="14">
        <v>5</v>
      </c>
      <c r="AG131" s="14">
        <v>7.5</v>
      </c>
      <c r="AH131" s="14">
        <f>AVERAGE(Table1382[[#This Row],[5Di Political parties]:[5Diii Educational, sporting and cultural organizations5]])</f>
        <v>5</v>
      </c>
      <c r="AI131" s="14">
        <f t="shared" ref="AI131:AI142" si="47">AVERAGE(Y131:Z131,AD131,AH131)</f>
        <v>3.8888888888888893</v>
      </c>
      <c r="AJ131" s="14">
        <v>10</v>
      </c>
      <c r="AK131" s="15">
        <v>1</v>
      </c>
      <c r="AL131" s="15">
        <v>2.25</v>
      </c>
      <c r="AM131" s="15">
        <v>6.666666666666667</v>
      </c>
      <c r="AN131" s="15">
        <v>3.3333333333333335</v>
      </c>
      <c r="AO131" s="15">
        <f>AVERAGE(Table1382[[#This Row],[6Di Access to foreign television (cable/ satellite)]:[6Dii Access to foreign newspapers]])</f>
        <v>5</v>
      </c>
      <c r="AP131" s="15">
        <v>0</v>
      </c>
      <c r="AQ131" s="14">
        <f t="shared" si="42"/>
        <v>3.65</v>
      </c>
      <c r="AR131" s="14">
        <v>10</v>
      </c>
      <c r="AS131" s="14">
        <v>0</v>
      </c>
      <c r="AT131" s="14">
        <v>0</v>
      </c>
      <c r="AU131" s="14">
        <f t="shared" si="39"/>
        <v>0</v>
      </c>
      <c r="AV131" s="14">
        <f t="shared" si="43"/>
        <v>5</v>
      </c>
      <c r="AW131" s="16">
        <f>AVERAGE(Table1382[[#This Row],[RULE OF LAW]],Table1382[[#This Row],[SECURITY &amp; SAFETY]],Table1382[[#This Row],[PERSONAL FREEDOM (minus S&amp;S and RoL)]],Table1382[[#This Row],[PERSONAL FREEDOM (minus S&amp;S and RoL)]])</f>
        <v>5.3555555555555561</v>
      </c>
      <c r="AX131" s="17">
        <v>6.9</v>
      </c>
      <c r="AY131" s="18">
        <f>AVERAGE(Table1382[[#This Row],[PERSONAL FREEDOM]:[ECONOMIC FREEDOM]])</f>
        <v>6.1277777777777782</v>
      </c>
      <c r="AZ131" s="19">
        <f t="shared" si="44"/>
        <v>112</v>
      </c>
      <c r="BA131" s="20">
        <f t="shared" si="45"/>
        <v>6.13</v>
      </c>
      <c r="BB131" s="16">
        <f>Table1382[[#This Row],[1 Rule of Law]]</f>
        <v>5.2</v>
      </c>
      <c r="BC131" s="16">
        <f>Table1382[[#This Row],[2 Security &amp; Safety]]</f>
        <v>8.706666666666667</v>
      </c>
      <c r="BD131" s="16">
        <f t="shared" si="46"/>
        <v>3.7577777777777781</v>
      </c>
      <c r="BE131" s="1"/>
      <c r="BF131" s="1"/>
    </row>
    <row r="132" spans="1:58" ht="15" customHeight="1" x14ac:dyDescent="0.2">
      <c r="A132" s="13" t="s">
        <v>120</v>
      </c>
      <c r="B132" s="14">
        <v>4.8</v>
      </c>
      <c r="C132" s="14">
        <v>5.5175251780547461</v>
      </c>
      <c r="D132" s="14">
        <v>4.1950737665552937</v>
      </c>
      <c r="E132" s="14">
        <v>4.8</v>
      </c>
      <c r="F132" s="14">
        <v>8.68</v>
      </c>
      <c r="G132" s="14">
        <v>10</v>
      </c>
      <c r="H132" s="14">
        <v>7.6865086655809041</v>
      </c>
      <c r="I132" s="14">
        <v>1.25</v>
      </c>
      <c r="J132" s="14">
        <v>7.224214839426776</v>
      </c>
      <c r="K132" s="14">
        <v>0</v>
      </c>
      <c r="L132" s="14">
        <f>AVERAGE(Table1382[[#This Row],[2Bi Disappearance]:[2Bv Terrorism Injured ]])</f>
        <v>5.2321447010015358</v>
      </c>
      <c r="M132" s="14">
        <v>9.5</v>
      </c>
      <c r="N132" s="14">
        <v>10</v>
      </c>
      <c r="O132" s="15">
        <v>5</v>
      </c>
      <c r="P132" s="15">
        <f>AVERAGE(Table1382[[#This Row],[2Ci Female Genital Mutilation]:[2Ciii Equal Inheritance Rights]])</f>
        <v>8.1666666666666661</v>
      </c>
      <c r="Q132" s="14">
        <f t="shared" si="40"/>
        <v>7.3596037892227342</v>
      </c>
      <c r="R132" s="14">
        <v>10</v>
      </c>
      <c r="S132" s="14">
        <v>5</v>
      </c>
      <c r="T132" s="14">
        <v>10</v>
      </c>
      <c r="U132" s="14">
        <f t="shared" si="41"/>
        <v>8.3333333333333339</v>
      </c>
      <c r="V132" s="14">
        <v>5</v>
      </c>
      <c r="W132" s="14">
        <v>3.3333333333333335</v>
      </c>
      <c r="X132" s="14">
        <f>AVERAGE(Table1382[[#This Row],[4A Freedom to establish religious organizations]:[4B Autonomy of religious organizations]])</f>
        <v>4.166666666666667</v>
      </c>
      <c r="Y132" s="14">
        <v>5</v>
      </c>
      <c r="Z132" s="14">
        <v>5</v>
      </c>
      <c r="AA132" s="14">
        <v>3.3333333333333335</v>
      </c>
      <c r="AB132" s="14">
        <v>6.666666666666667</v>
      </c>
      <c r="AC132" s="14">
        <v>6.666666666666667</v>
      </c>
      <c r="AD132" s="14">
        <f>AVERAGE(Table1382[[#This Row],[5Ci Political parties]:[5Ciii Educational, sporting and cultural organizations]])</f>
        <v>5.5555555555555562</v>
      </c>
      <c r="AE132" s="14">
        <v>7.5</v>
      </c>
      <c r="AF132" s="14">
        <v>7.5</v>
      </c>
      <c r="AG132" s="14">
        <v>7.5</v>
      </c>
      <c r="AH132" s="14">
        <f>AVERAGE(Table1382[[#This Row],[5Di Political parties]:[5Diii Educational, sporting and cultural organizations5]])</f>
        <v>7.5</v>
      </c>
      <c r="AI132" s="14">
        <f t="shared" si="47"/>
        <v>5.7638888888888893</v>
      </c>
      <c r="AJ132" s="14">
        <v>10</v>
      </c>
      <c r="AK132" s="15">
        <v>3</v>
      </c>
      <c r="AL132" s="15">
        <v>5.5</v>
      </c>
      <c r="AM132" s="15">
        <v>6.666666666666667</v>
      </c>
      <c r="AN132" s="15">
        <v>6.666666666666667</v>
      </c>
      <c r="AO132" s="15">
        <f>AVERAGE(Table1382[[#This Row],[6Di Access to foreign television (cable/ satellite)]:[6Dii Access to foreign newspapers]])</f>
        <v>6.666666666666667</v>
      </c>
      <c r="AP132" s="15">
        <v>3.3333333333333335</v>
      </c>
      <c r="AQ132" s="14">
        <f t="shared" si="42"/>
        <v>5.7</v>
      </c>
      <c r="AR132" s="14">
        <v>10</v>
      </c>
      <c r="AS132" s="14">
        <v>10</v>
      </c>
      <c r="AT132" s="14">
        <v>10</v>
      </c>
      <c r="AU132" s="14">
        <f t="shared" si="39"/>
        <v>10</v>
      </c>
      <c r="AV132" s="14">
        <f t="shared" si="43"/>
        <v>10</v>
      </c>
      <c r="AW132" s="16">
        <f>AVERAGE(Table1382[[#This Row],[RULE OF LAW]],Table1382[[#This Row],[SECURITY &amp; SAFETY]],Table1382[[#This Row],[PERSONAL FREEDOM (minus S&amp;S and RoL)]],Table1382[[#This Row],[PERSONAL FREEDOM (minus S&amp;S and RoL)]])</f>
        <v>6.4362898361945717</v>
      </c>
      <c r="AX132" s="17">
        <v>6.98</v>
      </c>
      <c r="AY132" s="18">
        <f>AVERAGE(Table1382[[#This Row],[PERSONAL FREEDOM]:[ECONOMIC FREEDOM]])</f>
        <v>6.7081449180972861</v>
      </c>
      <c r="AZ132" s="19">
        <f t="shared" si="44"/>
        <v>84</v>
      </c>
      <c r="BA132" s="20">
        <f t="shared" si="45"/>
        <v>6.71</v>
      </c>
      <c r="BB132" s="16">
        <f>Table1382[[#This Row],[1 Rule of Law]]</f>
        <v>4.8</v>
      </c>
      <c r="BC132" s="16">
        <f>Table1382[[#This Row],[2 Security &amp; Safety]]</f>
        <v>7.3596037892227342</v>
      </c>
      <c r="BD132" s="16">
        <f t="shared" si="46"/>
        <v>6.7927777777777774</v>
      </c>
      <c r="BE132" s="1"/>
      <c r="BF132" s="1"/>
    </row>
    <row r="133" spans="1:58" ht="15" customHeight="1" x14ac:dyDescent="0.2">
      <c r="A133" s="13" t="s">
        <v>145</v>
      </c>
      <c r="B133" s="14">
        <v>2.7333333333333338</v>
      </c>
      <c r="C133" s="14">
        <v>5.1281219016575106</v>
      </c>
      <c r="D133" s="14">
        <v>4.3085187284066206</v>
      </c>
      <c r="E133" s="14">
        <v>4.0999999999999996</v>
      </c>
      <c r="F133" s="14">
        <v>6.48</v>
      </c>
      <c r="G133" s="14">
        <v>10</v>
      </c>
      <c r="H133" s="14">
        <v>9.4419325265888894</v>
      </c>
      <c r="I133" s="14">
        <v>5</v>
      </c>
      <c r="J133" s="14">
        <v>9.7622043226930586</v>
      </c>
      <c r="K133" s="14">
        <v>9.9524408645386124</v>
      </c>
      <c r="L133" s="14">
        <f>AVERAGE(Table1382[[#This Row],[2Bi Disappearance]:[2Bv Terrorism Injured ]])</f>
        <v>8.8313155427641128</v>
      </c>
      <c r="M133" s="14">
        <v>9.5</v>
      </c>
      <c r="N133" s="14">
        <v>10</v>
      </c>
      <c r="O133" s="15" t="s">
        <v>49</v>
      </c>
      <c r="P133" s="15">
        <f>AVERAGE(Table1382[[#This Row],[2Ci Female Genital Mutilation]:[2Ciii Equal Inheritance Rights]])</f>
        <v>9.75</v>
      </c>
      <c r="Q133" s="14">
        <f t="shared" si="40"/>
        <v>8.3537718475880371</v>
      </c>
      <c r="R133" s="14">
        <v>0</v>
      </c>
      <c r="S133" s="14">
        <v>10</v>
      </c>
      <c r="T133" s="14">
        <v>5</v>
      </c>
      <c r="U133" s="14">
        <f t="shared" si="41"/>
        <v>5</v>
      </c>
      <c r="V133" s="14">
        <v>7.5</v>
      </c>
      <c r="W133" s="14">
        <v>3.3333333333333335</v>
      </c>
      <c r="X133" s="14">
        <f>AVERAGE(Table1382[[#This Row],[4A Freedom to establish religious organizations]:[4B Autonomy of religious organizations]])</f>
        <v>5.416666666666667</v>
      </c>
      <c r="Y133" s="14">
        <v>7.5</v>
      </c>
      <c r="Z133" s="14">
        <v>7.5</v>
      </c>
      <c r="AA133" s="14">
        <v>3.3333333333333335</v>
      </c>
      <c r="AB133" s="14">
        <v>3.3333333333333335</v>
      </c>
      <c r="AC133" s="14">
        <v>6.666666666666667</v>
      </c>
      <c r="AD133" s="14">
        <f>AVERAGE(Table1382[[#This Row],[5Ci Political parties]:[5Ciii Educational, sporting and cultural organizations]])</f>
        <v>4.4444444444444446</v>
      </c>
      <c r="AE133" s="14">
        <v>5</v>
      </c>
      <c r="AF133" s="14">
        <v>5</v>
      </c>
      <c r="AG133" s="14">
        <v>7.5</v>
      </c>
      <c r="AH133" s="14">
        <f>AVERAGE(Table1382[[#This Row],[5Di Political parties]:[5Diii Educational, sporting and cultural organizations5]])</f>
        <v>5.833333333333333</v>
      </c>
      <c r="AI133" s="14">
        <f t="shared" si="47"/>
        <v>6.3194444444444438</v>
      </c>
      <c r="AJ133" s="14">
        <v>10</v>
      </c>
      <c r="AK133" s="15">
        <v>3.3333333333333335</v>
      </c>
      <c r="AL133" s="15">
        <v>5</v>
      </c>
      <c r="AM133" s="15">
        <v>10</v>
      </c>
      <c r="AN133" s="15">
        <v>10</v>
      </c>
      <c r="AO133" s="15">
        <f>AVERAGE(Table1382[[#This Row],[6Di Access to foreign television (cable/ satellite)]:[6Dii Access to foreign newspapers]])</f>
        <v>10</v>
      </c>
      <c r="AP133" s="15">
        <v>10</v>
      </c>
      <c r="AQ133" s="14">
        <f t="shared" si="42"/>
        <v>7.666666666666667</v>
      </c>
      <c r="AR133" s="14" t="s">
        <v>49</v>
      </c>
      <c r="AS133" s="14">
        <v>0</v>
      </c>
      <c r="AT133" s="14">
        <v>0</v>
      </c>
      <c r="AU133" s="14">
        <f t="shared" si="39"/>
        <v>0</v>
      </c>
      <c r="AV133" s="14">
        <f t="shared" si="43"/>
        <v>0</v>
      </c>
      <c r="AW133" s="16">
        <f>AVERAGE(Table1382[[#This Row],[RULE OF LAW]],Table1382[[#This Row],[SECURITY &amp; SAFETY]],Table1382[[#This Row],[PERSONAL FREEDOM (minus S&amp;S and RoL)]],Table1382[[#This Row],[PERSONAL FREEDOM (minus S&amp;S and RoL)]])</f>
        <v>5.5537207396747874</v>
      </c>
      <c r="AX133" s="17">
        <v>7.31</v>
      </c>
      <c r="AY133" s="18">
        <f>AVERAGE(Table1382[[#This Row],[PERSONAL FREEDOM]:[ECONOMIC FREEDOM]])</f>
        <v>6.4318603698373931</v>
      </c>
      <c r="AZ133" s="19">
        <f t="shared" si="44"/>
        <v>102</v>
      </c>
      <c r="BA133" s="20">
        <f t="shared" si="45"/>
        <v>6.43</v>
      </c>
      <c r="BB133" s="16">
        <f>Table1382[[#This Row],[1 Rule of Law]]</f>
        <v>4.0999999999999996</v>
      </c>
      <c r="BC133" s="16">
        <f>Table1382[[#This Row],[2 Security &amp; Safety]]</f>
        <v>8.3537718475880371</v>
      </c>
      <c r="BD133" s="16">
        <f t="shared" si="46"/>
        <v>4.8805555555555555</v>
      </c>
      <c r="BE133" s="1"/>
      <c r="BF133" s="1"/>
    </row>
    <row r="134" spans="1:58" ht="15" customHeight="1" x14ac:dyDescent="0.2">
      <c r="A134" s="13" t="s">
        <v>134</v>
      </c>
      <c r="B134" s="14">
        <v>5.0999999999999996</v>
      </c>
      <c r="C134" s="14">
        <v>5.1852539745015598</v>
      </c>
      <c r="D134" s="14">
        <v>3.9324416274660572</v>
      </c>
      <c r="E134" s="14">
        <v>4.6999999999999993</v>
      </c>
      <c r="F134" s="14">
        <v>7.92</v>
      </c>
      <c r="G134" s="14">
        <v>10</v>
      </c>
      <c r="H134" s="14">
        <v>10</v>
      </c>
      <c r="I134" s="14">
        <v>7.5</v>
      </c>
      <c r="J134" s="14">
        <v>10</v>
      </c>
      <c r="K134" s="14">
        <v>9.910812531285293</v>
      </c>
      <c r="L134" s="14">
        <f>AVERAGE(Table1382[[#This Row],[2Bi Disappearance]:[2Bv Terrorism Injured ]])</f>
        <v>9.4821625062570583</v>
      </c>
      <c r="M134" s="14">
        <v>10</v>
      </c>
      <c r="N134" s="14">
        <v>10</v>
      </c>
      <c r="O134" s="15">
        <v>0</v>
      </c>
      <c r="P134" s="15">
        <f>AVERAGE(Table1382[[#This Row],[2Ci Female Genital Mutilation]:[2Ciii Equal Inheritance Rights]])</f>
        <v>6.666666666666667</v>
      </c>
      <c r="Q134" s="14">
        <f t="shared" si="40"/>
        <v>8.0229430576412408</v>
      </c>
      <c r="R134" s="14">
        <v>5</v>
      </c>
      <c r="S134" s="14">
        <v>10</v>
      </c>
      <c r="T134" s="14">
        <v>10</v>
      </c>
      <c r="U134" s="14">
        <f t="shared" si="41"/>
        <v>8.3333333333333339</v>
      </c>
      <c r="V134" s="14">
        <v>10</v>
      </c>
      <c r="W134" s="14">
        <v>10</v>
      </c>
      <c r="X134" s="14">
        <f>AVERAGE(Table1382[[#This Row],[4A Freedom to establish religious organizations]:[4B Autonomy of religious organizations]])</f>
        <v>10</v>
      </c>
      <c r="Y134" s="14">
        <v>7.5</v>
      </c>
      <c r="Z134" s="14">
        <v>7.5</v>
      </c>
      <c r="AA134" s="14">
        <v>3.3333333333333335</v>
      </c>
      <c r="AB134" s="14">
        <v>3.3333333333333335</v>
      </c>
      <c r="AC134" s="14">
        <v>6.666666666666667</v>
      </c>
      <c r="AD134" s="14">
        <f>AVERAGE(Table1382[[#This Row],[5Ci Political parties]:[5Ciii Educational, sporting and cultural organizations]])</f>
        <v>4.4444444444444446</v>
      </c>
      <c r="AE134" s="14">
        <v>10</v>
      </c>
      <c r="AF134" s="14">
        <v>7.5</v>
      </c>
      <c r="AG134" s="14">
        <v>10</v>
      </c>
      <c r="AH134" s="14">
        <f>AVERAGE(Table1382[[#This Row],[5Di Political parties]:[5Diii Educational, sporting and cultural organizations5]])</f>
        <v>9.1666666666666661</v>
      </c>
      <c r="AI134" s="14">
        <f t="shared" si="47"/>
        <v>7.1527777777777768</v>
      </c>
      <c r="AJ134" s="14">
        <v>10</v>
      </c>
      <c r="AK134" s="15">
        <v>5</v>
      </c>
      <c r="AL134" s="15">
        <v>5</v>
      </c>
      <c r="AM134" s="15">
        <v>10</v>
      </c>
      <c r="AN134" s="15">
        <v>10</v>
      </c>
      <c r="AO134" s="15">
        <f>AVERAGE(Table1382[[#This Row],[6Di Access to foreign television (cable/ satellite)]:[6Dii Access to foreign newspapers]])</f>
        <v>10</v>
      </c>
      <c r="AP134" s="15">
        <v>10</v>
      </c>
      <c r="AQ134" s="14">
        <f t="shared" si="42"/>
        <v>8</v>
      </c>
      <c r="AR134" s="14">
        <v>5</v>
      </c>
      <c r="AS134" s="14">
        <v>10</v>
      </c>
      <c r="AT134" s="14">
        <v>10</v>
      </c>
      <c r="AU134" s="14">
        <f t="shared" si="39"/>
        <v>10</v>
      </c>
      <c r="AV134" s="14">
        <f t="shared" si="43"/>
        <v>7.5</v>
      </c>
      <c r="AW134" s="16">
        <f>AVERAGE(Table1382[[#This Row],[RULE OF LAW]],Table1382[[#This Row],[SECURITY &amp; SAFETY]],Table1382[[#This Row],[PERSONAL FREEDOM (minus S&amp;S and RoL)]],Table1382[[#This Row],[PERSONAL FREEDOM (minus S&amp;S and RoL)]])</f>
        <v>7.279346875521421</v>
      </c>
      <c r="AX134" s="17">
        <v>5.87</v>
      </c>
      <c r="AY134" s="18">
        <f>AVERAGE(Table1382[[#This Row],[PERSONAL FREEDOM]:[ECONOMIC FREEDOM]])</f>
        <v>6.5746734377607101</v>
      </c>
      <c r="AZ134" s="19">
        <f t="shared" si="44"/>
        <v>93</v>
      </c>
      <c r="BA134" s="20">
        <f t="shared" si="45"/>
        <v>6.57</v>
      </c>
      <c r="BB134" s="16">
        <f>Table1382[[#This Row],[1 Rule of Law]]</f>
        <v>4.6999999999999993</v>
      </c>
      <c r="BC134" s="16">
        <f>Table1382[[#This Row],[2 Security &amp; Safety]]</f>
        <v>8.0229430576412408</v>
      </c>
      <c r="BD134" s="16">
        <f t="shared" si="46"/>
        <v>8.1972222222222229</v>
      </c>
      <c r="BE134" s="1"/>
      <c r="BF134" s="1"/>
    </row>
    <row r="135" spans="1:58" ht="15" customHeight="1" x14ac:dyDescent="0.2">
      <c r="A135" s="13" t="s">
        <v>185</v>
      </c>
      <c r="B135" s="14">
        <v>6.0666666666666664</v>
      </c>
      <c r="C135" s="14">
        <v>6.0370913245989186</v>
      </c>
      <c r="D135" s="14">
        <v>7.4864907726987084</v>
      </c>
      <c r="E135" s="14">
        <v>6.5</v>
      </c>
      <c r="F135" s="14">
        <v>8.9599999999999991</v>
      </c>
      <c r="G135" s="14">
        <v>10</v>
      </c>
      <c r="H135" s="14">
        <v>10</v>
      </c>
      <c r="I135" s="14">
        <v>10</v>
      </c>
      <c r="J135" s="14">
        <v>10</v>
      </c>
      <c r="K135" s="14">
        <v>10</v>
      </c>
      <c r="L135" s="14">
        <f>AVERAGE(Table1382[[#This Row],[2Bi Disappearance]:[2Bv Terrorism Injured ]])</f>
        <v>10</v>
      </c>
      <c r="M135" s="14">
        <v>7</v>
      </c>
      <c r="N135" s="14">
        <v>5</v>
      </c>
      <c r="O135" s="15">
        <v>10</v>
      </c>
      <c r="P135" s="15">
        <f>AVERAGE(Table1382[[#This Row],[2Ci Female Genital Mutilation]:[2Ciii Equal Inheritance Rights]])</f>
        <v>7.333333333333333</v>
      </c>
      <c r="Q135" s="14">
        <f t="shared" si="40"/>
        <v>8.7644444444444449</v>
      </c>
      <c r="R135" s="14">
        <v>0</v>
      </c>
      <c r="S135" s="14">
        <v>10</v>
      </c>
      <c r="T135" s="14">
        <v>5</v>
      </c>
      <c r="U135" s="14">
        <f t="shared" si="41"/>
        <v>5</v>
      </c>
      <c r="V135" s="14">
        <v>2.5</v>
      </c>
      <c r="W135" s="14">
        <v>3.3333333333333335</v>
      </c>
      <c r="X135" s="14">
        <f>AVERAGE(Table1382[[#This Row],[4A Freedom to establish religious organizations]:[4B Autonomy of religious organizations]])</f>
        <v>2.916666666666667</v>
      </c>
      <c r="Y135" s="14">
        <v>5</v>
      </c>
      <c r="Z135" s="14">
        <v>2.5</v>
      </c>
      <c r="AA135" s="14">
        <v>0</v>
      </c>
      <c r="AB135" s="14">
        <v>3.3333333333333335</v>
      </c>
      <c r="AC135" s="14">
        <v>6.666666666666667</v>
      </c>
      <c r="AD135" s="14">
        <f>AVERAGE(Table1382[[#This Row],[5Ci Political parties]:[5Ciii Educational, sporting and cultural organizations]])</f>
        <v>3.3333333333333335</v>
      </c>
      <c r="AE135" s="14">
        <v>0</v>
      </c>
      <c r="AF135" s="14">
        <v>5</v>
      </c>
      <c r="AG135" s="14">
        <v>10</v>
      </c>
      <c r="AH135" s="14">
        <f>AVERAGE(Table1382[[#This Row],[5Di Political parties]:[5Diii Educational, sporting and cultural organizations5]])</f>
        <v>5</v>
      </c>
      <c r="AI135" s="14">
        <f t="shared" si="47"/>
        <v>3.9583333333333335</v>
      </c>
      <c r="AJ135" s="14">
        <v>10</v>
      </c>
      <c r="AK135" s="15">
        <v>2.3333333333333335</v>
      </c>
      <c r="AL135" s="15">
        <v>4.25</v>
      </c>
      <c r="AM135" s="15">
        <v>10</v>
      </c>
      <c r="AN135" s="15">
        <v>6.666666666666667</v>
      </c>
      <c r="AO135" s="15">
        <f>AVERAGE(Table1382[[#This Row],[6Di Access to foreign television (cable/ satellite)]:[6Dii Access to foreign newspapers]])</f>
        <v>8.3333333333333339</v>
      </c>
      <c r="AP135" s="15">
        <v>3.3333333333333335</v>
      </c>
      <c r="AQ135" s="14">
        <f t="shared" si="42"/>
        <v>5.65</v>
      </c>
      <c r="AR135" s="14">
        <v>10</v>
      </c>
      <c r="AS135" s="14">
        <v>0</v>
      </c>
      <c r="AT135" s="14">
        <v>0</v>
      </c>
      <c r="AU135" s="14">
        <f t="shared" si="39"/>
        <v>0</v>
      </c>
      <c r="AV135" s="14">
        <f t="shared" si="43"/>
        <v>5</v>
      </c>
      <c r="AW135" s="16">
        <f>AVERAGE(Table1382[[#This Row],[RULE OF LAW]],Table1382[[#This Row],[SECURITY &amp; SAFETY]],Table1382[[#This Row],[PERSONAL FREEDOM (minus S&amp;S and RoL)]],Table1382[[#This Row],[PERSONAL FREEDOM (minus S&amp;S and RoL)]])</f>
        <v>6.0686111111111121</v>
      </c>
      <c r="AX135" s="17">
        <v>7.99</v>
      </c>
      <c r="AY135" s="18">
        <f>AVERAGE(Table1382[[#This Row],[PERSONAL FREEDOM]:[ECONOMIC FREEDOM]])</f>
        <v>7.0293055555555561</v>
      </c>
      <c r="AZ135" s="19">
        <f t="shared" si="44"/>
        <v>68</v>
      </c>
      <c r="BA135" s="20">
        <f t="shared" si="45"/>
        <v>7.03</v>
      </c>
      <c r="BB135" s="16">
        <f>Table1382[[#This Row],[1 Rule of Law]]</f>
        <v>6.5</v>
      </c>
      <c r="BC135" s="16">
        <f>Table1382[[#This Row],[2 Security &amp; Safety]]</f>
        <v>8.7644444444444449</v>
      </c>
      <c r="BD135" s="16">
        <f t="shared" si="46"/>
        <v>4.5050000000000008</v>
      </c>
      <c r="BE135" s="1"/>
      <c r="BF135" s="1"/>
    </row>
    <row r="136" spans="1:58" ht="15" customHeight="1" x14ac:dyDescent="0.2">
      <c r="A136" s="13" t="s">
        <v>54</v>
      </c>
      <c r="B136" s="14">
        <v>8.3000000000000007</v>
      </c>
      <c r="C136" s="14">
        <v>7.2354657398026054</v>
      </c>
      <c r="D136" s="14">
        <v>7.5467761711068135</v>
      </c>
      <c r="E136" s="14">
        <v>7.7</v>
      </c>
      <c r="F136" s="14">
        <v>9.5200000000000014</v>
      </c>
      <c r="G136" s="14">
        <v>10</v>
      </c>
      <c r="H136" s="14">
        <v>10</v>
      </c>
      <c r="I136" s="14">
        <v>10</v>
      </c>
      <c r="J136" s="14">
        <v>10</v>
      </c>
      <c r="K136" s="14">
        <v>9.994743326488706</v>
      </c>
      <c r="L136" s="14">
        <f>AVERAGE(Table1382[[#This Row],[2Bi Disappearance]:[2Bv Terrorism Injured ]])</f>
        <v>9.9989486652977408</v>
      </c>
      <c r="M136" s="14">
        <v>9.5</v>
      </c>
      <c r="N136" s="14">
        <v>10</v>
      </c>
      <c r="O136" s="15">
        <v>5</v>
      </c>
      <c r="P136" s="15">
        <f>AVERAGE(Table1382[[#This Row],[2Ci Female Genital Mutilation]:[2Ciii Equal Inheritance Rights]])</f>
        <v>8.1666666666666661</v>
      </c>
      <c r="Q136" s="14">
        <f t="shared" si="40"/>
        <v>9.2285384439881355</v>
      </c>
      <c r="R136" s="14">
        <v>10</v>
      </c>
      <c r="S136" s="14">
        <v>10</v>
      </c>
      <c r="T136" s="14">
        <v>10</v>
      </c>
      <c r="U136" s="14">
        <f t="shared" si="41"/>
        <v>10</v>
      </c>
      <c r="V136" s="14">
        <v>10</v>
      </c>
      <c r="W136" s="14">
        <v>6.666666666666667</v>
      </c>
      <c r="X136" s="14">
        <f>AVERAGE(Table1382[[#This Row],[4A Freedom to establish religious organizations]:[4B Autonomy of religious organizations]])</f>
        <v>8.3333333333333339</v>
      </c>
      <c r="Y136" s="14">
        <v>10</v>
      </c>
      <c r="Z136" s="14">
        <v>10</v>
      </c>
      <c r="AA136" s="14">
        <v>10</v>
      </c>
      <c r="AB136" s="14">
        <v>10</v>
      </c>
      <c r="AC136" s="14">
        <v>10</v>
      </c>
      <c r="AD136" s="14">
        <f>AVERAGE(Table1382[[#This Row],[5Ci Political parties]:[5Ciii Educational, sporting and cultural organizations]])</f>
        <v>10</v>
      </c>
      <c r="AE136" s="14">
        <v>10</v>
      </c>
      <c r="AF136" s="14">
        <v>10</v>
      </c>
      <c r="AG136" s="14">
        <v>10</v>
      </c>
      <c r="AH136" s="14">
        <f>AVERAGE(Table1382[[#This Row],[5Di Political parties]:[5Diii Educational, sporting and cultural organizations5]])</f>
        <v>10</v>
      </c>
      <c r="AI136" s="14">
        <f t="shared" si="47"/>
        <v>10</v>
      </c>
      <c r="AJ136" s="14">
        <v>10</v>
      </c>
      <c r="AK136" s="15">
        <v>8</v>
      </c>
      <c r="AL136" s="15">
        <v>8</v>
      </c>
      <c r="AM136" s="15">
        <v>10</v>
      </c>
      <c r="AN136" s="15">
        <v>10</v>
      </c>
      <c r="AO136" s="15">
        <f>AVERAGE(Table1382[[#This Row],[6Di Access to foreign television (cable/ satellite)]:[6Dii Access to foreign newspapers]])</f>
        <v>10</v>
      </c>
      <c r="AP136" s="15">
        <v>10</v>
      </c>
      <c r="AQ136" s="14">
        <f t="shared" si="42"/>
        <v>9.1999999999999993</v>
      </c>
      <c r="AR136" s="14">
        <v>0</v>
      </c>
      <c r="AS136" s="14">
        <v>10</v>
      </c>
      <c r="AT136" s="14">
        <v>10</v>
      </c>
      <c r="AU136" s="14">
        <f t="shared" si="39"/>
        <v>10</v>
      </c>
      <c r="AV136" s="14">
        <f t="shared" si="43"/>
        <v>5</v>
      </c>
      <c r="AW136" s="16">
        <f>AVERAGE(Table1382[[#This Row],[RULE OF LAW]],Table1382[[#This Row],[SECURITY &amp; SAFETY]],Table1382[[#This Row],[PERSONAL FREEDOM (minus S&amp;S and RoL)]],Table1382[[#This Row],[PERSONAL FREEDOM (minus S&amp;S and RoL)]])</f>
        <v>8.4854679443303667</v>
      </c>
      <c r="AX136" s="17">
        <v>7.85</v>
      </c>
      <c r="AY136" s="18">
        <f>AVERAGE(Table1382[[#This Row],[PERSONAL FREEDOM]:[ECONOMIC FREEDOM]])</f>
        <v>8.167733972165184</v>
      </c>
      <c r="AZ136" s="19">
        <f t="shared" si="44"/>
        <v>26</v>
      </c>
      <c r="BA136" s="20">
        <f t="shared" si="45"/>
        <v>8.17</v>
      </c>
      <c r="BB136" s="16">
        <f>Table1382[[#This Row],[1 Rule of Law]]</f>
        <v>7.7</v>
      </c>
      <c r="BC136" s="16">
        <f>Table1382[[#This Row],[2 Security &amp; Safety]]</f>
        <v>9.2285384439881355</v>
      </c>
      <c r="BD136" s="16">
        <f t="shared" si="46"/>
        <v>8.5066666666666677</v>
      </c>
      <c r="BE136" s="1"/>
      <c r="BF136" s="1"/>
    </row>
    <row r="137" spans="1:58" ht="15" customHeight="1" x14ac:dyDescent="0.2">
      <c r="A137" s="13" t="s">
        <v>69</v>
      </c>
      <c r="B137" s="14">
        <v>7.2666666666666657</v>
      </c>
      <c r="C137" s="14">
        <v>6.5321267037266226</v>
      </c>
      <c r="D137" s="14">
        <v>6.5387777076705014</v>
      </c>
      <c r="E137" s="14">
        <v>6.8000000000000007</v>
      </c>
      <c r="F137" s="14">
        <v>7.84</v>
      </c>
      <c r="G137" s="14">
        <v>10</v>
      </c>
      <c r="H137" s="14">
        <v>9.8006844626967826</v>
      </c>
      <c r="I137" s="14">
        <v>10</v>
      </c>
      <c r="J137" s="14">
        <v>9.8000431107053316</v>
      </c>
      <c r="K137" s="14">
        <v>9.2201681317507944</v>
      </c>
      <c r="L137" s="14">
        <f>AVERAGE(Table1382[[#This Row],[2Bi Disappearance]:[2Bv Terrorism Injured ]])</f>
        <v>9.7641791410305814</v>
      </c>
      <c r="M137" s="14">
        <v>9.5</v>
      </c>
      <c r="N137" s="14">
        <v>10</v>
      </c>
      <c r="O137" s="15">
        <v>10</v>
      </c>
      <c r="P137" s="15">
        <f>AVERAGE(Table1382[[#This Row],[2Ci Female Genital Mutilation]:[2Ciii Equal Inheritance Rights]])</f>
        <v>9.8333333333333339</v>
      </c>
      <c r="Q137" s="14">
        <f t="shared" si="40"/>
        <v>9.1458374914546372</v>
      </c>
      <c r="R137" s="14">
        <v>10</v>
      </c>
      <c r="S137" s="14">
        <v>10</v>
      </c>
      <c r="T137" s="14">
        <v>10</v>
      </c>
      <c r="U137" s="14">
        <f t="shared" si="41"/>
        <v>10</v>
      </c>
      <c r="V137" s="14">
        <v>7.5</v>
      </c>
      <c r="W137" s="14">
        <v>10</v>
      </c>
      <c r="X137" s="14">
        <f>AVERAGE(Table1382[[#This Row],[4A Freedom to establish religious organizations]:[4B Autonomy of religious organizations]])</f>
        <v>8.75</v>
      </c>
      <c r="Y137" s="14">
        <v>10</v>
      </c>
      <c r="Z137" s="14">
        <v>10</v>
      </c>
      <c r="AA137" s="14">
        <v>6.666666666666667</v>
      </c>
      <c r="AB137" s="14">
        <v>10</v>
      </c>
      <c r="AC137" s="14">
        <v>6.666666666666667</v>
      </c>
      <c r="AD137" s="14">
        <f>AVERAGE(Table1382[[#This Row],[5Ci Political parties]:[5Ciii Educational, sporting and cultural organizations]])</f>
        <v>7.7777777777777786</v>
      </c>
      <c r="AE137" s="14">
        <v>7.5</v>
      </c>
      <c r="AF137" s="14">
        <v>7.5</v>
      </c>
      <c r="AG137" s="14">
        <v>10</v>
      </c>
      <c r="AH137" s="14">
        <f>AVERAGE(Table1382[[#This Row],[5Di Political parties]:[5Diii Educational, sporting and cultural organizations5]])</f>
        <v>8.3333333333333339</v>
      </c>
      <c r="AI137" s="14">
        <f t="shared" si="47"/>
        <v>9.0277777777777786</v>
      </c>
      <c r="AJ137" s="14">
        <v>10</v>
      </c>
      <c r="AK137" s="15">
        <v>8.3333333333333339</v>
      </c>
      <c r="AL137" s="15">
        <v>8</v>
      </c>
      <c r="AM137" s="15">
        <v>10</v>
      </c>
      <c r="AN137" s="15">
        <v>10</v>
      </c>
      <c r="AO137" s="15">
        <f>AVERAGE(Table1382[[#This Row],[6Di Access to foreign television (cable/ satellite)]:[6Dii Access to foreign newspapers]])</f>
        <v>10</v>
      </c>
      <c r="AP137" s="15">
        <v>10</v>
      </c>
      <c r="AQ137" s="14">
        <f t="shared" si="42"/>
        <v>9.2666666666666675</v>
      </c>
      <c r="AR137" s="14">
        <v>10</v>
      </c>
      <c r="AS137" s="14">
        <v>10</v>
      </c>
      <c r="AT137" s="14">
        <v>10</v>
      </c>
      <c r="AU137" s="14">
        <f t="shared" si="39"/>
        <v>10</v>
      </c>
      <c r="AV137" s="14">
        <f t="shared" si="43"/>
        <v>10</v>
      </c>
      <c r="AW137" s="16">
        <f>AVERAGE(Table1382[[#This Row],[RULE OF LAW]],Table1382[[#This Row],[SECURITY &amp; SAFETY]],Table1382[[#This Row],[PERSONAL FREEDOM (minus S&amp;S and RoL)]],Table1382[[#This Row],[PERSONAL FREEDOM (minus S&amp;S and RoL)]])</f>
        <v>8.6909038173081044</v>
      </c>
      <c r="AX137" s="17">
        <v>8.06</v>
      </c>
      <c r="AY137" s="18">
        <f>AVERAGE(Table1382[[#This Row],[PERSONAL FREEDOM]:[ECONOMIC FREEDOM]])</f>
        <v>8.3754519086540533</v>
      </c>
      <c r="AZ137" s="19">
        <f t="shared" si="44"/>
        <v>16</v>
      </c>
      <c r="BA137" s="20">
        <f t="shared" si="45"/>
        <v>8.3800000000000008</v>
      </c>
      <c r="BB137" s="16">
        <f>Table1382[[#This Row],[1 Rule of Law]]</f>
        <v>6.8000000000000007</v>
      </c>
      <c r="BC137" s="16">
        <f>Table1382[[#This Row],[2 Security &amp; Safety]]</f>
        <v>9.1458374914546372</v>
      </c>
      <c r="BD137" s="16">
        <f t="shared" si="46"/>
        <v>9.4088888888888889</v>
      </c>
      <c r="BE137" s="1"/>
      <c r="BF137" s="1"/>
    </row>
    <row r="138" spans="1:58" ht="15" customHeight="1" x14ac:dyDescent="0.2">
      <c r="A138" s="13" t="s">
        <v>83</v>
      </c>
      <c r="B138" s="14">
        <v>7.033333333333335</v>
      </c>
      <c r="C138" s="14">
        <v>7.1408485274652289</v>
      </c>
      <c r="D138" s="14">
        <v>5.0352224399015615</v>
      </c>
      <c r="E138" s="14">
        <v>6.4</v>
      </c>
      <c r="F138" s="14">
        <v>7.3599999999999994</v>
      </c>
      <c r="G138" s="14">
        <v>10</v>
      </c>
      <c r="H138" s="14">
        <v>10</v>
      </c>
      <c r="I138" s="14">
        <v>10</v>
      </c>
      <c r="J138" s="14">
        <v>10</v>
      </c>
      <c r="K138" s="14">
        <v>10</v>
      </c>
      <c r="L138" s="14">
        <f>AVERAGE(Table1382[[#This Row],[2Bi Disappearance]:[2Bv Terrorism Injured ]])</f>
        <v>10</v>
      </c>
      <c r="M138" s="14">
        <v>10</v>
      </c>
      <c r="N138" s="14">
        <v>10</v>
      </c>
      <c r="O138" s="15">
        <v>10</v>
      </c>
      <c r="P138" s="15">
        <f>AVERAGE(Table1382[[#This Row],[2Ci Female Genital Mutilation]:[2Ciii Equal Inheritance Rights]])</f>
        <v>10</v>
      </c>
      <c r="Q138" s="14">
        <f t="shared" si="40"/>
        <v>9.1199999999999992</v>
      </c>
      <c r="R138" s="14">
        <v>10</v>
      </c>
      <c r="S138" s="14">
        <v>10</v>
      </c>
      <c r="T138" s="14">
        <v>10</v>
      </c>
      <c r="U138" s="14">
        <f t="shared" si="41"/>
        <v>10</v>
      </c>
      <c r="V138" s="14">
        <v>10</v>
      </c>
      <c r="W138" s="14">
        <v>10</v>
      </c>
      <c r="X138" s="14">
        <f>AVERAGE(Table1382[[#This Row],[4A Freedom to establish religious organizations]:[4B Autonomy of religious organizations]])</f>
        <v>10</v>
      </c>
      <c r="Y138" s="14">
        <v>10</v>
      </c>
      <c r="Z138" s="14">
        <v>10</v>
      </c>
      <c r="AA138" s="14">
        <v>10</v>
      </c>
      <c r="AB138" s="14">
        <v>10</v>
      </c>
      <c r="AC138" s="14">
        <v>10</v>
      </c>
      <c r="AD138" s="14">
        <f>AVERAGE(Table1382[[#This Row],[5Ci Political parties]:[5Ciii Educational, sporting and cultural organizations]])</f>
        <v>10</v>
      </c>
      <c r="AE138" s="14">
        <v>10</v>
      </c>
      <c r="AF138" s="14">
        <v>10</v>
      </c>
      <c r="AG138" s="14">
        <v>10</v>
      </c>
      <c r="AH138" s="14">
        <f>AVERAGE(Table1382[[#This Row],[5Di Political parties]:[5Diii Educational, sporting and cultural organizations5]])</f>
        <v>10</v>
      </c>
      <c r="AI138" s="14">
        <f t="shared" si="47"/>
        <v>10</v>
      </c>
      <c r="AJ138" s="14">
        <v>10</v>
      </c>
      <c r="AK138" s="15">
        <v>7.333333333333333</v>
      </c>
      <c r="AL138" s="15">
        <v>7.75</v>
      </c>
      <c r="AM138" s="15">
        <v>10</v>
      </c>
      <c r="AN138" s="15">
        <v>10</v>
      </c>
      <c r="AO138" s="15">
        <f>AVERAGE(Table1382[[#This Row],[6Di Access to foreign television (cable/ satellite)]:[6Dii Access to foreign newspapers]])</f>
        <v>10</v>
      </c>
      <c r="AP138" s="15">
        <v>10</v>
      </c>
      <c r="AQ138" s="14">
        <f t="shared" si="42"/>
        <v>9.0166666666666657</v>
      </c>
      <c r="AR138" s="14">
        <v>10</v>
      </c>
      <c r="AS138" s="14">
        <v>10</v>
      </c>
      <c r="AT138" s="14">
        <v>10</v>
      </c>
      <c r="AU138" s="14">
        <f t="shared" si="39"/>
        <v>10</v>
      </c>
      <c r="AV138" s="14">
        <f t="shared" si="43"/>
        <v>10</v>
      </c>
      <c r="AW138" s="16">
        <f>AVERAGE(Table1382[[#This Row],[RULE OF LAW]],Table1382[[#This Row],[SECURITY &amp; SAFETY]],Table1382[[#This Row],[PERSONAL FREEDOM (minus S&amp;S and RoL)]],Table1382[[#This Row],[PERSONAL FREEDOM (minus S&amp;S and RoL)]])</f>
        <v>8.7816666666666663</v>
      </c>
      <c r="AX138" s="17">
        <v>7.15</v>
      </c>
      <c r="AY138" s="18">
        <f>AVERAGE(Table1382[[#This Row],[PERSONAL FREEDOM]:[ECONOMIC FREEDOM]])</f>
        <v>7.9658333333333333</v>
      </c>
      <c r="AZ138" s="19">
        <f t="shared" si="44"/>
        <v>36</v>
      </c>
      <c r="BA138" s="20">
        <f t="shared" si="45"/>
        <v>7.97</v>
      </c>
      <c r="BB138" s="16">
        <f>Table1382[[#This Row],[1 Rule of Law]]</f>
        <v>6.4</v>
      </c>
      <c r="BC138" s="16">
        <f>Table1382[[#This Row],[2 Security &amp; Safety]]</f>
        <v>9.1199999999999992</v>
      </c>
      <c r="BD138" s="16">
        <f t="shared" si="46"/>
        <v>9.8033333333333328</v>
      </c>
      <c r="BE138" s="1"/>
      <c r="BF138" s="1"/>
    </row>
    <row r="139" spans="1:58" ht="15" customHeight="1" x14ac:dyDescent="0.2">
      <c r="A139" s="13" t="s">
        <v>195</v>
      </c>
      <c r="B139" s="14">
        <v>3.0000000000000004</v>
      </c>
      <c r="C139" s="14">
        <v>3.7816877846120978</v>
      </c>
      <c r="D139" s="14">
        <v>2.3692389617938301</v>
      </c>
      <c r="E139" s="14">
        <v>3.1</v>
      </c>
      <c r="F139" s="14">
        <v>0</v>
      </c>
      <c r="G139" s="14">
        <v>10</v>
      </c>
      <c r="H139" s="14">
        <v>10</v>
      </c>
      <c r="I139" s="14">
        <v>10</v>
      </c>
      <c r="J139" s="14">
        <v>9.9961335075559372</v>
      </c>
      <c r="K139" s="14">
        <v>10</v>
      </c>
      <c r="L139" s="14">
        <f>AVERAGE(Table1382[[#This Row],[2Bi Disappearance]:[2Bv Terrorism Injured ]])</f>
        <v>9.9992267015111871</v>
      </c>
      <c r="M139" s="14">
        <v>10</v>
      </c>
      <c r="N139" s="14">
        <v>10</v>
      </c>
      <c r="O139" s="15" t="s">
        <v>49</v>
      </c>
      <c r="P139" s="15">
        <f>AVERAGE(Table1382[[#This Row],[2Ci Female Genital Mutilation]:[2Ciii Equal Inheritance Rights]])</f>
        <v>10</v>
      </c>
      <c r="Q139" s="14">
        <f t="shared" si="40"/>
        <v>6.666408900503729</v>
      </c>
      <c r="R139" s="14">
        <v>5</v>
      </c>
      <c r="S139" s="14">
        <v>10</v>
      </c>
      <c r="T139" s="14">
        <v>10</v>
      </c>
      <c r="U139" s="14">
        <f t="shared" si="41"/>
        <v>8.3333333333333339</v>
      </c>
      <c r="V139" s="14">
        <v>7.5</v>
      </c>
      <c r="W139" s="14">
        <v>6.666666666666667</v>
      </c>
      <c r="X139" s="14">
        <f>AVERAGE(Table1382[[#This Row],[4A Freedom to establish religious organizations]:[4B Autonomy of religious organizations]])</f>
        <v>7.0833333333333339</v>
      </c>
      <c r="Y139" s="14">
        <v>7.5</v>
      </c>
      <c r="Z139" s="14">
        <v>5</v>
      </c>
      <c r="AA139" s="14">
        <v>3.3333333333333335</v>
      </c>
      <c r="AB139" s="14">
        <v>6.666666666666667</v>
      </c>
      <c r="AC139" s="14">
        <v>3.3333333333333335</v>
      </c>
      <c r="AD139" s="14">
        <f>AVERAGE(Table1382[[#This Row],[5Ci Political parties]:[5Ciii Educational, sporting and cultural organizations]])</f>
        <v>4.4444444444444446</v>
      </c>
      <c r="AE139" s="14">
        <v>7.5</v>
      </c>
      <c r="AF139" s="14">
        <v>5</v>
      </c>
      <c r="AG139" s="14">
        <v>5</v>
      </c>
      <c r="AH139" s="14">
        <f>AVERAGE(Table1382[[#This Row],[5Di Political parties]:[5Diii Educational, sporting and cultural organizations5]])</f>
        <v>5.833333333333333</v>
      </c>
      <c r="AI139" s="14">
        <f t="shared" si="47"/>
        <v>5.6944444444444438</v>
      </c>
      <c r="AJ139" s="14">
        <v>10</v>
      </c>
      <c r="AK139" s="15">
        <v>1.3333333333333333</v>
      </c>
      <c r="AL139" s="15">
        <v>3</v>
      </c>
      <c r="AM139" s="15">
        <v>10</v>
      </c>
      <c r="AN139" s="15">
        <v>10</v>
      </c>
      <c r="AO139" s="15">
        <f>AVERAGE(Table1382[[#This Row],[6Di Access to foreign television (cable/ satellite)]:[6Dii Access to foreign newspapers]])</f>
        <v>10</v>
      </c>
      <c r="AP139" s="15">
        <v>6.666666666666667</v>
      </c>
      <c r="AQ139" s="14">
        <f t="shared" si="42"/>
        <v>6.2000000000000011</v>
      </c>
      <c r="AR139" s="14" t="s">
        <v>49</v>
      </c>
      <c r="AS139" s="14">
        <v>10</v>
      </c>
      <c r="AT139" s="14">
        <v>10</v>
      </c>
      <c r="AU139" s="14">
        <f t="shared" si="39"/>
        <v>10</v>
      </c>
      <c r="AV139" s="14">
        <f t="shared" si="43"/>
        <v>10</v>
      </c>
      <c r="AW139" s="16">
        <f>AVERAGE(Table1382[[#This Row],[RULE OF LAW]],Table1382[[#This Row],[SECURITY &amp; SAFETY]],Table1382[[#This Row],[PERSONAL FREEDOM (minus S&amp;S and RoL)]],Table1382[[#This Row],[PERSONAL FREEDOM (minus S&amp;S and RoL)]])</f>
        <v>6.1727133362370434</v>
      </c>
      <c r="AX139" s="17">
        <v>4.3</v>
      </c>
      <c r="AY139" s="18">
        <f>AVERAGE(Table1382[[#This Row],[PERSONAL FREEDOM]:[ECONOMIC FREEDOM]])</f>
        <v>5.2363566681185212</v>
      </c>
      <c r="AZ139" s="19">
        <f t="shared" si="44"/>
        <v>135</v>
      </c>
      <c r="BA139" s="20">
        <f t="shared" si="45"/>
        <v>5.24</v>
      </c>
      <c r="BB139" s="16">
        <f>Table1382[[#This Row],[1 Rule of Law]]</f>
        <v>3.1</v>
      </c>
      <c r="BC139" s="16">
        <f>Table1382[[#This Row],[2 Security &amp; Safety]]</f>
        <v>6.666408900503729</v>
      </c>
      <c r="BD139" s="16">
        <f t="shared" si="46"/>
        <v>7.4622222222222216</v>
      </c>
      <c r="BE139" s="1"/>
      <c r="BF139" s="1"/>
    </row>
    <row r="140" spans="1:58" ht="15" customHeight="1" x14ac:dyDescent="0.2">
      <c r="A140" s="13" t="s">
        <v>182</v>
      </c>
      <c r="B140" s="14">
        <v>6.6666666666666661</v>
      </c>
      <c r="C140" s="14">
        <v>4.3491010938215195</v>
      </c>
      <c r="D140" s="14">
        <v>5.6948467516657946</v>
      </c>
      <c r="E140" s="14">
        <v>5.6000000000000005</v>
      </c>
      <c r="F140" s="14">
        <v>8.68</v>
      </c>
      <c r="G140" s="14">
        <v>5</v>
      </c>
      <c r="H140" s="14">
        <v>10</v>
      </c>
      <c r="I140" s="14">
        <v>10</v>
      </c>
      <c r="J140" s="14">
        <v>10</v>
      </c>
      <c r="K140" s="14">
        <v>10</v>
      </c>
      <c r="L140" s="14">
        <f>AVERAGE(Table1382[[#This Row],[2Bi Disappearance]:[2Bv Terrorism Injured ]])</f>
        <v>9</v>
      </c>
      <c r="M140" s="14">
        <v>10</v>
      </c>
      <c r="N140" s="14">
        <v>10</v>
      </c>
      <c r="O140" s="15">
        <v>10</v>
      </c>
      <c r="P140" s="15">
        <f>AVERAGE(Table1382[[#This Row],[2Ci Female Genital Mutilation]:[2Ciii Equal Inheritance Rights]])</f>
        <v>10</v>
      </c>
      <c r="Q140" s="14">
        <f t="shared" si="40"/>
        <v>9.2266666666666666</v>
      </c>
      <c r="R140" s="14">
        <v>5</v>
      </c>
      <c r="S140" s="14">
        <v>0</v>
      </c>
      <c r="T140" s="14">
        <v>10</v>
      </c>
      <c r="U140" s="14">
        <f t="shared" si="41"/>
        <v>5</v>
      </c>
      <c r="V140" s="14">
        <v>5</v>
      </c>
      <c r="W140" s="14">
        <v>3.3333333333333335</v>
      </c>
      <c r="X140" s="14">
        <f>AVERAGE(Table1382[[#This Row],[4A Freedom to establish religious organizations]:[4B Autonomy of religious organizations]])</f>
        <v>4.166666666666667</v>
      </c>
      <c r="Y140" s="14">
        <v>2.5</v>
      </c>
      <c r="Z140" s="14">
        <v>2.5</v>
      </c>
      <c r="AA140" s="14">
        <v>3.3333333333333335</v>
      </c>
      <c r="AB140" s="14">
        <v>3.3333333333333335</v>
      </c>
      <c r="AC140" s="14">
        <v>3.3333333333333335</v>
      </c>
      <c r="AD140" s="14">
        <f>AVERAGE(Table1382[[#This Row],[5Ci Political parties]:[5Ciii Educational, sporting and cultural organizations]])</f>
        <v>3.3333333333333335</v>
      </c>
      <c r="AE140" s="14">
        <v>0</v>
      </c>
      <c r="AF140" s="14">
        <v>2.5</v>
      </c>
      <c r="AG140" s="14">
        <v>5</v>
      </c>
      <c r="AH140" s="14">
        <f>AVERAGE(Table1382[[#This Row],[5Di Political parties]:[5Diii Educational, sporting and cultural organizations5]])</f>
        <v>2.5</v>
      </c>
      <c r="AI140" s="14">
        <f t="shared" si="47"/>
        <v>2.7083333333333335</v>
      </c>
      <c r="AJ140" s="14">
        <v>10</v>
      </c>
      <c r="AK140" s="15">
        <v>0.66666666666666663</v>
      </c>
      <c r="AL140" s="15">
        <v>1.75</v>
      </c>
      <c r="AM140" s="15">
        <v>3.3333333333333335</v>
      </c>
      <c r="AN140" s="15">
        <v>3.3333333333333335</v>
      </c>
      <c r="AO140" s="15">
        <f>AVERAGE(Table1382[[#This Row],[6Di Access to foreign television (cable/ satellite)]:[6Dii Access to foreign newspapers]])</f>
        <v>3.3333333333333335</v>
      </c>
      <c r="AP140" s="15">
        <v>3.3333333333333335</v>
      </c>
      <c r="AQ140" s="14">
        <f t="shared" si="42"/>
        <v>3.8166666666666664</v>
      </c>
      <c r="AR140" s="14">
        <v>10</v>
      </c>
      <c r="AS140" s="14">
        <v>10</v>
      </c>
      <c r="AT140" s="14">
        <v>10</v>
      </c>
      <c r="AU140" s="14">
        <f t="shared" si="39"/>
        <v>10</v>
      </c>
      <c r="AV140" s="14">
        <f t="shared" si="43"/>
        <v>10</v>
      </c>
      <c r="AW140" s="16">
        <f>AVERAGE(Table1382[[#This Row],[RULE OF LAW]],Table1382[[#This Row],[SECURITY &amp; SAFETY]],Table1382[[#This Row],[PERSONAL FREEDOM (minus S&amp;S and RoL)]],Table1382[[#This Row],[PERSONAL FREEDOM (minus S&amp;S and RoL)]])</f>
        <v>6.2758333333333347</v>
      </c>
      <c r="AX140" s="17">
        <v>6.19</v>
      </c>
      <c r="AY140" s="18">
        <f>AVERAGE(Table1382[[#This Row],[PERSONAL FREEDOM]:[ECONOMIC FREEDOM]])</f>
        <v>6.232916666666668</v>
      </c>
      <c r="AZ140" s="19">
        <f t="shared" si="44"/>
        <v>111</v>
      </c>
      <c r="BA140" s="20">
        <f t="shared" si="45"/>
        <v>6.23</v>
      </c>
      <c r="BB140" s="16">
        <f>Table1382[[#This Row],[1 Rule of Law]]</f>
        <v>5.6000000000000005</v>
      </c>
      <c r="BC140" s="16">
        <f>Table1382[[#This Row],[2 Security &amp; Safety]]</f>
        <v>9.2266666666666666</v>
      </c>
      <c r="BD140" s="16">
        <f t="shared" si="46"/>
        <v>5.1383333333333336</v>
      </c>
      <c r="BE140" s="1"/>
      <c r="BF140" s="1"/>
    </row>
    <row r="141" spans="1:58" ht="15" customHeight="1" x14ac:dyDescent="0.2">
      <c r="A141" s="13" t="s">
        <v>151</v>
      </c>
      <c r="B141" s="14">
        <v>4.8</v>
      </c>
      <c r="C141" s="14">
        <v>4.5780030427571914</v>
      </c>
      <c r="D141" s="14">
        <v>3.6886519973087184</v>
      </c>
      <c r="E141" s="14">
        <v>4.4000000000000004</v>
      </c>
      <c r="F141" s="14">
        <v>5.7200000000000006</v>
      </c>
      <c r="G141" s="14">
        <v>10</v>
      </c>
      <c r="H141" s="14">
        <v>10</v>
      </c>
      <c r="I141" s="14">
        <v>10</v>
      </c>
      <c r="J141" s="14">
        <v>10</v>
      </c>
      <c r="K141" s="14">
        <v>10</v>
      </c>
      <c r="L141" s="14">
        <f>AVERAGE(Table1382[[#This Row],[2Bi Disappearance]:[2Bv Terrorism Injured ]])</f>
        <v>10</v>
      </c>
      <c r="M141" s="14">
        <v>10</v>
      </c>
      <c r="N141" s="14">
        <v>10</v>
      </c>
      <c r="O141" s="15" t="s">
        <v>49</v>
      </c>
      <c r="P141" s="15">
        <f>AVERAGE(Table1382[[#This Row],[2Ci Female Genital Mutilation]:[2Ciii Equal Inheritance Rights]])</f>
        <v>10</v>
      </c>
      <c r="Q141" s="14">
        <f t="shared" si="40"/>
        <v>8.5733333333333324</v>
      </c>
      <c r="R141" s="14">
        <v>10</v>
      </c>
      <c r="S141" s="14">
        <v>5</v>
      </c>
      <c r="T141" s="14">
        <v>10</v>
      </c>
      <c r="U141" s="14">
        <f t="shared" si="41"/>
        <v>8.3333333333333339</v>
      </c>
      <c r="V141" s="14">
        <v>5</v>
      </c>
      <c r="W141" s="14">
        <v>6.666666666666667</v>
      </c>
      <c r="X141" s="14">
        <f>AVERAGE(Table1382[[#This Row],[4A Freedom to establish religious organizations]:[4B Autonomy of religious organizations]])</f>
        <v>5.8333333333333339</v>
      </c>
      <c r="Y141" s="14">
        <v>5</v>
      </c>
      <c r="Z141" s="14">
        <v>5</v>
      </c>
      <c r="AA141" s="14">
        <v>3.3333333333333335</v>
      </c>
      <c r="AB141" s="14">
        <v>3.3333333333333335</v>
      </c>
      <c r="AC141" s="14">
        <v>3.3333333333333335</v>
      </c>
      <c r="AD141" s="14">
        <f>AVERAGE(Table1382[[#This Row],[5Ci Political parties]:[5Ciii Educational, sporting and cultural organizations]])</f>
        <v>3.3333333333333335</v>
      </c>
      <c r="AE141" s="14">
        <v>5</v>
      </c>
      <c r="AF141" s="14">
        <v>2.5</v>
      </c>
      <c r="AG141" s="14">
        <v>5</v>
      </c>
      <c r="AH141" s="14">
        <f>AVERAGE(Table1382[[#This Row],[5Di Political parties]:[5Diii Educational, sporting and cultural organizations5]])</f>
        <v>4.166666666666667</v>
      </c>
      <c r="AI141" s="14">
        <f t="shared" si="47"/>
        <v>4.375</v>
      </c>
      <c r="AJ141" s="14">
        <v>10</v>
      </c>
      <c r="AK141" s="15">
        <v>3.3333333333333335</v>
      </c>
      <c r="AL141" s="15">
        <v>3.75</v>
      </c>
      <c r="AM141" s="15">
        <v>6.666666666666667</v>
      </c>
      <c r="AN141" s="15">
        <v>6.666666666666667</v>
      </c>
      <c r="AO141" s="15">
        <f>AVERAGE(Table1382[[#This Row],[6Di Access to foreign television (cable/ satellite)]:[6Dii Access to foreign newspapers]])</f>
        <v>6.666666666666667</v>
      </c>
      <c r="AP141" s="15">
        <v>10</v>
      </c>
      <c r="AQ141" s="14">
        <f t="shared" si="42"/>
        <v>6.75</v>
      </c>
      <c r="AR141" s="14" t="s">
        <v>49</v>
      </c>
      <c r="AS141" s="14">
        <v>0</v>
      </c>
      <c r="AT141" s="14">
        <v>10</v>
      </c>
      <c r="AU141" s="14">
        <f t="shared" si="39"/>
        <v>5</v>
      </c>
      <c r="AV141" s="14">
        <f t="shared" si="43"/>
        <v>5</v>
      </c>
      <c r="AW141" s="16">
        <f>AVERAGE(Table1382[[#This Row],[RULE OF LAW]],Table1382[[#This Row],[SECURITY &amp; SAFETY]],Table1382[[#This Row],[PERSONAL FREEDOM (minus S&amp;S and RoL)]],Table1382[[#This Row],[PERSONAL FREEDOM (minus S&amp;S and RoL)]])</f>
        <v>6.2725</v>
      </c>
      <c r="AX141" s="17">
        <v>7.18</v>
      </c>
      <c r="AY141" s="18">
        <f>AVERAGE(Table1382[[#This Row],[PERSONAL FREEDOM]:[ECONOMIC FREEDOM]])</f>
        <v>6.7262500000000003</v>
      </c>
      <c r="AZ141" s="19">
        <f t="shared" si="44"/>
        <v>83</v>
      </c>
      <c r="BA141" s="20">
        <f t="shared" si="45"/>
        <v>6.73</v>
      </c>
      <c r="BB141" s="16">
        <f>Table1382[[#This Row],[1 Rule of Law]]</f>
        <v>4.4000000000000004</v>
      </c>
      <c r="BC141" s="16">
        <f>Table1382[[#This Row],[2 Security &amp; Safety]]</f>
        <v>8.5733333333333324</v>
      </c>
      <c r="BD141" s="16">
        <f t="shared" si="46"/>
        <v>6.0583333333333345</v>
      </c>
      <c r="BE141" s="1"/>
      <c r="BF141" s="1"/>
    </row>
    <row r="142" spans="1:58" ht="15" customHeight="1" x14ac:dyDescent="0.2">
      <c r="A142" s="22" t="s">
        <v>198</v>
      </c>
      <c r="B142" s="23">
        <v>2.7</v>
      </c>
      <c r="C142" s="23">
        <v>3.9915815305949298</v>
      </c>
      <c r="D142" s="23">
        <v>4.3276598026981885</v>
      </c>
      <c r="E142" s="23">
        <v>3.7</v>
      </c>
      <c r="F142" s="23">
        <v>5.7600000000000007</v>
      </c>
      <c r="G142" s="23">
        <v>0</v>
      </c>
      <c r="H142" s="23">
        <v>10</v>
      </c>
      <c r="I142" s="23">
        <v>1.25</v>
      </c>
      <c r="J142" s="23">
        <v>9.8143943148236215</v>
      </c>
      <c r="K142" s="23">
        <v>9.8727275301647683</v>
      </c>
      <c r="L142" s="23">
        <f>AVERAGE(Table1382[[#This Row],[2Bi Disappearance]:[2Bv Terrorism Injured ]])</f>
        <v>6.1874243689976778</v>
      </c>
      <c r="M142" s="23">
        <v>9.5</v>
      </c>
      <c r="N142" s="23">
        <v>10</v>
      </c>
      <c r="O142" s="24">
        <v>5</v>
      </c>
      <c r="P142" s="24">
        <f>AVERAGE(Table1382[[#This Row],[2Ci Female Genital Mutilation]:[2Ciii Equal Inheritance Rights]])</f>
        <v>8.1666666666666661</v>
      </c>
      <c r="Q142" s="23">
        <f t="shared" si="40"/>
        <v>6.7046970118881148</v>
      </c>
      <c r="R142" s="23">
        <v>0</v>
      </c>
      <c r="S142" s="23">
        <v>0</v>
      </c>
      <c r="T142" s="23">
        <v>5</v>
      </c>
      <c r="U142" s="23">
        <f t="shared" si="41"/>
        <v>1.6666666666666667</v>
      </c>
      <c r="V142" s="23">
        <v>10</v>
      </c>
      <c r="W142" s="23">
        <v>6.666666666666667</v>
      </c>
      <c r="X142" s="23">
        <f>AVERAGE(Table1382[[#This Row],[4A Freedom to establish religious organizations]:[4B Autonomy of religious organizations]])</f>
        <v>8.3333333333333339</v>
      </c>
      <c r="Y142" s="23">
        <v>5</v>
      </c>
      <c r="Z142" s="23">
        <v>5</v>
      </c>
      <c r="AA142" s="23">
        <v>0</v>
      </c>
      <c r="AB142" s="23">
        <v>0</v>
      </c>
      <c r="AC142" s="23">
        <v>6.666666666666667</v>
      </c>
      <c r="AD142" s="23">
        <f>AVERAGE(Table1382[[#This Row],[5Ci Political parties]:[5Ciii Educational, sporting and cultural organizations]])</f>
        <v>2.2222222222222223</v>
      </c>
      <c r="AE142" s="23">
        <v>5</v>
      </c>
      <c r="AF142" s="23">
        <v>5</v>
      </c>
      <c r="AG142" s="23">
        <v>7.5</v>
      </c>
      <c r="AH142" s="23">
        <f>AVERAGE(Table1382[[#This Row],[5Di Political parties]:[5Diii Educational, sporting and cultural organizations5]])</f>
        <v>5.833333333333333</v>
      </c>
      <c r="AI142" s="23">
        <f t="shared" si="47"/>
        <v>4.5138888888888884</v>
      </c>
      <c r="AJ142" s="23">
        <v>10</v>
      </c>
      <c r="AK142" s="24">
        <v>0.33333333333333331</v>
      </c>
      <c r="AL142" s="24">
        <v>2</v>
      </c>
      <c r="AM142" s="24">
        <v>6.666666666666667</v>
      </c>
      <c r="AN142" s="24">
        <v>3.3333333333333335</v>
      </c>
      <c r="AO142" s="24">
        <f>AVERAGE(Table1382[[#This Row],[6Di Access to foreign television (cable/ satellite)]:[6Dii Access to foreign newspapers]])</f>
        <v>5</v>
      </c>
      <c r="AP142" s="24">
        <v>10</v>
      </c>
      <c r="AQ142" s="23">
        <f t="shared" si="42"/>
        <v>5.4666666666666668</v>
      </c>
      <c r="AR142" s="23">
        <v>0</v>
      </c>
      <c r="AS142" s="23">
        <v>0</v>
      </c>
      <c r="AT142" s="23">
        <v>10</v>
      </c>
      <c r="AU142" s="23">
        <f t="shared" si="39"/>
        <v>5</v>
      </c>
      <c r="AV142" s="23">
        <f t="shared" si="43"/>
        <v>2.5</v>
      </c>
      <c r="AW142" s="25">
        <f>AVERAGE(Table1382[[#This Row],[RULE OF LAW]],Table1382[[#This Row],[SECURITY &amp; SAFETY]],Table1382[[#This Row],[PERSONAL FREEDOM (minus S&amp;S and RoL)]],Table1382[[#This Row],[PERSONAL FREEDOM (minus S&amp;S and RoL)]])</f>
        <v>4.8492298085275838</v>
      </c>
      <c r="AX142" s="26">
        <v>4.59</v>
      </c>
      <c r="AY142" s="27">
        <f>AVERAGE(Table1382[[#This Row],[PERSONAL FREEDOM]:[ECONOMIC FREEDOM]])</f>
        <v>4.7196149042637918</v>
      </c>
      <c r="AZ142" s="28">
        <f t="shared" si="44"/>
        <v>139</v>
      </c>
      <c r="BA142" s="29">
        <f t="shared" si="45"/>
        <v>4.72</v>
      </c>
      <c r="BB142" s="25">
        <f>Table1382[[#This Row],[1 Rule of Law]]</f>
        <v>3.7</v>
      </c>
      <c r="BC142" s="25">
        <f>Table1382[[#This Row],[2 Security &amp; Safety]]</f>
        <v>6.7046970118881148</v>
      </c>
      <c r="BD142" s="25">
        <f t="shared" si="46"/>
        <v>4.4961111111111105</v>
      </c>
      <c r="BE142" s="1"/>
      <c r="BF142" s="1"/>
    </row>
  </sheetData>
  <pageMargins left="0" right="0" top="0" bottom="0" header="0" footer="0"/>
  <pageSetup paperSize="5" scale="42" fitToWidth="0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D154"/>
  <sheetViews>
    <sheetView zoomScale="85" zoomScaleNormal="85" workbookViewId="0">
      <pane xSplit="1" ySplit="1" topLeftCell="AT2" activePane="bottomRight" state="frozen"/>
      <selection sqref="A1:D1"/>
      <selection pane="topRight" sqref="A1:D1"/>
      <selection pane="bottomLeft" sqref="A1:D1"/>
      <selection pane="bottomRight" activeCell="BF6" sqref="BF6"/>
    </sheetView>
  </sheetViews>
  <sheetFormatPr defaultRowHeight="15" x14ac:dyDescent="0.25"/>
  <cols>
    <col min="1" max="1" width="30.7109375" style="1" customWidth="1"/>
    <col min="2" max="5" width="12.7109375" style="1" customWidth="1"/>
    <col min="6" max="6" width="12.7109375" style="2" customWidth="1"/>
    <col min="7" max="15" width="12.7109375" style="1" customWidth="1"/>
    <col min="16" max="16" width="12.7109375" style="2" customWidth="1"/>
    <col min="17" max="19" width="12.7109375" style="1" customWidth="1"/>
    <col min="20" max="20" width="12.7109375" style="2" customWidth="1"/>
    <col min="21" max="23" width="12.7109375" style="1" customWidth="1"/>
    <col min="24" max="24" width="12.7109375" style="2" customWidth="1"/>
    <col min="25" max="29" width="12.7109375" style="1" customWidth="1"/>
    <col min="30" max="30" width="12.7109375" style="2" customWidth="1"/>
    <col min="31" max="31" width="12.7109375" style="3" customWidth="1"/>
    <col min="32" max="32" width="12.7109375" style="4" customWidth="1"/>
    <col min="33" max="33" width="12.7109375" style="5" customWidth="1"/>
    <col min="34" max="38" width="12.7109375" style="1" customWidth="1"/>
    <col min="39" max="41" width="12.7109375" style="2" customWidth="1"/>
    <col min="42" max="48" width="12.7109375" style="1" customWidth="1"/>
    <col min="49" max="51" width="13.7109375" style="30" customWidth="1"/>
    <col min="52" max="54" width="12.7109375" style="1" customWidth="1"/>
    <col min="55" max="55" width="12.42578125" style="1" customWidth="1"/>
    <col min="56" max="56" width="13.28515625" style="1" customWidth="1"/>
    <col min="57" max="59" width="12.7109375" style="1" customWidth="1"/>
    <col min="60" max="16384" width="9.140625" style="1"/>
  </cols>
  <sheetData>
    <row r="1" spans="1:56" s="31" customFormat="1" ht="114.95" customHeight="1" x14ac:dyDescent="0.2">
      <c r="A1" s="6" t="s">
        <v>210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207</v>
      </c>
      <c r="P1" s="7" t="s">
        <v>223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8" t="s">
        <v>18</v>
      </c>
      <c r="W1" s="8" t="s">
        <v>19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8" t="s">
        <v>25</v>
      </c>
      <c r="AD1" s="8" t="s">
        <v>26</v>
      </c>
      <c r="AE1" s="8" t="s">
        <v>27</v>
      </c>
      <c r="AF1" s="8" t="s">
        <v>28</v>
      </c>
      <c r="AG1" s="8" t="s">
        <v>29</v>
      </c>
      <c r="AH1" s="8" t="s">
        <v>30</v>
      </c>
      <c r="AI1" s="8" t="s">
        <v>31</v>
      </c>
      <c r="AJ1" s="9" t="s">
        <v>32</v>
      </c>
      <c r="AK1" s="9" t="s">
        <v>33</v>
      </c>
      <c r="AL1" s="9" t="s">
        <v>34</v>
      </c>
      <c r="AM1" s="8" t="s">
        <v>35</v>
      </c>
      <c r="AN1" s="8" t="s">
        <v>36</v>
      </c>
      <c r="AO1" s="8" t="s">
        <v>37</v>
      </c>
      <c r="AP1" s="8" t="s">
        <v>38</v>
      </c>
      <c r="AQ1" s="8" t="s">
        <v>39</v>
      </c>
      <c r="AR1" s="10" t="s">
        <v>213</v>
      </c>
      <c r="AS1" s="10" t="s">
        <v>42</v>
      </c>
      <c r="AT1" s="10" t="s">
        <v>43</v>
      </c>
      <c r="AU1" s="10" t="s">
        <v>214</v>
      </c>
      <c r="AV1" s="10" t="s">
        <v>45</v>
      </c>
      <c r="AW1" s="7" t="s">
        <v>46</v>
      </c>
      <c r="AX1" s="7" t="s">
        <v>47</v>
      </c>
      <c r="AY1" s="7" t="s">
        <v>48</v>
      </c>
      <c r="AZ1" s="9" t="s">
        <v>215</v>
      </c>
      <c r="BA1" s="11" t="s">
        <v>216</v>
      </c>
      <c r="BB1" s="10" t="s">
        <v>217</v>
      </c>
      <c r="BC1" s="10" t="s">
        <v>218</v>
      </c>
      <c r="BD1" s="7" t="s">
        <v>219</v>
      </c>
    </row>
    <row r="2" spans="1:56" ht="15" customHeight="1" x14ac:dyDescent="0.2">
      <c r="A2" s="32" t="s">
        <v>106</v>
      </c>
      <c r="B2" s="33">
        <v>5.6666666666666679</v>
      </c>
      <c r="C2" s="33">
        <v>5.0747846507805248</v>
      </c>
      <c r="D2" s="33">
        <v>4.1005158089876224</v>
      </c>
      <c r="E2" s="33">
        <v>4.9000000000000004</v>
      </c>
      <c r="F2" s="33">
        <v>8.4</v>
      </c>
      <c r="G2" s="33">
        <v>10</v>
      </c>
      <c r="H2" s="33">
        <v>10</v>
      </c>
      <c r="I2" s="33">
        <v>10</v>
      </c>
      <c r="J2" s="33">
        <v>10</v>
      </c>
      <c r="K2" s="33">
        <v>10</v>
      </c>
      <c r="L2" s="33">
        <f>AVERAGE(Table1323[[#This Row],[2Bi Disappearance]:[2Bv Terrorism Injured ]])</f>
        <v>10</v>
      </c>
      <c r="M2" s="33">
        <v>10</v>
      </c>
      <c r="N2" s="33">
        <v>5</v>
      </c>
      <c r="O2" s="33">
        <v>10</v>
      </c>
      <c r="P2" s="33">
        <f>AVERAGE(Table1323[[#This Row],[2Ci Female Genital Mutilation]:[2Ciii Equal Inheritance Rights]])</f>
        <v>8.3333333333333339</v>
      </c>
      <c r="Q2" s="33">
        <f t="shared" ref="Q2:Q33" si="0">AVERAGE(F2,L2,P2)</f>
        <v>8.9111111111111114</v>
      </c>
      <c r="R2" s="33">
        <v>10</v>
      </c>
      <c r="S2" s="33">
        <v>10</v>
      </c>
      <c r="T2" s="33">
        <v>10</v>
      </c>
      <c r="U2" s="33">
        <f t="shared" ref="U2:U33" si="1">AVERAGE(R2:T2)</f>
        <v>10</v>
      </c>
      <c r="V2" s="33" t="s">
        <v>49</v>
      </c>
      <c r="W2" s="33" t="s">
        <v>49</v>
      </c>
      <c r="X2" s="33" t="s">
        <v>49</v>
      </c>
      <c r="Y2" s="33" t="s">
        <v>49</v>
      </c>
      <c r="Z2" s="33" t="s">
        <v>49</v>
      </c>
      <c r="AA2" s="33" t="s">
        <v>49</v>
      </c>
      <c r="AB2" s="33" t="s">
        <v>49</v>
      </c>
      <c r="AC2" s="33" t="s">
        <v>49</v>
      </c>
      <c r="AD2" s="33" t="s">
        <v>49</v>
      </c>
      <c r="AE2" s="33" t="s">
        <v>49</v>
      </c>
      <c r="AF2" s="33" t="s">
        <v>49</v>
      </c>
      <c r="AG2" s="33" t="s">
        <v>49</v>
      </c>
      <c r="AH2" s="33" t="s">
        <v>49</v>
      </c>
      <c r="AI2" s="33" t="s">
        <v>49</v>
      </c>
      <c r="AJ2" s="14">
        <v>10</v>
      </c>
      <c r="AK2" s="15">
        <v>4.666666666666667</v>
      </c>
      <c r="AL2" s="15">
        <v>6</v>
      </c>
      <c r="AM2" s="15" t="s">
        <v>49</v>
      </c>
      <c r="AN2" s="15" t="s">
        <v>49</v>
      </c>
      <c r="AO2" s="15" t="s">
        <v>49</v>
      </c>
      <c r="AP2" s="15" t="s">
        <v>49</v>
      </c>
      <c r="AQ2" s="33">
        <f t="shared" ref="AQ2:AQ33" si="2">AVERAGE(AJ2:AK2,AL2,AO2,AP2)</f>
        <v>6.8888888888888893</v>
      </c>
      <c r="AR2" s="33">
        <v>5</v>
      </c>
      <c r="AS2" s="33">
        <v>10</v>
      </c>
      <c r="AT2" s="33">
        <v>10</v>
      </c>
      <c r="AU2" s="33">
        <f t="shared" ref="AU2:AU33" si="3">AVERAGE(AS2:AT2)</f>
        <v>10</v>
      </c>
      <c r="AV2" s="33">
        <f t="shared" ref="AV2:AV33" si="4">AVERAGE(AR2,AU2)</f>
        <v>7.5</v>
      </c>
      <c r="AW2" s="35">
        <f>AVERAGE(Table1323[[#This Row],[RULE OF LAW]],Table1323[[#This Row],[SECURITY &amp; SAFETY]],Table1323[[#This Row],[PERSONAL FREEDOM (minus S&amp;S and RoL)]],Table1323[[#This Row],[PERSONAL FREEDOM (minus S&amp;S and RoL)]])</f>
        <v>7.5175925925925933</v>
      </c>
      <c r="AX2" s="36">
        <v>7.29</v>
      </c>
      <c r="AY2" s="37">
        <f>AVERAGE(Table1323[[#This Row],[PERSONAL FREEDOM]:[ECONOMIC FREEDOM]])</f>
        <v>7.4037962962962967</v>
      </c>
      <c r="AZ2" s="38">
        <f t="shared" ref="AZ2:AZ33" si="5">RANK(BA2,$BA$2:$BA$154)</f>
        <v>54</v>
      </c>
      <c r="BA2" s="20">
        <f t="shared" ref="BA2:BA33" si="6">ROUND(AY2, 2)</f>
        <v>7.4</v>
      </c>
      <c r="BB2" s="35">
        <f>Table1323[[#This Row],[1 Rule of Law]]</f>
        <v>4.9000000000000004</v>
      </c>
      <c r="BC2" s="35">
        <f>Table1323[[#This Row],[2 Security &amp; Safety]]</f>
        <v>8.9111111111111114</v>
      </c>
      <c r="BD2" s="35">
        <f t="shared" ref="BD2:BD33" si="7">AVERAGE(AQ2,U2,AI2,AV2,X2)</f>
        <v>8.1296296296296298</v>
      </c>
    </row>
    <row r="3" spans="1:56" ht="15" customHeight="1" x14ac:dyDescent="0.2">
      <c r="A3" s="32" t="s">
        <v>201</v>
      </c>
      <c r="B3" s="33" t="s">
        <v>49</v>
      </c>
      <c r="C3" s="33" t="s">
        <v>49</v>
      </c>
      <c r="D3" s="33" t="s">
        <v>49</v>
      </c>
      <c r="E3" s="33">
        <v>4.4654470000000002</v>
      </c>
      <c r="F3" s="33">
        <v>9.7199999999999989</v>
      </c>
      <c r="G3" s="33">
        <v>10</v>
      </c>
      <c r="H3" s="33">
        <v>7.7444589250181464</v>
      </c>
      <c r="I3" s="33">
        <v>5</v>
      </c>
      <c r="J3" s="33">
        <v>8.9756084284457422</v>
      </c>
      <c r="K3" s="33">
        <v>8.7594524087599819</v>
      </c>
      <c r="L3" s="33">
        <f>AVERAGE(Table1323[[#This Row],[2Bi Disappearance]:[2Bv Terrorism Injured ]])</f>
        <v>8.0959039524447753</v>
      </c>
      <c r="M3" s="33">
        <v>10</v>
      </c>
      <c r="N3" s="33">
        <v>5</v>
      </c>
      <c r="O3" s="34">
        <v>5</v>
      </c>
      <c r="P3" s="34">
        <f>AVERAGE(Table1323[[#This Row],[2Ci Female Genital Mutilation]:[2Ciii Equal Inheritance Rights]])</f>
        <v>6.666666666666667</v>
      </c>
      <c r="Q3" s="33">
        <f t="shared" si="0"/>
        <v>8.1608568730371474</v>
      </c>
      <c r="R3" s="33">
        <v>5</v>
      </c>
      <c r="S3" s="33">
        <v>5</v>
      </c>
      <c r="T3" s="33">
        <v>5</v>
      </c>
      <c r="U3" s="33">
        <f t="shared" si="1"/>
        <v>5</v>
      </c>
      <c r="V3" s="33">
        <v>2.5</v>
      </c>
      <c r="W3" s="33">
        <v>0</v>
      </c>
      <c r="X3" s="33">
        <f>AVERAGE(Table1323[[#This Row],[4A Freedom to establish religious organizations]:[4B Autonomy of religious organizations]])</f>
        <v>1.25</v>
      </c>
      <c r="Y3" s="33">
        <v>5</v>
      </c>
      <c r="Z3" s="33">
        <v>5</v>
      </c>
      <c r="AA3" s="33">
        <v>3.3333333333333335</v>
      </c>
      <c r="AB3" s="33">
        <v>3.3333333333333335</v>
      </c>
      <c r="AC3" s="33">
        <v>0</v>
      </c>
      <c r="AD3" s="33">
        <f>AVERAGE(Table1323[[#This Row],[5Ci Political parties]:[5Ciii Educational, sporting and cultural organizations]])</f>
        <v>2.2222222222222223</v>
      </c>
      <c r="AE3" s="33">
        <v>5</v>
      </c>
      <c r="AF3" s="33">
        <v>5</v>
      </c>
      <c r="AG3" s="33">
        <v>7.5</v>
      </c>
      <c r="AH3" s="33">
        <f>AVERAGE(Table1323[[#This Row],[5Di Political parties]:[5Diii Educational, sporting and cultural organizations5]])</f>
        <v>5.833333333333333</v>
      </c>
      <c r="AI3" s="33">
        <f>AVERAGE(Y3,Z3,AD3,AH3)</f>
        <v>4.5138888888888884</v>
      </c>
      <c r="AJ3" s="14">
        <v>10</v>
      </c>
      <c r="AK3" s="15">
        <v>2.6666666666666665</v>
      </c>
      <c r="AL3" s="15">
        <v>4.25</v>
      </c>
      <c r="AM3" s="15">
        <v>10</v>
      </c>
      <c r="AN3" s="15">
        <v>3.3333333333333335</v>
      </c>
      <c r="AO3" s="15">
        <f>AVERAGE(Table1323[[#This Row],[6Di Access to foreign television (cable/ satellite)]:[6Dii Access to foreign newspapers]])</f>
        <v>6.666666666666667</v>
      </c>
      <c r="AP3" s="15">
        <v>6.666666666666667</v>
      </c>
      <c r="AQ3" s="33">
        <f t="shared" si="2"/>
        <v>6.05</v>
      </c>
      <c r="AR3" s="33">
        <v>0</v>
      </c>
      <c r="AS3" s="33">
        <v>0</v>
      </c>
      <c r="AT3" s="33">
        <v>0</v>
      </c>
      <c r="AU3" s="33">
        <f t="shared" si="3"/>
        <v>0</v>
      </c>
      <c r="AV3" s="33">
        <f t="shared" si="4"/>
        <v>0</v>
      </c>
      <c r="AW3" s="35">
        <f>AVERAGE(Table1323[[#This Row],[RULE OF LAW]],Table1323[[#This Row],[SECURITY &amp; SAFETY]],Table1323[[#This Row],[PERSONAL FREEDOM (minus S&amp;S and RoL)]],Table1323[[#This Row],[PERSONAL FREEDOM (minus S&amp;S and RoL)]])</f>
        <v>4.8379648571481759</v>
      </c>
      <c r="AX3" s="36">
        <v>5.21</v>
      </c>
      <c r="AY3" s="37">
        <f>AVERAGE(Table1323[[#This Row],[PERSONAL FREEDOM]:[ECONOMIC FREEDOM]])</f>
        <v>5.0239824285740884</v>
      </c>
      <c r="AZ3" s="38">
        <f t="shared" si="5"/>
        <v>150</v>
      </c>
      <c r="BA3" s="20">
        <f t="shared" si="6"/>
        <v>5.0199999999999996</v>
      </c>
      <c r="BB3" s="35">
        <f>Table1323[[#This Row],[1 Rule of Law]]</f>
        <v>4.4654470000000002</v>
      </c>
      <c r="BC3" s="35">
        <f>Table1323[[#This Row],[2 Security &amp; Safety]]</f>
        <v>8.1608568730371474</v>
      </c>
      <c r="BD3" s="35">
        <f t="shared" si="7"/>
        <v>3.3627777777777781</v>
      </c>
    </row>
    <row r="4" spans="1:56" ht="15" customHeight="1" x14ac:dyDescent="0.2">
      <c r="A4" s="32" t="s">
        <v>192</v>
      </c>
      <c r="B4" s="33" t="s">
        <v>49</v>
      </c>
      <c r="C4" s="33" t="s">
        <v>49</v>
      </c>
      <c r="D4" s="33" t="s">
        <v>49</v>
      </c>
      <c r="E4" s="33">
        <v>3.8124409999999997</v>
      </c>
      <c r="F4" s="33">
        <v>6</v>
      </c>
      <c r="G4" s="33">
        <v>10</v>
      </c>
      <c r="H4" s="33">
        <v>10</v>
      </c>
      <c r="I4" s="33">
        <v>7.5</v>
      </c>
      <c r="J4" s="33">
        <v>9.9301258001119947</v>
      </c>
      <c r="K4" s="33">
        <v>9.9266320901175948</v>
      </c>
      <c r="L4" s="33">
        <f>AVERAGE(Table1323[[#This Row],[2Bi Disappearance]:[2Bv Terrorism Injured ]])</f>
        <v>9.4713515780459172</v>
      </c>
      <c r="M4" s="33">
        <v>10</v>
      </c>
      <c r="N4" s="33">
        <v>7.5</v>
      </c>
      <c r="O4" s="34">
        <v>5</v>
      </c>
      <c r="P4" s="34">
        <f>AVERAGE(Table1323[[#This Row],[2Ci Female Genital Mutilation]:[2Ciii Equal Inheritance Rights]])</f>
        <v>7.5</v>
      </c>
      <c r="Q4" s="33">
        <f t="shared" si="0"/>
        <v>7.657117192681973</v>
      </c>
      <c r="R4" s="33">
        <v>0</v>
      </c>
      <c r="S4" s="33">
        <v>0</v>
      </c>
      <c r="T4" s="33">
        <v>10</v>
      </c>
      <c r="U4" s="33">
        <f t="shared" si="1"/>
        <v>3.3333333333333335</v>
      </c>
      <c r="V4" s="33">
        <v>5</v>
      </c>
      <c r="W4" s="33">
        <v>3.3333333333333335</v>
      </c>
      <c r="X4" s="33">
        <f>AVERAGE(Table1323[[#This Row],[4A Freedom to establish religious organizations]:[4B Autonomy of religious organizations]])</f>
        <v>4.166666666666667</v>
      </c>
      <c r="Y4" s="33">
        <v>2.5</v>
      </c>
      <c r="Z4" s="33">
        <v>2.5</v>
      </c>
      <c r="AA4" s="33">
        <v>0</v>
      </c>
      <c r="AB4" s="33">
        <v>0</v>
      </c>
      <c r="AC4" s="33">
        <v>0</v>
      </c>
      <c r="AD4" s="33">
        <f>AVERAGE(Table1323[[#This Row],[5Ci Political parties]:[5Ciii Educational, sporting and cultural organizations]])</f>
        <v>0</v>
      </c>
      <c r="AE4" s="33">
        <v>2.5</v>
      </c>
      <c r="AF4" s="33">
        <v>5</v>
      </c>
      <c r="AG4" s="33">
        <v>2.5</v>
      </c>
      <c r="AH4" s="33">
        <f>AVERAGE(Table1323[[#This Row],[5Di Political parties]:[5Diii Educational, sporting and cultural organizations5]])</f>
        <v>3.3333333333333335</v>
      </c>
      <c r="AI4" s="33">
        <f>AVERAGE(Y4,Z4,AD4,AH4)</f>
        <v>2.0833333333333335</v>
      </c>
      <c r="AJ4" s="14">
        <v>0</v>
      </c>
      <c r="AK4" s="15">
        <v>4</v>
      </c>
      <c r="AL4" s="15">
        <v>4.5</v>
      </c>
      <c r="AM4" s="15">
        <v>10</v>
      </c>
      <c r="AN4" s="15">
        <v>6.666666666666667</v>
      </c>
      <c r="AO4" s="15">
        <f>AVERAGE(Table1323[[#This Row],[6Di Access to foreign television (cable/ satellite)]:[6Dii Access to foreign newspapers]])</f>
        <v>8.3333333333333339</v>
      </c>
      <c r="AP4" s="15">
        <v>10</v>
      </c>
      <c r="AQ4" s="33">
        <f t="shared" si="2"/>
        <v>5.3666666666666671</v>
      </c>
      <c r="AR4" s="33">
        <v>5</v>
      </c>
      <c r="AS4" s="33">
        <v>0</v>
      </c>
      <c r="AT4" s="33">
        <v>0</v>
      </c>
      <c r="AU4" s="33">
        <f t="shared" si="3"/>
        <v>0</v>
      </c>
      <c r="AV4" s="33">
        <f t="shared" si="4"/>
        <v>2.5</v>
      </c>
      <c r="AW4" s="35">
        <f>AVERAGE(Table1323[[#This Row],[RULE OF LAW]],Table1323[[#This Row],[SECURITY &amp; SAFETY]],Table1323[[#This Row],[PERSONAL FREEDOM (minus S&amp;S and RoL)]],Table1323[[#This Row],[PERSONAL FREEDOM (minus S&amp;S and RoL)]])</f>
        <v>4.6123895481704933</v>
      </c>
      <c r="AX4" s="36">
        <v>5.37</v>
      </c>
      <c r="AY4" s="37">
        <f>AVERAGE(Table1323[[#This Row],[PERSONAL FREEDOM]:[ECONOMIC FREEDOM]])</f>
        <v>4.9911947740852467</v>
      </c>
      <c r="AZ4" s="38">
        <f t="shared" si="5"/>
        <v>151</v>
      </c>
      <c r="BA4" s="20">
        <f t="shared" si="6"/>
        <v>4.99</v>
      </c>
      <c r="BB4" s="35">
        <f>Table1323[[#This Row],[1 Rule of Law]]</f>
        <v>3.8124409999999997</v>
      </c>
      <c r="BC4" s="35">
        <f>Table1323[[#This Row],[2 Security &amp; Safety]]</f>
        <v>7.657117192681973</v>
      </c>
      <c r="BD4" s="35">
        <f t="shared" si="7"/>
        <v>3.4900000000000007</v>
      </c>
    </row>
    <row r="5" spans="1:56" ht="15" customHeight="1" x14ac:dyDescent="0.2">
      <c r="A5" s="32" t="s">
        <v>138</v>
      </c>
      <c r="B5" s="33">
        <v>6.333333333333333</v>
      </c>
      <c r="C5" s="33">
        <v>5.366584392268444</v>
      </c>
      <c r="D5" s="33">
        <v>4.3436517423791141</v>
      </c>
      <c r="E5" s="33">
        <v>5.3000000000000007</v>
      </c>
      <c r="F5" s="33">
        <v>7.8000000000000007</v>
      </c>
      <c r="G5" s="33">
        <v>10</v>
      </c>
      <c r="H5" s="33">
        <v>10</v>
      </c>
      <c r="I5" s="33">
        <v>7.5</v>
      </c>
      <c r="J5" s="33">
        <v>10</v>
      </c>
      <c r="K5" s="33">
        <v>10</v>
      </c>
      <c r="L5" s="33">
        <f>AVERAGE(Table1323[[#This Row],[2Bi Disappearance]:[2Bv Terrorism Injured ]])</f>
        <v>9.5</v>
      </c>
      <c r="M5" s="33">
        <v>10</v>
      </c>
      <c r="N5" s="33">
        <v>10</v>
      </c>
      <c r="O5" s="34">
        <v>10</v>
      </c>
      <c r="P5" s="34">
        <f>AVERAGE(Table1323[[#This Row],[2Ci Female Genital Mutilation]:[2Ciii Equal Inheritance Rights]])</f>
        <v>10</v>
      </c>
      <c r="Q5" s="33">
        <f t="shared" si="0"/>
        <v>9.1</v>
      </c>
      <c r="R5" s="33">
        <v>10</v>
      </c>
      <c r="S5" s="33">
        <v>10</v>
      </c>
      <c r="T5" s="33">
        <v>10</v>
      </c>
      <c r="U5" s="33">
        <f t="shared" si="1"/>
        <v>10</v>
      </c>
      <c r="V5" s="33">
        <v>10</v>
      </c>
      <c r="W5" s="33">
        <v>10</v>
      </c>
      <c r="X5" s="33">
        <f>AVERAGE(Table1323[[#This Row],[4A Freedom to establish religious organizations]:[4B Autonomy of religious organizations]])</f>
        <v>10</v>
      </c>
      <c r="Y5" s="33">
        <v>10</v>
      </c>
      <c r="Z5" s="33">
        <v>10</v>
      </c>
      <c r="AA5" s="33">
        <v>6.666666666666667</v>
      </c>
      <c r="AB5" s="33">
        <v>10</v>
      </c>
      <c r="AC5" s="33">
        <v>6.666666666666667</v>
      </c>
      <c r="AD5" s="33">
        <f>AVERAGE(Table1323[[#This Row],[5Ci Political parties]:[5Ciii Educational, sporting and cultural organizations]])</f>
        <v>7.7777777777777786</v>
      </c>
      <c r="AE5" s="33">
        <v>10</v>
      </c>
      <c r="AF5" s="33">
        <v>7.5</v>
      </c>
      <c r="AG5" s="33">
        <v>10</v>
      </c>
      <c r="AH5" s="33">
        <f>AVERAGE(Table1323[[#This Row],[5Di Political parties]:[5Diii Educational, sporting and cultural organizations5]])</f>
        <v>9.1666666666666661</v>
      </c>
      <c r="AI5" s="33">
        <f>AVERAGE(Y5,Z5,AD5,AH5)</f>
        <v>9.2361111111111107</v>
      </c>
      <c r="AJ5" s="14">
        <v>10</v>
      </c>
      <c r="AK5" s="15">
        <v>5.666666666666667</v>
      </c>
      <c r="AL5" s="15">
        <v>4.75</v>
      </c>
      <c r="AM5" s="15">
        <v>10</v>
      </c>
      <c r="AN5" s="15">
        <v>10</v>
      </c>
      <c r="AO5" s="15">
        <f>AVERAGE(Table1323[[#This Row],[6Di Access to foreign television (cable/ satellite)]:[6Dii Access to foreign newspapers]])</f>
        <v>10</v>
      </c>
      <c r="AP5" s="15">
        <v>10</v>
      </c>
      <c r="AQ5" s="33">
        <f t="shared" si="2"/>
        <v>8.0833333333333339</v>
      </c>
      <c r="AR5" s="33">
        <v>10</v>
      </c>
      <c r="AS5" s="33">
        <v>10</v>
      </c>
      <c r="AT5" s="33">
        <v>10</v>
      </c>
      <c r="AU5" s="33">
        <f t="shared" si="3"/>
        <v>10</v>
      </c>
      <c r="AV5" s="33">
        <f t="shared" si="4"/>
        <v>10</v>
      </c>
      <c r="AW5" s="35">
        <f>AVERAGE(Table1323[[#This Row],[RULE OF LAW]],Table1323[[#This Row],[SECURITY &amp; SAFETY]],Table1323[[#This Row],[PERSONAL FREEDOM (minus S&amp;S and RoL)]],Table1323[[#This Row],[PERSONAL FREEDOM (minus S&amp;S and RoL)]])</f>
        <v>8.3319444444444439</v>
      </c>
      <c r="AX5" s="36">
        <v>5.88</v>
      </c>
      <c r="AY5" s="37">
        <f>AVERAGE(Table1323[[#This Row],[PERSONAL FREEDOM]:[ECONOMIC FREEDOM]])</f>
        <v>7.1059722222222224</v>
      </c>
      <c r="AZ5" s="38">
        <f t="shared" si="5"/>
        <v>67</v>
      </c>
      <c r="BA5" s="20">
        <f t="shared" si="6"/>
        <v>7.11</v>
      </c>
      <c r="BB5" s="35">
        <f>Table1323[[#This Row],[1 Rule of Law]]</f>
        <v>5.3000000000000007</v>
      </c>
      <c r="BC5" s="35">
        <f>Table1323[[#This Row],[2 Security &amp; Safety]]</f>
        <v>9.1</v>
      </c>
      <c r="BD5" s="35">
        <f t="shared" si="7"/>
        <v>9.4638888888888886</v>
      </c>
    </row>
    <row r="6" spans="1:56" ht="15" customHeight="1" x14ac:dyDescent="0.2">
      <c r="A6" s="32" t="s">
        <v>113</v>
      </c>
      <c r="B6" s="33" t="s">
        <v>49</v>
      </c>
      <c r="C6" s="33" t="s">
        <v>49</v>
      </c>
      <c r="D6" s="33" t="s">
        <v>49</v>
      </c>
      <c r="E6" s="33">
        <v>4.8599709999999998</v>
      </c>
      <c r="F6" s="33">
        <v>9.3999999999999986</v>
      </c>
      <c r="G6" s="33">
        <v>10</v>
      </c>
      <c r="H6" s="33">
        <v>10</v>
      </c>
      <c r="I6" s="33">
        <v>7.5</v>
      </c>
      <c r="J6" s="33">
        <v>10</v>
      </c>
      <c r="K6" s="33">
        <v>10</v>
      </c>
      <c r="L6" s="33">
        <f>AVERAGE(Table1323[[#This Row],[2Bi Disappearance]:[2Bv Terrorism Injured ]])</f>
        <v>9.5</v>
      </c>
      <c r="M6" s="33">
        <v>10</v>
      </c>
      <c r="N6" s="33">
        <v>10</v>
      </c>
      <c r="O6" s="34">
        <v>10</v>
      </c>
      <c r="P6" s="34">
        <f>AVERAGE(Table1323[[#This Row],[2Ci Female Genital Mutilation]:[2Ciii Equal Inheritance Rights]])</f>
        <v>10</v>
      </c>
      <c r="Q6" s="33">
        <f t="shared" si="0"/>
        <v>9.6333333333333329</v>
      </c>
      <c r="R6" s="33">
        <v>5</v>
      </c>
      <c r="S6" s="33">
        <v>5</v>
      </c>
      <c r="T6" s="33">
        <v>10</v>
      </c>
      <c r="U6" s="33">
        <f t="shared" si="1"/>
        <v>6.666666666666667</v>
      </c>
      <c r="V6" s="33" t="s">
        <v>49</v>
      </c>
      <c r="W6" s="33" t="s">
        <v>49</v>
      </c>
      <c r="X6" s="33" t="s">
        <v>49</v>
      </c>
      <c r="Y6" s="33" t="s">
        <v>49</v>
      </c>
      <c r="Z6" s="33" t="s">
        <v>49</v>
      </c>
      <c r="AA6" s="33" t="s">
        <v>49</v>
      </c>
      <c r="AB6" s="33" t="s">
        <v>49</v>
      </c>
      <c r="AC6" s="33" t="s">
        <v>49</v>
      </c>
      <c r="AD6" s="33" t="s">
        <v>49</v>
      </c>
      <c r="AE6" s="33" t="s">
        <v>49</v>
      </c>
      <c r="AF6" s="33" t="s">
        <v>49</v>
      </c>
      <c r="AG6" s="33" t="s">
        <v>49</v>
      </c>
      <c r="AH6" s="33" t="s">
        <v>49</v>
      </c>
      <c r="AI6" s="33" t="s">
        <v>49</v>
      </c>
      <c r="AJ6" s="14">
        <v>10</v>
      </c>
      <c r="AK6" s="15">
        <v>3</v>
      </c>
      <c r="AL6" s="15">
        <v>3.25</v>
      </c>
      <c r="AM6" s="15" t="s">
        <v>49</v>
      </c>
      <c r="AN6" s="15" t="s">
        <v>49</v>
      </c>
      <c r="AO6" s="15" t="s">
        <v>49</v>
      </c>
      <c r="AP6" s="15" t="s">
        <v>49</v>
      </c>
      <c r="AQ6" s="33">
        <f t="shared" si="2"/>
        <v>5.416666666666667</v>
      </c>
      <c r="AR6" s="33">
        <v>10</v>
      </c>
      <c r="AS6" s="33">
        <v>10</v>
      </c>
      <c r="AT6" s="33">
        <v>10</v>
      </c>
      <c r="AU6" s="33">
        <f t="shared" si="3"/>
        <v>10</v>
      </c>
      <c r="AV6" s="33">
        <f t="shared" si="4"/>
        <v>10</v>
      </c>
      <c r="AW6" s="35">
        <f>AVERAGE(Table1323[[#This Row],[RULE OF LAW]],Table1323[[#This Row],[SECURITY &amp; SAFETY]],Table1323[[#This Row],[PERSONAL FREEDOM (minus S&amp;S and RoL)]],Table1323[[#This Row],[PERSONAL FREEDOM (minus S&amp;S and RoL)]])</f>
        <v>7.303881638888889</v>
      </c>
      <c r="AX6" s="36">
        <v>7.54</v>
      </c>
      <c r="AY6" s="37">
        <f>AVERAGE(Table1323[[#This Row],[PERSONAL FREEDOM]:[ECONOMIC FREEDOM]])</f>
        <v>7.4219408194444441</v>
      </c>
      <c r="AZ6" s="38">
        <f t="shared" si="5"/>
        <v>52</v>
      </c>
      <c r="BA6" s="20">
        <f t="shared" si="6"/>
        <v>7.42</v>
      </c>
      <c r="BB6" s="35">
        <f>Table1323[[#This Row],[1 Rule of Law]]</f>
        <v>4.8599709999999998</v>
      </c>
      <c r="BC6" s="35">
        <f>Table1323[[#This Row],[2 Security &amp; Safety]]</f>
        <v>9.6333333333333329</v>
      </c>
      <c r="BD6" s="35">
        <f t="shared" si="7"/>
        <v>7.3611111111111116</v>
      </c>
    </row>
    <row r="7" spans="1:56" ht="15" customHeight="1" x14ac:dyDescent="0.2">
      <c r="A7" s="32" t="s">
        <v>56</v>
      </c>
      <c r="B7" s="33">
        <v>8.8000000000000007</v>
      </c>
      <c r="C7" s="33">
        <v>7.2328309720832715</v>
      </c>
      <c r="D7" s="33">
        <v>7.2364292656589857</v>
      </c>
      <c r="E7" s="33">
        <v>7.8000000000000007</v>
      </c>
      <c r="F7" s="33">
        <v>9.6</v>
      </c>
      <c r="G7" s="33">
        <v>10</v>
      </c>
      <c r="H7" s="33">
        <v>10</v>
      </c>
      <c r="I7" s="33">
        <v>10</v>
      </c>
      <c r="J7" s="33">
        <v>10</v>
      </c>
      <c r="K7" s="33">
        <v>10</v>
      </c>
      <c r="L7" s="33">
        <f>AVERAGE(Table1323[[#This Row],[2Bi Disappearance]:[2Bv Terrorism Injured ]])</f>
        <v>10</v>
      </c>
      <c r="M7" s="33">
        <v>9.5</v>
      </c>
      <c r="N7" s="33">
        <v>10</v>
      </c>
      <c r="O7" s="34">
        <v>10</v>
      </c>
      <c r="P7" s="34">
        <f>AVERAGE(Table1323[[#This Row],[2Ci Female Genital Mutilation]:[2Ciii Equal Inheritance Rights]])</f>
        <v>9.8333333333333339</v>
      </c>
      <c r="Q7" s="33">
        <f t="shared" si="0"/>
        <v>9.8111111111111118</v>
      </c>
      <c r="R7" s="33">
        <v>10</v>
      </c>
      <c r="S7" s="33">
        <v>10</v>
      </c>
      <c r="T7" s="33">
        <v>10</v>
      </c>
      <c r="U7" s="33">
        <f t="shared" si="1"/>
        <v>10</v>
      </c>
      <c r="V7" s="33">
        <v>10</v>
      </c>
      <c r="W7" s="33">
        <v>10</v>
      </c>
      <c r="X7" s="33">
        <f>AVERAGE(Table1323[[#This Row],[4A Freedom to establish religious organizations]:[4B Autonomy of religious organizations]])</f>
        <v>10</v>
      </c>
      <c r="Y7" s="33">
        <v>10</v>
      </c>
      <c r="Z7" s="33">
        <v>10</v>
      </c>
      <c r="AA7" s="33">
        <v>10</v>
      </c>
      <c r="AB7" s="33">
        <v>10</v>
      </c>
      <c r="AC7" s="33">
        <v>10</v>
      </c>
      <c r="AD7" s="33">
        <f>AVERAGE(Table1323[[#This Row],[5Ci Political parties]:[5Ciii Educational, sporting and cultural organizations]])</f>
        <v>10</v>
      </c>
      <c r="AE7" s="33">
        <v>10</v>
      </c>
      <c r="AF7" s="33">
        <v>10</v>
      </c>
      <c r="AG7" s="33">
        <v>10</v>
      </c>
      <c r="AH7" s="33">
        <f>AVERAGE(Table1323[[#This Row],[5Di Political parties]:[5Diii Educational, sporting and cultural organizations5]])</f>
        <v>10</v>
      </c>
      <c r="AI7" s="33">
        <f>AVERAGE(Y7,Z7,AD7,AH7)</f>
        <v>10</v>
      </c>
      <c r="AJ7" s="14">
        <v>10</v>
      </c>
      <c r="AK7" s="15">
        <v>8</v>
      </c>
      <c r="AL7" s="15">
        <v>7.75</v>
      </c>
      <c r="AM7" s="15">
        <v>10</v>
      </c>
      <c r="AN7" s="15">
        <v>10</v>
      </c>
      <c r="AO7" s="15">
        <f>AVERAGE(Table1323[[#This Row],[6Di Access to foreign television (cable/ satellite)]:[6Dii Access to foreign newspapers]])</f>
        <v>10</v>
      </c>
      <c r="AP7" s="15">
        <v>10</v>
      </c>
      <c r="AQ7" s="33">
        <f t="shared" si="2"/>
        <v>9.15</v>
      </c>
      <c r="AR7" s="33">
        <v>10</v>
      </c>
      <c r="AS7" s="33">
        <v>10</v>
      </c>
      <c r="AT7" s="33">
        <v>10</v>
      </c>
      <c r="AU7" s="33">
        <f t="shared" si="3"/>
        <v>10</v>
      </c>
      <c r="AV7" s="33">
        <f t="shared" si="4"/>
        <v>10</v>
      </c>
      <c r="AW7" s="35">
        <f>AVERAGE(Table1323[[#This Row],[RULE OF LAW]],Table1323[[#This Row],[SECURITY &amp; SAFETY]],Table1323[[#This Row],[PERSONAL FREEDOM (minus S&amp;S and RoL)]],Table1323[[#This Row],[PERSONAL FREEDOM (minus S&amp;S and RoL)]])</f>
        <v>9.3177777777777777</v>
      </c>
      <c r="AX7" s="36">
        <v>7.94</v>
      </c>
      <c r="AY7" s="37">
        <f>AVERAGE(Table1323[[#This Row],[PERSONAL FREEDOM]:[ECONOMIC FREEDOM]])</f>
        <v>8.6288888888888895</v>
      </c>
      <c r="AZ7" s="38">
        <f t="shared" si="5"/>
        <v>6</v>
      </c>
      <c r="BA7" s="20">
        <f t="shared" si="6"/>
        <v>8.6300000000000008</v>
      </c>
      <c r="BB7" s="35">
        <f>Table1323[[#This Row],[1 Rule of Law]]</f>
        <v>7.8000000000000007</v>
      </c>
      <c r="BC7" s="35">
        <f>Table1323[[#This Row],[2 Security &amp; Safety]]</f>
        <v>9.8111111111111118</v>
      </c>
      <c r="BD7" s="35">
        <f t="shared" si="7"/>
        <v>9.83</v>
      </c>
    </row>
    <row r="8" spans="1:56" ht="15" customHeight="1" x14ac:dyDescent="0.2">
      <c r="A8" s="32" t="s">
        <v>59</v>
      </c>
      <c r="B8" s="33">
        <v>8.1</v>
      </c>
      <c r="C8" s="33">
        <v>7.4392399971699943</v>
      </c>
      <c r="D8" s="33">
        <v>7.4790809181214604</v>
      </c>
      <c r="E8" s="33">
        <v>7.7</v>
      </c>
      <c r="F8" s="33">
        <v>9.76</v>
      </c>
      <c r="G8" s="33">
        <v>10</v>
      </c>
      <c r="H8" s="33">
        <v>10</v>
      </c>
      <c r="I8" s="33">
        <v>10</v>
      </c>
      <c r="J8" s="33">
        <v>10</v>
      </c>
      <c r="K8" s="33">
        <v>10</v>
      </c>
      <c r="L8" s="33">
        <f>AVERAGE(Table1323[[#This Row],[2Bi Disappearance]:[2Bv Terrorism Injured ]])</f>
        <v>10</v>
      </c>
      <c r="M8" s="33">
        <v>9.5</v>
      </c>
      <c r="N8" s="33">
        <v>10</v>
      </c>
      <c r="O8" s="34">
        <v>10</v>
      </c>
      <c r="P8" s="34">
        <f>AVERAGE(Table1323[[#This Row],[2Ci Female Genital Mutilation]:[2Ciii Equal Inheritance Rights]])</f>
        <v>9.8333333333333339</v>
      </c>
      <c r="Q8" s="33">
        <f t="shared" si="0"/>
        <v>9.8644444444444446</v>
      </c>
      <c r="R8" s="33">
        <v>10</v>
      </c>
      <c r="S8" s="33">
        <v>10</v>
      </c>
      <c r="T8" s="33">
        <v>10</v>
      </c>
      <c r="U8" s="33">
        <f t="shared" si="1"/>
        <v>10</v>
      </c>
      <c r="V8" s="33">
        <v>10</v>
      </c>
      <c r="W8" s="33">
        <v>10</v>
      </c>
      <c r="X8" s="33">
        <f>AVERAGE(Table1323[[#This Row],[4A Freedom to establish religious organizations]:[4B Autonomy of religious organizations]])</f>
        <v>10</v>
      </c>
      <c r="Y8" s="33">
        <v>10</v>
      </c>
      <c r="Z8" s="33">
        <v>10</v>
      </c>
      <c r="AA8" s="33">
        <v>10</v>
      </c>
      <c r="AB8" s="33">
        <v>10</v>
      </c>
      <c r="AC8" s="33">
        <v>6.666666666666667</v>
      </c>
      <c r="AD8" s="33">
        <f>AVERAGE(Table1323[[#This Row],[5Ci Political parties]:[5Ciii Educational, sporting and cultural organizations]])</f>
        <v>8.8888888888888893</v>
      </c>
      <c r="AE8" s="33">
        <v>10</v>
      </c>
      <c r="AF8" s="33">
        <v>0</v>
      </c>
      <c r="AG8" s="33">
        <v>10</v>
      </c>
      <c r="AH8" s="33">
        <f>AVERAGE(Table1323[[#This Row],[5Di Political parties]:[5Diii Educational, sporting and cultural organizations5]])</f>
        <v>6.666666666666667</v>
      </c>
      <c r="AI8" s="33">
        <f>AVERAGE(Y8,Z8,AD8,AH8)</f>
        <v>8.8888888888888893</v>
      </c>
      <c r="AJ8" s="14">
        <v>10</v>
      </c>
      <c r="AK8" s="15">
        <v>7.333333333333333</v>
      </c>
      <c r="AL8" s="15">
        <v>8</v>
      </c>
      <c r="AM8" s="15">
        <v>10</v>
      </c>
      <c r="AN8" s="15">
        <v>10</v>
      </c>
      <c r="AO8" s="15">
        <f>AVERAGE(Table1323[[#This Row],[6Di Access to foreign television (cable/ satellite)]:[6Dii Access to foreign newspapers]])</f>
        <v>10</v>
      </c>
      <c r="AP8" s="15">
        <v>10</v>
      </c>
      <c r="AQ8" s="33">
        <f t="shared" si="2"/>
        <v>9.0666666666666664</v>
      </c>
      <c r="AR8" s="33">
        <v>10</v>
      </c>
      <c r="AS8" s="33">
        <v>10</v>
      </c>
      <c r="AT8" s="33">
        <v>10</v>
      </c>
      <c r="AU8" s="33">
        <f t="shared" si="3"/>
        <v>10</v>
      </c>
      <c r="AV8" s="33">
        <f t="shared" si="4"/>
        <v>10</v>
      </c>
      <c r="AW8" s="35">
        <f>AVERAGE(Table1323[[#This Row],[RULE OF LAW]],Table1323[[#This Row],[SECURITY &amp; SAFETY]],Table1323[[#This Row],[PERSONAL FREEDOM (minus S&amp;S and RoL)]],Table1323[[#This Row],[PERSONAL FREEDOM (minus S&amp;S and RoL)]])</f>
        <v>9.1866666666666674</v>
      </c>
      <c r="AX8" s="36">
        <v>7.54</v>
      </c>
      <c r="AY8" s="37">
        <f>AVERAGE(Table1323[[#This Row],[PERSONAL FREEDOM]:[ECONOMIC FREEDOM]])</f>
        <v>8.3633333333333333</v>
      </c>
      <c r="AZ8" s="38">
        <f t="shared" si="5"/>
        <v>18</v>
      </c>
      <c r="BA8" s="20">
        <f t="shared" si="6"/>
        <v>8.36</v>
      </c>
      <c r="BB8" s="35">
        <f>Table1323[[#This Row],[1 Rule of Law]]</f>
        <v>7.7</v>
      </c>
      <c r="BC8" s="35">
        <f>Table1323[[#This Row],[2 Security &amp; Safety]]</f>
        <v>9.8644444444444446</v>
      </c>
      <c r="BD8" s="35">
        <f t="shared" si="7"/>
        <v>9.5911111111111111</v>
      </c>
    </row>
    <row r="9" spans="1:56" ht="15" customHeight="1" x14ac:dyDescent="0.2">
      <c r="A9" s="32" t="s">
        <v>183</v>
      </c>
      <c r="B9" s="33" t="s">
        <v>49</v>
      </c>
      <c r="C9" s="33" t="s">
        <v>49</v>
      </c>
      <c r="D9" s="33" t="s">
        <v>49</v>
      </c>
      <c r="E9" s="33">
        <v>4.3158000000000003</v>
      </c>
      <c r="F9" s="33">
        <v>9.16</v>
      </c>
      <c r="G9" s="33">
        <v>10</v>
      </c>
      <c r="H9" s="33">
        <v>10</v>
      </c>
      <c r="I9" s="33">
        <v>7.5</v>
      </c>
      <c r="J9" s="33">
        <v>10</v>
      </c>
      <c r="K9" s="33">
        <v>10</v>
      </c>
      <c r="L9" s="33">
        <f>AVERAGE(Table1323[[#This Row],[2Bi Disappearance]:[2Bv Terrorism Injured ]])</f>
        <v>9.5</v>
      </c>
      <c r="M9" s="33">
        <v>10</v>
      </c>
      <c r="N9" s="33">
        <v>10</v>
      </c>
      <c r="O9" s="34">
        <v>10</v>
      </c>
      <c r="P9" s="34">
        <f>AVERAGE(Table1323[[#This Row],[2Ci Female Genital Mutilation]:[2Ciii Equal Inheritance Rights]])</f>
        <v>10</v>
      </c>
      <c r="Q9" s="33">
        <f t="shared" si="0"/>
        <v>9.5533333333333328</v>
      </c>
      <c r="R9" s="33">
        <v>5</v>
      </c>
      <c r="S9" s="33">
        <v>5</v>
      </c>
      <c r="T9" s="33">
        <v>10</v>
      </c>
      <c r="U9" s="33">
        <f t="shared" si="1"/>
        <v>6.666666666666667</v>
      </c>
      <c r="V9" s="33">
        <v>7.5</v>
      </c>
      <c r="W9" s="33">
        <v>0</v>
      </c>
      <c r="X9" s="33">
        <f>AVERAGE(Table1323[[#This Row],[4A Freedom to establish religious organizations]:[4B Autonomy of religious organizations]])</f>
        <v>3.75</v>
      </c>
      <c r="Y9" s="33">
        <v>2.5</v>
      </c>
      <c r="Z9" s="33">
        <v>2.5</v>
      </c>
      <c r="AA9" s="33">
        <v>3.3333333333333335</v>
      </c>
      <c r="AB9" s="33">
        <v>0</v>
      </c>
      <c r="AC9" s="33">
        <v>6.666666666666667</v>
      </c>
      <c r="AD9" s="33">
        <f>AVERAGE(Table1323[[#This Row],[5Ci Political parties]:[5Ciii Educational, sporting and cultural organizations]])</f>
        <v>3.3333333333333335</v>
      </c>
      <c r="AE9" s="33">
        <v>7.5</v>
      </c>
      <c r="AF9" s="33">
        <v>7.5</v>
      </c>
      <c r="AG9" s="33">
        <v>10</v>
      </c>
      <c r="AH9" s="33">
        <f>AVERAGE(Table1323[[#This Row],[5Di Political parties]:[5Diii Educational, sporting and cultural organizations5]])</f>
        <v>8.3333333333333339</v>
      </c>
      <c r="AI9" s="33">
        <f>AVERAGE(Y9,Z9,AD9,AH9)</f>
        <v>4.166666666666667</v>
      </c>
      <c r="AJ9" s="14">
        <v>10</v>
      </c>
      <c r="AK9" s="15">
        <v>1.6666666666666667</v>
      </c>
      <c r="AL9" s="15">
        <v>2.25</v>
      </c>
      <c r="AM9" s="15">
        <v>10</v>
      </c>
      <c r="AN9" s="15">
        <v>6.666666666666667</v>
      </c>
      <c r="AO9" s="15">
        <f>AVERAGE(Table1323[[#This Row],[6Di Access to foreign television (cable/ satellite)]:[6Dii Access to foreign newspapers]])</f>
        <v>8.3333333333333339</v>
      </c>
      <c r="AP9" s="15">
        <v>10</v>
      </c>
      <c r="AQ9" s="33">
        <f t="shared" si="2"/>
        <v>6.45</v>
      </c>
      <c r="AR9" s="33">
        <v>5</v>
      </c>
      <c r="AS9" s="33">
        <v>10</v>
      </c>
      <c r="AT9" s="33">
        <v>10</v>
      </c>
      <c r="AU9" s="33">
        <f t="shared" si="3"/>
        <v>10</v>
      </c>
      <c r="AV9" s="33">
        <f t="shared" si="4"/>
        <v>7.5</v>
      </c>
      <c r="AW9" s="35">
        <f>AVERAGE(Table1323[[#This Row],[RULE OF LAW]],Table1323[[#This Row],[SECURITY &amp; SAFETY]],Table1323[[#This Row],[PERSONAL FREEDOM (minus S&amp;S and RoL)]],Table1323[[#This Row],[PERSONAL FREEDOM (minus S&amp;S and RoL)]])</f>
        <v>6.320616666666667</v>
      </c>
      <c r="AX9" s="36">
        <v>6.01</v>
      </c>
      <c r="AY9" s="37">
        <f>AVERAGE(Table1323[[#This Row],[PERSONAL FREEDOM]:[ECONOMIC FREEDOM]])</f>
        <v>6.1653083333333338</v>
      </c>
      <c r="AZ9" s="38">
        <f t="shared" si="5"/>
        <v>118</v>
      </c>
      <c r="BA9" s="20">
        <f t="shared" si="6"/>
        <v>6.17</v>
      </c>
      <c r="BB9" s="35">
        <f>Table1323[[#This Row],[1 Rule of Law]]</f>
        <v>4.3158000000000003</v>
      </c>
      <c r="BC9" s="35">
        <f>Table1323[[#This Row],[2 Security &amp; Safety]]</f>
        <v>9.5533333333333328</v>
      </c>
      <c r="BD9" s="35">
        <f t="shared" si="7"/>
        <v>5.706666666666667</v>
      </c>
    </row>
    <row r="10" spans="1:56" ht="15" customHeight="1" x14ac:dyDescent="0.2">
      <c r="A10" s="32" t="s">
        <v>97</v>
      </c>
      <c r="B10" s="33" t="s">
        <v>49</v>
      </c>
      <c r="C10" s="33" t="s">
        <v>49</v>
      </c>
      <c r="D10" s="33" t="s">
        <v>49</v>
      </c>
      <c r="E10" s="33">
        <v>6.4244650000000005</v>
      </c>
      <c r="F10" s="33">
        <v>0</v>
      </c>
      <c r="G10" s="33">
        <v>10</v>
      </c>
      <c r="H10" s="33">
        <v>10</v>
      </c>
      <c r="I10" s="33" t="s">
        <v>49</v>
      </c>
      <c r="J10" s="33">
        <v>10</v>
      </c>
      <c r="K10" s="33">
        <v>10</v>
      </c>
      <c r="L10" s="33">
        <f>AVERAGE(Table1323[[#This Row],[2Bi Disappearance]:[2Bv Terrorism Injured ]])</f>
        <v>10</v>
      </c>
      <c r="M10" s="33" t="s">
        <v>49</v>
      </c>
      <c r="N10" s="33">
        <v>10</v>
      </c>
      <c r="O10" s="34">
        <v>0</v>
      </c>
      <c r="P10" s="34">
        <f>AVERAGE(Table1323[[#This Row],[2Ci Female Genital Mutilation]:[2Ciii Equal Inheritance Rights]])</f>
        <v>5</v>
      </c>
      <c r="Q10" s="33">
        <f t="shared" si="0"/>
        <v>5</v>
      </c>
      <c r="R10" s="33">
        <v>10</v>
      </c>
      <c r="S10" s="33">
        <v>10</v>
      </c>
      <c r="T10" s="33">
        <v>10</v>
      </c>
      <c r="U10" s="33">
        <f t="shared" si="1"/>
        <v>10</v>
      </c>
      <c r="V10" s="33" t="s">
        <v>49</v>
      </c>
      <c r="W10" s="33" t="s">
        <v>49</v>
      </c>
      <c r="X10" s="33" t="s">
        <v>49</v>
      </c>
      <c r="Y10" s="33" t="s">
        <v>49</v>
      </c>
      <c r="Z10" s="33" t="s">
        <v>49</v>
      </c>
      <c r="AA10" s="33" t="s">
        <v>49</v>
      </c>
      <c r="AB10" s="33" t="s">
        <v>49</v>
      </c>
      <c r="AC10" s="33" t="s">
        <v>49</v>
      </c>
      <c r="AD10" s="33" t="s">
        <v>49</v>
      </c>
      <c r="AE10" s="33" t="s">
        <v>49</v>
      </c>
      <c r="AF10" s="33" t="s">
        <v>49</v>
      </c>
      <c r="AG10" s="33" t="s">
        <v>49</v>
      </c>
      <c r="AH10" s="33" t="s">
        <v>49</v>
      </c>
      <c r="AI10" s="33" t="s">
        <v>49</v>
      </c>
      <c r="AJ10" s="14">
        <v>10</v>
      </c>
      <c r="AK10" s="15">
        <v>9</v>
      </c>
      <c r="AL10" s="15">
        <v>7.5</v>
      </c>
      <c r="AM10" s="15" t="s">
        <v>49</v>
      </c>
      <c r="AN10" s="15" t="s">
        <v>49</v>
      </c>
      <c r="AO10" s="15" t="s">
        <v>49</v>
      </c>
      <c r="AP10" s="15" t="s">
        <v>49</v>
      </c>
      <c r="AQ10" s="33">
        <f t="shared" si="2"/>
        <v>8.8333333333333339</v>
      </c>
      <c r="AR10" s="33">
        <v>10</v>
      </c>
      <c r="AS10" s="33">
        <v>10</v>
      </c>
      <c r="AT10" s="33">
        <v>10</v>
      </c>
      <c r="AU10" s="33">
        <f t="shared" si="3"/>
        <v>10</v>
      </c>
      <c r="AV10" s="33">
        <f t="shared" si="4"/>
        <v>10</v>
      </c>
      <c r="AW10" s="35">
        <f>AVERAGE(Table1323[[#This Row],[RULE OF LAW]],Table1323[[#This Row],[SECURITY &amp; SAFETY]],Table1323[[#This Row],[PERSONAL FREEDOM (minus S&amp;S and RoL)]],Table1323[[#This Row],[PERSONAL FREEDOM (minus S&amp;S and RoL)]])</f>
        <v>7.6616718055555566</v>
      </c>
      <c r="AX10" s="36">
        <v>7.46</v>
      </c>
      <c r="AY10" s="37">
        <f>AVERAGE(Table1323[[#This Row],[PERSONAL FREEDOM]:[ECONOMIC FREEDOM]])</f>
        <v>7.5608359027777787</v>
      </c>
      <c r="AZ10" s="38">
        <f t="shared" si="5"/>
        <v>47</v>
      </c>
      <c r="BA10" s="20">
        <f t="shared" si="6"/>
        <v>7.56</v>
      </c>
      <c r="BB10" s="35">
        <f>Table1323[[#This Row],[1 Rule of Law]]</f>
        <v>6.4244650000000005</v>
      </c>
      <c r="BC10" s="35">
        <f>Table1323[[#This Row],[2 Security &amp; Safety]]</f>
        <v>5</v>
      </c>
      <c r="BD10" s="35">
        <f t="shared" si="7"/>
        <v>9.6111111111111125</v>
      </c>
    </row>
    <row r="11" spans="1:56" ht="15" customHeight="1" x14ac:dyDescent="0.2">
      <c r="A11" s="32" t="s">
        <v>149</v>
      </c>
      <c r="B11" s="33" t="s">
        <v>49</v>
      </c>
      <c r="C11" s="33" t="s">
        <v>49</v>
      </c>
      <c r="D11" s="33" t="s">
        <v>49</v>
      </c>
      <c r="E11" s="33">
        <v>6.0843579999999999</v>
      </c>
      <c r="F11" s="33">
        <v>9.64</v>
      </c>
      <c r="G11" s="33">
        <v>10</v>
      </c>
      <c r="H11" s="33">
        <v>10</v>
      </c>
      <c r="I11" s="33">
        <v>2.5</v>
      </c>
      <c r="J11" s="33">
        <v>10</v>
      </c>
      <c r="K11" s="33">
        <v>10</v>
      </c>
      <c r="L11" s="33">
        <f>AVERAGE(Table1323[[#This Row],[2Bi Disappearance]:[2Bv Terrorism Injured ]])</f>
        <v>8.5</v>
      </c>
      <c r="M11" s="33">
        <v>10</v>
      </c>
      <c r="N11" s="33">
        <v>5</v>
      </c>
      <c r="O11" s="34">
        <v>5</v>
      </c>
      <c r="P11" s="34">
        <f>AVERAGE(Table1323[[#This Row],[2Ci Female Genital Mutilation]:[2Ciii Equal Inheritance Rights]])</f>
        <v>6.666666666666667</v>
      </c>
      <c r="Q11" s="33">
        <f t="shared" si="0"/>
        <v>8.2688888888888901</v>
      </c>
      <c r="R11" s="33">
        <v>5</v>
      </c>
      <c r="S11" s="33">
        <v>10</v>
      </c>
      <c r="T11" s="33">
        <v>5</v>
      </c>
      <c r="U11" s="33">
        <f t="shared" si="1"/>
        <v>6.666666666666667</v>
      </c>
      <c r="V11" s="33">
        <v>2.5</v>
      </c>
      <c r="W11" s="33">
        <v>3.3333333333333335</v>
      </c>
      <c r="X11" s="33">
        <f>AVERAGE(Table1323[[#This Row],[4A Freedom to establish religious organizations]:[4B Autonomy of religious organizations]])</f>
        <v>2.916666666666667</v>
      </c>
      <c r="Y11" s="33">
        <v>5</v>
      </c>
      <c r="Z11" s="33">
        <v>5</v>
      </c>
      <c r="AA11" s="33">
        <v>3.3333333333333335</v>
      </c>
      <c r="AB11" s="33">
        <v>6.666666666666667</v>
      </c>
      <c r="AC11" s="33">
        <v>3.3333333333333335</v>
      </c>
      <c r="AD11" s="33">
        <f>AVERAGE(Table1323[[#This Row],[5Ci Political parties]:[5Ciii Educational, sporting and cultural organizations]])</f>
        <v>4.4444444444444446</v>
      </c>
      <c r="AE11" s="33">
        <v>5</v>
      </c>
      <c r="AF11" s="33">
        <v>7.5</v>
      </c>
      <c r="AG11" s="33">
        <v>7.5</v>
      </c>
      <c r="AH11" s="33">
        <f>AVERAGE(Table1323[[#This Row],[5Di Political parties]:[5Diii Educational, sporting and cultural organizations5]])</f>
        <v>6.666666666666667</v>
      </c>
      <c r="AI11" s="33">
        <f>AVERAGE(Y11,Z11,AD11,AH11)</f>
        <v>5.2777777777777777</v>
      </c>
      <c r="AJ11" s="14">
        <v>10</v>
      </c>
      <c r="AK11" s="15">
        <v>2</v>
      </c>
      <c r="AL11" s="15">
        <v>3.25</v>
      </c>
      <c r="AM11" s="15">
        <v>10</v>
      </c>
      <c r="AN11" s="15">
        <v>6.666666666666667</v>
      </c>
      <c r="AO11" s="15">
        <f>AVERAGE(Table1323[[#This Row],[6Di Access to foreign television (cable/ satellite)]:[6Dii Access to foreign newspapers]])</f>
        <v>8.3333333333333339</v>
      </c>
      <c r="AP11" s="15">
        <v>3.3333333333333335</v>
      </c>
      <c r="AQ11" s="33">
        <f t="shared" si="2"/>
        <v>5.3833333333333337</v>
      </c>
      <c r="AR11" s="33">
        <v>0</v>
      </c>
      <c r="AS11" s="33">
        <v>10</v>
      </c>
      <c r="AT11" s="33">
        <v>10</v>
      </c>
      <c r="AU11" s="33">
        <f t="shared" si="3"/>
        <v>10</v>
      </c>
      <c r="AV11" s="33">
        <f t="shared" si="4"/>
        <v>5</v>
      </c>
      <c r="AW11" s="35">
        <f>AVERAGE(Table1323[[#This Row],[RULE OF LAW]],Table1323[[#This Row],[SECURITY &amp; SAFETY]],Table1323[[#This Row],[PERSONAL FREEDOM (minus S&amp;S and RoL)]],Table1323[[#This Row],[PERSONAL FREEDOM (minus S&amp;S and RoL)]])</f>
        <v>6.1127561666666672</v>
      </c>
      <c r="AX11" s="36">
        <v>7.75</v>
      </c>
      <c r="AY11" s="37">
        <f>AVERAGE(Table1323[[#This Row],[PERSONAL FREEDOM]:[ECONOMIC FREEDOM]])</f>
        <v>6.9313780833333336</v>
      </c>
      <c r="AZ11" s="38">
        <f t="shared" si="5"/>
        <v>74</v>
      </c>
      <c r="BA11" s="20">
        <f t="shared" si="6"/>
        <v>6.93</v>
      </c>
      <c r="BB11" s="35">
        <f>Table1323[[#This Row],[1 Rule of Law]]</f>
        <v>6.0843579999999999</v>
      </c>
      <c r="BC11" s="35">
        <f>Table1323[[#This Row],[2 Security &amp; Safety]]</f>
        <v>8.2688888888888901</v>
      </c>
      <c r="BD11" s="35">
        <f t="shared" si="7"/>
        <v>5.0488888888888894</v>
      </c>
    </row>
    <row r="12" spans="1:56" ht="15" customHeight="1" x14ac:dyDescent="0.2">
      <c r="A12" s="32" t="s">
        <v>186</v>
      </c>
      <c r="B12" s="33">
        <v>3.4000000000000004</v>
      </c>
      <c r="C12" s="33">
        <v>3.2247674314856001</v>
      </c>
      <c r="D12" s="33">
        <v>3.8183600442172732</v>
      </c>
      <c r="E12" s="33">
        <v>3.5</v>
      </c>
      <c r="F12" s="33">
        <v>8.9599999999999991</v>
      </c>
      <c r="G12" s="33">
        <v>5</v>
      </c>
      <c r="H12" s="33">
        <v>10</v>
      </c>
      <c r="I12" s="33">
        <v>5</v>
      </c>
      <c r="J12" s="33">
        <v>9.9663734727159152</v>
      </c>
      <c r="K12" s="33">
        <v>9.962338289441826</v>
      </c>
      <c r="L12" s="33">
        <f>AVERAGE(Table1323[[#This Row],[2Bi Disappearance]:[2Bv Terrorism Injured ]])</f>
        <v>7.9857423524315481</v>
      </c>
      <c r="M12" s="33">
        <v>10</v>
      </c>
      <c r="N12" s="33">
        <v>5</v>
      </c>
      <c r="O12" s="34">
        <v>5</v>
      </c>
      <c r="P12" s="34">
        <f>AVERAGE(Table1323[[#This Row],[2Ci Female Genital Mutilation]:[2Ciii Equal Inheritance Rights]])</f>
        <v>6.666666666666667</v>
      </c>
      <c r="Q12" s="33">
        <f t="shared" si="0"/>
        <v>7.8708030063660717</v>
      </c>
      <c r="R12" s="33">
        <v>5</v>
      </c>
      <c r="S12" s="33">
        <v>10</v>
      </c>
      <c r="T12" s="33">
        <v>5</v>
      </c>
      <c r="U12" s="33">
        <f t="shared" si="1"/>
        <v>6.666666666666667</v>
      </c>
      <c r="V12" s="33">
        <v>5</v>
      </c>
      <c r="W12" s="33">
        <v>6.666666666666667</v>
      </c>
      <c r="X12" s="33">
        <f>AVERAGE(Table1323[[#This Row],[4A Freedom to establish religious organizations]:[4B Autonomy of religious organizations]])</f>
        <v>5.8333333333333339</v>
      </c>
      <c r="Y12" s="33">
        <v>7.5</v>
      </c>
      <c r="Z12" s="33">
        <v>7.5</v>
      </c>
      <c r="AA12" s="33">
        <v>3.3333333333333335</v>
      </c>
      <c r="AB12" s="33">
        <v>6.666666666666667</v>
      </c>
      <c r="AC12" s="33">
        <v>3.3333333333333335</v>
      </c>
      <c r="AD12" s="33">
        <f>AVERAGE(Table1323[[#This Row],[5Ci Political parties]:[5Ciii Educational, sporting and cultural organizations]])</f>
        <v>4.4444444444444446</v>
      </c>
      <c r="AE12" s="33">
        <v>5</v>
      </c>
      <c r="AF12" s="33">
        <v>7.5</v>
      </c>
      <c r="AG12" s="33">
        <v>5</v>
      </c>
      <c r="AH12" s="33">
        <f>AVERAGE(Table1323[[#This Row],[5Di Political parties]:[5Diii Educational, sporting and cultural organizations5]])</f>
        <v>5.833333333333333</v>
      </c>
      <c r="AI12" s="33">
        <f>AVERAGE(Y12,Z12,AD12,AH12)</f>
        <v>6.3194444444444438</v>
      </c>
      <c r="AJ12" s="14">
        <v>10</v>
      </c>
      <c r="AK12" s="15">
        <v>3.3333333333333335</v>
      </c>
      <c r="AL12" s="15">
        <v>3.25</v>
      </c>
      <c r="AM12" s="15">
        <v>10</v>
      </c>
      <c r="AN12" s="15">
        <v>10</v>
      </c>
      <c r="AO12" s="15">
        <f>AVERAGE(Table1323[[#This Row],[6Di Access to foreign television (cable/ satellite)]:[6Dii Access to foreign newspapers]])</f>
        <v>10</v>
      </c>
      <c r="AP12" s="15">
        <v>10</v>
      </c>
      <c r="AQ12" s="33">
        <f t="shared" si="2"/>
        <v>7.3166666666666673</v>
      </c>
      <c r="AR12" s="33">
        <v>0</v>
      </c>
      <c r="AS12" s="33">
        <v>0</v>
      </c>
      <c r="AT12" s="33">
        <v>0</v>
      </c>
      <c r="AU12" s="33">
        <f t="shared" si="3"/>
        <v>0</v>
      </c>
      <c r="AV12" s="33">
        <f t="shared" si="4"/>
        <v>0</v>
      </c>
      <c r="AW12" s="35">
        <f>AVERAGE(Table1323[[#This Row],[RULE OF LAW]],Table1323[[#This Row],[SECURITY &amp; SAFETY]],Table1323[[#This Row],[PERSONAL FREEDOM (minus S&amp;S and RoL)]],Table1323[[#This Row],[PERSONAL FREEDOM (minus S&amp;S and RoL)]])</f>
        <v>5.4563118627026288</v>
      </c>
      <c r="AX12" s="36">
        <v>6.43</v>
      </c>
      <c r="AY12" s="37">
        <f>AVERAGE(Table1323[[#This Row],[PERSONAL FREEDOM]:[ECONOMIC FREEDOM]])</f>
        <v>5.9431559313513143</v>
      </c>
      <c r="AZ12" s="38">
        <f t="shared" si="5"/>
        <v>125</v>
      </c>
      <c r="BA12" s="20">
        <f t="shared" si="6"/>
        <v>5.94</v>
      </c>
      <c r="BB12" s="35">
        <f>Table1323[[#This Row],[1 Rule of Law]]</f>
        <v>3.5</v>
      </c>
      <c r="BC12" s="35">
        <f>Table1323[[#This Row],[2 Security &amp; Safety]]</f>
        <v>7.8708030063660717</v>
      </c>
      <c r="BD12" s="35">
        <f t="shared" si="7"/>
        <v>5.2272222222222222</v>
      </c>
    </row>
    <row r="13" spans="1:56" ht="15" customHeight="1" x14ac:dyDescent="0.2">
      <c r="A13" s="32" t="s">
        <v>142</v>
      </c>
      <c r="B13" s="33" t="s">
        <v>49</v>
      </c>
      <c r="C13" s="33" t="s">
        <v>49</v>
      </c>
      <c r="D13" s="33" t="s">
        <v>49</v>
      </c>
      <c r="E13" s="33">
        <v>6.9142200000000003</v>
      </c>
      <c r="F13" s="33">
        <v>5.5600000000000005</v>
      </c>
      <c r="G13" s="33">
        <v>10</v>
      </c>
      <c r="H13" s="33">
        <v>10</v>
      </c>
      <c r="I13" s="33" t="s">
        <v>49</v>
      </c>
      <c r="J13" s="33">
        <v>10</v>
      </c>
      <c r="K13" s="33">
        <v>10</v>
      </c>
      <c r="L13" s="33">
        <f>AVERAGE(Table1323[[#This Row],[2Bi Disappearance]:[2Bv Terrorism Injured ]])</f>
        <v>10</v>
      </c>
      <c r="M13" s="33" t="s">
        <v>49</v>
      </c>
      <c r="N13" s="33">
        <v>10</v>
      </c>
      <c r="O13" s="34" t="s">
        <v>49</v>
      </c>
      <c r="P13" s="34">
        <f>AVERAGE(Table1323[[#This Row],[2Ci Female Genital Mutilation]:[2Ciii Equal Inheritance Rights]])</f>
        <v>10</v>
      </c>
      <c r="Q13" s="33">
        <f t="shared" si="0"/>
        <v>8.5200000000000014</v>
      </c>
      <c r="R13" s="33">
        <v>10</v>
      </c>
      <c r="S13" s="33">
        <v>10</v>
      </c>
      <c r="T13" s="33" t="s">
        <v>49</v>
      </c>
      <c r="U13" s="33">
        <f t="shared" si="1"/>
        <v>10</v>
      </c>
      <c r="V13" s="33" t="s">
        <v>49</v>
      </c>
      <c r="W13" s="33" t="s">
        <v>49</v>
      </c>
      <c r="X13" s="33" t="s">
        <v>49</v>
      </c>
      <c r="Y13" s="33" t="s">
        <v>49</v>
      </c>
      <c r="Z13" s="33" t="s">
        <v>49</v>
      </c>
      <c r="AA13" s="33" t="s">
        <v>49</v>
      </c>
      <c r="AB13" s="33" t="s">
        <v>49</v>
      </c>
      <c r="AC13" s="33" t="s">
        <v>49</v>
      </c>
      <c r="AD13" s="33" t="s">
        <v>49</v>
      </c>
      <c r="AE13" s="33" t="s">
        <v>49</v>
      </c>
      <c r="AF13" s="33" t="s">
        <v>49</v>
      </c>
      <c r="AG13" s="33" t="s">
        <v>49</v>
      </c>
      <c r="AH13" s="33" t="s">
        <v>49</v>
      </c>
      <c r="AI13" s="33" t="s">
        <v>49</v>
      </c>
      <c r="AJ13" s="14">
        <v>10</v>
      </c>
      <c r="AK13" s="15">
        <v>9</v>
      </c>
      <c r="AL13" s="15">
        <v>7.5</v>
      </c>
      <c r="AM13" s="15" t="s">
        <v>49</v>
      </c>
      <c r="AN13" s="15" t="s">
        <v>49</v>
      </c>
      <c r="AO13" s="15" t="s">
        <v>49</v>
      </c>
      <c r="AP13" s="15" t="s">
        <v>49</v>
      </c>
      <c r="AQ13" s="33">
        <f t="shared" si="2"/>
        <v>8.8333333333333339</v>
      </c>
      <c r="AR13" s="33">
        <v>10</v>
      </c>
      <c r="AS13" s="33">
        <v>0</v>
      </c>
      <c r="AT13" s="33">
        <v>0</v>
      </c>
      <c r="AU13" s="33">
        <f t="shared" si="3"/>
        <v>0</v>
      </c>
      <c r="AV13" s="33">
        <f t="shared" si="4"/>
        <v>5</v>
      </c>
      <c r="AW13" s="35">
        <f>AVERAGE(Table1323[[#This Row],[RULE OF LAW]],Table1323[[#This Row],[SECURITY &amp; SAFETY]],Table1323[[#This Row],[PERSONAL FREEDOM (minus S&amp;S and RoL)]],Table1323[[#This Row],[PERSONAL FREEDOM (minus S&amp;S and RoL)]])</f>
        <v>7.8307772222222232</v>
      </c>
      <c r="AX13" s="36">
        <v>6.83</v>
      </c>
      <c r="AY13" s="37">
        <f>AVERAGE(Table1323[[#This Row],[PERSONAL FREEDOM]:[ECONOMIC FREEDOM]])</f>
        <v>7.3303886111111112</v>
      </c>
      <c r="AZ13" s="38">
        <f t="shared" si="5"/>
        <v>58</v>
      </c>
      <c r="BA13" s="20">
        <f t="shared" si="6"/>
        <v>7.33</v>
      </c>
      <c r="BB13" s="35">
        <f>Table1323[[#This Row],[1 Rule of Law]]</f>
        <v>6.9142200000000003</v>
      </c>
      <c r="BC13" s="35">
        <f>Table1323[[#This Row],[2 Security &amp; Safety]]</f>
        <v>8.5200000000000014</v>
      </c>
      <c r="BD13" s="35">
        <f t="shared" si="7"/>
        <v>7.9444444444444455</v>
      </c>
    </row>
    <row r="14" spans="1:56" ht="15" customHeight="1" x14ac:dyDescent="0.2">
      <c r="A14" s="32" t="s">
        <v>67</v>
      </c>
      <c r="B14" s="33">
        <v>8.4333333333333336</v>
      </c>
      <c r="C14" s="33">
        <v>6.7815029119556716</v>
      </c>
      <c r="D14" s="33">
        <v>7.1580345314131808</v>
      </c>
      <c r="E14" s="33">
        <v>7.5</v>
      </c>
      <c r="F14" s="33">
        <v>9.32</v>
      </c>
      <c r="G14" s="33">
        <v>10</v>
      </c>
      <c r="H14" s="33">
        <v>10</v>
      </c>
      <c r="I14" s="33">
        <v>10</v>
      </c>
      <c r="J14" s="33">
        <v>10</v>
      </c>
      <c r="K14" s="33">
        <v>10</v>
      </c>
      <c r="L14" s="33">
        <f>AVERAGE(Table1323[[#This Row],[2Bi Disappearance]:[2Bv Terrorism Injured ]])</f>
        <v>10</v>
      </c>
      <c r="M14" s="33">
        <v>9.5</v>
      </c>
      <c r="N14" s="33">
        <v>10</v>
      </c>
      <c r="O14" s="34">
        <v>10</v>
      </c>
      <c r="P14" s="34">
        <f>AVERAGE(Table1323[[#This Row],[2Ci Female Genital Mutilation]:[2Ciii Equal Inheritance Rights]])</f>
        <v>9.8333333333333339</v>
      </c>
      <c r="Q14" s="33">
        <f t="shared" si="0"/>
        <v>9.7177777777777781</v>
      </c>
      <c r="R14" s="33">
        <v>10</v>
      </c>
      <c r="S14" s="33">
        <v>10</v>
      </c>
      <c r="T14" s="33">
        <v>10</v>
      </c>
      <c r="U14" s="33">
        <f t="shared" si="1"/>
        <v>10</v>
      </c>
      <c r="V14" s="33">
        <v>10</v>
      </c>
      <c r="W14" s="33">
        <v>10</v>
      </c>
      <c r="X14" s="33">
        <f>AVERAGE(Table1323[[#This Row],[4A Freedom to establish religious organizations]:[4B Autonomy of religious organizations]])</f>
        <v>10</v>
      </c>
      <c r="Y14" s="33">
        <v>10</v>
      </c>
      <c r="Z14" s="33">
        <v>10</v>
      </c>
      <c r="AA14" s="33">
        <v>10</v>
      </c>
      <c r="AB14" s="33">
        <v>10</v>
      </c>
      <c r="AC14" s="33">
        <v>6.666666666666667</v>
      </c>
      <c r="AD14" s="33">
        <f>AVERAGE(Table1323[[#This Row],[5Ci Political parties]:[5Ciii Educational, sporting and cultural organizations]])</f>
        <v>8.8888888888888893</v>
      </c>
      <c r="AE14" s="33">
        <v>10</v>
      </c>
      <c r="AF14" s="33">
        <v>10</v>
      </c>
      <c r="AG14" s="33">
        <v>10</v>
      </c>
      <c r="AH14" s="33">
        <f>AVERAGE(Table1323[[#This Row],[5Di Political parties]:[5Diii Educational, sporting and cultural organizations5]])</f>
        <v>10</v>
      </c>
      <c r="AI14" s="33">
        <f>AVERAGE(Y14,Z14,AD14,AH14)</f>
        <v>9.7222222222222214</v>
      </c>
      <c r="AJ14" s="14">
        <v>10</v>
      </c>
      <c r="AK14" s="15">
        <v>9</v>
      </c>
      <c r="AL14" s="15">
        <v>9</v>
      </c>
      <c r="AM14" s="15">
        <v>10</v>
      </c>
      <c r="AN14" s="15">
        <v>10</v>
      </c>
      <c r="AO14" s="15">
        <f>AVERAGE(Table1323[[#This Row],[6Di Access to foreign television (cable/ satellite)]:[6Dii Access to foreign newspapers]])</f>
        <v>10</v>
      </c>
      <c r="AP14" s="15">
        <v>10</v>
      </c>
      <c r="AQ14" s="33">
        <f t="shared" si="2"/>
        <v>9.6</v>
      </c>
      <c r="AR14" s="33">
        <v>10</v>
      </c>
      <c r="AS14" s="33">
        <v>10</v>
      </c>
      <c r="AT14" s="33">
        <v>10</v>
      </c>
      <c r="AU14" s="33">
        <f t="shared" si="3"/>
        <v>10</v>
      </c>
      <c r="AV14" s="33">
        <f t="shared" si="4"/>
        <v>10</v>
      </c>
      <c r="AW14" s="35">
        <f>AVERAGE(Table1323[[#This Row],[RULE OF LAW]],Table1323[[#This Row],[SECURITY &amp; SAFETY]],Table1323[[#This Row],[PERSONAL FREEDOM (minus S&amp;S and RoL)]],Table1323[[#This Row],[PERSONAL FREEDOM (minus S&amp;S and RoL)]])</f>
        <v>9.2366666666666664</v>
      </c>
      <c r="AX14" s="36">
        <v>7.34</v>
      </c>
      <c r="AY14" s="37">
        <f>AVERAGE(Table1323[[#This Row],[PERSONAL FREEDOM]:[ECONOMIC FREEDOM]])</f>
        <v>8.288333333333334</v>
      </c>
      <c r="AZ14" s="38">
        <f t="shared" si="5"/>
        <v>20</v>
      </c>
      <c r="BA14" s="20">
        <f t="shared" si="6"/>
        <v>8.2899999999999991</v>
      </c>
      <c r="BB14" s="35">
        <f>Table1323[[#This Row],[1 Rule of Law]]</f>
        <v>7.5</v>
      </c>
      <c r="BC14" s="35">
        <f>Table1323[[#This Row],[2 Security &amp; Safety]]</f>
        <v>9.7177777777777781</v>
      </c>
      <c r="BD14" s="35">
        <f t="shared" si="7"/>
        <v>9.8644444444444446</v>
      </c>
    </row>
    <row r="15" spans="1:56" ht="15" customHeight="1" x14ac:dyDescent="0.2">
      <c r="A15" s="32" t="s">
        <v>153</v>
      </c>
      <c r="B15" s="33" t="s">
        <v>49</v>
      </c>
      <c r="C15" s="33" t="s">
        <v>49</v>
      </c>
      <c r="D15" s="33" t="s">
        <v>49</v>
      </c>
      <c r="E15" s="33">
        <v>5.0096179999999997</v>
      </c>
      <c r="F15" s="33">
        <v>0</v>
      </c>
      <c r="G15" s="33">
        <v>10</v>
      </c>
      <c r="H15" s="33">
        <v>10</v>
      </c>
      <c r="I15" s="33" t="s">
        <v>49</v>
      </c>
      <c r="J15" s="33">
        <v>10</v>
      </c>
      <c r="K15" s="33">
        <v>10</v>
      </c>
      <c r="L15" s="33">
        <f>AVERAGE(Table1323[[#This Row],[2Bi Disappearance]:[2Bv Terrorism Injured ]])</f>
        <v>10</v>
      </c>
      <c r="M15" s="33" t="s">
        <v>49</v>
      </c>
      <c r="N15" s="33">
        <v>10</v>
      </c>
      <c r="O15" s="34">
        <v>10</v>
      </c>
      <c r="P15" s="34">
        <f>AVERAGE(Table1323[[#This Row],[2Ci Female Genital Mutilation]:[2Ciii Equal Inheritance Rights]])</f>
        <v>10</v>
      </c>
      <c r="Q15" s="33">
        <f t="shared" si="0"/>
        <v>6.666666666666667</v>
      </c>
      <c r="R15" s="33">
        <v>10</v>
      </c>
      <c r="S15" s="33">
        <v>10</v>
      </c>
      <c r="T15" s="33" t="s">
        <v>49</v>
      </c>
      <c r="U15" s="33">
        <f t="shared" si="1"/>
        <v>10</v>
      </c>
      <c r="V15" s="33" t="s">
        <v>49</v>
      </c>
      <c r="W15" s="33" t="s">
        <v>49</v>
      </c>
      <c r="X15" s="33" t="s">
        <v>49</v>
      </c>
      <c r="Y15" s="33" t="s">
        <v>49</v>
      </c>
      <c r="Z15" s="33" t="s">
        <v>49</v>
      </c>
      <c r="AA15" s="33" t="s">
        <v>49</v>
      </c>
      <c r="AB15" s="33" t="s">
        <v>49</v>
      </c>
      <c r="AC15" s="33" t="s">
        <v>49</v>
      </c>
      <c r="AD15" s="33" t="s">
        <v>49</v>
      </c>
      <c r="AE15" s="33" t="s">
        <v>49</v>
      </c>
      <c r="AF15" s="33" t="s">
        <v>49</v>
      </c>
      <c r="AG15" s="33" t="s">
        <v>49</v>
      </c>
      <c r="AH15" s="33" t="s">
        <v>49</v>
      </c>
      <c r="AI15" s="33" t="s">
        <v>49</v>
      </c>
      <c r="AJ15" s="14">
        <v>10</v>
      </c>
      <c r="AK15" s="15">
        <v>7.333333333333333</v>
      </c>
      <c r="AL15" s="15">
        <v>8</v>
      </c>
      <c r="AM15" s="15" t="s">
        <v>49</v>
      </c>
      <c r="AN15" s="15" t="s">
        <v>49</v>
      </c>
      <c r="AO15" s="15" t="s">
        <v>49</v>
      </c>
      <c r="AP15" s="15" t="s">
        <v>49</v>
      </c>
      <c r="AQ15" s="33">
        <f t="shared" si="2"/>
        <v>8.4444444444444446</v>
      </c>
      <c r="AR15" s="33">
        <v>10</v>
      </c>
      <c r="AS15" s="33">
        <v>0</v>
      </c>
      <c r="AT15" s="33">
        <v>10</v>
      </c>
      <c r="AU15" s="33">
        <f t="shared" si="3"/>
        <v>5</v>
      </c>
      <c r="AV15" s="33">
        <f t="shared" si="4"/>
        <v>7.5</v>
      </c>
      <c r="AW15" s="35">
        <f>AVERAGE(Table1323[[#This Row],[RULE OF LAW]],Table1323[[#This Row],[SECURITY &amp; SAFETY]],Table1323[[#This Row],[PERSONAL FREEDOM (minus S&amp;S and RoL)]],Table1323[[#This Row],[PERSONAL FREEDOM (minus S&amp;S and RoL)]])</f>
        <v>7.2431452407407395</v>
      </c>
      <c r="AX15" s="36">
        <v>6.47</v>
      </c>
      <c r="AY15" s="37">
        <f>AVERAGE(Table1323[[#This Row],[PERSONAL FREEDOM]:[ECONOMIC FREEDOM]])</f>
        <v>6.8565726203703701</v>
      </c>
      <c r="AZ15" s="38">
        <f t="shared" si="5"/>
        <v>82</v>
      </c>
      <c r="BA15" s="20">
        <f t="shared" si="6"/>
        <v>6.86</v>
      </c>
      <c r="BB15" s="35">
        <f>Table1323[[#This Row],[1 Rule of Law]]</f>
        <v>5.0096179999999997</v>
      </c>
      <c r="BC15" s="35">
        <f>Table1323[[#This Row],[2 Security &amp; Safety]]</f>
        <v>6.666666666666667</v>
      </c>
      <c r="BD15" s="35">
        <f t="shared" si="7"/>
        <v>8.648148148148147</v>
      </c>
    </row>
    <row r="16" spans="1:56" ht="15" customHeight="1" x14ac:dyDescent="0.2">
      <c r="A16" s="32" t="s">
        <v>135</v>
      </c>
      <c r="B16" s="33" t="s">
        <v>49</v>
      </c>
      <c r="C16" s="33" t="s">
        <v>49</v>
      </c>
      <c r="D16" s="33" t="s">
        <v>49</v>
      </c>
      <c r="E16" s="33">
        <v>4.5062600000000002</v>
      </c>
      <c r="F16" s="33">
        <v>6.6400000000000006</v>
      </c>
      <c r="G16" s="33">
        <v>5</v>
      </c>
      <c r="H16" s="33">
        <v>10</v>
      </c>
      <c r="I16" s="33">
        <v>2.5</v>
      </c>
      <c r="J16" s="33">
        <v>10</v>
      </c>
      <c r="K16" s="33">
        <v>10</v>
      </c>
      <c r="L16" s="33">
        <f>AVERAGE(Table1323[[#This Row],[2Bi Disappearance]:[2Bv Terrorism Injured ]])</f>
        <v>7.5</v>
      </c>
      <c r="M16" s="33">
        <v>8.2999999999999989</v>
      </c>
      <c r="N16" s="33">
        <v>10</v>
      </c>
      <c r="O16" s="34">
        <v>5</v>
      </c>
      <c r="P16" s="34">
        <f>AVERAGE(Table1323[[#This Row],[2Ci Female Genital Mutilation]:[2Ciii Equal Inheritance Rights]])</f>
        <v>7.7666666666666657</v>
      </c>
      <c r="Q16" s="33">
        <f t="shared" si="0"/>
        <v>7.3022222222222224</v>
      </c>
      <c r="R16" s="33">
        <v>10</v>
      </c>
      <c r="S16" s="33">
        <v>0</v>
      </c>
      <c r="T16" s="33">
        <v>10</v>
      </c>
      <c r="U16" s="33">
        <f t="shared" si="1"/>
        <v>6.666666666666667</v>
      </c>
      <c r="V16" s="33">
        <v>7.5</v>
      </c>
      <c r="W16" s="33">
        <v>6.666666666666667</v>
      </c>
      <c r="X16" s="33">
        <f>AVERAGE(Table1323[[#This Row],[4A Freedom to establish religious organizations]:[4B Autonomy of religious organizations]])</f>
        <v>7.0833333333333339</v>
      </c>
      <c r="Y16" s="33">
        <v>10</v>
      </c>
      <c r="Z16" s="33">
        <v>7.5</v>
      </c>
      <c r="AA16" s="33">
        <v>6.666666666666667</v>
      </c>
      <c r="AB16" s="33">
        <v>6.666666666666667</v>
      </c>
      <c r="AC16" s="33">
        <v>10</v>
      </c>
      <c r="AD16" s="33">
        <f>AVERAGE(Table1323[[#This Row],[5Ci Political parties]:[5Ciii Educational, sporting and cultural organizations]])</f>
        <v>7.7777777777777786</v>
      </c>
      <c r="AE16" s="33">
        <v>7.5</v>
      </c>
      <c r="AF16" s="33">
        <v>7.5</v>
      </c>
      <c r="AG16" s="33">
        <v>7.5</v>
      </c>
      <c r="AH16" s="33">
        <f>AVERAGE(Table1323[[#This Row],[5Di Political parties]:[5Diii Educational, sporting and cultural organizations5]])</f>
        <v>7.5</v>
      </c>
      <c r="AI16" s="33">
        <f>AVERAGE(Y16,Z16,AD16,AH16)</f>
        <v>8.1944444444444446</v>
      </c>
      <c r="AJ16" s="14">
        <v>10</v>
      </c>
      <c r="AK16" s="15">
        <v>6.333333333333333</v>
      </c>
      <c r="AL16" s="15">
        <v>7.5</v>
      </c>
      <c r="AM16" s="15">
        <v>10</v>
      </c>
      <c r="AN16" s="15">
        <v>10</v>
      </c>
      <c r="AO16" s="15">
        <f>AVERAGE(Table1323[[#This Row],[6Di Access to foreign television (cable/ satellite)]:[6Dii Access to foreign newspapers]])</f>
        <v>10</v>
      </c>
      <c r="AP16" s="15">
        <v>10</v>
      </c>
      <c r="AQ16" s="33">
        <f t="shared" si="2"/>
        <v>8.7666666666666657</v>
      </c>
      <c r="AR16" s="33">
        <v>0</v>
      </c>
      <c r="AS16" s="33">
        <v>10</v>
      </c>
      <c r="AT16" s="33">
        <v>10</v>
      </c>
      <c r="AU16" s="33">
        <f t="shared" si="3"/>
        <v>10</v>
      </c>
      <c r="AV16" s="33">
        <f t="shared" si="4"/>
        <v>5</v>
      </c>
      <c r="AW16" s="35">
        <f>AVERAGE(Table1323[[#This Row],[RULE OF LAW]],Table1323[[#This Row],[SECURITY &amp; SAFETY]],Table1323[[#This Row],[PERSONAL FREEDOM (minus S&amp;S and RoL)]],Table1323[[#This Row],[PERSONAL FREEDOM (minus S&amp;S and RoL)]])</f>
        <v>6.5232316666666676</v>
      </c>
      <c r="AX16" s="36">
        <v>6.13</v>
      </c>
      <c r="AY16" s="37">
        <f>AVERAGE(Table1323[[#This Row],[PERSONAL FREEDOM]:[ECONOMIC FREEDOM]])</f>
        <v>6.3266158333333333</v>
      </c>
      <c r="AZ16" s="38">
        <f t="shared" si="5"/>
        <v>117</v>
      </c>
      <c r="BA16" s="20">
        <f t="shared" si="6"/>
        <v>6.33</v>
      </c>
      <c r="BB16" s="35">
        <f>Table1323[[#This Row],[1 Rule of Law]]</f>
        <v>4.5062600000000002</v>
      </c>
      <c r="BC16" s="35">
        <f>Table1323[[#This Row],[2 Security &amp; Safety]]</f>
        <v>7.3022222222222224</v>
      </c>
      <c r="BD16" s="35">
        <f t="shared" si="7"/>
        <v>7.1422222222222231</v>
      </c>
    </row>
    <row r="17" spans="1:56" ht="15" customHeight="1" x14ac:dyDescent="0.2">
      <c r="A17" s="32" t="s">
        <v>108</v>
      </c>
      <c r="B17" s="33">
        <v>4.4333333333333336</v>
      </c>
      <c r="C17" s="33">
        <v>3.7894526348272652</v>
      </c>
      <c r="D17" s="33">
        <v>2.8212521267580826</v>
      </c>
      <c r="E17" s="33">
        <v>3.7</v>
      </c>
      <c r="F17" s="33">
        <v>5.84</v>
      </c>
      <c r="G17" s="33">
        <v>10</v>
      </c>
      <c r="H17" s="33">
        <v>10</v>
      </c>
      <c r="I17" s="33">
        <v>5</v>
      </c>
      <c r="J17" s="33">
        <v>10</v>
      </c>
      <c r="K17" s="33">
        <v>10</v>
      </c>
      <c r="L17" s="33">
        <f>AVERAGE(Table1323[[#This Row],[2Bi Disappearance]:[2Bv Terrorism Injured ]])</f>
        <v>9</v>
      </c>
      <c r="M17" s="33">
        <v>10</v>
      </c>
      <c r="N17" s="33">
        <v>10</v>
      </c>
      <c r="O17" s="34">
        <v>10</v>
      </c>
      <c r="P17" s="34">
        <f>AVERAGE(Table1323[[#This Row],[2Ci Female Genital Mutilation]:[2Ciii Equal Inheritance Rights]])</f>
        <v>10</v>
      </c>
      <c r="Q17" s="33">
        <f t="shared" si="0"/>
        <v>8.2799999999999994</v>
      </c>
      <c r="R17" s="33">
        <v>10</v>
      </c>
      <c r="S17" s="33">
        <v>10</v>
      </c>
      <c r="T17" s="33">
        <v>10</v>
      </c>
      <c r="U17" s="33">
        <f t="shared" si="1"/>
        <v>10</v>
      </c>
      <c r="V17" s="33">
        <v>7.5</v>
      </c>
      <c r="W17" s="33">
        <v>6.666666666666667</v>
      </c>
      <c r="X17" s="33">
        <f>AVERAGE(Table1323[[#This Row],[4A Freedom to establish religious organizations]:[4B Autonomy of religious organizations]])</f>
        <v>7.0833333333333339</v>
      </c>
      <c r="Y17" s="33">
        <v>10</v>
      </c>
      <c r="Z17" s="33">
        <v>5</v>
      </c>
      <c r="AA17" s="33">
        <v>6.666666666666667</v>
      </c>
      <c r="AB17" s="33">
        <v>6.666666666666667</v>
      </c>
      <c r="AC17" s="33">
        <v>6.666666666666667</v>
      </c>
      <c r="AD17" s="33">
        <f>AVERAGE(Table1323[[#This Row],[5Ci Political parties]:[5Ciii Educational, sporting and cultural organizations]])</f>
        <v>6.666666666666667</v>
      </c>
      <c r="AE17" s="33">
        <v>7.5</v>
      </c>
      <c r="AF17" s="33">
        <v>7.5</v>
      </c>
      <c r="AG17" s="33">
        <v>10</v>
      </c>
      <c r="AH17" s="33">
        <f>AVERAGE(Table1323[[#This Row],[5Di Political parties]:[5Diii Educational, sporting and cultural organizations5]])</f>
        <v>8.3333333333333339</v>
      </c>
      <c r="AI17" s="33">
        <f>AVERAGE(Y17,Z17,AD17,AH17)</f>
        <v>7.5</v>
      </c>
      <c r="AJ17" s="14">
        <v>10</v>
      </c>
      <c r="AK17" s="15">
        <v>6.333333333333333</v>
      </c>
      <c r="AL17" s="15">
        <v>5.25</v>
      </c>
      <c r="AM17" s="15">
        <v>10</v>
      </c>
      <c r="AN17" s="15">
        <v>10</v>
      </c>
      <c r="AO17" s="15">
        <f>AVERAGE(Table1323[[#This Row],[6Di Access to foreign television (cable/ satellite)]:[6Dii Access to foreign newspapers]])</f>
        <v>10</v>
      </c>
      <c r="AP17" s="15">
        <v>10</v>
      </c>
      <c r="AQ17" s="33">
        <f t="shared" si="2"/>
        <v>8.3166666666666664</v>
      </c>
      <c r="AR17" s="33">
        <v>10</v>
      </c>
      <c r="AS17" s="33">
        <v>10</v>
      </c>
      <c r="AT17" s="33">
        <v>10</v>
      </c>
      <c r="AU17" s="33">
        <f t="shared" si="3"/>
        <v>10</v>
      </c>
      <c r="AV17" s="33">
        <f t="shared" si="4"/>
        <v>10</v>
      </c>
      <c r="AW17" s="35">
        <f>AVERAGE(Table1323[[#This Row],[RULE OF LAW]],Table1323[[#This Row],[SECURITY &amp; SAFETY]],Table1323[[#This Row],[PERSONAL FREEDOM (minus S&amp;S and RoL)]],Table1323[[#This Row],[PERSONAL FREEDOM (minus S&amp;S and RoL)]])</f>
        <v>7.2850000000000001</v>
      </c>
      <c r="AX17" s="36">
        <v>6.42</v>
      </c>
      <c r="AY17" s="37">
        <f>AVERAGE(Table1323[[#This Row],[PERSONAL FREEDOM]:[ECONOMIC FREEDOM]])</f>
        <v>6.8525</v>
      </c>
      <c r="AZ17" s="38">
        <f t="shared" si="5"/>
        <v>83</v>
      </c>
      <c r="BA17" s="20">
        <f t="shared" si="6"/>
        <v>6.85</v>
      </c>
      <c r="BB17" s="35">
        <f>Table1323[[#This Row],[1 Rule of Law]]</f>
        <v>3.7</v>
      </c>
      <c r="BC17" s="35">
        <f>Table1323[[#This Row],[2 Security &amp; Safety]]</f>
        <v>8.2799999999999994</v>
      </c>
      <c r="BD17" s="35">
        <f t="shared" si="7"/>
        <v>8.58</v>
      </c>
    </row>
    <row r="18" spans="1:56" ht="15" customHeight="1" x14ac:dyDescent="0.2">
      <c r="A18" s="32" t="s">
        <v>221</v>
      </c>
      <c r="B18" s="33">
        <v>7.0000000000000009</v>
      </c>
      <c r="C18" s="33">
        <v>4.9949702304935375</v>
      </c>
      <c r="D18" s="33">
        <v>6.1715393008058763</v>
      </c>
      <c r="E18" s="33">
        <v>6.1</v>
      </c>
      <c r="F18" s="33">
        <v>9.3999999999999986</v>
      </c>
      <c r="G18" s="33">
        <v>10</v>
      </c>
      <c r="H18" s="33">
        <v>10</v>
      </c>
      <c r="I18" s="33">
        <v>7.5</v>
      </c>
      <c r="J18" s="33">
        <v>9.9113510306816739</v>
      </c>
      <c r="K18" s="33">
        <v>9.6808637104540267</v>
      </c>
      <c r="L18" s="33">
        <f>AVERAGE(Table1323[[#This Row],[2Bi Disappearance]:[2Bv Terrorism Injured ]])</f>
        <v>9.4184429482271401</v>
      </c>
      <c r="M18" s="33">
        <v>10</v>
      </c>
      <c r="N18" s="33">
        <v>10</v>
      </c>
      <c r="O18" s="34">
        <v>10</v>
      </c>
      <c r="P18" s="34">
        <f>AVERAGE(Table1323[[#This Row],[2Ci Female Genital Mutilation]:[2Ciii Equal Inheritance Rights]])</f>
        <v>10</v>
      </c>
      <c r="Q18" s="33">
        <f t="shared" si="0"/>
        <v>9.6061476494090456</v>
      </c>
      <c r="R18" s="33">
        <v>5</v>
      </c>
      <c r="S18" s="33">
        <v>10</v>
      </c>
      <c r="T18" s="33">
        <v>10</v>
      </c>
      <c r="U18" s="33">
        <f t="shared" si="1"/>
        <v>8.3333333333333339</v>
      </c>
      <c r="V18" s="33" t="s">
        <v>49</v>
      </c>
      <c r="W18" s="33" t="s">
        <v>49</v>
      </c>
      <c r="X18" s="33" t="s">
        <v>49</v>
      </c>
      <c r="Y18" s="33" t="s">
        <v>49</v>
      </c>
      <c r="Z18" s="33" t="s">
        <v>49</v>
      </c>
      <c r="AA18" s="33" t="s">
        <v>49</v>
      </c>
      <c r="AB18" s="33" t="s">
        <v>49</v>
      </c>
      <c r="AC18" s="33" t="s">
        <v>49</v>
      </c>
      <c r="AD18" s="33" t="s">
        <v>49</v>
      </c>
      <c r="AE18" s="33" t="s">
        <v>49</v>
      </c>
      <c r="AF18" s="33" t="s">
        <v>49</v>
      </c>
      <c r="AG18" s="33" t="s">
        <v>49</v>
      </c>
      <c r="AH18" s="33" t="s">
        <v>49</v>
      </c>
      <c r="AI18" s="33" t="s">
        <v>49</v>
      </c>
      <c r="AJ18" s="14">
        <v>10</v>
      </c>
      <c r="AK18" s="15">
        <v>7</v>
      </c>
      <c r="AL18" s="15">
        <v>4.5</v>
      </c>
      <c r="AM18" s="15" t="s">
        <v>49</v>
      </c>
      <c r="AN18" s="15" t="s">
        <v>49</v>
      </c>
      <c r="AO18" s="15" t="s">
        <v>49</v>
      </c>
      <c r="AP18" s="15" t="s">
        <v>49</v>
      </c>
      <c r="AQ18" s="33">
        <f t="shared" si="2"/>
        <v>7.166666666666667</v>
      </c>
      <c r="AR18" s="33">
        <v>10</v>
      </c>
      <c r="AS18" s="33">
        <v>10</v>
      </c>
      <c r="AT18" s="33">
        <v>10</v>
      </c>
      <c r="AU18" s="33">
        <f t="shared" si="3"/>
        <v>10</v>
      </c>
      <c r="AV18" s="33">
        <f t="shared" si="4"/>
        <v>10</v>
      </c>
      <c r="AW18" s="35">
        <f>AVERAGE(Table1323[[#This Row],[RULE OF LAW]],Table1323[[#This Row],[SECURITY &amp; SAFETY]],Table1323[[#This Row],[PERSONAL FREEDOM (minus S&amp;S and RoL)]],Table1323[[#This Row],[PERSONAL FREEDOM (minus S&amp;S and RoL)]])</f>
        <v>8.1765369123522618</v>
      </c>
      <c r="AX18" s="36">
        <v>6.66</v>
      </c>
      <c r="AY18" s="37">
        <f>AVERAGE(Table1323[[#This Row],[PERSONAL FREEDOM]:[ECONOMIC FREEDOM]])</f>
        <v>7.418268456176131</v>
      </c>
      <c r="AZ18" s="38">
        <f t="shared" si="5"/>
        <v>52</v>
      </c>
      <c r="BA18" s="20">
        <f t="shared" si="6"/>
        <v>7.42</v>
      </c>
      <c r="BB18" s="35">
        <f>Table1323[[#This Row],[1 Rule of Law]]</f>
        <v>6.1</v>
      </c>
      <c r="BC18" s="35">
        <f>Table1323[[#This Row],[2 Security &amp; Safety]]</f>
        <v>9.6061476494090456</v>
      </c>
      <c r="BD18" s="35">
        <f t="shared" si="7"/>
        <v>8.5</v>
      </c>
    </row>
    <row r="19" spans="1:56" ht="15" customHeight="1" x14ac:dyDescent="0.2">
      <c r="A19" s="32" t="s">
        <v>152</v>
      </c>
      <c r="B19" s="33">
        <v>4.833333333333333</v>
      </c>
      <c r="C19" s="33">
        <v>6.5427171857891047</v>
      </c>
      <c r="D19" s="33">
        <v>7.1739739682245851</v>
      </c>
      <c r="E19" s="33">
        <v>6.2</v>
      </c>
      <c r="F19" s="33">
        <v>2.6400000000000006</v>
      </c>
      <c r="G19" s="33">
        <v>10</v>
      </c>
      <c r="H19" s="33">
        <v>10</v>
      </c>
      <c r="I19" s="33">
        <v>10</v>
      </c>
      <c r="J19" s="33">
        <v>10</v>
      </c>
      <c r="K19" s="33">
        <v>10</v>
      </c>
      <c r="L19" s="33">
        <f>AVERAGE(Table1323[[#This Row],[2Bi Disappearance]:[2Bv Terrorism Injured ]])</f>
        <v>10</v>
      </c>
      <c r="M19" s="33">
        <v>10</v>
      </c>
      <c r="N19" s="33">
        <v>10</v>
      </c>
      <c r="O19" s="34">
        <v>5</v>
      </c>
      <c r="P19" s="34">
        <f>AVERAGE(Table1323[[#This Row],[2Ci Female Genital Mutilation]:[2Ciii Equal Inheritance Rights]])</f>
        <v>8.3333333333333339</v>
      </c>
      <c r="Q19" s="33">
        <f t="shared" si="0"/>
        <v>6.9911111111111124</v>
      </c>
      <c r="R19" s="33">
        <v>10</v>
      </c>
      <c r="S19" s="33">
        <v>5</v>
      </c>
      <c r="T19" s="33">
        <v>10</v>
      </c>
      <c r="U19" s="33">
        <f t="shared" si="1"/>
        <v>8.3333333333333339</v>
      </c>
      <c r="V19" s="33">
        <v>7.5</v>
      </c>
      <c r="W19" s="33">
        <v>6.666666666666667</v>
      </c>
      <c r="X19" s="33">
        <f>AVERAGE(Table1323[[#This Row],[4A Freedom to establish religious organizations]:[4B Autonomy of religious organizations]])</f>
        <v>7.0833333333333339</v>
      </c>
      <c r="Y19" s="33">
        <v>7.5</v>
      </c>
      <c r="Z19" s="33">
        <v>7.5</v>
      </c>
      <c r="AA19" s="33">
        <v>6.666666666666667</v>
      </c>
      <c r="AB19" s="33">
        <v>3.3333333333333335</v>
      </c>
      <c r="AC19" s="33">
        <v>6.666666666666667</v>
      </c>
      <c r="AD19" s="33">
        <f>AVERAGE(Table1323[[#This Row],[5Ci Political parties]:[5Ciii Educational, sporting and cultural organizations]])</f>
        <v>5.5555555555555562</v>
      </c>
      <c r="AE19" s="33">
        <v>7.5</v>
      </c>
      <c r="AF19" s="33">
        <v>5</v>
      </c>
      <c r="AG19" s="33">
        <v>7.5</v>
      </c>
      <c r="AH19" s="33">
        <f>AVERAGE(Table1323[[#This Row],[5Di Political parties]:[5Diii Educational, sporting and cultural organizations5]])</f>
        <v>6.666666666666667</v>
      </c>
      <c r="AI19" s="33">
        <f>AVERAGE(Y19,Z19,AD19,AH19)</f>
        <v>6.8055555555555562</v>
      </c>
      <c r="AJ19" s="14">
        <v>10</v>
      </c>
      <c r="AK19" s="15">
        <v>7</v>
      </c>
      <c r="AL19" s="15">
        <v>5.75</v>
      </c>
      <c r="AM19" s="15">
        <v>6.666666666666667</v>
      </c>
      <c r="AN19" s="15">
        <v>6.666666666666667</v>
      </c>
      <c r="AO19" s="15">
        <f>AVERAGE(Table1323[[#This Row],[6Di Access to foreign television (cable/ satellite)]:[6Dii Access to foreign newspapers]])</f>
        <v>6.666666666666667</v>
      </c>
      <c r="AP19" s="15">
        <v>10</v>
      </c>
      <c r="AQ19" s="33">
        <f t="shared" si="2"/>
        <v>7.8833333333333346</v>
      </c>
      <c r="AR19" s="33">
        <v>5</v>
      </c>
      <c r="AS19" s="33">
        <v>0</v>
      </c>
      <c r="AT19" s="33">
        <v>0</v>
      </c>
      <c r="AU19" s="33">
        <f t="shared" si="3"/>
        <v>0</v>
      </c>
      <c r="AV19" s="33">
        <f t="shared" si="4"/>
        <v>2.5</v>
      </c>
      <c r="AW19" s="35">
        <f>AVERAGE(Table1323[[#This Row],[RULE OF LAW]],Table1323[[#This Row],[SECURITY &amp; SAFETY]],Table1323[[#This Row],[PERSONAL FREEDOM (minus S&amp;S and RoL)]],Table1323[[#This Row],[PERSONAL FREEDOM (minus S&amp;S and RoL)]])</f>
        <v>6.5583333333333336</v>
      </c>
      <c r="AX19" s="36">
        <v>7.03</v>
      </c>
      <c r="AY19" s="37">
        <f>AVERAGE(Table1323[[#This Row],[PERSONAL FREEDOM]:[ECONOMIC FREEDOM]])</f>
        <v>6.7941666666666674</v>
      </c>
      <c r="AZ19" s="38">
        <f t="shared" si="5"/>
        <v>88</v>
      </c>
      <c r="BA19" s="20">
        <f t="shared" si="6"/>
        <v>6.79</v>
      </c>
      <c r="BB19" s="35">
        <f>Table1323[[#This Row],[1 Rule of Law]]</f>
        <v>6.2</v>
      </c>
      <c r="BC19" s="35">
        <f>Table1323[[#This Row],[2 Security &amp; Safety]]</f>
        <v>6.9911111111111124</v>
      </c>
      <c r="BD19" s="35">
        <f t="shared" si="7"/>
        <v>6.5211111111111126</v>
      </c>
    </row>
    <row r="20" spans="1:56" ht="15" customHeight="1" x14ac:dyDescent="0.2">
      <c r="A20" s="32" t="s">
        <v>112</v>
      </c>
      <c r="B20" s="33">
        <v>6.1</v>
      </c>
      <c r="C20" s="33">
        <v>5.5462805147641792</v>
      </c>
      <c r="D20" s="33">
        <v>4.85032514366572</v>
      </c>
      <c r="E20" s="33">
        <v>5.5</v>
      </c>
      <c r="F20" s="33">
        <v>1.1200000000000003</v>
      </c>
      <c r="G20" s="33">
        <v>10</v>
      </c>
      <c r="H20" s="33">
        <v>10</v>
      </c>
      <c r="I20" s="33">
        <v>10</v>
      </c>
      <c r="J20" s="33">
        <v>10</v>
      </c>
      <c r="K20" s="33">
        <v>10</v>
      </c>
      <c r="L20" s="33">
        <f>AVERAGE(Table1323[[#This Row],[2Bi Disappearance]:[2Bv Terrorism Injured ]])</f>
        <v>10</v>
      </c>
      <c r="M20" s="33">
        <v>10</v>
      </c>
      <c r="N20" s="33">
        <v>10</v>
      </c>
      <c r="O20" s="34">
        <v>10</v>
      </c>
      <c r="P20" s="34">
        <f>AVERAGE(Table1323[[#This Row],[2Ci Female Genital Mutilation]:[2Ciii Equal Inheritance Rights]])</f>
        <v>10</v>
      </c>
      <c r="Q20" s="33">
        <f t="shared" si="0"/>
        <v>7.04</v>
      </c>
      <c r="R20" s="33">
        <v>10</v>
      </c>
      <c r="S20" s="33">
        <v>10</v>
      </c>
      <c r="T20" s="33">
        <v>10</v>
      </c>
      <c r="U20" s="33">
        <f t="shared" si="1"/>
        <v>10</v>
      </c>
      <c r="V20" s="33">
        <v>10</v>
      </c>
      <c r="W20" s="33">
        <v>10</v>
      </c>
      <c r="X20" s="33">
        <f>AVERAGE(Table1323[[#This Row],[4A Freedom to establish religious organizations]:[4B Autonomy of religious organizations]])</f>
        <v>10</v>
      </c>
      <c r="Y20" s="33">
        <v>10</v>
      </c>
      <c r="Z20" s="33">
        <v>10</v>
      </c>
      <c r="AA20" s="33">
        <v>6.666666666666667</v>
      </c>
      <c r="AB20" s="33">
        <v>6.666666666666667</v>
      </c>
      <c r="AC20" s="33">
        <v>10</v>
      </c>
      <c r="AD20" s="33">
        <f>AVERAGE(Table1323[[#This Row],[5Ci Political parties]:[5Ciii Educational, sporting and cultural organizations]])</f>
        <v>7.7777777777777786</v>
      </c>
      <c r="AE20" s="33">
        <v>5</v>
      </c>
      <c r="AF20" s="33">
        <v>7.5</v>
      </c>
      <c r="AG20" s="33">
        <v>7.5</v>
      </c>
      <c r="AH20" s="33">
        <f>AVERAGE(Table1323[[#This Row],[5Di Political parties]:[5Diii Educational, sporting and cultural organizations5]])</f>
        <v>6.666666666666667</v>
      </c>
      <c r="AI20" s="33">
        <f>AVERAGE(Y20,Z20,AD20,AH20)</f>
        <v>8.6111111111111107</v>
      </c>
      <c r="AJ20" s="14">
        <v>9.4870386727187199</v>
      </c>
      <c r="AK20" s="15">
        <v>5</v>
      </c>
      <c r="AL20" s="15">
        <v>6</v>
      </c>
      <c r="AM20" s="15">
        <v>10</v>
      </c>
      <c r="AN20" s="15">
        <v>10</v>
      </c>
      <c r="AO20" s="15">
        <f>AVERAGE(Table1323[[#This Row],[6Di Access to foreign television (cable/ satellite)]:[6Dii Access to foreign newspapers]])</f>
        <v>10</v>
      </c>
      <c r="AP20" s="15">
        <v>10</v>
      </c>
      <c r="AQ20" s="33">
        <f t="shared" si="2"/>
        <v>8.0974077345437436</v>
      </c>
      <c r="AR20" s="33">
        <v>10</v>
      </c>
      <c r="AS20" s="33">
        <v>10</v>
      </c>
      <c r="AT20" s="33">
        <v>10</v>
      </c>
      <c r="AU20" s="33">
        <f t="shared" si="3"/>
        <v>10</v>
      </c>
      <c r="AV20" s="33">
        <f t="shared" si="4"/>
        <v>10</v>
      </c>
      <c r="AW20" s="35">
        <f>AVERAGE(Table1323[[#This Row],[RULE OF LAW]],Table1323[[#This Row],[SECURITY &amp; SAFETY]],Table1323[[#This Row],[PERSONAL FREEDOM (minus S&amp;S and RoL)]],Table1323[[#This Row],[PERSONAL FREEDOM (minus S&amp;S and RoL)]])</f>
        <v>7.8058518845654845</v>
      </c>
      <c r="AX20" s="36">
        <v>6.53</v>
      </c>
      <c r="AY20" s="37">
        <f>AVERAGE(Table1323[[#This Row],[PERSONAL FREEDOM]:[ECONOMIC FREEDOM]])</f>
        <v>7.1679259422827428</v>
      </c>
      <c r="AZ20" s="38">
        <f t="shared" si="5"/>
        <v>65</v>
      </c>
      <c r="BA20" s="20">
        <f t="shared" si="6"/>
        <v>7.17</v>
      </c>
      <c r="BB20" s="35">
        <f>Table1323[[#This Row],[1 Rule of Law]]</f>
        <v>5.5</v>
      </c>
      <c r="BC20" s="35">
        <f>Table1323[[#This Row],[2 Security &amp; Safety]]</f>
        <v>7.04</v>
      </c>
      <c r="BD20" s="35">
        <f t="shared" si="7"/>
        <v>9.3417037691309694</v>
      </c>
    </row>
    <row r="21" spans="1:56" ht="15" customHeight="1" x14ac:dyDescent="0.2">
      <c r="A21" s="32" t="s">
        <v>139</v>
      </c>
      <c r="B21" s="33" t="s">
        <v>49</v>
      </c>
      <c r="C21" s="33" t="s">
        <v>49</v>
      </c>
      <c r="D21" s="33" t="s">
        <v>49</v>
      </c>
      <c r="E21" s="33">
        <v>6.5877169999999996</v>
      </c>
      <c r="F21" s="33">
        <v>9.2000000000000011</v>
      </c>
      <c r="G21" s="33">
        <v>10</v>
      </c>
      <c r="H21" s="33">
        <v>10</v>
      </c>
      <c r="I21" s="33" t="s">
        <v>49</v>
      </c>
      <c r="J21" s="33">
        <v>10</v>
      </c>
      <c r="K21" s="33">
        <v>10</v>
      </c>
      <c r="L21" s="33">
        <f>AVERAGE(Table1323[[#This Row],[2Bi Disappearance]:[2Bv Terrorism Injured ]])</f>
        <v>10</v>
      </c>
      <c r="M21" s="33">
        <v>9</v>
      </c>
      <c r="N21" s="33">
        <v>10</v>
      </c>
      <c r="O21" s="34">
        <v>0</v>
      </c>
      <c r="P21" s="34">
        <f>AVERAGE(Table1323[[#This Row],[2Ci Female Genital Mutilation]:[2Ciii Equal Inheritance Rights]])</f>
        <v>6.333333333333333</v>
      </c>
      <c r="Q21" s="33">
        <f t="shared" si="0"/>
        <v>8.5111111111111111</v>
      </c>
      <c r="R21" s="33">
        <v>5</v>
      </c>
      <c r="S21" s="33">
        <v>5</v>
      </c>
      <c r="T21" s="33">
        <v>10</v>
      </c>
      <c r="U21" s="33">
        <f t="shared" si="1"/>
        <v>6.666666666666667</v>
      </c>
      <c r="V21" s="33" t="s">
        <v>49</v>
      </c>
      <c r="W21" s="33" t="s">
        <v>49</v>
      </c>
      <c r="X21" s="33" t="s">
        <v>49</v>
      </c>
      <c r="Y21" s="33" t="s">
        <v>49</v>
      </c>
      <c r="Z21" s="33" t="s">
        <v>49</v>
      </c>
      <c r="AA21" s="33" t="s">
        <v>49</v>
      </c>
      <c r="AB21" s="33" t="s">
        <v>49</v>
      </c>
      <c r="AC21" s="33" t="s">
        <v>49</v>
      </c>
      <c r="AD21" s="33" t="s">
        <v>49</v>
      </c>
      <c r="AE21" s="33" t="s">
        <v>49</v>
      </c>
      <c r="AF21" s="33" t="s">
        <v>49</v>
      </c>
      <c r="AG21" s="33" t="s">
        <v>49</v>
      </c>
      <c r="AH21" s="33" t="s">
        <v>49</v>
      </c>
      <c r="AI21" s="33" t="s">
        <v>49</v>
      </c>
      <c r="AJ21" s="14">
        <v>10</v>
      </c>
      <c r="AK21" s="15">
        <v>0.66666666666666663</v>
      </c>
      <c r="AL21" s="15">
        <v>3.75</v>
      </c>
      <c r="AM21" s="15" t="s">
        <v>49</v>
      </c>
      <c r="AN21" s="15" t="s">
        <v>49</v>
      </c>
      <c r="AO21" s="15" t="s">
        <v>49</v>
      </c>
      <c r="AP21" s="15" t="s">
        <v>49</v>
      </c>
      <c r="AQ21" s="33">
        <f t="shared" si="2"/>
        <v>4.8055555555555554</v>
      </c>
      <c r="AR21" s="33">
        <v>0</v>
      </c>
      <c r="AS21" s="33">
        <v>0</v>
      </c>
      <c r="AT21" s="33">
        <v>10</v>
      </c>
      <c r="AU21" s="33">
        <f t="shared" si="3"/>
        <v>5</v>
      </c>
      <c r="AV21" s="33">
        <f t="shared" si="4"/>
        <v>2.5</v>
      </c>
      <c r="AW21" s="35">
        <f>AVERAGE(Table1323[[#This Row],[RULE OF LAW]],Table1323[[#This Row],[SECURITY &amp; SAFETY]],Table1323[[#This Row],[PERSONAL FREEDOM (minus S&amp;S and RoL)]],Table1323[[#This Row],[PERSONAL FREEDOM (minus S&amp;S and RoL)]])</f>
        <v>6.1034107314814818</v>
      </c>
      <c r="AX21" s="36">
        <v>7.17</v>
      </c>
      <c r="AY21" s="37">
        <f>AVERAGE(Table1323[[#This Row],[PERSONAL FREEDOM]:[ECONOMIC FREEDOM]])</f>
        <v>6.6367053657407409</v>
      </c>
      <c r="AZ21" s="38">
        <f t="shared" si="5"/>
        <v>96</v>
      </c>
      <c r="BA21" s="20">
        <f t="shared" si="6"/>
        <v>6.64</v>
      </c>
      <c r="BB21" s="35">
        <f>Table1323[[#This Row],[1 Rule of Law]]</f>
        <v>6.5877169999999996</v>
      </c>
      <c r="BC21" s="35">
        <f>Table1323[[#This Row],[2 Security &amp; Safety]]</f>
        <v>8.5111111111111111</v>
      </c>
      <c r="BD21" s="35">
        <f t="shared" si="7"/>
        <v>4.6574074074074074</v>
      </c>
    </row>
    <row r="22" spans="1:56" ht="15" customHeight="1" x14ac:dyDescent="0.2">
      <c r="A22" s="32" t="s">
        <v>87</v>
      </c>
      <c r="B22" s="33">
        <v>6.3</v>
      </c>
      <c r="C22" s="33">
        <v>5.6612906259097349</v>
      </c>
      <c r="D22" s="33">
        <v>3.8725544316012601</v>
      </c>
      <c r="E22" s="33">
        <v>5.3000000000000007</v>
      </c>
      <c r="F22" s="33">
        <v>9.2000000000000011</v>
      </c>
      <c r="G22" s="33">
        <v>10</v>
      </c>
      <c r="H22" s="33">
        <v>10</v>
      </c>
      <c r="I22" s="33">
        <v>10</v>
      </c>
      <c r="J22" s="33">
        <v>10</v>
      </c>
      <c r="K22" s="33">
        <v>10</v>
      </c>
      <c r="L22" s="33">
        <f>AVERAGE(Table1323[[#This Row],[2Bi Disappearance]:[2Bv Terrorism Injured ]])</f>
        <v>10</v>
      </c>
      <c r="M22" s="33">
        <v>10</v>
      </c>
      <c r="N22" s="33">
        <v>10</v>
      </c>
      <c r="O22" s="34">
        <v>10</v>
      </c>
      <c r="P22" s="34">
        <f>AVERAGE(Table1323[[#This Row],[2Ci Female Genital Mutilation]:[2Ciii Equal Inheritance Rights]])</f>
        <v>10</v>
      </c>
      <c r="Q22" s="33">
        <f t="shared" si="0"/>
        <v>9.7333333333333343</v>
      </c>
      <c r="R22" s="33">
        <v>10</v>
      </c>
      <c r="S22" s="33">
        <v>10</v>
      </c>
      <c r="T22" s="33">
        <v>10</v>
      </c>
      <c r="U22" s="33">
        <f t="shared" si="1"/>
        <v>10</v>
      </c>
      <c r="V22" s="33">
        <v>10</v>
      </c>
      <c r="W22" s="33">
        <v>10</v>
      </c>
      <c r="X22" s="33">
        <f>AVERAGE(Table1323[[#This Row],[4A Freedom to establish religious organizations]:[4B Autonomy of religious organizations]])</f>
        <v>10</v>
      </c>
      <c r="Y22" s="33">
        <v>10</v>
      </c>
      <c r="Z22" s="33">
        <v>10</v>
      </c>
      <c r="AA22" s="33">
        <v>6.666666666666667</v>
      </c>
      <c r="AB22" s="33">
        <v>10</v>
      </c>
      <c r="AC22" s="33">
        <v>10</v>
      </c>
      <c r="AD22" s="33">
        <f>AVERAGE(Table1323[[#This Row],[5Ci Political parties]:[5Ciii Educational, sporting and cultural organizations]])</f>
        <v>8.8888888888888893</v>
      </c>
      <c r="AE22" s="33">
        <v>7.5</v>
      </c>
      <c r="AF22" s="33">
        <v>10</v>
      </c>
      <c r="AG22" s="33">
        <v>10</v>
      </c>
      <c r="AH22" s="33">
        <f>AVERAGE(Table1323[[#This Row],[5Di Political parties]:[5Diii Educational, sporting and cultural organizations5]])</f>
        <v>9.1666666666666661</v>
      </c>
      <c r="AI22" s="33">
        <f>AVERAGE(Y22,Z22,AD22,AH22)</f>
        <v>9.5138888888888893</v>
      </c>
      <c r="AJ22" s="14">
        <v>10</v>
      </c>
      <c r="AK22" s="15">
        <v>6.333333333333333</v>
      </c>
      <c r="AL22" s="15">
        <v>6.5</v>
      </c>
      <c r="AM22" s="15">
        <v>10</v>
      </c>
      <c r="AN22" s="15">
        <v>10</v>
      </c>
      <c r="AO22" s="15">
        <f>AVERAGE(Table1323[[#This Row],[6Di Access to foreign television (cable/ satellite)]:[6Dii Access to foreign newspapers]])</f>
        <v>10</v>
      </c>
      <c r="AP22" s="15">
        <v>10</v>
      </c>
      <c r="AQ22" s="33">
        <f t="shared" si="2"/>
        <v>8.5666666666666664</v>
      </c>
      <c r="AR22" s="33">
        <v>10</v>
      </c>
      <c r="AS22" s="33">
        <v>10</v>
      </c>
      <c r="AT22" s="33">
        <v>10</v>
      </c>
      <c r="AU22" s="33">
        <f t="shared" si="3"/>
        <v>10</v>
      </c>
      <c r="AV22" s="33">
        <f t="shared" si="4"/>
        <v>10</v>
      </c>
      <c r="AW22" s="35">
        <f>AVERAGE(Table1323[[#This Row],[RULE OF LAW]],Table1323[[#This Row],[SECURITY &amp; SAFETY]],Table1323[[#This Row],[PERSONAL FREEDOM (minus S&amp;S and RoL)]],Table1323[[#This Row],[PERSONAL FREEDOM (minus S&amp;S and RoL)]])</f>
        <v>8.5663888888888895</v>
      </c>
      <c r="AX22" s="36">
        <v>7.32</v>
      </c>
      <c r="AY22" s="37">
        <f>AVERAGE(Table1323[[#This Row],[PERSONAL FREEDOM]:[ECONOMIC FREEDOM]])</f>
        <v>7.9431944444444449</v>
      </c>
      <c r="AZ22" s="38">
        <f t="shared" si="5"/>
        <v>37</v>
      </c>
      <c r="BA22" s="20">
        <f t="shared" si="6"/>
        <v>7.94</v>
      </c>
      <c r="BB22" s="35">
        <f>Table1323[[#This Row],[1 Rule of Law]]</f>
        <v>5.3000000000000007</v>
      </c>
      <c r="BC22" s="35">
        <f>Table1323[[#This Row],[2 Security &amp; Safety]]</f>
        <v>9.7333333333333343</v>
      </c>
      <c r="BD22" s="35">
        <f t="shared" si="7"/>
        <v>9.6161111111111115</v>
      </c>
    </row>
    <row r="23" spans="1:56" ht="15" customHeight="1" x14ac:dyDescent="0.2">
      <c r="A23" s="32" t="s">
        <v>131</v>
      </c>
      <c r="B23" s="33">
        <v>4.2333333333333334</v>
      </c>
      <c r="C23" s="33">
        <v>5.8899062596520766</v>
      </c>
      <c r="D23" s="33">
        <v>4.4652524019713073</v>
      </c>
      <c r="E23" s="33">
        <v>4.9000000000000004</v>
      </c>
      <c r="F23" s="33">
        <v>6.8000000000000007</v>
      </c>
      <c r="G23" s="33">
        <v>10</v>
      </c>
      <c r="H23" s="33">
        <v>10</v>
      </c>
      <c r="I23" s="33">
        <v>7.5</v>
      </c>
      <c r="J23" s="33">
        <v>10</v>
      </c>
      <c r="K23" s="33">
        <v>10</v>
      </c>
      <c r="L23" s="33">
        <f>AVERAGE(Table1323[[#This Row],[2Bi Disappearance]:[2Bv Terrorism Injured ]])</f>
        <v>9.5</v>
      </c>
      <c r="M23" s="33">
        <v>2.2999999999999998</v>
      </c>
      <c r="N23" s="33">
        <v>10</v>
      </c>
      <c r="O23" s="34">
        <v>5</v>
      </c>
      <c r="P23" s="34">
        <f>AVERAGE(Table1323[[#This Row],[2Ci Female Genital Mutilation]:[2Ciii Equal Inheritance Rights]])</f>
        <v>5.7666666666666666</v>
      </c>
      <c r="Q23" s="33">
        <f t="shared" si="0"/>
        <v>7.3555555555555552</v>
      </c>
      <c r="R23" s="33">
        <v>10</v>
      </c>
      <c r="S23" s="33">
        <v>10</v>
      </c>
      <c r="T23" s="33">
        <v>10</v>
      </c>
      <c r="U23" s="33">
        <f t="shared" si="1"/>
        <v>10</v>
      </c>
      <c r="V23" s="33">
        <v>5</v>
      </c>
      <c r="W23" s="33">
        <v>10</v>
      </c>
      <c r="X23" s="33">
        <f>AVERAGE(Table1323[[#This Row],[4A Freedom to establish religious organizations]:[4B Autonomy of religious organizations]])</f>
        <v>7.5</v>
      </c>
      <c r="Y23" s="33">
        <v>7.5</v>
      </c>
      <c r="Z23" s="33">
        <v>7.5</v>
      </c>
      <c r="AA23" s="33">
        <v>3.3333333333333335</v>
      </c>
      <c r="AB23" s="33">
        <v>6.666666666666667</v>
      </c>
      <c r="AC23" s="33">
        <v>6.666666666666667</v>
      </c>
      <c r="AD23" s="33">
        <f>AVERAGE(Table1323[[#This Row],[5Ci Political parties]:[5Ciii Educational, sporting and cultural organizations]])</f>
        <v>5.5555555555555562</v>
      </c>
      <c r="AE23" s="33">
        <v>10</v>
      </c>
      <c r="AF23" s="33">
        <v>10</v>
      </c>
      <c r="AG23" s="33">
        <v>10</v>
      </c>
      <c r="AH23" s="33">
        <f>AVERAGE(Table1323[[#This Row],[5Di Political parties]:[5Diii Educational, sporting and cultural organizations5]])</f>
        <v>10</v>
      </c>
      <c r="AI23" s="33">
        <f>AVERAGE(Y23,Z23,AD23,AH23)</f>
        <v>7.6388888888888893</v>
      </c>
      <c r="AJ23" s="14">
        <v>10</v>
      </c>
      <c r="AK23" s="15">
        <v>5.666666666666667</v>
      </c>
      <c r="AL23" s="15">
        <v>6.25</v>
      </c>
      <c r="AM23" s="15">
        <v>10</v>
      </c>
      <c r="AN23" s="15">
        <v>10</v>
      </c>
      <c r="AO23" s="15">
        <f>AVERAGE(Table1323[[#This Row],[6Di Access to foreign television (cable/ satellite)]:[6Dii Access to foreign newspapers]])</f>
        <v>10</v>
      </c>
      <c r="AP23" s="15">
        <v>10</v>
      </c>
      <c r="AQ23" s="33">
        <f t="shared" si="2"/>
        <v>8.3833333333333346</v>
      </c>
      <c r="AR23" s="33">
        <v>5</v>
      </c>
      <c r="AS23" s="33">
        <v>10</v>
      </c>
      <c r="AT23" s="33">
        <v>10</v>
      </c>
      <c r="AU23" s="33">
        <f t="shared" si="3"/>
        <v>10</v>
      </c>
      <c r="AV23" s="33">
        <f t="shared" si="4"/>
        <v>7.5</v>
      </c>
      <c r="AW23" s="35">
        <f>AVERAGE(Table1323[[#This Row],[RULE OF LAW]],Table1323[[#This Row],[SECURITY &amp; SAFETY]],Table1323[[#This Row],[PERSONAL FREEDOM (minus S&amp;S and RoL)]],Table1323[[#This Row],[PERSONAL FREEDOM (minus S&amp;S and RoL)]])</f>
        <v>7.1661111111111113</v>
      </c>
      <c r="AX23" s="36">
        <v>5.93</v>
      </c>
      <c r="AY23" s="37">
        <f>AVERAGE(Table1323[[#This Row],[PERSONAL FREEDOM]:[ECONOMIC FREEDOM]])</f>
        <v>6.5480555555555551</v>
      </c>
      <c r="AZ23" s="38">
        <f t="shared" si="5"/>
        <v>106</v>
      </c>
      <c r="BA23" s="20">
        <f t="shared" si="6"/>
        <v>6.55</v>
      </c>
      <c r="BB23" s="35">
        <f>Table1323[[#This Row],[1 Rule of Law]]</f>
        <v>4.9000000000000004</v>
      </c>
      <c r="BC23" s="35">
        <f>Table1323[[#This Row],[2 Security &amp; Safety]]</f>
        <v>7.3555555555555552</v>
      </c>
      <c r="BD23" s="35">
        <f t="shared" si="7"/>
        <v>8.2044444444444444</v>
      </c>
    </row>
    <row r="24" spans="1:56" ht="15" customHeight="1" x14ac:dyDescent="0.2">
      <c r="A24" s="32" t="s">
        <v>166</v>
      </c>
      <c r="B24" s="33" t="s">
        <v>49</v>
      </c>
      <c r="C24" s="33" t="s">
        <v>49</v>
      </c>
      <c r="D24" s="33" t="s">
        <v>49</v>
      </c>
      <c r="E24" s="33">
        <v>3.8804620000000001</v>
      </c>
      <c r="F24" s="33">
        <v>6.8000000000000007</v>
      </c>
      <c r="G24" s="33">
        <v>5</v>
      </c>
      <c r="H24" s="33">
        <v>10</v>
      </c>
      <c r="I24" s="33">
        <v>2.5</v>
      </c>
      <c r="J24" s="33">
        <v>9.4433077982596778</v>
      </c>
      <c r="K24" s="33">
        <v>8.6877969530406673</v>
      </c>
      <c r="L24" s="33">
        <f>AVERAGE(Table1323[[#This Row],[2Bi Disappearance]:[2Bv Terrorism Injured ]])</f>
        <v>7.126220950260068</v>
      </c>
      <c r="M24" s="33">
        <v>10</v>
      </c>
      <c r="N24" s="33">
        <v>10</v>
      </c>
      <c r="O24" s="34">
        <v>5</v>
      </c>
      <c r="P24" s="34">
        <f>AVERAGE(Table1323[[#This Row],[2Ci Female Genital Mutilation]:[2Ciii Equal Inheritance Rights]])</f>
        <v>8.3333333333333339</v>
      </c>
      <c r="Q24" s="33">
        <f t="shared" si="0"/>
        <v>7.4198514278644678</v>
      </c>
      <c r="R24" s="33">
        <v>5</v>
      </c>
      <c r="S24" s="33">
        <v>10</v>
      </c>
      <c r="T24" s="33">
        <v>10</v>
      </c>
      <c r="U24" s="33">
        <f t="shared" si="1"/>
        <v>8.3333333333333339</v>
      </c>
      <c r="V24" s="33" t="s">
        <v>49</v>
      </c>
      <c r="W24" s="33" t="s">
        <v>49</v>
      </c>
      <c r="X24" s="33" t="s">
        <v>49</v>
      </c>
      <c r="Y24" s="33" t="s">
        <v>49</v>
      </c>
      <c r="Z24" s="33" t="s">
        <v>49</v>
      </c>
      <c r="AA24" s="33" t="s">
        <v>49</v>
      </c>
      <c r="AB24" s="33" t="s">
        <v>49</v>
      </c>
      <c r="AC24" s="33" t="s">
        <v>49</v>
      </c>
      <c r="AD24" s="33" t="s">
        <v>49</v>
      </c>
      <c r="AE24" s="33" t="s">
        <v>49</v>
      </c>
      <c r="AF24" s="33" t="s">
        <v>49</v>
      </c>
      <c r="AG24" s="33" t="s">
        <v>49</v>
      </c>
      <c r="AH24" s="33" t="s">
        <v>49</v>
      </c>
      <c r="AI24" s="33" t="s">
        <v>49</v>
      </c>
      <c r="AJ24" s="14">
        <v>10</v>
      </c>
      <c r="AK24" s="15">
        <v>3</v>
      </c>
      <c r="AL24" s="15">
        <v>2.5</v>
      </c>
      <c r="AM24" s="15" t="s">
        <v>49</v>
      </c>
      <c r="AN24" s="15" t="s">
        <v>49</v>
      </c>
      <c r="AO24" s="15" t="s">
        <v>49</v>
      </c>
      <c r="AP24" s="15" t="s">
        <v>49</v>
      </c>
      <c r="AQ24" s="33">
        <f t="shared" si="2"/>
        <v>5.166666666666667</v>
      </c>
      <c r="AR24" s="33">
        <v>10</v>
      </c>
      <c r="AS24" s="33">
        <v>0</v>
      </c>
      <c r="AT24" s="33">
        <v>0</v>
      </c>
      <c r="AU24" s="33">
        <f t="shared" si="3"/>
        <v>0</v>
      </c>
      <c r="AV24" s="33">
        <f t="shared" si="4"/>
        <v>5</v>
      </c>
      <c r="AW24" s="35">
        <f>AVERAGE(Table1323[[#This Row],[RULE OF LAW]],Table1323[[#This Row],[SECURITY &amp; SAFETY]],Table1323[[#This Row],[PERSONAL FREEDOM (minus S&amp;S and RoL)]],Table1323[[#This Row],[PERSONAL FREEDOM (minus S&amp;S and RoL)]])</f>
        <v>5.9084116902994506</v>
      </c>
      <c r="AX24" s="36">
        <v>5.26</v>
      </c>
      <c r="AY24" s="37">
        <f>AVERAGE(Table1323[[#This Row],[PERSONAL FREEDOM]:[ECONOMIC FREEDOM]])</f>
        <v>5.5842058451497252</v>
      </c>
      <c r="AZ24" s="38">
        <f t="shared" si="5"/>
        <v>138</v>
      </c>
      <c r="BA24" s="20">
        <f t="shared" si="6"/>
        <v>5.58</v>
      </c>
      <c r="BB24" s="35">
        <f>Table1323[[#This Row],[1 Rule of Law]]</f>
        <v>3.8804620000000001</v>
      </c>
      <c r="BC24" s="35">
        <f>Table1323[[#This Row],[2 Security &amp; Safety]]</f>
        <v>7.4198514278644678</v>
      </c>
      <c r="BD24" s="35">
        <f t="shared" si="7"/>
        <v>6.166666666666667</v>
      </c>
    </row>
    <row r="25" spans="1:56" ht="15" customHeight="1" x14ac:dyDescent="0.2">
      <c r="A25" s="32" t="s">
        <v>116</v>
      </c>
      <c r="B25" s="33">
        <v>3.8000000000000007</v>
      </c>
      <c r="C25" s="33">
        <v>3.7437709495704272</v>
      </c>
      <c r="D25" s="33">
        <v>3.965153189454826</v>
      </c>
      <c r="E25" s="33">
        <v>3.8</v>
      </c>
      <c r="F25" s="33">
        <v>7.4</v>
      </c>
      <c r="G25" s="33">
        <v>10</v>
      </c>
      <c r="H25" s="33">
        <v>10</v>
      </c>
      <c r="I25" s="33">
        <v>7.5</v>
      </c>
      <c r="J25" s="33">
        <v>10</v>
      </c>
      <c r="K25" s="33">
        <v>10</v>
      </c>
      <c r="L25" s="33">
        <f>AVERAGE(Table1323[[#This Row],[2Bi Disappearance]:[2Bv Terrorism Injured ]])</f>
        <v>9.5</v>
      </c>
      <c r="M25" s="33">
        <v>10</v>
      </c>
      <c r="N25" s="33">
        <v>10</v>
      </c>
      <c r="O25" s="34">
        <v>10</v>
      </c>
      <c r="P25" s="34">
        <f>AVERAGE(Table1323[[#This Row],[2Ci Female Genital Mutilation]:[2Ciii Equal Inheritance Rights]])</f>
        <v>10</v>
      </c>
      <c r="Q25" s="33">
        <f t="shared" si="0"/>
        <v>8.9666666666666668</v>
      </c>
      <c r="R25" s="33">
        <v>10</v>
      </c>
      <c r="S25" s="33">
        <v>10</v>
      </c>
      <c r="T25" s="33">
        <v>10</v>
      </c>
      <c r="U25" s="33">
        <f t="shared" si="1"/>
        <v>10</v>
      </c>
      <c r="V25" s="33">
        <v>7.5</v>
      </c>
      <c r="W25" s="33">
        <v>3.3333333333333335</v>
      </c>
      <c r="X25" s="33">
        <f>AVERAGE(Table1323[[#This Row],[4A Freedom to establish religious organizations]:[4B Autonomy of religious organizations]])</f>
        <v>5.416666666666667</v>
      </c>
      <c r="Y25" s="33">
        <v>7.5</v>
      </c>
      <c r="Z25" s="33">
        <v>7.5</v>
      </c>
      <c r="AA25" s="33">
        <v>10</v>
      </c>
      <c r="AB25" s="33">
        <v>6.666666666666667</v>
      </c>
      <c r="AC25" s="33">
        <v>10</v>
      </c>
      <c r="AD25" s="33">
        <f>AVERAGE(Table1323[[#This Row],[5Ci Political parties]:[5Ciii Educational, sporting and cultural organizations]])</f>
        <v>8.8888888888888893</v>
      </c>
      <c r="AE25" s="33">
        <v>7.5</v>
      </c>
      <c r="AF25" s="33">
        <v>7.5</v>
      </c>
      <c r="AG25" s="33">
        <v>7.5</v>
      </c>
      <c r="AH25" s="33">
        <f>AVERAGE(Table1323[[#This Row],[5Di Political parties]:[5Diii Educational, sporting and cultural organizations5]])</f>
        <v>7.5</v>
      </c>
      <c r="AI25" s="33">
        <f>AVERAGE(Y25,Z25,AD25,AH25)</f>
        <v>7.8472222222222223</v>
      </c>
      <c r="AJ25" s="14">
        <v>10</v>
      </c>
      <c r="AK25" s="15">
        <v>3.6666666666666665</v>
      </c>
      <c r="AL25" s="15">
        <v>4.25</v>
      </c>
      <c r="AM25" s="15">
        <v>10</v>
      </c>
      <c r="AN25" s="15">
        <v>10</v>
      </c>
      <c r="AO25" s="15">
        <f>AVERAGE(Table1323[[#This Row],[6Di Access to foreign television (cable/ satellite)]:[6Dii Access to foreign newspapers]])</f>
        <v>10</v>
      </c>
      <c r="AP25" s="15">
        <v>10</v>
      </c>
      <c r="AQ25" s="33">
        <f t="shared" si="2"/>
        <v>7.583333333333333</v>
      </c>
      <c r="AR25" s="33">
        <v>10</v>
      </c>
      <c r="AS25" s="33">
        <v>10</v>
      </c>
      <c r="AT25" s="33">
        <v>10</v>
      </c>
      <c r="AU25" s="33">
        <f t="shared" si="3"/>
        <v>10</v>
      </c>
      <c r="AV25" s="33">
        <f t="shared" si="4"/>
        <v>10</v>
      </c>
      <c r="AW25" s="35">
        <f>AVERAGE(Table1323[[#This Row],[RULE OF LAW]],Table1323[[#This Row],[SECURITY &amp; SAFETY]],Table1323[[#This Row],[PERSONAL FREEDOM (minus S&amp;S and RoL)]],Table1323[[#This Row],[PERSONAL FREEDOM (minus S&amp;S and RoL)]])</f>
        <v>7.2763888888888886</v>
      </c>
      <c r="AX25" s="36">
        <v>7.15</v>
      </c>
      <c r="AY25" s="37">
        <f>AVERAGE(Table1323[[#This Row],[PERSONAL FREEDOM]:[ECONOMIC FREEDOM]])</f>
        <v>7.2131944444444445</v>
      </c>
      <c r="AZ25" s="38">
        <f t="shared" si="5"/>
        <v>62</v>
      </c>
      <c r="BA25" s="20">
        <f t="shared" si="6"/>
        <v>7.21</v>
      </c>
      <c r="BB25" s="35">
        <f>Table1323[[#This Row],[1 Rule of Law]]</f>
        <v>3.8</v>
      </c>
      <c r="BC25" s="35">
        <f>Table1323[[#This Row],[2 Security &amp; Safety]]</f>
        <v>8.9666666666666668</v>
      </c>
      <c r="BD25" s="35">
        <f t="shared" si="7"/>
        <v>8.1694444444444443</v>
      </c>
    </row>
    <row r="26" spans="1:56" ht="15" customHeight="1" x14ac:dyDescent="0.2">
      <c r="A26" s="32" t="s">
        <v>170</v>
      </c>
      <c r="B26" s="33">
        <v>3.5333333333333332</v>
      </c>
      <c r="C26" s="33">
        <v>3.4594980055639333</v>
      </c>
      <c r="D26" s="33">
        <v>3.1706423282054148</v>
      </c>
      <c r="E26" s="33">
        <v>3.4000000000000004</v>
      </c>
      <c r="F26" s="33">
        <v>6.9599999999999991</v>
      </c>
      <c r="G26" s="33">
        <v>10</v>
      </c>
      <c r="H26" s="33">
        <v>10</v>
      </c>
      <c r="I26" s="33">
        <v>5</v>
      </c>
      <c r="J26" s="33">
        <v>9.9149611660810635</v>
      </c>
      <c r="K26" s="33">
        <v>9.9795906798594558</v>
      </c>
      <c r="L26" s="33">
        <f>AVERAGE(Table1323[[#This Row],[2Bi Disappearance]:[2Bv Terrorism Injured ]])</f>
        <v>8.9789103691881031</v>
      </c>
      <c r="M26" s="33">
        <v>8</v>
      </c>
      <c r="N26" s="33">
        <v>10</v>
      </c>
      <c r="O26" s="34">
        <v>5</v>
      </c>
      <c r="P26" s="34">
        <f>AVERAGE(Table1323[[#This Row],[2Ci Female Genital Mutilation]:[2Ciii Equal Inheritance Rights]])</f>
        <v>7.666666666666667</v>
      </c>
      <c r="Q26" s="33">
        <f t="shared" si="0"/>
        <v>7.8685256786182558</v>
      </c>
      <c r="R26" s="33">
        <v>0</v>
      </c>
      <c r="S26" s="33">
        <v>0</v>
      </c>
      <c r="T26" s="33">
        <v>5</v>
      </c>
      <c r="U26" s="33">
        <f t="shared" si="1"/>
        <v>1.6666666666666667</v>
      </c>
      <c r="V26" s="33">
        <v>7.5</v>
      </c>
      <c r="W26" s="33">
        <v>10</v>
      </c>
      <c r="X26" s="33">
        <f>AVERAGE(Table1323[[#This Row],[4A Freedom to establish religious organizations]:[4B Autonomy of religious organizations]])</f>
        <v>8.75</v>
      </c>
      <c r="Y26" s="33">
        <v>7.5</v>
      </c>
      <c r="Z26" s="33">
        <v>7.5</v>
      </c>
      <c r="AA26" s="33">
        <v>6.666666666666667</v>
      </c>
      <c r="AB26" s="33">
        <v>10</v>
      </c>
      <c r="AC26" s="33">
        <v>6.666666666666667</v>
      </c>
      <c r="AD26" s="33">
        <f>AVERAGE(Table1323[[#This Row],[5Ci Political parties]:[5Ciii Educational, sporting and cultural organizations]])</f>
        <v>7.7777777777777786</v>
      </c>
      <c r="AE26" s="33">
        <v>7.5</v>
      </c>
      <c r="AF26" s="33">
        <v>7.5</v>
      </c>
      <c r="AG26" s="33">
        <v>10</v>
      </c>
      <c r="AH26" s="33">
        <f>AVERAGE(Table1323[[#This Row],[5Di Political parties]:[5Diii Educational, sporting and cultural organizations5]])</f>
        <v>8.3333333333333339</v>
      </c>
      <c r="AI26" s="33">
        <f>AVERAGE(Y26,Z26,AD26,AH26)</f>
        <v>7.7777777777777786</v>
      </c>
      <c r="AJ26" s="14">
        <v>4.8976699648638249</v>
      </c>
      <c r="AK26" s="15">
        <v>3.3333333333333335</v>
      </c>
      <c r="AL26" s="15">
        <v>4</v>
      </c>
      <c r="AM26" s="15">
        <v>10</v>
      </c>
      <c r="AN26" s="15">
        <v>10</v>
      </c>
      <c r="AO26" s="15">
        <f>AVERAGE(Table1323[[#This Row],[6Di Access to foreign television (cable/ satellite)]:[6Dii Access to foreign newspapers]])</f>
        <v>10</v>
      </c>
      <c r="AP26" s="15">
        <v>10</v>
      </c>
      <c r="AQ26" s="33">
        <f t="shared" si="2"/>
        <v>6.4462006596394321</v>
      </c>
      <c r="AR26" s="33">
        <v>5</v>
      </c>
      <c r="AS26" s="33">
        <v>0</v>
      </c>
      <c r="AT26" s="33">
        <v>0</v>
      </c>
      <c r="AU26" s="33">
        <f t="shared" si="3"/>
        <v>0</v>
      </c>
      <c r="AV26" s="33">
        <f t="shared" si="4"/>
        <v>2.5</v>
      </c>
      <c r="AW26" s="35">
        <f>AVERAGE(Table1323[[#This Row],[RULE OF LAW]],Table1323[[#This Row],[SECURITY &amp; SAFETY]],Table1323[[#This Row],[PERSONAL FREEDOM (minus S&amp;S and RoL)]],Table1323[[#This Row],[PERSONAL FREEDOM (minus S&amp;S and RoL)]])</f>
        <v>5.5311959300629523</v>
      </c>
      <c r="AX26" s="36">
        <v>6.31</v>
      </c>
      <c r="AY26" s="37">
        <f>AVERAGE(Table1323[[#This Row],[PERSONAL FREEDOM]:[ECONOMIC FREEDOM]])</f>
        <v>5.920597965031476</v>
      </c>
      <c r="AZ26" s="38">
        <f t="shared" si="5"/>
        <v>126</v>
      </c>
      <c r="BA26" s="20">
        <f t="shared" si="6"/>
        <v>5.92</v>
      </c>
      <c r="BB26" s="35">
        <f>Table1323[[#This Row],[1 Rule of Law]]</f>
        <v>3.4000000000000004</v>
      </c>
      <c r="BC26" s="35">
        <f>Table1323[[#This Row],[2 Security &amp; Safety]]</f>
        <v>7.8685256786182558</v>
      </c>
      <c r="BD26" s="35">
        <f t="shared" si="7"/>
        <v>5.4281290208167752</v>
      </c>
    </row>
    <row r="27" spans="1:56" ht="15" customHeight="1" x14ac:dyDescent="0.2">
      <c r="A27" s="32" t="s">
        <v>53</v>
      </c>
      <c r="B27" s="33">
        <v>8.3000000000000007</v>
      </c>
      <c r="C27" s="33">
        <v>7.2313955460199262</v>
      </c>
      <c r="D27" s="33">
        <v>7.4838631946403575</v>
      </c>
      <c r="E27" s="33">
        <v>7.7</v>
      </c>
      <c r="F27" s="33">
        <v>9.4400000000000013</v>
      </c>
      <c r="G27" s="33">
        <v>10</v>
      </c>
      <c r="H27" s="33">
        <v>10</v>
      </c>
      <c r="I27" s="33">
        <v>10</v>
      </c>
      <c r="J27" s="33">
        <v>10</v>
      </c>
      <c r="K27" s="33">
        <v>10</v>
      </c>
      <c r="L27" s="33">
        <f>AVERAGE(Table1323[[#This Row],[2Bi Disappearance]:[2Bv Terrorism Injured ]])</f>
        <v>10</v>
      </c>
      <c r="M27" s="33">
        <v>9.5</v>
      </c>
      <c r="N27" s="33">
        <v>10</v>
      </c>
      <c r="O27" s="34">
        <v>10</v>
      </c>
      <c r="P27" s="34">
        <f>AVERAGE(Table1323[[#This Row],[2Ci Female Genital Mutilation]:[2Ciii Equal Inheritance Rights]])</f>
        <v>9.8333333333333339</v>
      </c>
      <c r="Q27" s="33">
        <f t="shared" si="0"/>
        <v>9.7577777777777772</v>
      </c>
      <c r="R27" s="33">
        <v>10</v>
      </c>
      <c r="S27" s="33">
        <v>10</v>
      </c>
      <c r="T27" s="33">
        <v>10</v>
      </c>
      <c r="U27" s="33">
        <f t="shared" si="1"/>
        <v>10</v>
      </c>
      <c r="V27" s="33">
        <v>10</v>
      </c>
      <c r="W27" s="33">
        <v>10</v>
      </c>
      <c r="X27" s="33">
        <f>AVERAGE(Table1323[[#This Row],[4A Freedom to establish religious organizations]:[4B Autonomy of religious organizations]])</f>
        <v>10</v>
      </c>
      <c r="Y27" s="33">
        <v>10</v>
      </c>
      <c r="Z27" s="33">
        <v>10</v>
      </c>
      <c r="AA27" s="33">
        <v>10</v>
      </c>
      <c r="AB27" s="33">
        <v>10</v>
      </c>
      <c r="AC27" s="33">
        <v>10</v>
      </c>
      <c r="AD27" s="33">
        <f>AVERAGE(Table1323[[#This Row],[5Ci Political parties]:[5Ciii Educational, sporting and cultural organizations]])</f>
        <v>10</v>
      </c>
      <c r="AE27" s="33">
        <v>10</v>
      </c>
      <c r="AF27" s="33">
        <v>10</v>
      </c>
      <c r="AG27" s="33">
        <v>10</v>
      </c>
      <c r="AH27" s="33">
        <f>AVERAGE(Table1323[[#This Row],[5Di Political parties]:[5Diii Educational, sporting and cultural organizations5]])</f>
        <v>10</v>
      </c>
      <c r="AI27" s="33">
        <f>AVERAGE(Y27,Z27,AD27,AH27)</f>
        <v>10</v>
      </c>
      <c r="AJ27" s="14">
        <v>10</v>
      </c>
      <c r="AK27" s="15">
        <v>8.3333333333333339</v>
      </c>
      <c r="AL27" s="15">
        <v>8</v>
      </c>
      <c r="AM27" s="15">
        <v>10</v>
      </c>
      <c r="AN27" s="15">
        <v>10</v>
      </c>
      <c r="AO27" s="15">
        <f>AVERAGE(Table1323[[#This Row],[6Di Access to foreign television (cable/ satellite)]:[6Dii Access to foreign newspapers]])</f>
        <v>10</v>
      </c>
      <c r="AP27" s="15">
        <v>10</v>
      </c>
      <c r="AQ27" s="33">
        <f t="shared" si="2"/>
        <v>9.2666666666666675</v>
      </c>
      <c r="AR27" s="33">
        <v>10</v>
      </c>
      <c r="AS27" s="33">
        <v>10</v>
      </c>
      <c r="AT27" s="33">
        <v>10</v>
      </c>
      <c r="AU27" s="33">
        <f t="shared" si="3"/>
        <v>10</v>
      </c>
      <c r="AV27" s="33">
        <f t="shared" si="4"/>
        <v>10</v>
      </c>
      <c r="AW27" s="35">
        <f>AVERAGE(Table1323[[#This Row],[RULE OF LAW]],Table1323[[#This Row],[SECURITY &amp; SAFETY]],Table1323[[#This Row],[PERSONAL FREEDOM (minus S&amp;S and RoL)]],Table1323[[#This Row],[PERSONAL FREEDOM (minus S&amp;S and RoL)]])</f>
        <v>9.2911111111111104</v>
      </c>
      <c r="AX27" s="36">
        <v>7.94</v>
      </c>
      <c r="AY27" s="37">
        <f>AVERAGE(Table1323[[#This Row],[PERSONAL FREEDOM]:[ECONOMIC FREEDOM]])</f>
        <v>8.6155555555555559</v>
      </c>
      <c r="AZ27" s="38">
        <f t="shared" si="5"/>
        <v>7</v>
      </c>
      <c r="BA27" s="20">
        <f t="shared" si="6"/>
        <v>8.6199999999999992</v>
      </c>
      <c r="BB27" s="35">
        <f>Table1323[[#This Row],[1 Rule of Law]]</f>
        <v>7.7</v>
      </c>
      <c r="BC27" s="35">
        <f>Table1323[[#This Row],[2 Security &amp; Safety]]</f>
        <v>9.7577777777777772</v>
      </c>
      <c r="BD27" s="35">
        <f t="shared" si="7"/>
        <v>9.8533333333333335</v>
      </c>
    </row>
    <row r="28" spans="1:56" ht="15" customHeight="1" x14ac:dyDescent="0.2">
      <c r="A28" s="32" t="s">
        <v>95</v>
      </c>
      <c r="B28" s="33" t="s">
        <v>49</v>
      </c>
      <c r="C28" s="33" t="s">
        <v>49</v>
      </c>
      <c r="D28" s="33" t="s">
        <v>49</v>
      </c>
      <c r="E28" s="33">
        <v>6.0707529999999998</v>
      </c>
      <c r="F28" s="33">
        <v>5.7200000000000006</v>
      </c>
      <c r="G28" s="33">
        <v>10</v>
      </c>
      <c r="H28" s="33">
        <v>10</v>
      </c>
      <c r="I28" s="33" t="s">
        <v>49</v>
      </c>
      <c r="J28" s="33">
        <v>10</v>
      </c>
      <c r="K28" s="33">
        <v>10</v>
      </c>
      <c r="L28" s="33">
        <f>AVERAGE(Table1323[[#This Row],[2Bi Disappearance]:[2Bv Terrorism Injured ]])</f>
        <v>10</v>
      </c>
      <c r="M28" s="33">
        <v>10</v>
      </c>
      <c r="N28" s="33">
        <v>10</v>
      </c>
      <c r="O28" s="34" t="s">
        <v>49</v>
      </c>
      <c r="P28" s="34">
        <f>AVERAGE(Table1323[[#This Row],[2Ci Female Genital Mutilation]:[2Ciii Equal Inheritance Rights]])</f>
        <v>10</v>
      </c>
      <c r="Q28" s="33">
        <f t="shared" si="0"/>
        <v>8.5733333333333324</v>
      </c>
      <c r="R28" s="33">
        <v>10</v>
      </c>
      <c r="S28" s="33">
        <v>10</v>
      </c>
      <c r="T28" s="33">
        <v>10</v>
      </c>
      <c r="U28" s="33">
        <f t="shared" si="1"/>
        <v>10</v>
      </c>
      <c r="V28" s="33" t="s">
        <v>49</v>
      </c>
      <c r="W28" s="33" t="s">
        <v>49</v>
      </c>
      <c r="X28" s="33" t="s">
        <v>49</v>
      </c>
      <c r="Y28" s="33" t="s">
        <v>49</v>
      </c>
      <c r="Z28" s="33" t="s">
        <v>49</v>
      </c>
      <c r="AA28" s="33" t="s">
        <v>49</v>
      </c>
      <c r="AB28" s="33" t="s">
        <v>49</v>
      </c>
      <c r="AC28" s="33" t="s">
        <v>49</v>
      </c>
      <c r="AD28" s="33" t="s">
        <v>49</v>
      </c>
      <c r="AE28" s="33" t="s">
        <v>49</v>
      </c>
      <c r="AF28" s="33" t="s">
        <v>49</v>
      </c>
      <c r="AG28" s="33" t="s">
        <v>49</v>
      </c>
      <c r="AH28" s="33" t="s">
        <v>49</v>
      </c>
      <c r="AI28" s="33" t="s">
        <v>49</v>
      </c>
      <c r="AJ28" s="14">
        <v>10</v>
      </c>
      <c r="AK28" s="15">
        <v>8</v>
      </c>
      <c r="AL28" s="15">
        <v>7.5</v>
      </c>
      <c r="AM28" s="15" t="s">
        <v>49</v>
      </c>
      <c r="AN28" s="15" t="s">
        <v>49</v>
      </c>
      <c r="AO28" s="15" t="s">
        <v>49</v>
      </c>
      <c r="AP28" s="15" t="s">
        <v>49</v>
      </c>
      <c r="AQ28" s="33">
        <f t="shared" si="2"/>
        <v>8.5</v>
      </c>
      <c r="AR28" s="33" t="s">
        <v>49</v>
      </c>
      <c r="AS28" s="33">
        <v>10</v>
      </c>
      <c r="AT28" s="33">
        <v>10</v>
      </c>
      <c r="AU28" s="33">
        <f t="shared" si="3"/>
        <v>10</v>
      </c>
      <c r="AV28" s="33">
        <f t="shared" si="4"/>
        <v>10</v>
      </c>
      <c r="AW28" s="35">
        <f>AVERAGE(Table1323[[#This Row],[RULE OF LAW]],Table1323[[#This Row],[SECURITY &amp; SAFETY]],Table1323[[#This Row],[PERSONAL FREEDOM (minus S&amp;S and RoL)]],Table1323[[#This Row],[PERSONAL FREEDOM (minus S&amp;S and RoL)]])</f>
        <v>8.4110215833333335</v>
      </c>
      <c r="AX28" s="36">
        <v>6.39</v>
      </c>
      <c r="AY28" s="37">
        <f>AVERAGE(Table1323[[#This Row],[PERSONAL FREEDOM]:[ECONOMIC FREEDOM]])</f>
        <v>7.400510791666667</v>
      </c>
      <c r="AZ28" s="38">
        <f t="shared" si="5"/>
        <v>54</v>
      </c>
      <c r="BA28" s="20">
        <f t="shared" si="6"/>
        <v>7.4</v>
      </c>
      <c r="BB28" s="35">
        <f>Table1323[[#This Row],[1 Rule of Law]]</f>
        <v>6.0707529999999998</v>
      </c>
      <c r="BC28" s="35">
        <f>Table1323[[#This Row],[2 Security &amp; Safety]]</f>
        <v>8.5733333333333324</v>
      </c>
      <c r="BD28" s="35">
        <f t="shared" si="7"/>
        <v>9.5</v>
      </c>
    </row>
    <row r="29" spans="1:56" ht="15" customHeight="1" x14ac:dyDescent="0.2">
      <c r="A29" s="32" t="s">
        <v>196</v>
      </c>
      <c r="B29" s="33" t="s">
        <v>49</v>
      </c>
      <c r="C29" s="33" t="s">
        <v>49</v>
      </c>
      <c r="D29" s="33" t="s">
        <v>49</v>
      </c>
      <c r="E29" s="33">
        <v>3.7308150000000002</v>
      </c>
      <c r="F29" s="33">
        <v>5.28</v>
      </c>
      <c r="G29" s="33">
        <v>5</v>
      </c>
      <c r="H29" s="33">
        <v>8.0307734069278762</v>
      </c>
      <c r="I29" s="33">
        <v>0</v>
      </c>
      <c r="J29" s="33">
        <v>6.5159837199493182</v>
      </c>
      <c r="K29" s="33">
        <v>8.9547951159847941</v>
      </c>
      <c r="L29" s="33">
        <f>AVERAGE(Table1323[[#This Row],[2Bi Disappearance]:[2Bv Terrorism Injured ]])</f>
        <v>5.7003104485723979</v>
      </c>
      <c r="M29" s="33">
        <v>6</v>
      </c>
      <c r="N29" s="33">
        <v>10</v>
      </c>
      <c r="O29" s="34">
        <v>5</v>
      </c>
      <c r="P29" s="34">
        <f>AVERAGE(Table1323[[#This Row],[2Ci Female Genital Mutilation]:[2Ciii Equal Inheritance Rights]])</f>
        <v>7</v>
      </c>
      <c r="Q29" s="33">
        <f t="shared" si="0"/>
        <v>5.9934368161907985</v>
      </c>
      <c r="R29" s="33">
        <v>5</v>
      </c>
      <c r="S29" s="33">
        <v>0</v>
      </c>
      <c r="T29" s="33">
        <v>10</v>
      </c>
      <c r="U29" s="33">
        <f t="shared" si="1"/>
        <v>5</v>
      </c>
      <c r="V29" s="33">
        <v>7.5</v>
      </c>
      <c r="W29" s="33">
        <v>10</v>
      </c>
      <c r="X29" s="33">
        <f>AVERAGE(Table1323[[#This Row],[4A Freedom to establish religious organizations]:[4B Autonomy of religious organizations]])</f>
        <v>8.75</v>
      </c>
      <c r="Y29" s="33">
        <v>7.5</v>
      </c>
      <c r="Z29" s="33">
        <v>7.5</v>
      </c>
      <c r="AA29" s="33">
        <v>3.3333333333333335</v>
      </c>
      <c r="AB29" s="33">
        <v>10</v>
      </c>
      <c r="AC29" s="33">
        <v>0</v>
      </c>
      <c r="AD29" s="33">
        <f>AVERAGE(Table1323[[#This Row],[5Ci Political parties]:[5Ciii Educational, sporting and cultural organizations]])</f>
        <v>4.4444444444444446</v>
      </c>
      <c r="AE29" s="33">
        <v>7.5</v>
      </c>
      <c r="AF29" s="33">
        <v>7.5</v>
      </c>
      <c r="AG29" s="33">
        <v>10</v>
      </c>
      <c r="AH29" s="33">
        <f>AVERAGE(Table1323[[#This Row],[5Di Political parties]:[5Diii Educational, sporting and cultural organizations5]])</f>
        <v>8.3333333333333339</v>
      </c>
      <c r="AI29" s="33">
        <f t="shared" ref="AI29:AI35" si="8">AVERAGE(Y29,Z29,AD29,AH29)</f>
        <v>6.9444444444444446</v>
      </c>
      <c r="AJ29" s="14">
        <v>10</v>
      </c>
      <c r="AK29" s="15">
        <v>3.6666666666666665</v>
      </c>
      <c r="AL29" s="15">
        <v>4.25</v>
      </c>
      <c r="AM29" s="15">
        <v>10</v>
      </c>
      <c r="AN29" s="15">
        <v>6.666666666666667</v>
      </c>
      <c r="AO29" s="15">
        <f>AVERAGE(Table1323[[#This Row],[6Di Access to foreign television (cable/ satellite)]:[6Dii Access to foreign newspapers]])</f>
        <v>8.3333333333333339</v>
      </c>
      <c r="AP29" s="15">
        <v>10</v>
      </c>
      <c r="AQ29" s="33">
        <f t="shared" si="2"/>
        <v>7.25</v>
      </c>
      <c r="AR29" s="33">
        <v>0</v>
      </c>
      <c r="AS29" s="33">
        <v>10</v>
      </c>
      <c r="AT29" s="33">
        <v>10</v>
      </c>
      <c r="AU29" s="33">
        <f t="shared" si="3"/>
        <v>10</v>
      </c>
      <c r="AV29" s="33">
        <f t="shared" si="4"/>
        <v>5</v>
      </c>
      <c r="AW29" s="35">
        <f>AVERAGE(Table1323[[#This Row],[RULE OF LAW]],Table1323[[#This Row],[SECURITY &amp; SAFETY]],Table1323[[#This Row],[PERSONAL FREEDOM (minus S&amp;S and RoL)]],Table1323[[#This Row],[PERSONAL FREEDOM (minus S&amp;S and RoL)]])</f>
        <v>5.7255073984921445</v>
      </c>
      <c r="AX29" s="36">
        <v>5.21</v>
      </c>
      <c r="AY29" s="37">
        <f>AVERAGE(Table1323[[#This Row],[PERSONAL FREEDOM]:[ECONOMIC FREEDOM]])</f>
        <v>5.4677536992460727</v>
      </c>
      <c r="AZ29" s="38">
        <f t="shared" si="5"/>
        <v>144</v>
      </c>
      <c r="BA29" s="20">
        <f t="shared" si="6"/>
        <v>5.47</v>
      </c>
      <c r="BB29" s="35">
        <f>Table1323[[#This Row],[1 Rule of Law]]</f>
        <v>3.7308150000000002</v>
      </c>
      <c r="BC29" s="35">
        <f>Table1323[[#This Row],[2 Security &amp; Safety]]</f>
        <v>5.9934368161907985</v>
      </c>
      <c r="BD29" s="35">
        <f t="shared" si="7"/>
        <v>6.5888888888888886</v>
      </c>
    </row>
    <row r="30" spans="1:56" ht="15" customHeight="1" x14ac:dyDescent="0.2">
      <c r="A30" s="32" t="s">
        <v>194</v>
      </c>
      <c r="B30" s="33" t="s">
        <v>49</v>
      </c>
      <c r="C30" s="33" t="s">
        <v>49</v>
      </c>
      <c r="D30" s="33" t="s">
        <v>49</v>
      </c>
      <c r="E30" s="33">
        <v>3.4587289999999999</v>
      </c>
      <c r="F30" s="33">
        <v>7.08</v>
      </c>
      <c r="G30" s="33">
        <v>10</v>
      </c>
      <c r="H30" s="33">
        <v>8.753029248233398</v>
      </c>
      <c r="I30" s="33">
        <v>2.5</v>
      </c>
      <c r="J30" s="33">
        <v>10</v>
      </c>
      <c r="K30" s="33">
        <v>10</v>
      </c>
      <c r="L30" s="33">
        <f>AVERAGE(Table1323[[#This Row],[2Bi Disappearance]:[2Bv Terrorism Injured ]])</f>
        <v>8.2506058496466785</v>
      </c>
      <c r="M30" s="33">
        <v>6.4</v>
      </c>
      <c r="N30" s="33">
        <v>10</v>
      </c>
      <c r="O30" s="34">
        <v>0</v>
      </c>
      <c r="P30" s="34">
        <f>AVERAGE(Table1323[[#This Row],[2Ci Female Genital Mutilation]:[2Ciii Equal Inheritance Rights]])</f>
        <v>5.4666666666666659</v>
      </c>
      <c r="Q30" s="33">
        <f t="shared" si="0"/>
        <v>6.9324241721044482</v>
      </c>
      <c r="R30" s="33">
        <v>5</v>
      </c>
      <c r="S30" s="33">
        <v>0</v>
      </c>
      <c r="T30" s="33">
        <v>10</v>
      </c>
      <c r="U30" s="33">
        <f t="shared" si="1"/>
        <v>5</v>
      </c>
      <c r="V30" s="33">
        <v>7.5</v>
      </c>
      <c r="W30" s="33">
        <v>10</v>
      </c>
      <c r="X30" s="33">
        <f>AVERAGE(Table1323[[#This Row],[4A Freedom to establish religious organizations]:[4B Autonomy of religious organizations]])</f>
        <v>8.75</v>
      </c>
      <c r="Y30" s="33">
        <v>7.5</v>
      </c>
      <c r="Z30" s="33">
        <v>5</v>
      </c>
      <c r="AA30" s="33">
        <v>3.3333333333333335</v>
      </c>
      <c r="AB30" s="33">
        <v>10</v>
      </c>
      <c r="AC30" s="33">
        <v>3.3333333333333335</v>
      </c>
      <c r="AD30" s="33">
        <f>AVERAGE(Table1323[[#This Row],[5Ci Political parties]:[5Ciii Educational, sporting and cultural organizations]])</f>
        <v>5.5555555555555562</v>
      </c>
      <c r="AE30" s="33">
        <v>7.5</v>
      </c>
      <c r="AF30" s="33">
        <v>7.5</v>
      </c>
      <c r="AG30" s="33">
        <v>7.5</v>
      </c>
      <c r="AH30" s="33">
        <f>AVERAGE(Table1323[[#This Row],[5Di Political parties]:[5Diii Educational, sporting and cultural organizations5]])</f>
        <v>7.5</v>
      </c>
      <c r="AI30" s="33">
        <f t="shared" si="8"/>
        <v>6.3888888888888893</v>
      </c>
      <c r="AJ30" s="14">
        <v>10</v>
      </c>
      <c r="AK30" s="15">
        <v>2</v>
      </c>
      <c r="AL30" s="15">
        <v>2.25</v>
      </c>
      <c r="AM30" s="15">
        <v>6.666666666666667</v>
      </c>
      <c r="AN30" s="15">
        <v>6.666666666666667</v>
      </c>
      <c r="AO30" s="15">
        <f>AVERAGE(Table1323[[#This Row],[6Di Access to foreign television (cable/ satellite)]:[6Dii Access to foreign newspapers]])</f>
        <v>6.666666666666667</v>
      </c>
      <c r="AP30" s="15">
        <v>10</v>
      </c>
      <c r="AQ30" s="33">
        <f t="shared" si="2"/>
        <v>6.1833333333333336</v>
      </c>
      <c r="AR30" s="33">
        <v>0</v>
      </c>
      <c r="AS30" s="33">
        <v>10</v>
      </c>
      <c r="AT30" s="33">
        <v>10</v>
      </c>
      <c r="AU30" s="33">
        <f t="shared" si="3"/>
        <v>10</v>
      </c>
      <c r="AV30" s="33">
        <f t="shared" si="4"/>
        <v>5</v>
      </c>
      <c r="AW30" s="35">
        <f>AVERAGE(Table1323[[#This Row],[RULE OF LAW]],Table1323[[#This Row],[SECURITY &amp; SAFETY]],Table1323[[#This Row],[PERSONAL FREEDOM (minus S&amp;S and RoL)]],Table1323[[#This Row],[PERSONAL FREEDOM (minus S&amp;S and RoL)]])</f>
        <v>5.7300105152483347</v>
      </c>
      <c r="AX30" s="36">
        <v>5.55</v>
      </c>
      <c r="AY30" s="37">
        <f>AVERAGE(Table1323[[#This Row],[PERSONAL FREEDOM]:[ECONOMIC FREEDOM]])</f>
        <v>5.6400052576241677</v>
      </c>
      <c r="AZ30" s="38">
        <f t="shared" si="5"/>
        <v>136</v>
      </c>
      <c r="BA30" s="20">
        <f t="shared" si="6"/>
        <v>5.64</v>
      </c>
      <c r="BB30" s="35">
        <f>Table1323[[#This Row],[1 Rule of Law]]</f>
        <v>3.4587289999999999</v>
      </c>
      <c r="BC30" s="35">
        <f>Table1323[[#This Row],[2 Security &amp; Safety]]</f>
        <v>6.9324241721044482</v>
      </c>
      <c r="BD30" s="35">
        <f t="shared" si="7"/>
        <v>6.2644444444444449</v>
      </c>
    </row>
    <row r="31" spans="1:56" ht="15" customHeight="1" x14ac:dyDescent="0.2">
      <c r="A31" s="32" t="s">
        <v>75</v>
      </c>
      <c r="B31" s="33">
        <v>7.5666666666666673</v>
      </c>
      <c r="C31" s="33">
        <v>6.6010828442133853</v>
      </c>
      <c r="D31" s="33">
        <v>6.0245590980259758</v>
      </c>
      <c r="E31" s="33">
        <v>6.7</v>
      </c>
      <c r="F31" s="33">
        <v>8.7200000000000006</v>
      </c>
      <c r="G31" s="33">
        <v>10</v>
      </c>
      <c r="H31" s="33">
        <v>10</v>
      </c>
      <c r="I31" s="33">
        <v>10</v>
      </c>
      <c r="J31" s="33">
        <v>10</v>
      </c>
      <c r="K31" s="33">
        <v>9.9883134482760223</v>
      </c>
      <c r="L31" s="33">
        <f>AVERAGE(Table1323[[#This Row],[2Bi Disappearance]:[2Bv Terrorism Injured ]])</f>
        <v>9.9976626896552041</v>
      </c>
      <c r="M31" s="33" t="s">
        <v>49</v>
      </c>
      <c r="N31" s="33">
        <v>10</v>
      </c>
      <c r="O31" s="34">
        <v>10</v>
      </c>
      <c r="P31" s="34">
        <f>AVERAGE(Table1323[[#This Row],[2Ci Female Genital Mutilation]:[2Ciii Equal Inheritance Rights]])</f>
        <v>10</v>
      </c>
      <c r="Q31" s="33">
        <f t="shared" si="0"/>
        <v>9.5725542298850694</v>
      </c>
      <c r="R31" s="33">
        <v>10</v>
      </c>
      <c r="S31" s="33">
        <v>10</v>
      </c>
      <c r="T31" s="33">
        <v>10</v>
      </c>
      <c r="U31" s="33">
        <f t="shared" si="1"/>
        <v>10</v>
      </c>
      <c r="V31" s="33">
        <v>10</v>
      </c>
      <c r="W31" s="33">
        <v>10</v>
      </c>
      <c r="X31" s="33">
        <f>AVERAGE(Table1323[[#This Row],[4A Freedom to establish religious organizations]:[4B Autonomy of religious organizations]])</f>
        <v>10</v>
      </c>
      <c r="Y31" s="33">
        <v>10</v>
      </c>
      <c r="Z31" s="33">
        <v>7.5</v>
      </c>
      <c r="AA31" s="33">
        <v>6.666666666666667</v>
      </c>
      <c r="AB31" s="33">
        <v>10</v>
      </c>
      <c r="AC31" s="33">
        <v>6.666666666666667</v>
      </c>
      <c r="AD31" s="33">
        <f>AVERAGE(Table1323[[#This Row],[5Ci Political parties]:[5Ciii Educational, sporting and cultural organizations]])</f>
        <v>7.7777777777777786</v>
      </c>
      <c r="AE31" s="33">
        <v>10</v>
      </c>
      <c r="AF31" s="33">
        <v>10</v>
      </c>
      <c r="AG31" s="33">
        <v>10</v>
      </c>
      <c r="AH31" s="33">
        <f>AVERAGE(Table1323[[#This Row],[5Di Political parties]:[5Diii Educational, sporting and cultural organizations5]])</f>
        <v>10</v>
      </c>
      <c r="AI31" s="33">
        <f t="shared" si="8"/>
        <v>8.8194444444444446</v>
      </c>
      <c r="AJ31" s="14">
        <v>10</v>
      </c>
      <c r="AK31" s="15">
        <v>7</v>
      </c>
      <c r="AL31" s="15">
        <v>7</v>
      </c>
      <c r="AM31" s="15">
        <v>10</v>
      </c>
      <c r="AN31" s="15">
        <v>10</v>
      </c>
      <c r="AO31" s="15">
        <f>AVERAGE(Table1323[[#This Row],[6Di Access to foreign television (cable/ satellite)]:[6Dii Access to foreign newspapers]])</f>
        <v>10</v>
      </c>
      <c r="AP31" s="15">
        <v>10</v>
      </c>
      <c r="AQ31" s="33">
        <f t="shared" si="2"/>
        <v>8.8000000000000007</v>
      </c>
      <c r="AR31" s="33">
        <v>10</v>
      </c>
      <c r="AS31" s="33">
        <v>10</v>
      </c>
      <c r="AT31" s="33">
        <v>10</v>
      </c>
      <c r="AU31" s="33">
        <f t="shared" si="3"/>
        <v>10</v>
      </c>
      <c r="AV31" s="33">
        <f t="shared" si="4"/>
        <v>10</v>
      </c>
      <c r="AW31" s="35">
        <f>AVERAGE(Table1323[[#This Row],[RULE OF LAW]],Table1323[[#This Row],[SECURITY &amp; SAFETY]],Table1323[[#This Row],[PERSONAL FREEDOM (minus S&amp;S and RoL)]],Table1323[[#This Row],[PERSONAL FREEDOM (minus S&amp;S and RoL)]])</f>
        <v>8.8300830019157122</v>
      </c>
      <c r="AX31" s="36">
        <v>7.91</v>
      </c>
      <c r="AY31" s="37">
        <f>AVERAGE(Table1323[[#This Row],[PERSONAL FREEDOM]:[ECONOMIC FREEDOM]])</f>
        <v>8.370041500957857</v>
      </c>
      <c r="AZ31" s="38">
        <f t="shared" si="5"/>
        <v>16</v>
      </c>
      <c r="BA31" s="20">
        <f t="shared" si="6"/>
        <v>8.3699999999999992</v>
      </c>
      <c r="BB31" s="35">
        <f>Table1323[[#This Row],[1 Rule of Law]]</f>
        <v>6.7</v>
      </c>
      <c r="BC31" s="35">
        <f>Table1323[[#This Row],[2 Security &amp; Safety]]</f>
        <v>9.5725542298850694</v>
      </c>
      <c r="BD31" s="35">
        <f t="shared" si="7"/>
        <v>9.5238888888888891</v>
      </c>
    </row>
    <row r="32" spans="1:56" ht="15" customHeight="1" x14ac:dyDescent="0.2">
      <c r="A32" s="32" t="s">
        <v>190</v>
      </c>
      <c r="B32" s="33">
        <v>4.3</v>
      </c>
      <c r="C32" s="33">
        <v>4.3065421038355947</v>
      </c>
      <c r="D32" s="33">
        <v>5.4335053432729179</v>
      </c>
      <c r="E32" s="33">
        <v>4.6999999999999993</v>
      </c>
      <c r="F32" s="33">
        <v>9.6</v>
      </c>
      <c r="G32" s="33">
        <v>0</v>
      </c>
      <c r="H32" s="33">
        <v>10</v>
      </c>
      <c r="I32" s="33">
        <v>5</v>
      </c>
      <c r="J32" s="33">
        <v>9.9982557190611292</v>
      </c>
      <c r="K32" s="33">
        <v>9.9979068628733554</v>
      </c>
      <c r="L32" s="33">
        <f>AVERAGE(Table1323[[#This Row],[2Bi Disappearance]:[2Bv Terrorism Injured ]])</f>
        <v>6.9992325163868969</v>
      </c>
      <c r="M32" s="33">
        <v>10</v>
      </c>
      <c r="N32" s="33">
        <v>0</v>
      </c>
      <c r="O32" s="34">
        <v>10</v>
      </c>
      <c r="P32" s="34">
        <f>AVERAGE(Table1323[[#This Row],[2Ci Female Genital Mutilation]:[2Ciii Equal Inheritance Rights]])</f>
        <v>6.666666666666667</v>
      </c>
      <c r="Q32" s="33">
        <f t="shared" si="0"/>
        <v>7.7552997276845224</v>
      </c>
      <c r="R32" s="33">
        <v>0</v>
      </c>
      <c r="S32" s="33">
        <v>0</v>
      </c>
      <c r="T32" s="33">
        <v>10</v>
      </c>
      <c r="U32" s="33">
        <f t="shared" si="1"/>
        <v>3.3333333333333335</v>
      </c>
      <c r="V32" s="33">
        <v>0</v>
      </c>
      <c r="W32" s="33">
        <v>0</v>
      </c>
      <c r="X32" s="33">
        <f>AVERAGE(Table1323[[#This Row],[4A Freedom to establish religious organizations]:[4B Autonomy of religious organizations]])</f>
        <v>0</v>
      </c>
      <c r="Y32" s="33">
        <v>2.5</v>
      </c>
      <c r="Z32" s="33">
        <v>0</v>
      </c>
      <c r="AA32" s="33">
        <v>0</v>
      </c>
      <c r="AB32" s="33">
        <v>0</v>
      </c>
      <c r="AC32" s="33">
        <v>0</v>
      </c>
      <c r="AD32" s="33">
        <f>AVERAGE(Table1323[[#This Row],[5Ci Political parties]:[5Ciii Educational, sporting and cultural organizations]])</f>
        <v>0</v>
      </c>
      <c r="AE32" s="33">
        <v>0</v>
      </c>
      <c r="AF32" s="33">
        <v>2.5</v>
      </c>
      <c r="AG32" s="33">
        <v>5</v>
      </c>
      <c r="AH32" s="33">
        <f>AVERAGE(Table1323[[#This Row],[5Di Political parties]:[5Diii Educational, sporting and cultural organizations5]])</f>
        <v>2.5</v>
      </c>
      <c r="AI32" s="33">
        <f t="shared" si="8"/>
        <v>1.25</v>
      </c>
      <c r="AJ32" s="14">
        <v>10</v>
      </c>
      <c r="AK32" s="15">
        <v>0.66666666666666663</v>
      </c>
      <c r="AL32" s="15">
        <v>1.25</v>
      </c>
      <c r="AM32" s="15">
        <v>6.666666666666667</v>
      </c>
      <c r="AN32" s="15">
        <v>3.3333333333333335</v>
      </c>
      <c r="AO32" s="15">
        <f>AVERAGE(Table1323[[#This Row],[6Di Access to foreign television (cable/ satellite)]:[6Dii Access to foreign newspapers]])</f>
        <v>5</v>
      </c>
      <c r="AP32" s="15">
        <v>0</v>
      </c>
      <c r="AQ32" s="33">
        <f t="shared" si="2"/>
        <v>3.3833333333333329</v>
      </c>
      <c r="AR32" s="33">
        <v>10</v>
      </c>
      <c r="AS32" s="33">
        <v>10</v>
      </c>
      <c r="AT32" s="33">
        <v>10</v>
      </c>
      <c r="AU32" s="33">
        <f t="shared" si="3"/>
        <v>10</v>
      </c>
      <c r="AV32" s="33">
        <f t="shared" si="4"/>
        <v>10</v>
      </c>
      <c r="AW32" s="35">
        <f>AVERAGE(Table1323[[#This Row],[RULE OF LAW]],Table1323[[#This Row],[SECURITY &amp; SAFETY]],Table1323[[#This Row],[PERSONAL FREEDOM (minus S&amp;S and RoL)]],Table1323[[#This Row],[PERSONAL FREEDOM (minus S&amp;S and RoL)]])</f>
        <v>4.9104915985877975</v>
      </c>
      <c r="AX32" s="36">
        <v>6.26</v>
      </c>
      <c r="AY32" s="37">
        <f>AVERAGE(Table1323[[#This Row],[PERSONAL FREEDOM]:[ECONOMIC FREEDOM]])</f>
        <v>5.5852457992938991</v>
      </c>
      <c r="AZ32" s="38">
        <f t="shared" si="5"/>
        <v>137</v>
      </c>
      <c r="BA32" s="20">
        <f t="shared" si="6"/>
        <v>5.59</v>
      </c>
      <c r="BB32" s="35">
        <f>Table1323[[#This Row],[1 Rule of Law]]</f>
        <v>4.6999999999999993</v>
      </c>
      <c r="BC32" s="35">
        <f>Table1323[[#This Row],[2 Security &amp; Safety]]</f>
        <v>7.7552997276845224</v>
      </c>
      <c r="BD32" s="35">
        <f t="shared" si="7"/>
        <v>3.5933333333333337</v>
      </c>
    </row>
    <row r="33" spans="1:56" ht="15" customHeight="1" x14ac:dyDescent="0.2">
      <c r="A33" s="32" t="s">
        <v>143</v>
      </c>
      <c r="B33" s="33">
        <v>4.5999999999999996</v>
      </c>
      <c r="C33" s="33">
        <v>5.3452783513136239</v>
      </c>
      <c r="D33" s="33">
        <v>4.315201644016633</v>
      </c>
      <c r="E33" s="33">
        <v>4.8</v>
      </c>
      <c r="F33" s="33">
        <v>0</v>
      </c>
      <c r="G33" s="33">
        <v>0</v>
      </c>
      <c r="H33" s="33">
        <v>6.9183031287078691</v>
      </c>
      <c r="I33" s="33">
        <v>2.5</v>
      </c>
      <c r="J33" s="33">
        <v>9.5967873252514977</v>
      </c>
      <c r="K33" s="33">
        <v>9.3908608520763686</v>
      </c>
      <c r="L33" s="33">
        <f>AVERAGE(Table1323[[#This Row],[2Bi Disappearance]:[2Bv Terrorism Injured ]])</f>
        <v>5.6811902612071474</v>
      </c>
      <c r="M33" s="33">
        <v>10</v>
      </c>
      <c r="N33" s="33">
        <v>10</v>
      </c>
      <c r="O33" s="34">
        <v>10</v>
      </c>
      <c r="P33" s="34">
        <f>AVERAGE(Table1323[[#This Row],[2Ci Female Genital Mutilation]:[2Ciii Equal Inheritance Rights]])</f>
        <v>10</v>
      </c>
      <c r="Q33" s="33">
        <f t="shared" si="0"/>
        <v>5.2270634204023825</v>
      </c>
      <c r="R33" s="33">
        <v>10</v>
      </c>
      <c r="S33" s="33">
        <v>10</v>
      </c>
      <c r="T33" s="33">
        <v>10</v>
      </c>
      <c r="U33" s="33">
        <f t="shared" si="1"/>
        <v>10</v>
      </c>
      <c r="V33" s="33">
        <v>10</v>
      </c>
      <c r="W33" s="33">
        <v>6.666666666666667</v>
      </c>
      <c r="X33" s="33">
        <f>AVERAGE(Table1323[[#This Row],[4A Freedom to establish religious organizations]:[4B Autonomy of religious organizations]])</f>
        <v>8.3333333333333339</v>
      </c>
      <c r="Y33" s="33">
        <v>7.5</v>
      </c>
      <c r="Z33" s="33">
        <v>7.5</v>
      </c>
      <c r="AA33" s="33">
        <v>10</v>
      </c>
      <c r="AB33" s="33">
        <v>3.3333333333333335</v>
      </c>
      <c r="AC33" s="33">
        <v>10</v>
      </c>
      <c r="AD33" s="33">
        <f>AVERAGE(Table1323[[#This Row],[5Ci Political parties]:[5Ciii Educational, sporting and cultural organizations]])</f>
        <v>7.7777777777777786</v>
      </c>
      <c r="AE33" s="33">
        <v>10</v>
      </c>
      <c r="AF33" s="33">
        <v>7.5</v>
      </c>
      <c r="AG33" s="33">
        <v>10</v>
      </c>
      <c r="AH33" s="33">
        <f>AVERAGE(Table1323[[#This Row],[5Di Political parties]:[5Diii Educational, sporting and cultural organizations5]])</f>
        <v>9.1666666666666661</v>
      </c>
      <c r="AI33" s="33">
        <f t="shared" si="8"/>
        <v>7.9861111111111107</v>
      </c>
      <c r="AJ33" s="14">
        <v>10</v>
      </c>
      <c r="AK33" s="15">
        <v>5.666666666666667</v>
      </c>
      <c r="AL33" s="15">
        <v>2.5</v>
      </c>
      <c r="AM33" s="15">
        <v>10</v>
      </c>
      <c r="AN33" s="15">
        <v>10</v>
      </c>
      <c r="AO33" s="15">
        <f>AVERAGE(Table1323[[#This Row],[6Di Access to foreign television (cable/ satellite)]:[6Dii Access to foreign newspapers]])</f>
        <v>10</v>
      </c>
      <c r="AP33" s="15">
        <v>10</v>
      </c>
      <c r="AQ33" s="33">
        <f t="shared" si="2"/>
        <v>7.6333333333333346</v>
      </c>
      <c r="AR33" s="33">
        <v>10</v>
      </c>
      <c r="AS33" s="33">
        <v>10</v>
      </c>
      <c r="AT33" s="33">
        <v>10</v>
      </c>
      <c r="AU33" s="33">
        <f t="shared" si="3"/>
        <v>10</v>
      </c>
      <c r="AV33" s="33">
        <f t="shared" si="4"/>
        <v>10</v>
      </c>
      <c r="AW33" s="35">
        <f>AVERAGE(Table1323[[#This Row],[RULE OF LAW]],Table1323[[#This Row],[SECURITY &amp; SAFETY]],Table1323[[#This Row],[PERSONAL FREEDOM (minus S&amp;S and RoL)]],Table1323[[#This Row],[PERSONAL FREEDOM (minus S&amp;S and RoL)]])</f>
        <v>6.9020436328783727</v>
      </c>
      <c r="AX33" s="36">
        <v>6.53</v>
      </c>
      <c r="AY33" s="37">
        <f>AVERAGE(Table1323[[#This Row],[PERSONAL FREEDOM]:[ECONOMIC FREEDOM]])</f>
        <v>6.7160218164391861</v>
      </c>
      <c r="AZ33" s="38">
        <f t="shared" si="5"/>
        <v>92</v>
      </c>
      <c r="BA33" s="20">
        <f t="shared" si="6"/>
        <v>6.72</v>
      </c>
      <c r="BB33" s="35">
        <f>Table1323[[#This Row],[1 Rule of Law]]</f>
        <v>4.8</v>
      </c>
      <c r="BC33" s="35">
        <f>Table1323[[#This Row],[2 Security &amp; Safety]]</f>
        <v>5.2270634204023825</v>
      </c>
      <c r="BD33" s="35">
        <f t="shared" si="7"/>
        <v>8.7905555555555548</v>
      </c>
    </row>
    <row r="34" spans="1:56" ht="15" customHeight="1" x14ac:dyDescent="0.2">
      <c r="A34" s="32" t="s">
        <v>199</v>
      </c>
      <c r="B34" s="33" t="s">
        <v>49</v>
      </c>
      <c r="C34" s="33" t="s">
        <v>49</v>
      </c>
      <c r="D34" s="33" t="s">
        <v>49</v>
      </c>
      <c r="E34" s="33">
        <v>3.3090820000000001</v>
      </c>
      <c r="F34" s="33">
        <v>0</v>
      </c>
      <c r="G34" s="33">
        <v>5</v>
      </c>
      <c r="H34" s="33">
        <v>10</v>
      </c>
      <c r="I34" s="33">
        <v>0</v>
      </c>
      <c r="J34" s="33">
        <v>9.4037313833126195</v>
      </c>
      <c r="K34" s="33">
        <v>9.9636175081343286</v>
      </c>
      <c r="L34" s="33">
        <f>AVERAGE(Table1323[[#This Row],[2Bi Disappearance]:[2Bv Terrorism Injured ]])</f>
        <v>6.8734697782893885</v>
      </c>
      <c r="M34" s="33">
        <v>9.5</v>
      </c>
      <c r="N34" s="33">
        <v>10</v>
      </c>
      <c r="O34" s="34">
        <v>10</v>
      </c>
      <c r="P34" s="34">
        <f>AVERAGE(Table1323[[#This Row],[2Ci Female Genital Mutilation]:[2Ciii Equal Inheritance Rights]])</f>
        <v>9.8333333333333339</v>
      </c>
      <c r="Q34" s="33">
        <f t="shared" ref="Q34:Q65" si="9">AVERAGE(F34,L34,P34)</f>
        <v>5.5689343705409078</v>
      </c>
      <c r="R34" s="33">
        <v>0</v>
      </c>
      <c r="S34" s="33">
        <v>0</v>
      </c>
      <c r="T34" s="33">
        <v>10</v>
      </c>
      <c r="U34" s="33">
        <f t="shared" ref="U34:U65" si="10">AVERAGE(R34:T34)</f>
        <v>3.3333333333333335</v>
      </c>
      <c r="V34" s="33">
        <v>10</v>
      </c>
      <c r="W34" s="33">
        <v>10</v>
      </c>
      <c r="X34" s="33">
        <f>AVERAGE(Table1323[[#This Row],[4A Freedom to establish religious organizations]:[4B Autonomy of religious organizations]])</f>
        <v>10</v>
      </c>
      <c r="Y34" s="33">
        <v>7.5</v>
      </c>
      <c r="Z34" s="33">
        <v>5</v>
      </c>
      <c r="AA34" s="33">
        <v>6.666666666666667</v>
      </c>
      <c r="AB34" s="33">
        <v>6.666666666666667</v>
      </c>
      <c r="AC34" s="33">
        <v>0</v>
      </c>
      <c r="AD34" s="33">
        <f>AVERAGE(Table1323[[#This Row],[5Ci Political parties]:[5Ciii Educational, sporting and cultural organizations]])</f>
        <v>4.4444444444444446</v>
      </c>
      <c r="AE34" s="33">
        <v>7.5</v>
      </c>
      <c r="AF34" s="33">
        <v>7.5</v>
      </c>
      <c r="AG34" s="33">
        <v>7.5</v>
      </c>
      <c r="AH34" s="33">
        <f>AVERAGE(Table1323[[#This Row],[5Di Political parties]:[5Diii Educational, sporting and cultural organizations5]])</f>
        <v>7.5</v>
      </c>
      <c r="AI34" s="33">
        <f t="shared" si="8"/>
        <v>6.1111111111111107</v>
      </c>
      <c r="AJ34" s="14">
        <v>10</v>
      </c>
      <c r="AK34" s="21">
        <v>1.6666666666666667</v>
      </c>
      <c r="AL34" s="14">
        <v>2</v>
      </c>
      <c r="AM34" s="14">
        <v>10</v>
      </c>
      <c r="AN34" s="14">
        <v>10</v>
      </c>
      <c r="AO34" s="15">
        <f>AVERAGE(Table1323[[#This Row],[6Di Access to foreign television (cable/ satellite)]:[6Dii Access to foreign newspapers]])</f>
        <v>10</v>
      </c>
      <c r="AP34" s="14">
        <v>10</v>
      </c>
      <c r="AQ34" s="33">
        <f t="shared" ref="AQ34:AQ65" si="11">AVERAGE(AJ34:AK34,AL34,AO34,AP34)</f>
        <v>6.7333333333333325</v>
      </c>
      <c r="AR34" s="33">
        <v>5</v>
      </c>
      <c r="AS34" s="33">
        <v>10</v>
      </c>
      <c r="AT34" s="33">
        <v>10</v>
      </c>
      <c r="AU34" s="33">
        <f t="shared" ref="AU34:AU62" si="12">AVERAGE(AS34:AT34)</f>
        <v>10</v>
      </c>
      <c r="AV34" s="33">
        <f t="shared" ref="AV34:AV65" si="13">AVERAGE(AR34,AU34)</f>
        <v>7.5</v>
      </c>
      <c r="AW34" s="35">
        <f>AVERAGE(Table1323[[#This Row],[RULE OF LAW]],Table1323[[#This Row],[SECURITY &amp; SAFETY]],Table1323[[#This Row],[PERSONAL FREEDOM (minus S&amp;S and RoL)]],Table1323[[#This Row],[PERSONAL FREEDOM (minus S&amp;S and RoL)]])</f>
        <v>5.5872818704130047</v>
      </c>
      <c r="AX34" s="36">
        <v>5.46</v>
      </c>
      <c r="AY34" s="37">
        <f>AVERAGE(Table1323[[#This Row],[PERSONAL FREEDOM]:[ECONOMIC FREEDOM]])</f>
        <v>5.5236409352065028</v>
      </c>
      <c r="AZ34" s="38">
        <f t="shared" ref="AZ34:AZ65" si="14">RANK(BA34,$BA$2:$BA$154)</f>
        <v>141</v>
      </c>
      <c r="BA34" s="20">
        <f t="shared" ref="BA34:BA65" si="15">ROUND(AY34, 2)</f>
        <v>5.52</v>
      </c>
      <c r="BB34" s="35">
        <f>Table1323[[#This Row],[1 Rule of Law]]</f>
        <v>3.3090820000000001</v>
      </c>
      <c r="BC34" s="35">
        <f>Table1323[[#This Row],[2 Security &amp; Safety]]</f>
        <v>5.5689343705409078</v>
      </c>
      <c r="BD34" s="35">
        <f t="shared" ref="BD34:BD65" si="16">AVERAGE(AQ34,U34,AI34,AV34,X34)</f>
        <v>6.7355555555555551</v>
      </c>
    </row>
    <row r="35" spans="1:56" ht="15" customHeight="1" x14ac:dyDescent="0.2">
      <c r="A35" s="32" t="s">
        <v>178</v>
      </c>
      <c r="B35" s="33" t="s">
        <v>49</v>
      </c>
      <c r="C35" s="33" t="s">
        <v>49</v>
      </c>
      <c r="D35" s="33" t="s">
        <v>49</v>
      </c>
      <c r="E35" s="33">
        <v>3.9348800000000002</v>
      </c>
      <c r="F35" s="33">
        <v>5</v>
      </c>
      <c r="G35" s="33">
        <v>10</v>
      </c>
      <c r="H35" s="33">
        <v>10</v>
      </c>
      <c r="I35" s="33">
        <v>5</v>
      </c>
      <c r="J35" s="33">
        <v>10</v>
      </c>
      <c r="K35" s="33">
        <v>10</v>
      </c>
      <c r="L35" s="33">
        <f>AVERAGE(Table1323[[#This Row],[2Bi Disappearance]:[2Bv Terrorism Injured ]])</f>
        <v>9</v>
      </c>
      <c r="M35" s="33">
        <v>9</v>
      </c>
      <c r="N35" s="33">
        <v>10</v>
      </c>
      <c r="O35" s="34">
        <v>5</v>
      </c>
      <c r="P35" s="34">
        <f>AVERAGE(Table1323[[#This Row],[2Ci Female Genital Mutilation]:[2Ciii Equal Inheritance Rights]])</f>
        <v>8</v>
      </c>
      <c r="Q35" s="33">
        <f t="shared" si="9"/>
        <v>7.333333333333333</v>
      </c>
      <c r="R35" s="33">
        <v>5</v>
      </c>
      <c r="S35" s="33">
        <v>10</v>
      </c>
      <c r="T35" s="33">
        <v>10</v>
      </c>
      <c r="U35" s="33">
        <f t="shared" si="10"/>
        <v>8.3333333333333339</v>
      </c>
      <c r="V35" s="33">
        <v>10</v>
      </c>
      <c r="W35" s="33">
        <v>6.666666666666667</v>
      </c>
      <c r="X35" s="33">
        <f>AVERAGE(Table1323[[#This Row],[4A Freedom to establish religious organizations]:[4B Autonomy of religious organizations]])</f>
        <v>8.3333333333333339</v>
      </c>
      <c r="Y35" s="33">
        <v>7.5</v>
      </c>
      <c r="Z35" s="33">
        <v>5</v>
      </c>
      <c r="AA35" s="33">
        <v>3.3333333333333335</v>
      </c>
      <c r="AB35" s="33">
        <v>3.3333333333333335</v>
      </c>
      <c r="AC35" s="33">
        <v>0</v>
      </c>
      <c r="AD35" s="33">
        <f>AVERAGE(Table1323[[#This Row],[5Ci Political parties]:[5Ciii Educational, sporting and cultural organizations]])</f>
        <v>2.2222222222222223</v>
      </c>
      <c r="AE35" s="33">
        <v>7.5</v>
      </c>
      <c r="AF35" s="33">
        <v>10</v>
      </c>
      <c r="AG35" s="33">
        <v>7.5</v>
      </c>
      <c r="AH35" s="33">
        <f>AVERAGE(Table1323[[#This Row],[5Di Political parties]:[5Diii Educational, sporting and cultural organizations5]])</f>
        <v>8.3333333333333339</v>
      </c>
      <c r="AI35" s="33">
        <f t="shared" si="8"/>
        <v>5.7638888888888893</v>
      </c>
      <c r="AJ35" s="14">
        <v>10</v>
      </c>
      <c r="AK35" s="21">
        <v>4.333333333333333</v>
      </c>
      <c r="AL35" s="14">
        <v>5.25</v>
      </c>
      <c r="AM35" s="14">
        <v>10</v>
      </c>
      <c r="AN35" s="14">
        <v>6.666666666666667</v>
      </c>
      <c r="AO35" s="15">
        <f>AVERAGE(Table1323[[#This Row],[6Di Access to foreign television (cable/ satellite)]:[6Dii Access to foreign newspapers]])</f>
        <v>8.3333333333333339</v>
      </c>
      <c r="AP35" s="14">
        <v>10</v>
      </c>
      <c r="AQ35" s="33">
        <f t="shared" si="11"/>
        <v>7.583333333333333</v>
      </c>
      <c r="AR35" s="33">
        <v>5</v>
      </c>
      <c r="AS35" s="33">
        <v>10</v>
      </c>
      <c r="AT35" s="33">
        <v>10</v>
      </c>
      <c r="AU35" s="33">
        <f t="shared" si="12"/>
        <v>10</v>
      </c>
      <c r="AV35" s="33">
        <f t="shared" si="13"/>
        <v>7.5</v>
      </c>
      <c r="AW35" s="35">
        <f>AVERAGE(Table1323[[#This Row],[RULE OF LAW]],Table1323[[#This Row],[SECURITY &amp; SAFETY]],Table1323[[#This Row],[PERSONAL FREEDOM (minus S&amp;S and RoL)]],Table1323[[#This Row],[PERSONAL FREEDOM (minus S&amp;S and RoL)]])</f>
        <v>6.5684422222222221</v>
      </c>
      <c r="AX35" s="36">
        <v>4.74</v>
      </c>
      <c r="AY35" s="37">
        <f>AVERAGE(Table1323[[#This Row],[PERSONAL FREEDOM]:[ECONOMIC FREEDOM]])</f>
        <v>5.6542211111111111</v>
      </c>
      <c r="AZ35" s="38">
        <f t="shared" si="14"/>
        <v>135</v>
      </c>
      <c r="BA35" s="20">
        <f t="shared" si="15"/>
        <v>5.65</v>
      </c>
      <c r="BB35" s="35">
        <f>Table1323[[#This Row],[1 Rule of Law]]</f>
        <v>3.9348800000000002</v>
      </c>
      <c r="BC35" s="35">
        <f>Table1323[[#This Row],[2 Security &amp; Safety]]</f>
        <v>7.333333333333333</v>
      </c>
      <c r="BD35" s="35">
        <f t="shared" si="16"/>
        <v>7.5027777777777782</v>
      </c>
    </row>
    <row r="36" spans="1:56" ht="15" customHeight="1" x14ac:dyDescent="0.2">
      <c r="A36" s="32" t="s">
        <v>89</v>
      </c>
      <c r="B36" s="33" t="s">
        <v>49</v>
      </c>
      <c r="C36" s="33" t="s">
        <v>49</v>
      </c>
      <c r="D36" s="33" t="s">
        <v>49</v>
      </c>
      <c r="E36" s="33">
        <v>6.1659839999999999</v>
      </c>
      <c r="F36" s="33">
        <v>5.4799999999999995</v>
      </c>
      <c r="G36" s="33">
        <v>10</v>
      </c>
      <c r="H36" s="33">
        <v>10</v>
      </c>
      <c r="I36" s="33">
        <v>10</v>
      </c>
      <c r="J36" s="33">
        <v>10</v>
      </c>
      <c r="K36" s="33">
        <v>10</v>
      </c>
      <c r="L36" s="33">
        <f>AVERAGE(Table1323[[#This Row],[2Bi Disappearance]:[2Bv Terrorism Injured ]])</f>
        <v>10</v>
      </c>
      <c r="M36" s="33">
        <v>10</v>
      </c>
      <c r="N36" s="33">
        <v>10</v>
      </c>
      <c r="O36" s="34">
        <v>10</v>
      </c>
      <c r="P36" s="34">
        <f>AVERAGE(Table1323[[#This Row],[2Ci Female Genital Mutilation]:[2Ciii Equal Inheritance Rights]])</f>
        <v>10</v>
      </c>
      <c r="Q36" s="33">
        <f t="shared" si="9"/>
        <v>8.4933333333333341</v>
      </c>
      <c r="R36" s="33">
        <v>5</v>
      </c>
      <c r="S36" s="33">
        <v>5</v>
      </c>
      <c r="T36" s="33">
        <v>10</v>
      </c>
      <c r="U36" s="33">
        <f t="shared" si="10"/>
        <v>6.666666666666667</v>
      </c>
      <c r="V36" s="33" t="s">
        <v>49</v>
      </c>
      <c r="W36" s="33" t="s">
        <v>49</v>
      </c>
      <c r="X36" s="33" t="s">
        <v>49</v>
      </c>
      <c r="Y36" s="33" t="s">
        <v>49</v>
      </c>
      <c r="Z36" s="33" t="s">
        <v>49</v>
      </c>
      <c r="AA36" s="33" t="s">
        <v>49</v>
      </c>
      <c r="AB36" s="33" t="s">
        <v>49</v>
      </c>
      <c r="AC36" s="33" t="s">
        <v>49</v>
      </c>
      <c r="AD36" s="33" t="s">
        <v>49</v>
      </c>
      <c r="AE36" s="33" t="s">
        <v>49</v>
      </c>
      <c r="AF36" s="33" t="s">
        <v>49</v>
      </c>
      <c r="AG36" s="33" t="s">
        <v>49</v>
      </c>
      <c r="AH36" s="33" t="s">
        <v>49</v>
      </c>
      <c r="AI36" s="33" t="s">
        <v>49</v>
      </c>
      <c r="AJ36" s="14">
        <v>10</v>
      </c>
      <c r="AK36" s="15">
        <v>8</v>
      </c>
      <c r="AL36" s="15">
        <v>8.25</v>
      </c>
      <c r="AM36" s="15" t="s">
        <v>49</v>
      </c>
      <c r="AN36" s="15" t="s">
        <v>49</v>
      </c>
      <c r="AO36" s="15" t="s">
        <v>49</v>
      </c>
      <c r="AP36" s="15" t="s">
        <v>49</v>
      </c>
      <c r="AQ36" s="33">
        <f t="shared" si="11"/>
        <v>8.75</v>
      </c>
      <c r="AR36" s="33">
        <v>10</v>
      </c>
      <c r="AS36" s="33">
        <v>10</v>
      </c>
      <c r="AT36" s="33">
        <v>10</v>
      </c>
      <c r="AU36" s="33">
        <f t="shared" si="12"/>
        <v>10</v>
      </c>
      <c r="AV36" s="33">
        <f t="shared" si="13"/>
        <v>10</v>
      </c>
      <c r="AW36" s="35">
        <f>AVERAGE(Table1323[[#This Row],[RULE OF LAW]],Table1323[[#This Row],[SECURITY &amp; SAFETY]],Table1323[[#This Row],[PERSONAL FREEDOM (minus S&amp;S and RoL)]],Table1323[[#This Row],[PERSONAL FREEDOM (minus S&amp;S and RoL)]])</f>
        <v>7.9009404444444442</v>
      </c>
      <c r="AX36" s="36">
        <v>7.31</v>
      </c>
      <c r="AY36" s="37">
        <f>AVERAGE(Table1323[[#This Row],[PERSONAL FREEDOM]:[ECONOMIC FREEDOM]])</f>
        <v>7.6054702222222215</v>
      </c>
      <c r="AZ36" s="38">
        <f t="shared" si="14"/>
        <v>45</v>
      </c>
      <c r="BA36" s="20">
        <f t="shared" si="15"/>
        <v>7.61</v>
      </c>
      <c r="BB36" s="35">
        <f>Table1323[[#This Row],[1 Rule of Law]]</f>
        <v>6.1659839999999999</v>
      </c>
      <c r="BC36" s="35">
        <f>Table1323[[#This Row],[2 Security &amp; Safety]]</f>
        <v>8.4933333333333341</v>
      </c>
      <c r="BD36" s="35">
        <f t="shared" si="16"/>
        <v>8.4722222222222232</v>
      </c>
    </row>
    <row r="37" spans="1:56" ht="15" customHeight="1" x14ac:dyDescent="0.2">
      <c r="A37" s="32" t="s">
        <v>144</v>
      </c>
      <c r="B37" s="33">
        <v>2.7333333333333338</v>
      </c>
      <c r="C37" s="33">
        <v>5.0922796466900708</v>
      </c>
      <c r="D37" s="33">
        <v>3.7202476381334497</v>
      </c>
      <c r="E37" s="33">
        <v>3.8</v>
      </c>
      <c r="F37" s="33">
        <v>4.5600000000000005</v>
      </c>
      <c r="G37" s="33">
        <v>5</v>
      </c>
      <c r="H37" s="33">
        <v>10</v>
      </c>
      <c r="I37" s="33">
        <v>2.5</v>
      </c>
      <c r="J37" s="33">
        <v>9.8311193074540562</v>
      </c>
      <c r="K37" s="33">
        <v>9.8682730598141628</v>
      </c>
      <c r="L37" s="33">
        <f>AVERAGE(Table1323[[#This Row],[2Bi Disappearance]:[2Bv Terrorism Injured ]])</f>
        <v>7.4398784734536436</v>
      </c>
      <c r="M37" s="33">
        <v>5.5</v>
      </c>
      <c r="N37" s="33">
        <v>10</v>
      </c>
      <c r="O37" s="34">
        <v>5</v>
      </c>
      <c r="P37" s="34">
        <f>AVERAGE(Table1323[[#This Row],[2Ci Female Genital Mutilation]:[2Ciii Equal Inheritance Rights]])</f>
        <v>6.833333333333333</v>
      </c>
      <c r="Q37" s="33">
        <f t="shared" si="9"/>
        <v>6.2777372689289921</v>
      </c>
      <c r="R37" s="33">
        <v>10</v>
      </c>
      <c r="S37" s="33">
        <v>0</v>
      </c>
      <c r="T37" s="33">
        <v>10</v>
      </c>
      <c r="U37" s="33">
        <f t="shared" si="10"/>
        <v>6.666666666666667</v>
      </c>
      <c r="V37" s="33">
        <v>7.5</v>
      </c>
      <c r="W37" s="33">
        <v>6.666666666666667</v>
      </c>
      <c r="X37" s="33">
        <f>AVERAGE(Table1323[[#This Row],[4A Freedom to establish religious organizations]:[4B Autonomy of religious organizations]])</f>
        <v>7.0833333333333339</v>
      </c>
      <c r="Y37" s="33">
        <v>5</v>
      </c>
      <c r="Z37" s="33">
        <v>5</v>
      </c>
      <c r="AA37" s="33">
        <v>6.666666666666667</v>
      </c>
      <c r="AB37" s="33">
        <v>3.3333333333333335</v>
      </c>
      <c r="AC37" s="33">
        <v>3.3333333333333335</v>
      </c>
      <c r="AD37" s="33">
        <f>AVERAGE(Table1323[[#This Row],[5Ci Political parties]:[5Ciii Educational, sporting and cultural organizations]])</f>
        <v>4.4444444444444446</v>
      </c>
      <c r="AE37" s="33">
        <v>5</v>
      </c>
      <c r="AF37" s="33">
        <v>7.5</v>
      </c>
      <c r="AG37" s="33">
        <v>7.5</v>
      </c>
      <c r="AH37" s="33">
        <f>AVERAGE(Table1323[[#This Row],[5Di Political parties]:[5Diii Educational, sporting and cultural organizations5]])</f>
        <v>6.666666666666667</v>
      </c>
      <c r="AI37" s="33">
        <f>AVERAGE(Y37,Z37,AD37,AH37)</f>
        <v>5.2777777777777777</v>
      </c>
      <c r="AJ37" s="14">
        <v>10</v>
      </c>
      <c r="AK37" s="15">
        <v>3</v>
      </c>
      <c r="AL37" s="15">
        <v>3.25</v>
      </c>
      <c r="AM37" s="15">
        <v>10</v>
      </c>
      <c r="AN37" s="15">
        <v>10</v>
      </c>
      <c r="AO37" s="15">
        <f>AVERAGE(Table1323[[#This Row],[6Di Access to foreign television (cable/ satellite)]:[6Dii Access to foreign newspapers]])</f>
        <v>10</v>
      </c>
      <c r="AP37" s="15">
        <v>10</v>
      </c>
      <c r="AQ37" s="33">
        <f t="shared" si="11"/>
        <v>7.25</v>
      </c>
      <c r="AR37" s="33">
        <v>0</v>
      </c>
      <c r="AS37" s="33">
        <v>10</v>
      </c>
      <c r="AT37" s="33">
        <v>10</v>
      </c>
      <c r="AU37" s="33">
        <f t="shared" si="12"/>
        <v>10</v>
      </c>
      <c r="AV37" s="33">
        <f t="shared" si="13"/>
        <v>5</v>
      </c>
      <c r="AW37" s="35">
        <f>AVERAGE(Table1323[[#This Row],[RULE OF LAW]],Table1323[[#This Row],[SECURITY &amp; SAFETY]],Table1323[[#This Row],[PERSONAL FREEDOM (minus S&amp;S and RoL)]],Table1323[[#This Row],[PERSONAL FREEDOM (minus S&amp;S and RoL)]])</f>
        <v>5.6472120950100262</v>
      </c>
      <c r="AX37" s="36">
        <v>5.89</v>
      </c>
      <c r="AY37" s="37">
        <f>AVERAGE(Table1323[[#This Row],[PERSONAL FREEDOM]:[ECONOMIC FREEDOM]])</f>
        <v>5.7686060475050134</v>
      </c>
      <c r="AZ37" s="38">
        <f t="shared" si="14"/>
        <v>132</v>
      </c>
      <c r="BA37" s="20">
        <f t="shared" si="15"/>
        <v>5.77</v>
      </c>
      <c r="BB37" s="35">
        <f>Table1323[[#This Row],[1 Rule of Law]]</f>
        <v>3.8</v>
      </c>
      <c r="BC37" s="35">
        <f>Table1323[[#This Row],[2 Security &amp; Safety]]</f>
        <v>6.2777372689289921</v>
      </c>
      <c r="BD37" s="35">
        <f t="shared" si="16"/>
        <v>6.2555555555555555</v>
      </c>
    </row>
    <row r="38" spans="1:56" ht="15" customHeight="1" x14ac:dyDescent="0.2">
      <c r="A38" s="32" t="s">
        <v>93</v>
      </c>
      <c r="B38" s="33">
        <v>6.3</v>
      </c>
      <c r="C38" s="33">
        <v>5.1203930555860486</v>
      </c>
      <c r="D38" s="33">
        <v>5.2729957159174043</v>
      </c>
      <c r="E38" s="33">
        <v>5.6000000000000005</v>
      </c>
      <c r="F38" s="33">
        <v>9.4400000000000013</v>
      </c>
      <c r="G38" s="33">
        <v>10</v>
      </c>
      <c r="H38" s="33">
        <v>10</v>
      </c>
      <c r="I38" s="33">
        <v>10</v>
      </c>
      <c r="J38" s="33">
        <v>10</v>
      </c>
      <c r="K38" s="33">
        <v>10</v>
      </c>
      <c r="L38" s="33">
        <f>AVERAGE(Table1323[[#This Row],[2Bi Disappearance]:[2Bv Terrorism Injured ]])</f>
        <v>10</v>
      </c>
      <c r="M38" s="33">
        <v>10</v>
      </c>
      <c r="N38" s="33">
        <v>10</v>
      </c>
      <c r="O38" s="34">
        <v>10</v>
      </c>
      <c r="P38" s="34">
        <f>AVERAGE(Table1323[[#This Row],[2Ci Female Genital Mutilation]:[2Ciii Equal Inheritance Rights]])</f>
        <v>10</v>
      </c>
      <c r="Q38" s="33">
        <f t="shared" si="9"/>
        <v>9.8133333333333344</v>
      </c>
      <c r="R38" s="33">
        <v>5</v>
      </c>
      <c r="S38" s="33">
        <v>10</v>
      </c>
      <c r="T38" s="33">
        <v>10</v>
      </c>
      <c r="U38" s="33">
        <f t="shared" si="10"/>
        <v>8.3333333333333339</v>
      </c>
      <c r="V38" s="33" t="s">
        <v>49</v>
      </c>
      <c r="W38" s="33" t="s">
        <v>49</v>
      </c>
      <c r="X38" s="33" t="s">
        <v>49</v>
      </c>
      <c r="Y38" s="33" t="s">
        <v>49</v>
      </c>
      <c r="Z38" s="33" t="s">
        <v>49</v>
      </c>
      <c r="AA38" s="33" t="s">
        <v>49</v>
      </c>
      <c r="AB38" s="33" t="s">
        <v>49</v>
      </c>
      <c r="AC38" s="33" t="s">
        <v>49</v>
      </c>
      <c r="AD38" s="33" t="s">
        <v>49</v>
      </c>
      <c r="AE38" s="33" t="s">
        <v>49</v>
      </c>
      <c r="AF38" s="33" t="s">
        <v>49</v>
      </c>
      <c r="AG38" s="33" t="s">
        <v>49</v>
      </c>
      <c r="AH38" s="33" t="s">
        <v>49</v>
      </c>
      <c r="AI38" s="33" t="s">
        <v>49</v>
      </c>
      <c r="AJ38" s="14">
        <v>10</v>
      </c>
      <c r="AK38" s="15">
        <v>7</v>
      </c>
      <c r="AL38" s="15">
        <v>6.25</v>
      </c>
      <c r="AM38" s="15" t="s">
        <v>49</v>
      </c>
      <c r="AN38" s="15" t="s">
        <v>49</v>
      </c>
      <c r="AO38" s="15" t="s">
        <v>49</v>
      </c>
      <c r="AP38" s="15" t="s">
        <v>49</v>
      </c>
      <c r="AQ38" s="33">
        <f t="shared" si="11"/>
        <v>7.75</v>
      </c>
      <c r="AR38" s="33">
        <v>10</v>
      </c>
      <c r="AS38" s="33">
        <v>10</v>
      </c>
      <c r="AT38" s="33">
        <v>10</v>
      </c>
      <c r="AU38" s="33">
        <f t="shared" si="12"/>
        <v>10</v>
      </c>
      <c r="AV38" s="33">
        <f t="shared" si="13"/>
        <v>10</v>
      </c>
      <c r="AW38" s="35">
        <f>AVERAGE(Table1323[[#This Row],[RULE OF LAW]],Table1323[[#This Row],[SECURITY &amp; SAFETY]],Table1323[[#This Row],[PERSONAL FREEDOM (minus S&amp;S and RoL)]],Table1323[[#This Row],[PERSONAL FREEDOM (minus S&amp;S and RoL)]])</f>
        <v>8.2005555555555549</v>
      </c>
      <c r="AX38" s="36">
        <v>6.68</v>
      </c>
      <c r="AY38" s="37">
        <f>AVERAGE(Table1323[[#This Row],[PERSONAL FREEDOM]:[ECONOMIC FREEDOM]])</f>
        <v>7.4402777777777773</v>
      </c>
      <c r="AZ38" s="38">
        <f t="shared" si="14"/>
        <v>51</v>
      </c>
      <c r="BA38" s="20">
        <f t="shared" si="15"/>
        <v>7.44</v>
      </c>
      <c r="BB38" s="35">
        <f>Table1323[[#This Row],[1 Rule of Law]]</f>
        <v>5.6000000000000005</v>
      </c>
      <c r="BC38" s="35">
        <f>Table1323[[#This Row],[2 Security &amp; Safety]]</f>
        <v>9.8133333333333344</v>
      </c>
      <c r="BD38" s="35">
        <f t="shared" si="16"/>
        <v>8.6944444444444446</v>
      </c>
    </row>
    <row r="39" spans="1:56" ht="15" customHeight="1" x14ac:dyDescent="0.2">
      <c r="A39" s="32" t="s">
        <v>92</v>
      </c>
      <c r="B39" s="33" t="s">
        <v>49</v>
      </c>
      <c r="C39" s="33" t="s">
        <v>49</v>
      </c>
      <c r="D39" s="33" t="s">
        <v>49</v>
      </c>
      <c r="E39" s="33">
        <v>7.1182840000000001</v>
      </c>
      <c r="F39" s="33">
        <v>9.7199999999999989</v>
      </c>
      <c r="G39" s="33">
        <v>10</v>
      </c>
      <c r="H39" s="33">
        <v>10</v>
      </c>
      <c r="I39" s="33">
        <v>7.5</v>
      </c>
      <c r="J39" s="33">
        <v>10</v>
      </c>
      <c r="K39" s="33">
        <v>10</v>
      </c>
      <c r="L39" s="33">
        <f>AVERAGE(Table1323[[#This Row],[2Bi Disappearance]:[2Bv Terrorism Injured ]])</f>
        <v>9.5</v>
      </c>
      <c r="M39" s="33">
        <v>10</v>
      </c>
      <c r="N39" s="33">
        <v>10</v>
      </c>
      <c r="O39" s="34" t="s">
        <v>49</v>
      </c>
      <c r="P39" s="34">
        <f>AVERAGE(Table1323[[#This Row],[2Ci Female Genital Mutilation]:[2Ciii Equal Inheritance Rights]])</f>
        <v>10</v>
      </c>
      <c r="Q39" s="33">
        <f t="shared" si="9"/>
        <v>9.74</v>
      </c>
      <c r="R39" s="33">
        <v>10</v>
      </c>
      <c r="S39" s="33">
        <v>10</v>
      </c>
      <c r="T39" s="33">
        <v>10</v>
      </c>
      <c r="U39" s="33">
        <f t="shared" si="10"/>
        <v>10</v>
      </c>
      <c r="V39" s="33">
        <v>10</v>
      </c>
      <c r="W39" s="33">
        <v>10</v>
      </c>
      <c r="X39" s="33">
        <f>AVERAGE(Table1323[[#This Row],[4A Freedom to establish religious organizations]:[4B Autonomy of religious organizations]])</f>
        <v>10</v>
      </c>
      <c r="Y39" s="33">
        <v>10</v>
      </c>
      <c r="Z39" s="33">
        <v>10</v>
      </c>
      <c r="AA39" s="33">
        <v>10</v>
      </c>
      <c r="AB39" s="33">
        <v>10</v>
      </c>
      <c r="AC39" s="33">
        <v>10</v>
      </c>
      <c r="AD39" s="33">
        <f>AVERAGE(Table1323[[#This Row],[5Ci Political parties]:[5Ciii Educational, sporting and cultural organizations]])</f>
        <v>10</v>
      </c>
      <c r="AE39" s="33">
        <v>10</v>
      </c>
      <c r="AF39" s="33">
        <v>0</v>
      </c>
      <c r="AG39" s="33">
        <v>10</v>
      </c>
      <c r="AH39" s="33">
        <f>AVERAGE(Table1323[[#This Row],[5Di Political parties]:[5Diii Educational, sporting and cultural organizations5]])</f>
        <v>6.666666666666667</v>
      </c>
      <c r="AI39" s="33">
        <f>AVERAGE(Y39,Z39,AD39,AH39)</f>
        <v>9.1666666666666661</v>
      </c>
      <c r="AJ39" s="14">
        <v>10</v>
      </c>
      <c r="AK39" s="15">
        <v>8.3333333333333339</v>
      </c>
      <c r="AL39" s="15">
        <v>7.75</v>
      </c>
      <c r="AM39" s="15">
        <v>10</v>
      </c>
      <c r="AN39" s="15">
        <v>10</v>
      </c>
      <c r="AO39" s="15">
        <f>AVERAGE(Table1323[[#This Row],[6Di Access to foreign television (cable/ satellite)]:[6Dii Access to foreign newspapers]])</f>
        <v>10</v>
      </c>
      <c r="AP39" s="15">
        <v>10</v>
      </c>
      <c r="AQ39" s="33">
        <f t="shared" si="11"/>
        <v>9.2166666666666668</v>
      </c>
      <c r="AR39" s="33">
        <v>10</v>
      </c>
      <c r="AS39" s="33">
        <v>10</v>
      </c>
      <c r="AT39" s="33">
        <v>10</v>
      </c>
      <c r="AU39" s="33">
        <f t="shared" si="12"/>
        <v>10</v>
      </c>
      <c r="AV39" s="33">
        <f t="shared" si="13"/>
        <v>10</v>
      </c>
      <c r="AW39" s="35">
        <f>AVERAGE(Table1323[[#This Row],[RULE OF LAW]],Table1323[[#This Row],[SECURITY &amp; SAFETY]],Table1323[[#This Row],[PERSONAL FREEDOM (minus S&amp;S and RoL)]],Table1323[[#This Row],[PERSONAL FREEDOM (minus S&amp;S and RoL)]])</f>
        <v>9.0529043333333341</v>
      </c>
      <c r="AX39" s="36">
        <v>7.69</v>
      </c>
      <c r="AY39" s="37">
        <f>AVERAGE(Table1323[[#This Row],[PERSONAL FREEDOM]:[ECONOMIC FREEDOM]])</f>
        <v>8.3714521666666677</v>
      </c>
      <c r="AZ39" s="38">
        <f t="shared" si="14"/>
        <v>16</v>
      </c>
      <c r="BA39" s="20">
        <f t="shared" si="15"/>
        <v>8.3699999999999992</v>
      </c>
      <c r="BB39" s="35">
        <f>Table1323[[#This Row],[1 Rule of Law]]</f>
        <v>7.1182840000000001</v>
      </c>
      <c r="BC39" s="35">
        <f>Table1323[[#This Row],[2 Security &amp; Safety]]</f>
        <v>9.74</v>
      </c>
      <c r="BD39" s="35">
        <f t="shared" si="16"/>
        <v>9.6766666666666659</v>
      </c>
    </row>
    <row r="40" spans="1:56" ht="15" customHeight="1" x14ac:dyDescent="0.2">
      <c r="A40" s="32" t="s">
        <v>71</v>
      </c>
      <c r="B40" s="33">
        <v>8.3333333333333339</v>
      </c>
      <c r="C40" s="33">
        <v>6.4719473244890739</v>
      </c>
      <c r="D40" s="33">
        <v>6.9610902694768608</v>
      </c>
      <c r="E40" s="33">
        <v>7.3</v>
      </c>
      <c r="F40" s="33">
        <v>9.6</v>
      </c>
      <c r="G40" s="33">
        <v>10</v>
      </c>
      <c r="H40" s="33">
        <v>10</v>
      </c>
      <c r="I40" s="33">
        <v>7.5</v>
      </c>
      <c r="J40" s="33">
        <v>10</v>
      </c>
      <c r="K40" s="33">
        <v>10</v>
      </c>
      <c r="L40" s="33">
        <f>AVERAGE(Table1323[[#This Row],[2Bi Disappearance]:[2Bv Terrorism Injured ]])</f>
        <v>9.5</v>
      </c>
      <c r="M40" s="33">
        <v>10</v>
      </c>
      <c r="N40" s="33">
        <v>10</v>
      </c>
      <c r="O40" s="34">
        <v>10</v>
      </c>
      <c r="P40" s="34">
        <f>AVERAGE(Table1323[[#This Row],[2Ci Female Genital Mutilation]:[2Ciii Equal Inheritance Rights]])</f>
        <v>10</v>
      </c>
      <c r="Q40" s="33">
        <f t="shared" si="9"/>
        <v>9.7000000000000011</v>
      </c>
      <c r="R40" s="33">
        <v>10</v>
      </c>
      <c r="S40" s="33">
        <v>10</v>
      </c>
      <c r="T40" s="33" t="s">
        <v>49</v>
      </c>
      <c r="U40" s="33">
        <f t="shared" si="10"/>
        <v>10</v>
      </c>
      <c r="V40" s="33">
        <v>10</v>
      </c>
      <c r="W40" s="33">
        <v>10</v>
      </c>
      <c r="X40" s="33">
        <f>AVERAGE(Table1323[[#This Row],[4A Freedom to establish religious organizations]:[4B Autonomy of religious organizations]])</f>
        <v>10</v>
      </c>
      <c r="Y40" s="33">
        <v>10</v>
      </c>
      <c r="Z40" s="33">
        <v>10</v>
      </c>
      <c r="AA40" s="33">
        <v>10</v>
      </c>
      <c r="AB40" s="33">
        <v>10</v>
      </c>
      <c r="AC40" s="33">
        <v>10</v>
      </c>
      <c r="AD40" s="33">
        <f>AVERAGE(Table1323[[#This Row],[5Ci Political parties]:[5Ciii Educational, sporting and cultural organizations]])</f>
        <v>10</v>
      </c>
      <c r="AE40" s="33">
        <v>10</v>
      </c>
      <c r="AF40" s="33">
        <v>10</v>
      </c>
      <c r="AG40" s="33">
        <v>10</v>
      </c>
      <c r="AH40" s="33">
        <f>AVERAGE(Table1323[[#This Row],[5Di Political parties]:[5Diii Educational, sporting and cultural organizations5]])</f>
        <v>10</v>
      </c>
      <c r="AI40" s="33">
        <f>AVERAGE(Y40,Z40,AD40,AH40)</f>
        <v>10</v>
      </c>
      <c r="AJ40" s="14">
        <v>10</v>
      </c>
      <c r="AK40" s="15">
        <v>8.6666666666666661</v>
      </c>
      <c r="AL40" s="15">
        <v>8.25</v>
      </c>
      <c r="AM40" s="15">
        <v>10</v>
      </c>
      <c r="AN40" s="15">
        <v>10</v>
      </c>
      <c r="AO40" s="15">
        <f>AVERAGE(Table1323[[#This Row],[6Di Access to foreign television (cable/ satellite)]:[6Dii Access to foreign newspapers]])</f>
        <v>10</v>
      </c>
      <c r="AP40" s="15">
        <v>10</v>
      </c>
      <c r="AQ40" s="33">
        <f t="shared" si="11"/>
        <v>9.3833333333333329</v>
      </c>
      <c r="AR40" s="33">
        <v>10</v>
      </c>
      <c r="AS40" s="33">
        <v>10</v>
      </c>
      <c r="AT40" s="33">
        <v>10</v>
      </c>
      <c r="AU40" s="33">
        <f t="shared" si="12"/>
        <v>10</v>
      </c>
      <c r="AV40" s="33">
        <f t="shared" si="13"/>
        <v>10</v>
      </c>
      <c r="AW40" s="35">
        <f>AVERAGE(Table1323[[#This Row],[RULE OF LAW]],Table1323[[#This Row],[SECURITY &amp; SAFETY]],Table1323[[#This Row],[PERSONAL FREEDOM (minus S&amp;S and RoL)]],Table1323[[#This Row],[PERSONAL FREEDOM (minus S&amp;S and RoL)]])</f>
        <v>9.1883333333333326</v>
      </c>
      <c r="AX40" s="36">
        <v>7.19</v>
      </c>
      <c r="AY40" s="37">
        <f>AVERAGE(Table1323[[#This Row],[PERSONAL FREEDOM]:[ECONOMIC FREEDOM]])</f>
        <v>8.1891666666666669</v>
      </c>
      <c r="AZ40" s="38">
        <f t="shared" si="14"/>
        <v>23</v>
      </c>
      <c r="BA40" s="20">
        <f t="shared" si="15"/>
        <v>8.19</v>
      </c>
      <c r="BB40" s="35">
        <f>Table1323[[#This Row],[1 Rule of Law]]</f>
        <v>7.3</v>
      </c>
      <c r="BC40" s="35">
        <f>Table1323[[#This Row],[2 Security &amp; Safety]]</f>
        <v>9.7000000000000011</v>
      </c>
      <c r="BD40" s="35">
        <f t="shared" si="16"/>
        <v>9.8766666666666669</v>
      </c>
    </row>
    <row r="41" spans="1:56" ht="15" customHeight="1" x14ac:dyDescent="0.2">
      <c r="A41" s="32" t="s">
        <v>55</v>
      </c>
      <c r="B41" s="33">
        <v>9.3666666666666671</v>
      </c>
      <c r="C41" s="33">
        <v>7.860079504814018</v>
      </c>
      <c r="D41" s="33">
        <v>8.7198480408055996</v>
      </c>
      <c r="E41" s="33">
        <v>8.6</v>
      </c>
      <c r="F41" s="33">
        <v>9.68</v>
      </c>
      <c r="G41" s="33">
        <v>10</v>
      </c>
      <c r="H41" s="33">
        <v>10</v>
      </c>
      <c r="I41" s="33">
        <v>10</v>
      </c>
      <c r="J41" s="33">
        <v>10</v>
      </c>
      <c r="K41" s="33">
        <v>9.9639489134472896</v>
      </c>
      <c r="L41" s="33">
        <f>AVERAGE(Table1323[[#This Row],[2Bi Disappearance]:[2Bv Terrorism Injured ]])</f>
        <v>9.9927897826894583</v>
      </c>
      <c r="M41" s="33">
        <v>9.5</v>
      </c>
      <c r="N41" s="33">
        <v>10</v>
      </c>
      <c r="O41" s="34">
        <v>10</v>
      </c>
      <c r="P41" s="34">
        <f>AVERAGE(Table1323[[#This Row],[2Ci Female Genital Mutilation]:[2Ciii Equal Inheritance Rights]])</f>
        <v>9.8333333333333339</v>
      </c>
      <c r="Q41" s="33">
        <f t="shared" si="9"/>
        <v>9.8353743720075979</v>
      </c>
      <c r="R41" s="33">
        <v>10</v>
      </c>
      <c r="S41" s="33">
        <v>10</v>
      </c>
      <c r="T41" s="33">
        <v>10</v>
      </c>
      <c r="U41" s="33">
        <f t="shared" si="10"/>
        <v>10</v>
      </c>
      <c r="V41" s="33">
        <v>10</v>
      </c>
      <c r="W41" s="33">
        <v>10</v>
      </c>
      <c r="X41" s="33">
        <f>AVERAGE(Table1323[[#This Row],[4A Freedom to establish religious organizations]:[4B Autonomy of religious organizations]])</f>
        <v>10</v>
      </c>
      <c r="Y41" s="33">
        <v>10</v>
      </c>
      <c r="Z41" s="33">
        <v>10</v>
      </c>
      <c r="AA41" s="33">
        <v>10</v>
      </c>
      <c r="AB41" s="33">
        <v>10</v>
      </c>
      <c r="AC41" s="33">
        <v>10</v>
      </c>
      <c r="AD41" s="33">
        <f>AVERAGE(Table1323[[#This Row],[5Ci Political parties]:[5Ciii Educational, sporting and cultural organizations]])</f>
        <v>10</v>
      </c>
      <c r="AE41" s="33">
        <v>10</v>
      </c>
      <c r="AF41" s="33">
        <v>10</v>
      </c>
      <c r="AG41" s="33">
        <v>10</v>
      </c>
      <c r="AH41" s="33">
        <f>AVERAGE(Table1323[[#This Row],[5Di Political parties]:[5Diii Educational, sporting and cultural organizations5]])</f>
        <v>10</v>
      </c>
      <c r="AI41" s="33">
        <f>AVERAGE(Y41,Z41,AD41,AH41)</f>
        <v>10</v>
      </c>
      <c r="AJ41" s="14">
        <v>10</v>
      </c>
      <c r="AK41" s="15">
        <v>9.3333333333333339</v>
      </c>
      <c r="AL41" s="15">
        <v>9</v>
      </c>
      <c r="AM41" s="15">
        <v>10</v>
      </c>
      <c r="AN41" s="15">
        <v>10</v>
      </c>
      <c r="AO41" s="15">
        <f>AVERAGE(Table1323[[#This Row],[6Di Access to foreign television (cable/ satellite)]:[6Dii Access to foreign newspapers]])</f>
        <v>10</v>
      </c>
      <c r="AP41" s="15">
        <v>10</v>
      </c>
      <c r="AQ41" s="33">
        <f t="shared" si="11"/>
        <v>9.6666666666666679</v>
      </c>
      <c r="AR41" s="33">
        <v>10</v>
      </c>
      <c r="AS41" s="33">
        <v>10</v>
      </c>
      <c r="AT41" s="33">
        <v>10</v>
      </c>
      <c r="AU41" s="33">
        <f t="shared" si="12"/>
        <v>10</v>
      </c>
      <c r="AV41" s="33">
        <f t="shared" si="13"/>
        <v>10</v>
      </c>
      <c r="AW41" s="35">
        <f>AVERAGE(Table1323[[#This Row],[RULE OF LAW]],Table1323[[#This Row],[SECURITY &amp; SAFETY]],Table1323[[#This Row],[PERSONAL FREEDOM (minus S&amp;S and RoL)]],Table1323[[#This Row],[PERSONAL FREEDOM (minus S&amp;S and RoL)]])</f>
        <v>9.5755102596685653</v>
      </c>
      <c r="AX41" s="36">
        <v>7.7</v>
      </c>
      <c r="AY41" s="37">
        <f>AVERAGE(Table1323[[#This Row],[PERSONAL FREEDOM]:[ECONOMIC FREEDOM]])</f>
        <v>8.6377551298342823</v>
      </c>
      <c r="AZ41" s="38">
        <f t="shared" si="14"/>
        <v>4</v>
      </c>
      <c r="BA41" s="20">
        <f t="shared" si="15"/>
        <v>8.64</v>
      </c>
      <c r="BB41" s="35">
        <f>Table1323[[#This Row],[1 Rule of Law]]</f>
        <v>8.6</v>
      </c>
      <c r="BC41" s="35">
        <f>Table1323[[#This Row],[2 Security &amp; Safety]]</f>
        <v>9.8353743720075979</v>
      </c>
      <c r="BD41" s="35">
        <f t="shared" si="16"/>
        <v>9.9333333333333336</v>
      </c>
    </row>
    <row r="42" spans="1:56" ht="15" customHeight="1" x14ac:dyDescent="0.2">
      <c r="A42" s="32" t="s">
        <v>109</v>
      </c>
      <c r="B42" s="33">
        <v>5.6000000000000005</v>
      </c>
      <c r="C42" s="33">
        <v>5.1137240010371867</v>
      </c>
      <c r="D42" s="33">
        <v>4.7147212527304534</v>
      </c>
      <c r="E42" s="33">
        <v>5.0999999999999996</v>
      </c>
      <c r="F42" s="33">
        <v>0.12000000000000027</v>
      </c>
      <c r="G42" s="33">
        <v>10</v>
      </c>
      <c r="H42" s="33">
        <v>10</v>
      </c>
      <c r="I42" s="33">
        <v>7.5</v>
      </c>
      <c r="J42" s="33">
        <v>10</v>
      </c>
      <c r="K42" s="33">
        <v>10</v>
      </c>
      <c r="L42" s="33">
        <f>AVERAGE(Table1323[[#This Row],[2Bi Disappearance]:[2Bv Terrorism Injured ]])</f>
        <v>9.5</v>
      </c>
      <c r="M42" s="33">
        <v>10</v>
      </c>
      <c r="N42" s="33">
        <v>10</v>
      </c>
      <c r="O42" s="34">
        <v>10</v>
      </c>
      <c r="P42" s="34">
        <f>AVERAGE(Table1323[[#This Row],[2Ci Female Genital Mutilation]:[2Ciii Equal Inheritance Rights]])</f>
        <v>10</v>
      </c>
      <c r="Q42" s="33">
        <f t="shared" si="9"/>
        <v>6.54</v>
      </c>
      <c r="R42" s="33">
        <v>5</v>
      </c>
      <c r="S42" s="33">
        <v>5</v>
      </c>
      <c r="T42" s="33">
        <v>10</v>
      </c>
      <c r="U42" s="33">
        <f t="shared" si="10"/>
        <v>6.666666666666667</v>
      </c>
      <c r="V42" s="33">
        <v>2.5</v>
      </c>
      <c r="W42" s="33">
        <v>10</v>
      </c>
      <c r="X42" s="33">
        <f>AVERAGE(Table1323[[#This Row],[4A Freedom to establish religious organizations]:[4B Autonomy of religious organizations]])</f>
        <v>6.25</v>
      </c>
      <c r="Y42" s="33">
        <v>7.5</v>
      </c>
      <c r="Z42" s="33">
        <v>7.5</v>
      </c>
      <c r="AA42" s="33">
        <v>0</v>
      </c>
      <c r="AB42" s="33">
        <v>6.666666666666667</v>
      </c>
      <c r="AC42" s="33">
        <v>3.3333333333333335</v>
      </c>
      <c r="AD42" s="33">
        <f>AVERAGE(Table1323[[#This Row],[5Ci Political parties]:[5Ciii Educational, sporting and cultural organizations]])</f>
        <v>3.3333333333333335</v>
      </c>
      <c r="AE42" s="33">
        <v>10</v>
      </c>
      <c r="AF42" s="33">
        <v>10</v>
      </c>
      <c r="AG42" s="33">
        <v>10</v>
      </c>
      <c r="AH42" s="33">
        <f>AVERAGE(Table1323[[#This Row],[5Di Political parties]:[5Diii Educational, sporting and cultural organizations5]])</f>
        <v>10</v>
      </c>
      <c r="AI42" s="33">
        <f>AVERAGE(Y42,Z42,AD42,AH42)</f>
        <v>7.083333333333333</v>
      </c>
      <c r="AJ42" s="14">
        <v>10</v>
      </c>
      <c r="AK42" s="15">
        <v>7.333333333333333</v>
      </c>
      <c r="AL42" s="15">
        <v>5.25</v>
      </c>
      <c r="AM42" s="15">
        <v>10</v>
      </c>
      <c r="AN42" s="15">
        <v>10</v>
      </c>
      <c r="AO42" s="15">
        <f>AVERAGE(Table1323[[#This Row],[6Di Access to foreign television (cable/ satellite)]:[6Dii Access to foreign newspapers]])</f>
        <v>10</v>
      </c>
      <c r="AP42" s="15">
        <v>10</v>
      </c>
      <c r="AQ42" s="33">
        <f t="shared" si="11"/>
        <v>8.5166666666666657</v>
      </c>
      <c r="AR42" s="33">
        <v>10</v>
      </c>
      <c r="AS42" s="33">
        <v>10</v>
      </c>
      <c r="AT42" s="33">
        <v>10</v>
      </c>
      <c r="AU42" s="33">
        <f t="shared" si="12"/>
        <v>10</v>
      </c>
      <c r="AV42" s="33">
        <f t="shared" si="13"/>
        <v>10</v>
      </c>
      <c r="AW42" s="35">
        <f>AVERAGE(Table1323[[#This Row],[RULE OF LAW]],Table1323[[#This Row],[SECURITY &amp; SAFETY]],Table1323[[#This Row],[PERSONAL FREEDOM (minus S&amp;S and RoL)]],Table1323[[#This Row],[PERSONAL FREEDOM (minus S&amp;S and RoL)]])</f>
        <v>6.7616666666666667</v>
      </c>
      <c r="AX42" s="36">
        <v>7.17</v>
      </c>
      <c r="AY42" s="37">
        <f>AVERAGE(Table1323[[#This Row],[PERSONAL FREEDOM]:[ECONOMIC FREEDOM]])</f>
        <v>6.9658333333333333</v>
      </c>
      <c r="AZ42" s="38">
        <f t="shared" si="14"/>
        <v>72</v>
      </c>
      <c r="BA42" s="20">
        <f t="shared" si="15"/>
        <v>6.97</v>
      </c>
      <c r="BB42" s="35">
        <f>Table1323[[#This Row],[1 Rule of Law]]</f>
        <v>5.0999999999999996</v>
      </c>
      <c r="BC42" s="35">
        <f>Table1323[[#This Row],[2 Security &amp; Safety]]</f>
        <v>6.54</v>
      </c>
      <c r="BD42" s="35">
        <f t="shared" si="16"/>
        <v>7.7033333333333331</v>
      </c>
    </row>
    <row r="43" spans="1:56" ht="15" customHeight="1" x14ac:dyDescent="0.2">
      <c r="A43" s="32" t="s">
        <v>162</v>
      </c>
      <c r="B43" s="33" t="s">
        <v>49</v>
      </c>
      <c r="C43" s="33" t="s">
        <v>49</v>
      </c>
      <c r="D43" s="33" t="s">
        <v>49</v>
      </c>
      <c r="E43" s="33">
        <v>3.8396499999999998</v>
      </c>
      <c r="F43" s="33">
        <v>8.56</v>
      </c>
      <c r="G43" s="33">
        <v>10</v>
      </c>
      <c r="H43" s="33">
        <v>10</v>
      </c>
      <c r="I43" s="33">
        <v>7.5</v>
      </c>
      <c r="J43" s="33">
        <v>10</v>
      </c>
      <c r="K43" s="33">
        <v>10</v>
      </c>
      <c r="L43" s="33">
        <f>AVERAGE(Table1323[[#This Row],[2Bi Disappearance]:[2Bv Terrorism Injured ]])</f>
        <v>9.5</v>
      </c>
      <c r="M43" s="33">
        <v>10</v>
      </c>
      <c r="N43" s="33">
        <v>7.5</v>
      </c>
      <c r="O43" s="34">
        <v>5</v>
      </c>
      <c r="P43" s="34">
        <f>AVERAGE(Table1323[[#This Row],[2Ci Female Genital Mutilation]:[2Ciii Equal Inheritance Rights]])</f>
        <v>7.5</v>
      </c>
      <c r="Q43" s="33">
        <f t="shared" si="9"/>
        <v>8.5200000000000014</v>
      </c>
      <c r="R43" s="33">
        <v>10</v>
      </c>
      <c r="S43" s="33">
        <v>10</v>
      </c>
      <c r="T43" s="33">
        <v>10</v>
      </c>
      <c r="U43" s="33">
        <f t="shared" si="10"/>
        <v>10</v>
      </c>
      <c r="V43" s="33" t="s">
        <v>49</v>
      </c>
      <c r="W43" s="33" t="s">
        <v>49</v>
      </c>
      <c r="X43" s="33" t="s">
        <v>49</v>
      </c>
      <c r="Y43" s="33" t="s">
        <v>49</v>
      </c>
      <c r="Z43" s="33" t="s">
        <v>49</v>
      </c>
      <c r="AA43" s="33" t="s">
        <v>49</v>
      </c>
      <c r="AB43" s="33" t="s">
        <v>49</v>
      </c>
      <c r="AC43" s="33" t="s">
        <v>49</v>
      </c>
      <c r="AD43" s="33" t="s">
        <v>49</v>
      </c>
      <c r="AE43" s="33" t="s">
        <v>49</v>
      </c>
      <c r="AF43" s="33" t="s">
        <v>49</v>
      </c>
      <c r="AG43" s="33" t="s">
        <v>49</v>
      </c>
      <c r="AH43" s="33" t="s">
        <v>49</v>
      </c>
      <c r="AI43" s="33" t="s">
        <v>49</v>
      </c>
      <c r="AJ43" s="14">
        <v>10</v>
      </c>
      <c r="AK43" s="15">
        <v>6</v>
      </c>
      <c r="AL43" s="15">
        <v>7</v>
      </c>
      <c r="AM43" s="15" t="s">
        <v>49</v>
      </c>
      <c r="AN43" s="15" t="s">
        <v>49</v>
      </c>
      <c r="AO43" s="15" t="s">
        <v>49</v>
      </c>
      <c r="AP43" s="15" t="s">
        <v>49</v>
      </c>
      <c r="AQ43" s="33">
        <f t="shared" si="11"/>
        <v>7.666666666666667</v>
      </c>
      <c r="AR43" s="33">
        <v>10</v>
      </c>
      <c r="AS43" s="33">
        <v>10</v>
      </c>
      <c r="AT43" s="33">
        <v>10</v>
      </c>
      <c r="AU43" s="33">
        <f t="shared" si="12"/>
        <v>10</v>
      </c>
      <c r="AV43" s="33">
        <f t="shared" si="13"/>
        <v>10</v>
      </c>
      <c r="AW43" s="35">
        <f>AVERAGE(Table1323[[#This Row],[RULE OF LAW]],Table1323[[#This Row],[SECURITY &amp; SAFETY]],Table1323[[#This Row],[PERSONAL FREEDOM (minus S&amp;S and RoL)]],Table1323[[#This Row],[PERSONAL FREEDOM (minus S&amp;S and RoL)]])</f>
        <v>7.7010236111111112</v>
      </c>
      <c r="AX43" s="36">
        <v>5.44</v>
      </c>
      <c r="AY43" s="37">
        <f>AVERAGE(Table1323[[#This Row],[PERSONAL FREEDOM]:[ECONOMIC FREEDOM]])</f>
        <v>6.5705118055555563</v>
      </c>
      <c r="AZ43" s="38">
        <f t="shared" si="14"/>
        <v>103</v>
      </c>
      <c r="BA43" s="20">
        <f t="shared" si="15"/>
        <v>6.57</v>
      </c>
      <c r="BB43" s="35">
        <f>Table1323[[#This Row],[1 Rule of Law]]</f>
        <v>3.8396499999999998</v>
      </c>
      <c r="BC43" s="35">
        <f>Table1323[[#This Row],[2 Security &amp; Safety]]</f>
        <v>8.5200000000000014</v>
      </c>
      <c r="BD43" s="35">
        <f t="shared" si="16"/>
        <v>9.2222222222222232</v>
      </c>
    </row>
    <row r="44" spans="1:56" ht="15" customHeight="1" x14ac:dyDescent="0.2">
      <c r="A44" s="32" t="s">
        <v>136</v>
      </c>
      <c r="B44" s="33">
        <v>5.2666666666666675</v>
      </c>
      <c r="C44" s="33">
        <v>4.2449727715429759</v>
      </c>
      <c r="D44" s="33">
        <v>4.3640309328367879</v>
      </c>
      <c r="E44" s="33">
        <v>4.6000000000000005</v>
      </c>
      <c r="F44" s="33">
        <v>2.9599999999999991</v>
      </c>
      <c r="G44" s="33">
        <v>10</v>
      </c>
      <c r="H44" s="33">
        <v>10</v>
      </c>
      <c r="I44" s="33">
        <v>5</v>
      </c>
      <c r="J44" s="33">
        <v>10</v>
      </c>
      <c r="K44" s="33">
        <v>10</v>
      </c>
      <c r="L44" s="33">
        <f>AVERAGE(Table1323[[#This Row],[2Bi Disappearance]:[2Bv Terrorism Injured ]])</f>
        <v>9</v>
      </c>
      <c r="M44" s="33">
        <v>10</v>
      </c>
      <c r="N44" s="33">
        <v>10</v>
      </c>
      <c r="O44" s="34">
        <v>10</v>
      </c>
      <c r="P44" s="34">
        <f>AVERAGE(Table1323[[#This Row],[2Ci Female Genital Mutilation]:[2Ciii Equal Inheritance Rights]])</f>
        <v>10</v>
      </c>
      <c r="Q44" s="33">
        <f t="shared" si="9"/>
        <v>7.32</v>
      </c>
      <c r="R44" s="33">
        <v>10</v>
      </c>
      <c r="S44" s="33">
        <v>10</v>
      </c>
      <c r="T44" s="33">
        <v>10</v>
      </c>
      <c r="U44" s="33">
        <f t="shared" si="10"/>
        <v>10</v>
      </c>
      <c r="V44" s="33">
        <v>10</v>
      </c>
      <c r="W44" s="33">
        <v>6.666666666666667</v>
      </c>
      <c r="X44" s="33">
        <f>AVERAGE(Table1323[[#This Row],[4A Freedom to establish religious organizations]:[4B Autonomy of religious organizations]])</f>
        <v>8.3333333333333339</v>
      </c>
      <c r="Y44" s="33">
        <v>10</v>
      </c>
      <c r="Z44" s="33">
        <v>10</v>
      </c>
      <c r="AA44" s="33">
        <v>6.666666666666667</v>
      </c>
      <c r="AB44" s="33">
        <v>0</v>
      </c>
      <c r="AC44" s="33">
        <v>6.666666666666667</v>
      </c>
      <c r="AD44" s="33">
        <f>AVERAGE(Table1323[[#This Row],[5Ci Political parties]:[5Ciii Educational, sporting and cultural organizations]])</f>
        <v>4.4444444444444446</v>
      </c>
      <c r="AE44" s="33">
        <v>7.5</v>
      </c>
      <c r="AF44" s="33">
        <v>0</v>
      </c>
      <c r="AG44" s="33">
        <v>10</v>
      </c>
      <c r="AH44" s="33">
        <f>AVERAGE(Table1323[[#This Row],[5Di Political parties]:[5Diii Educational, sporting and cultural organizations5]])</f>
        <v>5.833333333333333</v>
      </c>
      <c r="AI44" s="33">
        <f>AVERAGE(Y44,Z44,AD44,AH44)</f>
        <v>7.5694444444444438</v>
      </c>
      <c r="AJ44" s="14">
        <v>10</v>
      </c>
      <c r="AK44" s="15">
        <v>5</v>
      </c>
      <c r="AL44" s="15">
        <v>5.5</v>
      </c>
      <c r="AM44" s="15">
        <v>10</v>
      </c>
      <c r="AN44" s="15">
        <v>10</v>
      </c>
      <c r="AO44" s="15">
        <f>AVERAGE(Table1323[[#This Row],[6Di Access to foreign television (cable/ satellite)]:[6Dii Access to foreign newspapers]])</f>
        <v>10</v>
      </c>
      <c r="AP44" s="15">
        <v>10</v>
      </c>
      <c r="AQ44" s="33">
        <f t="shared" si="11"/>
        <v>8.1</v>
      </c>
      <c r="AR44" s="33">
        <v>10</v>
      </c>
      <c r="AS44" s="33">
        <v>10</v>
      </c>
      <c r="AT44" s="33">
        <v>10</v>
      </c>
      <c r="AU44" s="33">
        <f t="shared" si="12"/>
        <v>10</v>
      </c>
      <c r="AV44" s="33">
        <f t="shared" si="13"/>
        <v>10</v>
      </c>
      <c r="AW44" s="35">
        <f>AVERAGE(Table1323[[#This Row],[RULE OF LAW]],Table1323[[#This Row],[SECURITY &amp; SAFETY]],Table1323[[#This Row],[PERSONAL FREEDOM (minus S&amp;S and RoL)]],Table1323[[#This Row],[PERSONAL FREEDOM (minus S&amp;S and RoL)]])</f>
        <v>7.3802777777777777</v>
      </c>
      <c r="AX44" s="36">
        <v>5.83</v>
      </c>
      <c r="AY44" s="37">
        <f>AVERAGE(Table1323[[#This Row],[PERSONAL FREEDOM]:[ECONOMIC FREEDOM]])</f>
        <v>6.6051388888888889</v>
      </c>
      <c r="AZ44" s="38">
        <f t="shared" si="14"/>
        <v>98</v>
      </c>
      <c r="BA44" s="20">
        <f t="shared" si="15"/>
        <v>6.61</v>
      </c>
      <c r="BB44" s="35">
        <f>Table1323[[#This Row],[1 Rule of Law]]</f>
        <v>4.6000000000000005</v>
      </c>
      <c r="BC44" s="35">
        <f>Table1323[[#This Row],[2 Security &amp; Safety]]</f>
        <v>7.32</v>
      </c>
      <c r="BD44" s="35">
        <f t="shared" si="16"/>
        <v>8.8005555555555564</v>
      </c>
    </row>
    <row r="45" spans="1:56" ht="15" customHeight="1" x14ac:dyDescent="0.2">
      <c r="A45" s="32" t="s">
        <v>197</v>
      </c>
      <c r="B45" s="33">
        <v>3.3000000000000003</v>
      </c>
      <c r="C45" s="33">
        <v>4.6527639702120736</v>
      </c>
      <c r="D45" s="33">
        <v>4.5341480119170861</v>
      </c>
      <c r="E45" s="33">
        <v>4.2</v>
      </c>
      <c r="F45" s="33">
        <v>9.0400000000000009</v>
      </c>
      <c r="G45" s="33">
        <v>10</v>
      </c>
      <c r="H45" s="33">
        <v>10</v>
      </c>
      <c r="I45" s="33">
        <v>5</v>
      </c>
      <c r="J45" s="33">
        <v>10</v>
      </c>
      <c r="K45" s="33">
        <v>10</v>
      </c>
      <c r="L45" s="33">
        <f>AVERAGE(Table1323[[#This Row],[2Bi Disappearance]:[2Bv Terrorism Injured ]])</f>
        <v>9</v>
      </c>
      <c r="M45" s="33">
        <v>0.99999999999999978</v>
      </c>
      <c r="N45" s="33">
        <v>5</v>
      </c>
      <c r="O45" s="34">
        <v>5</v>
      </c>
      <c r="P45" s="34">
        <f>AVERAGE(Table1323[[#This Row],[2Ci Female Genital Mutilation]:[2Ciii Equal Inheritance Rights]])</f>
        <v>3.6666666666666665</v>
      </c>
      <c r="Q45" s="33">
        <f t="shared" si="9"/>
        <v>7.235555555555556</v>
      </c>
      <c r="R45" s="33">
        <v>0</v>
      </c>
      <c r="S45" s="33">
        <v>10</v>
      </c>
      <c r="T45" s="33">
        <v>10</v>
      </c>
      <c r="U45" s="33">
        <f t="shared" si="10"/>
        <v>6.666666666666667</v>
      </c>
      <c r="V45" s="33">
        <v>5</v>
      </c>
      <c r="W45" s="33">
        <v>3.3333333333333335</v>
      </c>
      <c r="X45" s="33">
        <f>AVERAGE(Table1323[[#This Row],[4A Freedom to establish religious organizations]:[4B Autonomy of religious organizations]])</f>
        <v>4.166666666666667</v>
      </c>
      <c r="Y45" s="33">
        <v>2.5</v>
      </c>
      <c r="Z45" s="33">
        <v>2.5</v>
      </c>
      <c r="AA45" s="33">
        <v>3.3333333333333335</v>
      </c>
      <c r="AB45" s="33">
        <v>6.666666666666667</v>
      </c>
      <c r="AC45" s="33">
        <v>3.3333333333333335</v>
      </c>
      <c r="AD45" s="33">
        <f>AVERAGE(Table1323[[#This Row],[5Ci Political parties]:[5Ciii Educational, sporting and cultural organizations]])</f>
        <v>4.4444444444444446</v>
      </c>
      <c r="AE45" s="33">
        <v>2.5</v>
      </c>
      <c r="AF45" s="33">
        <v>5</v>
      </c>
      <c r="AG45" s="33">
        <v>7.5</v>
      </c>
      <c r="AH45" s="33">
        <f>AVERAGE(Table1323[[#This Row],[5Di Political parties]:[5Diii Educational, sporting and cultural organizations5]])</f>
        <v>5</v>
      </c>
      <c r="AI45" s="33">
        <f>AVERAGE(Y45,Z45,AD45,AH45)</f>
        <v>3.6111111111111112</v>
      </c>
      <c r="AJ45" s="14">
        <v>10</v>
      </c>
      <c r="AK45" s="15">
        <v>3</v>
      </c>
      <c r="AL45" s="15">
        <v>4.75</v>
      </c>
      <c r="AM45" s="15">
        <v>6.666666666666667</v>
      </c>
      <c r="AN45" s="15">
        <v>6.666666666666667</v>
      </c>
      <c r="AO45" s="15">
        <f>AVERAGE(Table1323[[#This Row],[6Di Access to foreign television (cable/ satellite)]:[6Dii Access to foreign newspapers]])</f>
        <v>6.666666666666667</v>
      </c>
      <c r="AP45" s="15">
        <v>3.3333333333333335</v>
      </c>
      <c r="AQ45" s="33">
        <f t="shared" si="11"/>
        <v>5.55</v>
      </c>
      <c r="AR45" s="33">
        <v>5</v>
      </c>
      <c r="AS45" s="33">
        <v>0</v>
      </c>
      <c r="AT45" s="33" t="s">
        <v>208</v>
      </c>
      <c r="AU45" s="33">
        <f t="shared" si="12"/>
        <v>0</v>
      </c>
      <c r="AV45" s="33">
        <f t="shared" si="13"/>
        <v>2.5</v>
      </c>
      <c r="AW45" s="35">
        <f>AVERAGE(Table1323[[#This Row],[RULE OF LAW]],Table1323[[#This Row],[SECURITY &amp; SAFETY]],Table1323[[#This Row],[PERSONAL FREEDOM (minus S&amp;S and RoL)]],Table1323[[#This Row],[PERSONAL FREEDOM (minus S&amp;S and RoL)]])</f>
        <v>5.1083333333333334</v>
      </c>
      <c r="AX45" s="36">
        <v>6.51</v>
      </c>
      <c r="AY45" s="37">
        <f>AVERAGE(Table1323[[#This Row],[PERSONAL FREEDOM]:[ECONOMIC FREEDOM]])</f>
        <v>5.8091666666666661</v>
      </c>
      <c r="AZ45" s="38">
        <f t="shared" si="14"/>
        <v>129</v>
      </c>
      <c r="BA45" s="20">
        <f t="shared" si="15"/>
        <v>5.81</v>
      </c>
      <c r="BB45" s="35">
        <f>Table1323[[#This Row],[1 Rule of Law]]</f>
        <v>4.2</v>
      </c>
      <c r="BC45" s="35">
        <f>Table1323[[#This Row],[2 Security &amp; Safety]]</f>
        <v>7.235555555555556</v>
      </c>
      <c r="BD45" s="35">
        <f t="shared" si="16"/>
        <v>4.4988888888888887</v>
      </c>
    </row>
    <row r="46" spans="1:56" ht="15" customHeight="1" x14ac:dyDescent="0.2">
      <c r="A46" s="32" t="s">
        <v>107</v>
      </c>
      <c r="B46" s="33">
        <v>4.4000000000000004</v>
      </c>
      <c r="C46" s="33">
        <v>4.9208337673934146</v>
      </c>
      <c r="D46" s="33">
        <v>2.4922651996829699</v>
      </c>
      <c r="E46" s="33">
        <v>3.9000000000000004</v>
      </c>
      <c r="F46" s="33">
        <v>0</v>
      </c>
      <c r="G46" s="33">
        <v>10</v>
      </c>
      <c r="H46" s="33">
        <v>10</v>
      </c>
      <c r="I46" s="33">
        <v>7.5</v>
      </c>
      <c r="J46" s="33">
        <v>10</v>
      </c>
      <c r="K46" s="33">
        <v>10</v>
      </c>
      <c r="L46" s="33">
        <f>AVERAGE(Table1323[[#This Row],[2Bi Disappearance]:[2Bv Terrorism Injured ]])</f>
        <v>9.5</v>
      </c>
      <c r="M46" s="33">
        <v>10</v>
      </c>
      <c r="N46" s="33">
        <v>10</v>
      </c>
      <c r="O46" s="34">
        <v>10</v>
      </c>
      <c r="P46" s="34">
        <f>AVERAGE(Table1323[[#This Row],[2Ci Female Genital Mutilation]:[2Ciii Equal Inheritance Rights]])</f>
        <v>10</v>
      </c>
      <c r="Q46" s="33">
        <f t="shared" si="9"/>
        <v>6.5</v>
      </c>
      <c r="R46" s="33">
        <v>10</v>
      </c>
      <c r="S46" s="33">
        <v>10</v>
      </c>
      <c r="T46" s="33">
        <v>10</v>
      </c>
      <c r="U46" s="33">
        <f t="shared" si="10"/>
        <v>10</v>
      </c>
      <c r="V46" s="33" t="s">
        <v>49</v>
      </c>
      <c r="W46" s="33" t="s">
        <v>49</v>
      </c>
      <c r="X46" s="33" t="s">
        <v>49</v>
      </c>
      <c r="Y46" s="33" t="s">
        <v>49</v>
      </c>
      <c r="Z46" s="33" t="s">
        <v>49</v>
      </c>
      <c r="AA46" s="33" t="s">
        <v>49</v>
      </c>
      <c r="AB46" s="33" t="s">
        <v>49</v>
      </c>
      <c r="AC46" s="33" t="s">
        <v>49</v>
      </c>
      <c r="AD46" s="33" t="s">
        <v>49</v>
      </c>
      <c r="AE46" s="33" t="s">
        <v>49</v>
      </c>
      <c r="AF46" s="33" t="s">
        <v>49</v>
      </c>
      <c r="AG46" s="33" t="s">
        <v>49</v>
      </c>
      <c r="AH46" s="33" t="s">
        <v>49</v>
      </c>
      <c r="AI46" s="33" t="s">
        <v>49</v>
      </c>
      <c r="AJ46" s="14">
        <v>10</v>
      </c>
      <c r="AK46" s="15">
        <v>6.666666666666667</v>
      </c>
      <c r="AL46" s="15">
        <v>5.5</v>
      </c>
      <c r="AM46" s="15" t="s">
        <v>49</v>
      </c>
      <c r="AN46" s="15" t="s">
        <v>49</v>
      </c>
      <c r="AO46" s="15" t="s">
        <v>49</v>
      </c>
      <c r="AP46" s="15" t="s">
        <v>49</v>
      </c>
      <c r="AQ46" s="33">
        <f t="shared" si="11"/>
        <v>7.3888888888888893</v>
      </c>
      <c r="AR46" s="33">
        <v>10</v>
      </c>
      <c r="AS46" s="33">
        <v>10</v>
      </c>
      <c r="AT46" s="33">
        <v>10</v>
      </c>
      <c r="AU46" s="33">
        <f t="shared" si="12"/>
        <v>10</v>
      </c>
      <c r="AV46" s="33">
        <f t="shared" si="13"/>
        <v>10</v>
      </c>
      <c r="AW46" s="35">
        <f>AVERAGE(Table1323[[#This Row],[RULE OF LAW]],Table1323[[#This Row],[SECURITY &amp; SAFETY]],Table1323[[#This Row],[PERSONAL FREEDOM (minus S&amp;S and RoL)]],Table1323[[#This Row],[PERSONAL FREEDOM (minus S&amp;S and RoL)]])</f>
        <v>7.1648148148148154</v>
      </c>
      <c r="AX46" s="36">
        <v>7.21</v>
      </c>
      <c r="AY46" s="37">
        <f>AVERAGE(Table1323[[#This Row],[PERSONAL FREEDOM]:[ECONOMIC FREEDOM]])</f>
        <v>7.1874074074074077</v>
      </c>
      <c r="AZ46" s="38">
        <f t="shared" si="14"/>
        <v>64</v>
      </c>
      <c r="BA46" s="20">
        <f t="shared" si="15"/>
        <v>7.19</v>
      </c>
      <c r="BB46" s="35">
        <f>Table1323[[#This Row],[1 Rule of Law]]</f>
        <v>3.9000000000000004</v>
      </c>
      <c r="BC46" s="35">
        <f>Table1323[[#This Row],[2 Security &amp; Safety]]</f>
        <v>6.5</v>
      </c>
      <c r="BD46" s="35">
        <f t="shared" si="16"/>
        <v>9.1296296296296298</v>
      </c>
    </row>
    <row r="47" spans="1:56" ht="15" customHeight="1" x14ac:dyDescent="0.2">
      <c r="A47" s="32" t="s">
        <v>72</v>
      </c>
      <c r="B47" s="33">
        <v>8.0333333333333332</v>
      </c>
      <c r="C47" s="33">
        <v>7.0721140291144122</v>
      </c>
      <c r="D47" s="33">
        <v>7.4817648470638627</v>
      </c>
      <c r="E47" s="33">
        <v>7.5</v>
      </c>
      <c r="F47" s="33">
        <v>7.84</v>
      </c>
      <c r="G47" s="33">
        <v>10</v>
      </c>
      <c r="H47" s="33">
        <v>10</v>
      </c>
      <c r="I47" s="33">
        <v>10</v>
      </c>
      <c r="J47" s="33">
        <v>10</v>
      </c>
      <c r="K47" s="33">
        <v>10</v>
      </c>
      <c r="L47" s="33">
        <f>AVERAGE(Table1323[[#This Row],[2Bi Disappearance]:[2Bv Terrorism Injured ]])</f>
        <v>10</v>
      </c>
      <c r="M47" s="33">
        <v>10</v>
      </c>
      <c r="N47" s="33">
        <v>10</v>
      </c>
      <c r="O47" s="34">
        <v>10</v>
      </c>
      <c r="P47" s="34">
        <f>AVERAGE(Table1323[[#This Row],[2Ci Female Genital Mutilation]:[2Ciii Equal Inheritance Rights]])</f>
        <v>10</v>
      </c>
      <c r="Q47" s="33">
        <f t="shared" si="9"/>
        <v>9.2799999999999994</v>
      </c>
      <c r="R47" s="33">
        <v>10</v>
      </c>
      <c r="S47" s="33">
        <v>10</v>
      </c>
      <c r="T47" s="33">
        <v>10</v>
      </c>
      <c r="U47" s="33">
        <f t="shared" si="10"/>
        <v>10</v>
      </c>
      <c r="V47" s="33">
        <v>10</v>
      </c>
      <c r="W47" s="33">
        <v>10</v>
      </c>
      <c r="X47" s="33">
        <f>AVERAGE(Table1323[[#This Row],[4A Freedom to establish religious organizations]:[4B Autonomy of religious organizations]])</f>
        <v>10</v>
      </c>
      <c r="Y47" s="33">
        <v>10</v>
      </c>
      <c r="Z47" s="33">
        <v>10</v>
      </c>
      <c r="AA47" s="33">
        <v>10</v>
      </c>
      <c r="AB47" s="33">
        <v>10</v>
      </c>
      <c r="AC47" s="33">
        <v>10</v>
      </c>
      <c r="AD47" s="33">
        <f>AVERAGE(Table1323[[#This Row],[5Ci Political parties]:[5Ciii Educational, sporting and cultural organizations]])</f>
        <v>10</v>
      </c>
      <c r="AE47" s="33">
        <v>10</v>
      </c>
      <c r="AF47" s="33">
        <v>10</v>
      </c>
      <c r="AG47" s="33">
        <v>10</v>
      </c>
      <c r="AH47" s="33">
        <f>AVERAGE(Table1323[[#This Row],[5Di Political parties]:[5Diii Educational, sporting and cultural organizations5]])</f>
        <v>10</v>
      </c>
      <c r="AI47" s="33">
        <f>AVERAGE(Y47,Z47,AD47,AH47)</f>
        <v>10</v>
      </c>
      <c r="AJ47" s="14">
        <v>10</v>
      </c>
      <c r="AK47" s="15">
        <v>8.6666666666666661</v>
      </c>
      <c r="AL47" s="15">
        <v>8.75</v>
      </c>
      <c r="AM47" s="15">
        <v>10</v>
      </c>
      <c r="AN47" s="15">
        <v>10</v>
      </c>
      <c r="AO47" s="15">
        <f>AVERAGE(Table1323[[#This Row],[6Di Access to foreign television (cable/ satellite)]:[6Dii Access to foreign newspapers]])</f>
        <v>10</v>
      </c>
      <c r="AP47" s="15">
        <v>10</v>
      </c>
      <c r="AQ47" s="33">
        <f t="shared" si="11"/>
        <v>9.4833333333333325</v>
      </c>
      <c r="AR47" s="33">
        <v>10</v>
      </c>
      <c r="AS47" s="33">
        <v>10</v>
      </c>
      <c r="AT47" s="33">
        <v>10</v>
      </c>
      <c r="AU47" s="33">
        <f t="shared" si="12"/>
        <v>10</v>
      </c>
      <c r="AV47" s="33">
        <f t="shared" si="13"/>
        <v>10</v>
      </c>
      <c r="AW47" s="35">
        <f>AVERAGE(Table1323[[#This Row],[RULE OF LAW]],Table1323[[#This Row],[SECURITY &amp; SAFETY]],Table1323[[#This Row],[PERSONAL FREEDOM (minus S&amp;S and RoL)]],Table1323[[#This Row],[PERSONAL FREEDOM (minus S&amp;S and RoL)]])</f>
        <v>9.1433333333333344</v>
      </c>
      <c r="AX47" s="36">
        <v>7.75</v>
      </c>
      <c r="AY47" s="37">
        <f>AVERAGE(Table1323[[#This Row],[PERSONAL FREEDOM]:[ECONOMIC FREEDOM]])</f>
        <v>8.4466666666666672</v>
      </c>
      <c r="AZ47" s="38">
        <f t="shared" si="14"/>
        <v>12</v>
      </c>
      <c r="BA47" s="20">
        <f t="shared" si="15"/>
        <v>8.4499999999999993</v>
      </c>
      <c r="BB47" s="35">
        <f>Table1323[[#This Row],[1 Rule of Law]]</f>
        <v>7.5</v>
      </c>
      <c r="BC47" s="35">
        <f>Table1323[[#This Row],[2 Security &amp; Safety]]</f>
        <v>9.2799999999999994</v>
      </c>
      <c r="BD47" s="35">
        <f t="shared" si="16"/>
        <v>9.8966666666666665</v>
      </c>
    </row>
    <row r="48" spans="1:56" ht="15" customHeight="1" x14ac:dyDescent="0.2">
      <c r="A48" s="32" t="s">
        <v>189</v>
      </c>
      <c r="B48" s="33">
        <v>3.9999999999999996</v>
      </c>
      <c r="C48" s="33">
        <v>4.5503186328219831</v>
      </c>
      <c r="D48" s="33">
        <v>4.9222093992779206</v>
      </c>
      <c r="E48" s="33">
        <v>4.5</v>
      </c>
      <c r="F48" s="33">
        <v>5.2</v>
      </c>
      <c r="G48" s="33">
        <v>5</v>
      </c>
      <c r="H48" s="33">
        <v>9.3932054026274443</v>
      </c>
      <c r="I48" s="33">
        <v>5</v>
      </c>
      <c r="J48" s="33">
        <v>9.9678519418610563</v>
      </c>
      <c r="K48" s="33">
        <v>9.9517779127915844</v>
      </c>
      <c r="L48" s="33">
        <f>AVERAGE(Table1323[[#This Row],[2Bi Disappearance]:[2Bv Terrorism Injured ]])</f>
        <v>7.8625670514560166</v>
      </c>
      <c r="M48" s="33">
        <v>1.9999999999999996</v>
      </c>
      <c r="N48" s="33">
        <v>10</v>
      </c>
      <c r="O48" s="34">
        <v>5</v>
      </c>
      <c r="P48" s="34">
        <f>AVERAGE(Table1323[[#This Row],[2Ci Female Genital Mutilation]:[2Ciii Equal Inheritance Rights]])</f>
        <v>5.666666666666667</v>
      </c>
      <c r="Q48" s="33">
        <f t="shared" si="9"/>
        <v>6.2430779060408952</v>
      </c>
      <c r="R48" s="33">
        <v>10</v>
      </c>
      <c r="S48" s="33">
        <v>5</v>
      </c>
      <c r="T48" s="33">
        <v>10</v>
      </c>
      <c r="U48" s="33">
        <f t="shared" si="10"/>
        <v>8.3333333333333339</v>
      </c>
      <c r="V48" s="33">
        <v>7.5</v>
      </c>
      <c r="W48" s="33">
        <v>6.666666666666667</v>
      </c>
      <c r="X48" s="33">
        <f>AVERAGE(Table1323[[#This Row],[4A Freedom to establish religious organizations]:[4B Autonomy of religious organizations]])</f>
        <v>7.0833333333333339</v>
      </c>
      <c r="Y48" s="33">
        <v>2.5</v>
      </c>
      <c r="Z48" s="33">
        <v>2.5</v>
      </c>
      <c r="AA48" s="33">
        <v>0</v>
      </c>
      <c r="AB48" s="33">
        <v>0</v>
      </c>
      <c r="AC48" s="33">
        <v>3.3333333333333335</v>
      </c>
      <c r="AD48" s="33">
        <f>AVERAGE(Table1323[[#This Row],[5Ci Political parties]:[5Ciii Educational, sporting and cultural organizations]])</f>
        <v>1.1111111111111112</v>
      </c>
      <c r="AE48" s="33">
        <v>0</v>
      </c>
      <c r="AF48" s="33">
        <v>2.5</v>
      </c>
      <c r="AG48" s="33">
        <v>7.5</v>
      </c>
      <c r="AH48" s="33">
        <f>AVERAGE(Table1323[[#This Row],[5Di Political parties]:[5Diii Educational, sporting and cultural organizations5]])</f>
        <v>3.3333333333333335</v>
      </c>
      <c r="AI48" s="33">
        <f>AVERAGE(Y48,Z48,AD48,AH48)</f>
        <v>2.3611111111111112</v>
      </c>
      <c r="AJ48" s="14">
        <v>10</v>
      </c>
      <c r="AK48" s="15">
        <v>1.6666666666666667</v>
      </c>
      <c r="AL48" s="15">
        <v>1.75</v>
      </c>
      <c r="AM48" s="15">
        <v>6.666666666666667</v>
      </c>
      <c r="AN48" s="15">
        <v>6.666666666666667</v>
      </c>
      <c r="AO48" s="15">
        <f>AVERAGE(Table1323[[#This Row],[6Di Access to foreign television (cable/ satellite)]:[6Dii Access to foreign newspapers]])</f>
        <v>6.666666666666667</v>
      </c>
      <c r="AP48" s="15">
        <v>0</v>
      </c>
      <c r="AQ48" s="33">
        <f t="shared" si="11"/>
        <v>4.0166666666666666</v>
      </c>
      <c r="AR48" s="33">
        <v>5</v>
      </c>
      <c r="AS48" s="33">
        <v>0</v>
      </c>
      <c r="AT48" s="33">
        <v>0</v>
      </c>
      <c r="AU48" s="33">
        <f t="shared" si="12"/>
        <v>0</v>
      </c>
      <c r="AV48" s="33">
        <f t="shared" si="13"/>
        <v>2.5</v>
      </c>
      <c r="AW48" s="35">
        <f>AVERAGE(Table1323[[#This Row],[RULE OF LAW]],Table1323[[#This Row],[SECURITY &amp; SAFETY]],Table1323[[#This Row],[PERSONAL FREEDOM (minus S&amp;S and RoL)]],Table1323[[#This Row],[PERSONAL FREEDOM (minus S&amp;S and RoL)]])</f>
        <v>5.1152139209546679</v>
      </c>
      <c r="AX48" s="36">
        <v>5.68</v>
      </c>
      <c r="AY48" s="37">
        <f>AVERAGE(Table1323[[#This Row],[PERSONAL FREEDOM]:[ECONOMIC FREEDOM]])</f>
        <v>5.3976069604773338</v>
      </c>
      <c r="AZ48" s="38">
        <f t="shared" si="14"/>
        <v>146</v>
      </c>
      <c r="BA48" s="20">
        <f t="shared" si="15"/>
        <v>5.4</v>
      </c>
      <c r="BB48" s="35">
        <f>Table1323[[#This Row],[1 Rule of Law]]</f>
        <v>4.5</v>
      </c>
      <c r="BC48" s="35">
        <f>Table1323[[#This Row],[2 Security &amp; Safety]]</f>
        <v>6.2430779060408952</v>
      </c>
      <c r="BD48" s="35">
        <f t="shared" si="16"/>
        <v>4.858888888888889</v>
      </c>
    </row>
    <row r="49" spans="1:56" ht="15" customHeight="1" x14ac:dyDescent="0.2">
      <c r="A49" s="32" t="s">
        <v>121</v>
      </c>
      <c r="B49" s="33" t="s">
        <v>49</v>
      </c>
      <c r="C49" s="33" t="s">
        <v>49</v>
      </c>
      <c r="D49" s="33" t="s">
        <v>49</v>
      </c>
      <c r="E49" s="33">
        <v>4.3430080000000002</v>
      </c>
      <c r="F49" s="33">
        <v>8.4</v>
      </c>
      <c r="G49" s="33">
        <v>10</v>
      </c>
      <c r="H49" s="33">
        <v>10</v>
      </c>
      <c r="I49" s="33" t="s">
        <v>49</v>
      </c>
      <c r="J49" s="33">
        <v>10</v>
      </c>
      <c r="K49" s="33">
        <v>10</v>
      </c>
      <c r="L49" s="33">
        <f>AVERAGE(Table1323[[#This Row],[2Bi Disappearance]:[2Bv Terrorism Injured ]])</f>
        <v>10</v>
      </c>
      <c r="M49" s="33">
        <v>10</v>
      </c>
      <c r="N49" s="33">
        <v>10</v>
      </c>
      <c r="O49" s="34">
        <v>10</v>
      </c>
      <c r="P49" s="34">
        <f>AVERAGE(Table1323[[#This Row],[2Ci Female Genital Mutilation]:[2Ciii Equal Inheritance Rights]])</f>
        <v>10</v>
      </c>
      <c r="Q49" s="33">
        <f t="shared" si="9"/>
        <v>9.4666666666666668</v>
      </c>
      <c r="R49" s="33">
        <v>5</v>
      </c>
      <c r="S49" s="33">
        <v>10</v>
      </c>
      <c r="T49" s="33">
        <v>10</v>
      </c>
      <c r="U49" s="33">
        <f t="shared" si="10"/>
        <v>8.3333333333333339</v>
      </c>
      <c r="V49" s="33" t="s">
        <v>49</v>
      </c>
      <c r="W49" s="33" t="s">
        <v>49</v>
      </c>
      <c r="X49" s="33" t="s">
        <v>49</v>
      </c>
      <c r="Y49" s="33" t="s">
        <v>49</v>
      </c>
      <c r="Z49" s="33" t="s">
        <v>49</v>
      </c>
      <c r="AA49" s="33" t="s">
        <v>49</v>
      </c>
      <c r="AB49" s="33" t="s">
        <v>49</v>
      </c>
      <c r="AC49" s="33" t="s">
        <v>49</v>
      </c>
      <c r="AD49" s="33" t="s">
        <v>49</v>
      </c>
      <c r="AE49" s="33" t="s">
        <v>49</v>
      </c>
      <c r="AF49" s="33" t="s">
        <v>49</v>
      </c>
      <c r="AG49" s="33" t="s">
        <v>49</v>
      </c>
      <c r="AH49" s="33" t="s">
        <v>49</v>
      </c>
      <c r="AI49" s="33" t="s">
        <v>49</v>
      </c>
      <c r="AJ49" s="14">
        <v>10</v>
      </c>
      <c r="AK49" s="15">
        <v>5.333333333333333</v>
      </c>
      <c r="AL49" s="15">
        <v>5.5</v>
      </c>
      <c r="AM49" s="15" t="s">
        <v>49</v>
      </c>
      <c r="AN49" s="15" t="s">
        <v>49</v>
      </c>
      <c r="AO49" s="15" t="s">
        <v>49</v>
      </c>
      <c r="AP49" s="15" t="s">
        <v>49</v>
      </c>
      <c r="AQ49" s="33">
        <f t="shared" si="11"/>
        <v>6.9444444444444438</v>
      </c>
      <c r="AR49" s="33">
        <v>10</v>
      </c>
      <c r="AS49" s="33">
        <v>10</v>
      </c>
      <c r="AT49" s="33">
        <v>10</v>
      </c>
      <c r="AU49" s="33">
        <f t="shared" si="12"/>
        <v>10</v>
      </c>
      <c r="AV49" s="33">
        <f t="shared" si="13"/>
        <v>10</v>
      </c>
      <c r="AW49" s="35">
        <f>AVERAGE(Table1323[[#This Row],[RULE OF LAW]],Table1323[[#This Row],[SECURITY &amp; SAFETY]],Table1323[[#This Row],[PERSONAL FREEDOM (minus S&amp;S and RoL)]],Table1323[[#This Row],[PERSONAL FREEDOM (minus S&amp;S and RoL)]])</f>
        <v>7.6653816296296284</v>
      </c>
      <c r="AX49" s="36">
        <v>7.02</v>
      </c>
      <c r="AY49" s="37">
        <f>AVERAGE(Table1323[[#This Row],[PERSONAL FREEDOM]:[ECONOMIC FREEDOM]])</f>
        <v>7.342690814814814</v>
      </c>
      <c r="AZ49" s="38">
        <f t="shared" si="14"/>
        <v>56</v>
      </c>
      <c r="BA49" s="20">
        <f t="shared" si="15"/>
        <v>7.34</v>
      </c>
      <c r="BB49" s="35">
        <f>Table1323[[#This Row],[1 Rule of Law]]</f>
        <v>4.3430080000000002</v>
      </c>
      <c r="BC49" s="35">
        <f>Table1323[[#This Row],[2 Security &amp; Safety]]</f>
        <v>9.4666666666666668</v>
      </c>
      <c r="BD49" s="35">
        <f t="shared" si="16"/>
        <v>8.4259259259259256</v>
      </c>
    </row>
    <row r="50" spans="1:56" ht="15" customHeight="1" x14ac:dyDescent="0.2">
      <c r="A50" s="32" t="s">
        <v>58</v>
      </c>
      <c r="B50" s="33">
        <v>9.6666666666666661</v>
      </c>
      <c r="C50" s="33">
        <v>7.8844386724111288</v>
      </c>
      <c r="D50" s="33">
        <v>8.6739846113270005</v>
      </c>
      <c r="E50" s="33">
        <v>8.6999999999999993</v>
      </c>
      <c r="F50" s="33">
        <v>9.120000000000001</v>
      </c>
      <c r="G50" s="33">
        <v>10</v>
      </c>
      <c r="H50" s="33">
        <v>10</v>
      </c>
      <c r="I50" s="33">
        <v>10</v>
      </c>
      <c r="J50" s="33">
        <v>10</v>
      </c>
      <c r="K50" s="33">
        <v>10</v>
      </c>
      <c r="L50" s="33">
        <f>AVERAGE(Table1323[[#This Row],[2Bi Disappearance]:[2Bv Terrorism Injured ]])</f>
        <v>10</v>
      </c>
      <c r="M50" s="33">
        <v>10</v>
      </c>
      <c r="N50" s="33">
        <v>10</v>
      </c>
      <c r="O50" s="34">
        <v>10</v>
      </c>
      <c r="P50" s="34">
        <f>AVERAGE(Table1323[[#This Row],[2Ci Female Genital Mutilation]:[2Ciii Equal Inheritance Rights]])</f>
        <v>10</v>
      </c>
      <c r="Q50" s="33">
        <f t="shared" si="9"/>
        <v>9.706666666666667</v>
      </c>
      <c r="R50" s="33">
        <v>10</v>
      </c>
      <c r="S50" s="33">
        <v>10</v>
      </c>
      <c r="T50" s="33">
        <v>10</v>
      </c>
      <c r="U50" s="33">
        <f t="shared" si="10"/>
        <v>10</v>
      </c>
      <c r="V50" s="33">
        <v>10</v>
      </c>
      <c r="W50" s="33">
        <v>10</v>
      </c>
      <c r="X50" s="33">
        <f>AVERAGE(Table1323[[#This Row],[4A Freedom to establish religious organizations]:[4B Autonomy of religious organizations]])</f>
        <v>10</v>
      </c>
      <c r="Y50" s="33">
        <v>10</v>
      </c>
      <c r="Z50" s="33">
        <v>10</v>
      </c>
      <c r="AA50" s="33">
        <v>10</v>
      </c>
      <c r="AB50" s="33">
        <v>10</v>
      </c>
      <c r="AC50" s="33">
        <v>10</v>
      </c>
      <c r="AD50" s="33">
        <f>AVERAGE(Table1323[[#This Row],[5Ci Political parties]:[5Ciii Educational, sporting and cultural organizations]])</f>
        <v>10</v>
      </c>
      <c r="AE50" s="33">
        <v>10</v>
      </c>
      <c r="AF50" s="33">
        <v>10</v>
      </c>
      <c r="AG50" s="33">
        <v>10</v>
      </c>
      <c r="AH50" s="33">
        <f>AVERAGE(Table1323[[#This Row],[5Di Political parties]:[5Diii Educational, sporting and cultural organizations5]])</f>
        <v>10</v>
      </c>
      <c r="AI50" s="33">
        <f>AVERAGE(Y50,Z50,AD50,AH50)</f>
        <v>10</v>
      </c>
      <c r="AJ50" s="14">
        <v>10</v>
      </c>
      <c r="AK50" s="15">
        <v>9</v>
      </c>
      <c r="AL50" s="15">
        <v>9.25</v>
      </c>
      <c r="AM50" s="15">
        <v>10</v>
      </c>
      <c r="AN50" s="15">
        <v>10</v>
      </c>
      <c r="AO50" s="15">
        <f>AVERAGE(Table1323[[#This Row],[6Di Access to foreign television (cable/ satellite)]:[6Dii Access to foreign newspapers]])</f>
        <v>10</v>
      </c>
      <c r="AP50" s="15">
        <v>10</v>
      </c>
      <c r="AQ50" s="33">
        <f t="shared" si="11"/>
        <v>9.65</v>
      </c>
      <c r="AR50" s="33">
        <v>10</v>
      </c>
      <c r="AS50" s="33">
        <v>10</v>
      </c>
      <c r="AT50" s="33">
        <v>10</v>
      </c>
      <c r="AU50" s="33">
        <f t="shared" si="12"/>
        <v>10</v>
      </c>
      <c r="AV50" s="33">
        <f t="shared" si="13"/>
        <v>10</v>
      </c>
      <c r="AW50" s="35">
        <f>AVERAGE(Table1323[[#This Row],[RULE OF LAW]],Table1323[[#This Row],[SECURITY &amp; SAFETY]],Table1323[[#This Row],[PERSONAL FREEDOM (minus S&amp;S and RoL)]],Table1323[[#This Row],[PERSONAL FREEDOM (minus S&amp;S and RoL)]])</f>
        <v>9.5666666666666664</v>
      </c>
      <c r="AX50" s="36">
        <v>7.72</v>
      </c>
      <c r="AY50" s="37">
        <f>AVERAGE(Table1323[[#This Row],[PERSONAL FREEDOM]:[ECONOMIC FREEDOM]])</f>
        <v>8.6433333333333326</v>
      </c>
      <c r="AZ50" s="38">
        <f t="shared" si="14"/>
        <v>4</v>
      </c>
      <c r="BA50" s="20">
        <f t="shared" si="15"/>
        <v>8.64</v>
      </c>
      <c r="BB50" s="35">
        <f>Table1323[[#This Row],[1 Rule of Law]]</f>
        <v>8.6999999999999993</v>
      </c>
      <c r="BC50" s="35">
        <f>Table1323[[#This Row],[2 Security &amp; Safety]]</f>
        <v>9.706666666666667</v>
      </c>
      <c r="BD50" s="35">
        <f t="shared" si="16"/>
        <v>9.93</v>
      </c>
    </row>
    <row r="51" spans="1:56" ht="15" customHeight="1" x14ac:dyDescent="0.2">
      <c r="A51" s="32" t="s">
        <v>82</v>
      </c>
      <c r="B51" s="33">
        <v>7.3666666666666671</v>
      </c>
      <c r="C51" s="33">
        <v>6.8357906496912673</v>
      </c>
      <c r="D51" s="33">
        <v>6.8780257928593871</v>
      </c>
      <c r="E51" s="33">
        <v>7</v>
      </c>
      <c r="F51" s="33">
        <v>9.5599999999999987</v>
      </c>
      <c r="G51" s="33">
        <v>10</v>
      </c>
      <c r="H51" s="33">
        <v>10</v>
      </c>
      <c r="I51" s="33">
        <v>7.5</v>
      </c>
      <c r="J51" s="33">
        <v>10</v>
      </c>
      <c r="K51" s="33">
        <v>10</v>
      </c>
      <c r="L51" s="33">
        <f>AVERAGE(Table1323[[#This Row],[2Bi Disappearance]:[2Bv Terrorism Injured ]])</f>
        <v>9.5</v>
      </c>
      <c r="M51" s="33">
        <v>9.5</v>
      </c>
      <c r="N51" s="33">
        <v>10</v>
      </c>
      <c r="O51" s="34">
        <v>10</v>
      </c>
      <c r="P51" s="34">
        <f>AVERAGE(Table1323[[#This Row],[2Ci Female Genital Mutilation]:[2Ciii Equal Inheritance Rights]])</f>
        <v>9.8333333333333339</v>
      </c>
      <c r="Q51" s="33">
        <f t="shared" si="9"/>
        <v>9.6311111111111103</v>
      </c>
      <c r="R51" s="33">
        <v>10</v>
      </c>
      <c r="S51" s="33">
        <v>5</v>
      </c>
      <c r="T51" s="33">
        <v>10</v>
      </c>
      <c r="U51" s="33">
        <f t="shared" si="10"/>
        <v>8.3333333333333339</v>
      </c>
      <c r="V51" s="33">
        <v>10</v>
      </c>
      <c r="W51" s="33">
        <v>10</v>
      </c>
      <c r="X51" s="33">
        <f>AVERAGE(Table1323[[#This Row],[4A Freedom to establish religious organizations]:[4B Autonomy of religious organizations]])</f>
        <v>10</v>
      </c>
      <c r="Y51" s="33">
        <v>10</v>
      </c>
      <c r="Z51" s="33">
        <v>10</v>
      </c>
      <c r="AA51" s="33">
        <v>10</v>
      </c>
      <c r="AB51" s="33">
        <v>10</v>
      </c>
      <c r="AC51" s="33">
        <v>6.666666666666667</v>
      </c>
      <c r="AD51" s="33">
        <f>AVERAGE(Table1323[[#This Row],[5Ci Political parties]:[5Ciii Educational, sporting and cultural organizations]])</f>
        <v>8.8888888888888893</v>
      </c>
      <c r="AE51" s="33">
        <v>10</v>
      </c>
      <c r="AF51" s="33">
        <v>10</v>
      </c>
      <c r="AG51" s="33">
        <v>10</v>
      </c>
      <c r="AH51" s="33">
        <f>AVERAGE(Table1323[[#This Row],[5Di Political parties]:[5Diii Educational, sporting and cultural organizations5]])</f>
        <v>10</v>
      </c>
      <c r="AI51" s="33">
        <f>AVERAGE(Y51,Z51,AD51,AH51)</f>
        <v>9.7222222222222214</v>
      </c>
      <c r="AJ51" s="14">
        <v>10</v>
      </c>
      <c r="AK51" s="15">
        <v>8</v>
      </c>
      <c r="AL51" s="15">
        <v>7.75</v>
      </c>
      <c r="AM51" s="15">
        <v>10</v>
      </c>
      <c r="AN51" s="15">
        <v>10</v>
      </c>
      <c r="AO51" s="15">
        <f>AVERAGE(Table1323[[#This Row],[6Di Access to foreign television (cable/ satellite)]:[6Dii Access to foreign newspapers]])</f>
        <v>10</v>
      </c>
      <c r="AP51" s="15">
        <v>10</v>
      </c>
      <c r="AQ51" s="33">
        <f t="shared" si="11"/>
        <v>9.15</v>
      </c>
      <c r="AR51" s="33">
        <v>10</v>
      </c>
      <c r="AS51" s="33">
        <v>10</v>
      </c>
      <c r="AT51" s="33">
        <v>10</v>
      </c>
      <c r="AU51" s="33">
        <f t="shared" si="12"/>
        <v>10</v>
      </c>
      <c r="AV51" s="33">
        <f t="shared" si="13"/>
        <v>10</v>
      </c>
      <c r="AW51" s="35">
        <f>AVERAGE(Table1323[[#This Row],[RULE OF LAW]],Table1323[[#This Row],[SECURITY &amp; SAFETY]],Table1323[[#This Row],[PERSONAL FREEDOM (minus S&amp;S and RoL)]],Table1323[[#This Row],[PERSONAL FREEDOM (minus S&amp;S and RoL)]])</f>
        <v>8.8783333333333339</v>
      </c>
      <c r="AX51" s="36">
        <v>7.38</v>
      </c>
      <c r="AY51" s="37">
        <f>AVERAGE(Table1323[[#This Row],[PERSONAL FREEDOM]:[ECONOMIC FREEDOM]])</f>
        <v>8.1291666666666664</v>
      </c>
      <c r="AZ51" s="38">
        <f t="shared" si="14"/>
        <v>27</v>
      </c>
      <c r="BA51" s="20">
        <f t="shared" si="15"/>
        <v>8.1300000000000008</v>
      </c>
      <c r="BB51" s="35">
        <f>Table1323[[#This Row],[1 Rule of Law]]</f>
        <v>7</v>
      </c>
      <c r="BC51" s="35">
        <f>Table1323[[#This Row],[2 Security &amp; Safety]]</f>
        <v>9.6311111111111103</v>
      </c>
      <c r="BD51" s="35">
        <f t="shared" si="16"/>
        <v>9.4411111111111108</v>
      </c>
    </row>
    <row r="52" spans="1:56" ht="15" customHeight="1" x14ac:dyDescent="0.2">
      <c r="A52" s="32" t="s">
        <v>184</v>
      </c>
      <c r="B52" s="33" t="s">
        <v>49</v>
      </c>
      <c r="C52" s="33" t="s">
        <v>49</v>
      </c>
      <c r="D52" s="33" t="s">
        <v>49</v>
      </c>
      <c r="E52" s="33">
        <v>4.8055539999999999</v>
      </c>
      <c r="F52" s="33">
        <v>6.36</v>
      </c>
      <c r="G52" s="33">
        <v>10</v>
      </c>
      <c r="H52" s="33">
        <v>10</v>
      </c>
      <c r="I52" s="33">
        <v>5</v>
      </c>
      <c r="J52" s="33">
        <v>10</v>
      </c>
      <c r="K52" s="33">
        <v>10</v>
      </c>
      <c r="L52" s="33">
        <f>AVERAGE(Table1323[[#This Row],[2Bi Disappearance]:[2Bv Terrorism Injured ]])</f>
        <v>9</v>
      </c>
      <c r="M52" s="33">
        <v>10</v>
      </c>
      <c r="N52" s="33">
        <v>10</v>
      </c>
      <c r="O52" s="34">
        <v>0</v>
      </c>
      <c r="P52" s="34">
        <f>AVERAGE(Table1323[[#This Row],[2Ci Female Genital Mutilation]:[2Ciii Equal Inheritance Rights]])</f>
        <v>6.666666666666667</v>
      </c>
      <c r="Q52" s="33">
        <f t="shared" si="9"/>
        <v>7.3422222222222224</v>
      </c>
      <c r="R52" s="33">
        <v>5</v>
      </c>
      <c r="S52" s="33">
        <v>0</v>
      </c>
      <c r="T52" s="33">
        <v>5</v>
      </c>
      <c r="U52" s="33">
        <f t="shared" si="10"/>
        <v>3.3333333333333335</v>
      </c>
      <c r="V52" s="33">
        <v>10</v>
      </c>
      <c r="W52" s="33">
        <v>6.666666666666667</v>
      </c>
      <c r="X52" s="33">
        <f>AVERAGE(Table1323[[#This Row],[4A Freedom to establish religious organizations]:[4B Autonomy of religious organizations]])</f>
        <v>8.3333333333333339</v>
      </c>
      <c r="Y52" s="33">
        <v>5</v>
      </c>
      <c r="Z52" s="33">
        <v>5</v>
      </c>
      <c r="AA52" s="33">
        <v>3.3333333333333335</v>
      </c>
      <c r="AB52" s="33">
        <v>6.666666666666667</v>
      </c>
      <c r="AC52" s="33">
        <v>3.3333333333333335</v>
      </c>
      <c r="AD52" s="33">
        <f>AVERAGE(Table1323[[#This Row],[5Ci Political parties]:[5Ciii Educational, sporting and cultural organizations]])</f>
        <v>4.4444444444444446</v>
      </c>
      <c r="AE52" s="33">
        <v>7.5</v>
      </c>
      <c r="AF52" s="33">
        <v>10</v>
      </c>
      <c r="AG52" s="33">
        <v>10</v>
      </c>
      <c r="AH52" s="33">
        <f>AVERAGE(Table1323[[#This Row],[5Di Political parties]:[5Diii Educational, sporting and cultural organizations5]])</f>
        <v>9.1666666666666661</v>
      </c>
      <c r="AI52" s="33">
        <f>AVERAGE(Y52,Z52,AD52,AH52)</f>
        <v>5.9027777777777777</v>
      </c>
      <c r="AJ52" s="14">
        <v>10</v>
      </c>
      <c r="AK52" s="15">
        <v>2</v>
      </c>
      <c r="AL52" s="15">
        <v>4.25</v>
      </c>
      <c r="AM52" s="15">
        <v>10</v>
      </c>
      <c r="AN52" s="15">
        <v>6.666666666666667</v>
      </c>
      <c r="AO52" s="15">
        <f>AVERAGE(Table1323[[#This Row],[6Di Access to foreign television (cable/ satellite)]:[6Dii Access to foreign newspapers]])</f>
        <v>8.3333333333333339</v>
      </c>
      <c r="AP52" s="15">
        <v>10</v>
      </c>
      <c r="AQ52" s="33">
        <f t="shared" si="11"/>
        <v>6.916666666666667</v>
      </c>
      <c r="AR52" s="33">
        <v>0</v>
      </c>
      <c r="AS52" s="33">
        <v>10</v>
      </c>
      <c r="AT52" s="33">
        <v>10</v>
      </c>
      <c r="AU52" s="33">
        <f t="shared" si="12"/>
        <v>10</v>
      </c>
      <c r="AV52" s="33">
        <f t="shared" si="13"/>
        <v>5</v>
      </c>
      <c r="AW52" s="35">
        <f>AVERAGE(Table1323[[#This Row],[RULE OF LAW]],Table1323[[#This Row],[SECURITY &amp; SAFETY]],Table1323[[#This Row],[PERSONAL FREEDOM (minus S&amp;S and RoL)]],Table1323[[#This Row],[PERSONAL FREEDOM (minus S&amp;S and RoL)]])</f>
        <v>5.9855551666666669</v>
      </c>
      <c r="AX52" s="36">
        <v>5.85</v>
      </c>
      <c r="AY52" s="37">
        <f>AVERAGE(Table1323[[#This Row],[PERSONAL FREEDOM]:[ECONOMIC FREEDOM]])</f>
        <v>5.9177775833333328</v>
      </c>
      <c r="AZ52" s="38">
        <f t="shared" si="14"/>
        <v>126</v>
      </c>
      <c r="BA52" s="20">
        <f t="shared" si="15"/>
        <v>5.92</v>
      </c>
      <c r="BB52" s="35">
        <f>Table1323[[#This Row],[1 Rule of Law]]</f>
        <v>4.8055539999999999</v>
      </c>
      <c r="BC52" s="35">
        <f>Table1323[[#This Row],[2 Security &amp; Safety]]</f>
        <v>7.3422222222222224</v>
      </c>
      <c r="BD52" s="35">
        <f t="shared" si="16"/>
        <v>5.897222222222223</v>
      </c>
    </row>
    <row r="53" spans="1:56" ht="15" customHeight="1" x14ac:dyDescent="0.2">
      <c r="A53" s="32" t="s">
        <v>169</v>
      </c>
      <c r="B53" s="33" t="s">
        <v>49</v>
      </c>
      <c r="C53" s="33" t="s">
        <v>49</v>
      </c>
      <c r="D53" s="33" t="s">
        <v>49</v>
      </c>
      <c r="E53" s="33">
        <v>4.8055539999999999</v>
      </c>
      <c r="F53" s="33">
        <v>5.9200000000000008</v>
      </c>
      <c r="G53" s="33">
        <v>5</v>
      </c>
      <c r="H53" s="33">
        <v>10</v>
      </c>
      <c r="I53" s="33">
        <v>7.5</v>
      </c>
      <c r="J53" s="33">
        <v>10</v>
      </c>
      <c r="K53" s="33">
        <v>10</v>
      </c>
      <c r="L53" s="33">
        <f>AVERAGE(Table1323[[#This Row],[2Bi Disappearance]:[2Bv Terrorism Injured ]])</f>
        <v>8.5</v>
      </c>
      <c r="M53" s="33">
        <v>3.0000000000000004</v>
      </c>
      <c r="N53" s="33">
        <v>10</v>
      </c>
      <c r="O53" s="34">
        <v>5</v>
      </c>
      <c r="P53" s="34">
        <f>AVERAGE(Table1323[[#This Row],[2Ci Female Genital Mutilation]:[2Ciii Equal Inheritance Rights]])</f>
        <v>6</v>
      </c>
      <c r="Q53" s="33">
        <f t="shared" si="9"/>
        <v>6.8066666666666675</v>
      </c>
      <c r="R53" s="33">
        <v>5</v>
      </c>
      <c r="S53" s="33">
        <v>10</v>
      </c>
      <c r="T53" s="33">
        <v>10</v>
      </c>
      <c r="U53" s="33">
        <f t="shared" si="10"/>
        <v>8.3333333333333339</v>
      </c>
      <c r="V53" s="33" t="s">
        <v>49</v>
      </c>
      <c r="W53" s="33" t="s">
        <v>49</v>
      </c>
      <c r="X53" s="33" t="s">
        <v>49</v>
      </c>
      <c r="Y53" s="33" t="s">
        <v>49</v>
      </c>
      <c r="Z53" s="33" t="s">
        <v>49</v>
      </c>
      <c r="AA53" s="33" t="s">
        <v>49</v>
      </c>
      <c r="AB53" s="33" t="s">
        <v>49</v>
      </c>
      <c r="AC53" s="33" t="s">
        <v>49</v>
      </c>
      <c r="AD53" s="33" t="s">
        <v>49</v>
      </c>
      <c r="AE53" s="33" t="s">
        <v>49</v>
      </c>
      <c r="AF53" s="33" t="s">
        <v>49</v>
      </c>
      <c r="AG53" s="33" t="s">
        <v>49</v>
      </c>
      <c r="AH53" s="33" t="s">
        <v>49</v>
      </c>
      <c r="AI53" s="33" t="s">
        <v>49</v>
      </c>
      <c r="AJ53" s="14">
        <v>10</v>
      </c>
      <c r="AK53" s="15">
        <v>1.6666666666666667</v>
      </c>
      <c r="AL53" s="15">
        <v>1.5</v>
      </c>
      <c r="AM53" s="15" t="s">
        <v>49</v>
      </c>
      <c r="AN53" s="15" t="s">
        <v>49</v>
      </c>
      <c r="AO53" s="15" t="s">
        <v>49</v>
      </c>
      <c r="AP53" s="15" t="s">
        <v>49</v>
      </c>
      <c r="AQ53" s="33">
        <f t="shared" si="11"/>
        <v>4.3888888888888884</v>
      </c>
      <c r="AR53" s="33">
        <v>0</v>
      </c>
      <c r="AS53" s="33">
        <v>0</v>
      </c>
      <c r="AT53" s="33">
        <v>0</v>
      </c>
      <c r="AU53" s="33">
        <f t="shared" si="12"/>
        <v>0</v>
      </c>
      <c r="AV53" s="33">
        <f t="shared" si="13"/>
        <v>0</v>
      </c>
      <c r="AW53" s="35">
        <f>AVERAGE(Table1323[[#This Row],[RULE OF LAW]],Table1323[[#This Row],[SECURITY &amp; SAFETY]],Table1323[[#This Row],[PERSONAL FREEDOM (minus S&amp;S and RoL)]],Table1323[[#This Row],[PERSONAL FREEDOM (minus S&amp;S and RoL)]])</f>
        <v>5.0234255370370366</v>
      </c>
      <c r="AX53" s="36">
        <v>7.27</v>
      </c>
      <c r="AY53" s="37">
        <f>AVERAGE(Table1323[[#This Row],[PERSONAL FREEDOM]:[ECONOMIC FREEDOM]])</f>
        <v>6.1467127685185181</v>
      </c>
      <c r="AZ53" s="38">
        <f t="shared" si="14"/>
        <v>119</v>
      </c>
      <c r="BA53" s="20">
        <f t="shared" si="15"/>
        <v>6.15</v>
      </c>
      <c r="BB53" s="35">
        <f>Table1323[[#This Row],[1 Rule of Law]]</f>
        <v>4.8055539999999999</v>
      </c>
      <c r="BC53" s="35">
        <f>Table1323[[#This Row],[2 Security &amp; Safety]]</f>
        <v>6.8066666666666675</v>
      </c>
      <c r="BD53" s="35">
        <f t="shared" si="16"/>
        <v>4.2407407407407405</v>
      </c>
    </row>
    <row r="54" spans="1:56" ht="15" customHeight="1" x14ac:dyDescent="0.2">
      <c r="A54" s="32" t="s">
        <v>91</v>
      </c>
      <c r="B54" s="33">
        <v>5.333333333333333</v>
      </c>
      <c r="C54" s="33">
        <v>6.1401069581892118</v>
      </c>
      <c r="D54" s="33">
        <v>6.5725908630084664</v>
      </c>
      <c r="E54" s="33">
        <v>6</v>
      </c>
      <c r="F54" s="33">
        <v>8.2799999999999994</v>
      </c>
      <c r="G54" s="33">
        <v>5</v>
      </c>
      <c r="H54" s="33">
        <v>10</v>
      </c>
      <c r="I54" s="33">
        <v>2.5</v>
      </c>
      <c r="J54" s="33">
        <v>9.700562941669661</v>
      </c>
      <c r="K54" s="33">
        <v>9.371182177506288</v>
      </c>
      <c r="L54" s="33">
        <f>AVERAGE(Table1323[[#This Row],[2Bi Disappearance]:[2Bv Terrorism Injured ]])</f>
        <v>7.3143490238351889</v>
      </c>
      <c r="M54" s="33">
        <v>10</v>
      </c>
      <c r="N54" s="33">
        <v>10</v>
      </c>
      <c r="O54" s="34">
        <v>10</v>
      </c>
      <c r="P54" s="34">
        <f>AVERAGE(Table1323[[#This Row],[2Ci Female Genital Mutilation]:[2Ciii Equal Inheritance Rights]])</f>
        <v>10</v>
      </c>
      <c r="Q54" s="33">
        <f t="shared" si="9"/>
        <v>8.5314496746117303</v>
      </c>
      <c r="R54" s="33">
        <v>10</v>
      </c>
      <c r="S54" s="33">
        <v>10</v>
      </c>
      <c r="T54" s="33">
        <v>10</v>
      </c>
      <c r="U54" s="33">
        <f t="shared" si="10"/>
        <v>10</v>
      </c>
      <c r="V54" s="33" t="s">
        <v>49</v>
      </c>
      <c r="W54" s="33" t="s">
        <v>49</v>
      </c>
      <c r="X54" s="33" t="s">
        <v>49</v>
      </c>
      <c r="Y54" s="33" t="s">
        <v>49</v>
      </c>
      <c r="Z54" s="33" t="s">
        <v>49</v>
      </c>
      <c r="AA54" s="33" t="s">
        <v>49</v>
      </c>
      <c r="AB54" s="33" t="s">
        <v>49</v>
      </c>
      <c r="AC54" s="33" t="s">
        <v>49</v>
      </c>
      <c r="AD54" s="33" t="s">
        <v>49</v>
      </c>
      <c r="AE54" s="33" t="s">
        <v>49</v>
      </c>
      <c r="AF54" s="33" t="s">
        <v>49</v>
      </c>
      <c r="AG54" s="33" t="s">
        <v>49</v>
      </c>
      <c r="AH54" s="33" t="s">
        <v>49</v>
      </c>
      <c r="AI54" s="33" t="s">
        <v>49</v>
      </c>
      <c r="AJ54" s="14">
        <v>10</v>
      </c>
      <c r="AK54" s="15">
        <v>5.333333333333333</v>
      </c>
      <c r="AL54" s="15">
        <v>2.75</v>
      </c>
      <c r="AM54" s="15" t="s">
        <v>49</v>
      </c>
      <c r="AN54" s="15" t="s">
        <v>49</v>
      </c>
      <c r="AO54" s="15" t="s">
        <v>49</v>
      </c>
      <c r="AP54" s="15" t="s">
        <v>49</v>
      </c>
      <c r="AQ54" s="33">
        <f t="shared" si="11"/>
        <v>6.0277777777777777</v>
      </c>
      <c r="AR54" s="33">
        <v>10</v>
      </c>
      <c r="AS54" s="33">
        <v>10</v>
      </c>
      <c r="AT54" s="33">
        <v>10</v>
      </c>
      <c r="AU54" s="33">
        <f t="shared" si="12"/>
        <v>10</v>
      </c>
      <c r="AV54" s="33">
        <f t="shared" si="13"/>
        <v>10</v>
      </c>
      <c r="AW54" s="35">
        <f>AVERAGE(Table1323[[#This Row],[RULE OF LAW]],Table1323[[#This Row],[SECURITY &amp; SAFETY]],Table1323[[#This Row],[PERSONAL FREEDOM (minus S&amp;S and RoL)]],Table1323[[#This Row],[PERSONAL FREEDOM (minus S&amp;S and RoL)]])</f>
        <v>7.9708253816158958</v>
      </c>
      <c r="AX54" s="36">
        <v>7.48</v>
      </c>
      <c r="AY54" s="37">
        <f>AVERAGE(Table1323[[#This Row],[PERSONAL FREEDOM]:[ECONOMIC FREEDOM]])</f>
        <v>7.7254126908079481</v>
      </c>
      <c r="AZ54" s="38">
        <f t="shared" si="14"/>
        <v>43</v>
      </c>
      <c r="BA54" s="20">
        <f t="shared" si="15"/>
        <v>7.73</v>
      </c>
      <c r="BB54" s="35">
        <f>Table1323[[#This Row],[1 Rule of Law]]</f>
        <v>6</v>
      </c>
      <c r="BC54" s="35">
        <f>Table1323[[#This Row],[2 Security &amp; Safety]]</f>
        <v>8.5314496746117303</v>
      </c>
      <c r="BD54" s="35">
        <f t="shared" si="16"/>
        <v>8.6759259259259256</v>
      </c>
    </row>
    <row r="55" spans="1:56" ht="15" customHeight="1" x14ac:dyDescent="0.2">
      <c r="A55" s="32" t="s">
        <v>62</v>
      </c>
      <c r="B55" s="33">
        <v>8.1333333333333346</v>
      </c>
      <c r="C55" s="33">
        <v>7.9997998504833667</v>
      </c>
      <c r="D55" s="33">
        <v>7.6079168786827562</v>
      </c>
      <c r="E55" s="33">
        <v>7.9</v>
      </c>
      <c r="F55" s="33">
        <v>9.68</v>
      </c>
      <c r="G55" s="33">
        <v>10</v>
      </c>
      <c r="H55" s="33">
        <v>10</v>
      </c>
      <c r="I55" s="33">
        <v>10</v>
      </c>
      <c r="J55" s="33">
        <v>10</v>
      </c>
      <c r="K55" s="33">
        <v>10</v>
      </c>
      <c r="L55" s="33">
        <f>AVERAGE(Table1323[[#This Row],[2Bi Disappearance]:[2Bv Terrorism Injured ]])</f>
        <v>10</v>
      </c>
      <c r="M55" s="33">
        <v>9.5</v>
      </c>
      <c r="N55" s="33">
        <v>10</v>
      </c>
      <c r="O55" s="34">
        <v>10</v>
      </c>
      <c r="P55" s="34">
        <f>AVERAGE(Table1323[[#This Row],[2Ci Female Genital Mutilation]:[2Ciii Equal Inheritance Rights]])</f>
        <v>9.8333333333333339</v>
      </c>
      <c r="Q55" s="33">
        <f t="shared" si="9"/>
        <v>9.8377777777777791</v>
      </c>
      <c r="R55" s="33">
        <v>10</v>
      </c>
      <c r="S55" s="33">
        <v>10</v>
      </c>
      <c r="T55" s="33">
        <v>10</v>
      </c>
      <c r="U55" s="33">
        <f t="shared" si="10"/>
        <v>10</v>
      </c>
      <c r="V55" s="33">
        <v>7.5</v>
      </c>
      <c r="W55" s="33">
        <v>10</v>
      </c>
      <c r="X55" s="33">
        <f>AVERAGE(Table1323[[#This Row],[4A Freedom to establish religious organizations]:[4B Autonomy of religious organizations]])</f>
        <v>8.75</v>
      </c>
      <c r="Y55" s="33">
        <v>10</v>
      </c>
      <c r="Z55" s="33">
        <v>10</v>
      </c>
      <c r="AA55" s="33">
        <v>10</v>
      </c>
      <c r="AB55" s="33">
        <v>10</v>
      </c>
      <c r="AC55" s="33">
        <v>10</v>
      </c>
      <c r="AD55" s="33">
        <f>AVERAGE(Table1323[[#This Row],[5Ci Political parties]:[5Ciii Educational, sporting and cultural organizations]])</f>
        <v>10</v>
      </c>
      <c r="AE55" s="33">
        <v>10</v>
      </c>
      <c r="AF55" s="33">
        <v>10</v>
      </c>
      <c r="AG55" s="33">
        <v>10</v>
      </c>
      <c r="AH55" s="33">
        <f>AVERAGE(Table1323[[#This Row],[5Di Political parties]:[5Diii Educational, sporting and cultural organizations5]])</f>
        <v>10</v>
      </c>
      <c r="AI55" s="33">
        <f>AVERAGE(Y55,Z55,AD55,AH55)</f>
        <v>10</v>
      </c>
      <c r="AJ55" s="14">
        <v>10</v>
      </c>
      <c r="AK55" s="15">
        <v>8</v>
      </c>
      <c r="AL55" s="15">
        <v>8.5</v>
      </c>
      <c r="AM55" s="15">
        <v>10</v>
      </c>
      <c r="AN55" s="15">
        <v>10</v>
      </c>
      <c r="AO55" s="15">
        <f>AVERAGE(Table1323[[#This Row],[6Di Access to foreign television (cable/ satellite)]:[6Dii Access to foreign newspapers]])</f>
        <v>10</v>
      </c>
      <c r="AP55" s="15">
        <v>6.666666666666667</v>
      </c>
      <c r="AQ55" s="33">
        <f t="shared" si="11"/>
        <v>8.6333333333333329</v>
      </c>
      <c r="AR55" s="33">
        <v>10</v>
      </c>
      <c r="AS55" s="33">
        <v>10</v>
      </c>
      <c r="AT55" s="33">
        <v>10</v>
      </c>
      <c r="AU55" s="33">
        <f t="shared" si="12"/>
        <v>10</v>
      </c>
      <c r="AV55" s="33">
        <f t="shared" si="13"/>
        <v>10</v>
      </c>
      <c r="AW55" s="35">
        <f>AVERAGE(Table1323[[#This Row],[RULE OF LAW]],Table1323[[#This Row],[SECURITY &amp; SAFETY]],Table1323[[#This Row],[PERSONAL FREEDOM (minus S&amp;S and RoL)]],Table1323[[#This Row],[PERSONAL FREEDOM (minus S&amp;S and RoL)]])</f>
        <v>9.1727777777777781</v>
      </c>
      <c r="AX55" s="36">
        <v>7.5</v>
      </c>
      <c r="AY55" s="37">
        <f>AVERAGE(Table1323[[#This Row],[PERSONAL FREEDOM]:[ECONOMIC FREEDOM]])</f>
        <v>8.3363888888888891</v>
      </c>
      <c r="AZ55" s="38">
        <f t="shared" si="14"/>
        <v>19</v>
      </c>
      <c r="BA55" s="20">
        <f t="shared" si="15"/>
        <v>8.34</v>
      </c>
      <c r="BB55" s="35">
        <f>Table1323[[#This Row],[1 Rule of Law]]</f>
        <v>7.9</v>
      </c>
      <c r="BC55" s="35">
        <f>Table1323[[#This Row],[2 Security &amp; Safety]]</f>
        <v>9.8377777777777791</v>
      </c>
      <c r="BD55" s="35">
        <f t="shared" si="16"/>
        <v>9.4766666666666666</v>
      </c>
    </row>
    <row r="56" spans="1:56" ht="15" customHeight="1" x14ac:dyDescent="0.2">
      <c r="A56" s="32" t="s">
        <v>117</v>
      </c>
      <c r="B56" s="33">
        <v>5.8</v>
      </c>
      <c r="C56" s="33">
        <v>6.0508590163421996</v>
      </c>
      <c r="D56" s="33">
        <v>4.4911223561998099</v>
      </c>
      <c r="E56" s="33">
        <v>5.4</v>
      </c>
      <c r="F56" s="33">
        <v>7.5599999999999987</v>
      </c>
      <c r="G56" s="33">
        <v>10</v>
      </c>
      <c r="H56" s="33">
        <v>10</v>
      </c>
      <c r="I56" s="33">
        <v>7.5</v>
      </c>
      <c r="J56" s="33">
        <v>10</v>
      </c>
      <c r="K56" s="33">
        <v>10</v>
      </c>
      <c r="L56" s="33">
        <f>AVERAGE(Table1323[[#This Row],[2Bi Disappearance]:[2Bv Terrorism Injured ]])</f>
        <v>9.5</v>
      </c>
      <c r="M56" s="33">
        <v>8</v>
      </c>
      <c r="N56" s="33">
        <v>10</v>
      </c>
      <c r="O56" s="34">
        <v>5</v>
      </c>
      <c r="P56" s="34">
        <f>AVERAGE(Table1323[[#This Row],[2Ci Female Genital Mutilation]:[2Ciii Equal Inheritance Rights]])</f>
        <v>7.666666666666667</v>
      </c>
      <c r="Q56" s="33">
        <f t="shared" si="9"/>
        <v>8.2422222222222228</v>
      </c>
      <c r="R56" s="33">
        <v>10</v>
      </c>
      <c r="S56" s="33">
        <v>10</v>
      </c>
      <c r="T56" s="33">
        <v>10</v>
      </c>
      <c r="U56" s="33">
        <f t="shared" si="10"/>
        <v>10</v>
      </c>
      <c r="V56" s="33">
        <v>7.5</v>
      </c>
      <c r="W56" s="33">
        <v>6.666666666666667</v>
      </c>
      <c r="X56" s="33">
        <f>AVERAGE(Table1323[[#This Row],[4A Freedom to establish religious organizations]:[4B Autonomy of religious organizations]])</f>
        <v>7.0833333333333339</v>
      </c>
      <c r="Y56" s="33">
        <v>10</v>
      </c>
      <c r="Z56" s="33">
        <v>10</v>
      </c>
      <c r="AA56" s="33">
        <v>6.666666666666667</v>
      </c>
      <c r="AB56" s="33">
        <v>6.666666666666667</v>
      </c>
      <c r="AC56" s="33">
        <v>10</v>
      </c>
      <c r="AD56" s="33">
        <f>AVERAGE(Table1323[[#This Row],[5Ci Political parties]:[5Ciii Educational, sporting and cultural organizations]])</f>
        <v>7.7777777777777786</v>
      </c>
      <c r="AE56" s="33">
        <v>7.5</v>
      </c>
      <c r="AF56" s="33">
        <v>7.5</v>
      </c>
      <c r="AG56" s="33">
        <v>10</v>
      </c>
      <c r="AH56" s="33">
        <f>AVERAGE(Table1323[[#This Row],[5Di Political parties]:[5Diii Educational, sporting and cultural organizations5]])</f>
        <v>8.3333333333333339</v>
      </c>
      <c r="AI56" s="33">
        <f>AVERAGE(Y56,Z56,AD56,AH56)</f>
        <v>9.0277777777777786</v>
      </c>
      <c r="AJ56" s="14">
        <v>10</v>
      </c>
      <c r="AK56" s="15">
        <v>7.333333333333333</v>
      </c>
      <c r="AL56" s="15">
        <v>7.75</v>
      </c>
      <c r="AM56" s="15">
        <v>10</v>
      </c>
      <c r="AN56" s="15">
        <v>10</v>
      </c>
      <c r="AO56" s="15">
        <f>AVERAGE(Table1323[[#This Row],[6Di Access to foreign television (cable/ satellite)]:[6Dii Access to foreign newspapers]])</f>
        <v>10</v>
      </c>
      <c r="AP56" s="15">
        <v>10</v>
      </c>
      <c r="AQ56" s="33">
        <f t="shared" si="11"/>
        <v>9.0166666666666657</v>
      </c>
      <c r="AR56" s="33">
        <v>5</v>
      </c>
      <c r="AS56" s="33">
        <v>0</v>
      </c>
      <c r="AT56" s="33">
        <v>10</v>
      </c>
      <c r="AU56" s="33">
        <f t="shared" si="12"/>
        <v>5</v>
      </c>
      <c r="AV56" s="33">
        <f t="shared" si="13"/>
        <v>5</v>
      </c>
      <c r="AW56" s="35">
        <f>AVERAGE(Table1323[[#This Row],[RULE OF LAW]],Table1323[[#This Row],[SECURITY &amp; SAFETY]],Table1323[[#This Row],[PERSONAL FREEDOM (minus S&amp;S and RoL)]],Table1323[[#This Row],[PERSONAL FREEDOM (minus S&amp;S and RoL)]])</f>
        <v>7.4233333333333338</v>
      </c>
      <c r="AX56" s="36">
        <v>6.55</v>
      </c>
      <c r="AY56" s="37">
        <f>AVERAGE(Table1323[[#This Row],[PERSONAL FREEDOM]:[ECONOMIC FREEDOM]])</f>
        <v>6.9866666666666664</v>
      </c>
      <c r="AZ56" s="38">
        <f t="shared" si="14"/>
        <v>71</v>
      </c>
      <c r="BA56" s="20">
        <f t="shared" si="15"/>
        <v>6.99</v>
      </c>
      <c r="BB56" s="35">
        <f>Table1323[[#This Row],[1 Rule of Law]]</f>
        <v>5.4</v>
      </c>
      <c r="BC56" s="35">
        <f>Table1323[[#This Row],[2 Security &amp; Safety]]</f>
        <v>8.2422222222222228</v>
      </c>
      <c r="BD56" s="35">
        <f t="shared" si="16"/>
        <v>8.025555555555556</v>
      </c>
    </row>
    <row r="57" spans="1:56" ht="15" customHeight="1" x14ac:dyDescent="0.2">
      <c r="A57" s="32" t="s">
        <v>98</v>
      </c>
      <c r="B57" s="33">
        <v>7.166666666666667</v>
      </c>
      <c r="C57" s="33">
        <v>6.1411792385161732</v>
      </c>
      <c r="D57" s="33">
        <v>5.0289852362113132</v>
      </c>
      <c r="E57" s="33">
        <v>6.1</v>
      </c>
      <c r="F57" s="33">
        <v>9.36</v>
      </c>
      <c r="G57" s="33">
        <v>10</v>
      </c>
      <c r="H57" s="33">
        <v>10</v>
      </c>
      <c r="I57" s="33">
        <v>7.5</v>
      </c>
      <c r="J57" s="33">
        <v>9.8821676116235064</v>
      </c>
      <c r="K57" s="33">
        <v>9.9116257087176294</v>
      </c>
      <c r="L57" s="33">
        <f>AVERAGE(Table1323[[#This Row],[2Bi Disappearance]:[2Bv Terrorism Injured ]])</f>
        <v>9.4587586640682275</v>
      </c>
      <c r="M57" s="33">
        <v>10</v>
      </c>
      <c r="N57" s="33">
        <v>10</v>
      </c>
      <c r="O57" s="34">
        <v>10</v>
      </c>
      <c r="P57" s="34">
        <f>AVERAGE(Table1323[[#This Row],[2Ci Female Genital Mutilation]:[2Ciii Equal Inheritance Rights]])</f>
        <v>10</v>
      </c>
      <c r="Q57" s="33">
        <f t="shared" si="9"/>
        <v>9.6062528880227429</v>
      </c>
      <c r="R57" s="33">
        <v>10</v>
      </c>
      <c r="S57" s="33">
        <v>10</v>
      </c>
      <c r="T57" s="33">
        <v>10</v>
      </c>
      <c r="U57" s="33">
        <f t="shared" si="10"/>
        <v>10</v>
      </c>
      <c r="V57" s="33">
        <v>10</v>
      </c>
      <c r="W57" s="33">
        <v>10</v>
      </c>
      <c r="X57" s="33">
        <f>AVERAGE(Table1323[[#This Row],[4A Freedom to establish religious organizations]:[4B Autonomy of religious organizations]])</f>
        <v>10</v>
      </c>
      <c r="Y57" s="33">
        <v>10</v>
      </c>
      <c r="Z57" s="33">
        <v>10</v>
      </c>
      <c r="AA57" s="33">
        <v>10</v>
      </c>
      <c r="AB57" s="33">
        <v>10</v>
      </c>
      <c r="AC57" s="33">
        <v>10</v>
      </c>
      <c r="AD57" s="33">
        <f>AVERAGE(Table1323[[#This Row],[5Ci Political parties]:[5Ciii Educational, sporting and cultural organizations]])</f>
        <v>10</v>
      </c>
      <c r="AE57" s="33">
        <v>10</v>
      </c>
      <c r="AF57" s="33">
        <v>10</v>
      </c>
      <c r="AG57" s="33">
        <v>10</v>
      </c>
      <c r="AH57" s="33">
        <f>AVERAGE(Table1323[[#This Row],[5Di Political parties]:[5Diii Educational, sporting and cultural organizations5]])</f>
        <v>10</v>
      </c>
      <c r="AI57" s="33">
        <f>AVERAGE(Y57,Z57,AD57,AH57)</f>
        <v>10</v>
      </c>
      <c r="AJ57" s="14">
        <v>1.162570871762894</v>
      </c>
      <c r="AK57" s="15">
        <v>7</v>
      </c>
      <c r="AL57" s="15">
        <v>6.5</v>
      </c>
      <c r="AM57" s="15">
        <v>10</v>
      </c>
      <c r="AN57" s="15">
        <v>10</v>
      </c>
      <c r="AO57" s="15">
        <f>AVERAGE(Table1323[[#This Row],[6Di Access to foreign television (cable/ satellite)]:[6Dii Access to foreign newspapers]])</f>
        <v>10</v>
      </c>
      <c r="AP57" s="15">
        <v>10</v>
      </c>
      <c r="AQ57" s="33">
        <f t="shared" si="11"/>
        <v>6.9325141743525789</v>
      </c>
      <c r="AR57" s="33">
        <v>10</v>
      </c>
      <c r="AS57" s="33">
        <v>10</v>
      </c>
      <c r="AT57" s="33">
        <v>10</v>
      </c>
      <c r="AU57" s="33">
        <f t="shared" si="12"/>
        <v>10</v>
      </c>
      <c r="AV57" s="33">
        <f t="shared" si="13"/>
        <v>10</v>
      </c>
      <c r="AW57" s="35">
        <f>AVERAGE(Table1323[[#This Row],[RULE OF LAW]],Table1323[[#This Row],[SECURITY &amp; SAFETY]],Table1323[[#This Row],[PERSONAL FREEDOM (minus S&amp;S and RoL)]],Table1323[[#This Row],[PERSONAL FREEDOM (minus S&amp;S and RoL)]])</f>
        <v>8.6198146394409427</v>
      </c>
      <c r="AX57" s="36">
        <v>6.8</v>
      </c>
      <c r="AY57" s="37">
        <f>AVERAGE(Table1323[[#This Row],[PERSONAL FREEDOM]:[ECONOMIC FREEDOM]])</f>
        <v>7.7099073197204717</v>
      </c>
      <c r="AZ57" s="38">
        <f t="shared" si="14"/>
        <v>44</v>
      </c>
      <c r="BA57" s="20">
        <f t="shared" si="15"/>
        <v>7.71</v>
      </c>
      <c r="BB57" s="35">
        <f>Table1323[[#This Row],[1 Rule of Law]]</f>
        <v>6.1</v>
      </c>
      <c r="BC57" s="35">
        <f>Table1323[[#This Row],[2 Security &amp; Safety]]</f>
        <v>9.6062528880227429</v>
      </c>
      <c r="BD57" s="35">
        <f t="shared" si="16"/>
        <v>9.386502834870516</v>
      </c>
    </row>
    <row r="58" spans="1:56" ht="15" customHeight="1" x14ac:dyDescent="0.2">
      <c r="A58" s="32" t="s">
        <v>115</v>
      </c>
      <c r="B58" s="33">
        <v>5.8666666666666671</v>
      </c>
      <c r="C58" s="33">
        <v>4.0830938020456742</v>
      </c>
      <c r="D58" s="33">
        <v>3.7400057772961492</v>
      </c>
      <c r="E58" s="33">
        <v>4.6000000000000005</v>
      </c>
      <c r="F58" s="33">
        <v>0</v>
      </c>
      <c r="G58" s="33">
        <v>10</v>
      </c>
      <c r="H58" s="33">
        <v>10</v>
      </c>
      <c r="I58" s="33">
        <v>5</v>
      </c>
      <c r="J58" s="33">
        <v>10</v>
      </c>
      <c r="K58" s="33">
        <v>10</v>
      </c>
      <c r="L58" s="33">
        <f>AVERAGE(Table1323[[#This Row],[2Bi Disappearance]:[2Bv Terrorism Injured ]])</f>
        <v>9</v>
      </c>
      <c r="M58" s="33">
        <v>10</v>
      </c>
      <c r="N58" s="33">
        <v>10</v>
      </c>
      <c r="O58" s="34">
        <v>10</v>
      </c>
      <c r="P58" s="34">
        <f>AVERAGE(Table1323[[#This Row],[2Ci Female Genital Mutilation]:[2Ciii Equal Inheritance Rights]])</f>
        <v>10</v>
      </c>
      <c r="Q58" s="33">
        <f t="shared" si="9"/>
        <v>6.333333333333333</v>
      </c>
      <c r="R58" s="33">
        <v>10</v>
      </c>
      <c r="S58" s="33">
        <v>10</v>
      </c>
      <c r="T58" s="33">
        <v>10</v>
      </c>
      <c r="U58" s="33">
        <f t="shared" si="10"/>
        <v>10</v>
      </c>
      <c r="V58" s="33">
        <v>7.5</v>
      </c>
      <c r="W58" s="33">
        <v>6.666666666666667</v>
      </c>
      <c r="X58" s="33">
        <f>AVERAGE(Table1323[[#This Row],[4A Freedom to establish religious organizations]:[4B Autonomy of religious organizations]])</f>
        <v>7.0833333333333339</v>
      </c>
      <c r="Y58" s="33">
        <v>10</v>
      </c>
      <c r="Z58" s="33">
        <v>10</v>
      </c>
      <c r="AA58" s="33">
        <v>6.666666666666667</v>
      </c>
      <c r="AB58" s="33">
        <v>6.666666666666667</v>
      </c>
      <c r="AC58" s="33">
        <v>6.666666666666667</v>
      </c>
      <c r="AD58" s="33">
        <f>AVERAGE(Table1323[[#This Row],[5Ci Political parties]:[5Ciii Educational, sporting and cultural organizations]])</f>
        <v>6.666666666666667</v>
      </c>
      <c r="AE58" s="33">
        <v>7.5</v>
      </c>
      <c r="AF58" s="33">
        <v>7.5</v>
      </c>
      <c r="AG58" s="33">
        <v>10</v>
      </c>
      <c r="AH58" s="33">
        <f>AVERAGE(Table1323[[#This Row],[5Di Political parties]:[5Diii Educational, sporting and cultural organizations5]])</f>
        <v>8.3333333333333339</v>
      </c>
      <c r="AI58" s="33">
        <f>AVERAGE(Y58,Z58,AD58,AH58)</f>
        <v>8.75</v>
      </c>
      <c r="AJ58" s="14">
        <v>10</v>
      </c>
      <c r="AK58" s="15">
        <v>4.666666666666667</v>
      </c>
      <c r="AL58" s="15">
        <v>3.5</v>
      </c>
      <c r="AM58" s="15">
        <v>10</v>
      </c>
      <c r="AN58" s="15">
        <v>10</v>
      </c>
      <c r="AO58" s="15">
        <f>AVERAGE(Table1323[[#This Row],[6Di Access to foreign television (cable/ satellite)]:[6Dii Access to foreign newspapers]])</f>
        <v>10</v>
      </c>
      <c r="AP58" s="15">
        <v>10</v>
      </c>
      <c r="AQ58" s="33">
        <f t="shared" si="11"/>
        <v>7.6333333333333346</v>
      </c>
      <c r="AR58" s="33">
        <v>10</v>
      </c>
      <c r="AS58" s="33">
        <v>10</v>
      </c>
      <c r="AT58" s="33">
        <v>10</v>
      </c>
      <c r="AU58" s="33">
        <f t="shared" si="12"/>
        <v>10</v>
      </c>
      <c r="AV58" s="33">
        <f t="shared" si="13"/>
        <v>10</v>
      </c>
      <c r="AW58" s="35">
        <f>AVERAGE(Table1323[[#This Row],[RULE OF LAW]],Table1323[[#This Row],[SECURITY &amp; SAFETY]],Table1323[[#This Row],[PERSONAL FREEDOM (minus S&amp;S and RoL)]],Table1323[[#This Row],[PERSONAL FREEDOM (minus S&amp;S and RoL)]])</f>
        <v>7.08</v>
      </c>
      <c r="AX58" s="36">
        <v>7.31</v>
      </c>
      <c r="AY58" s="37">
        <f>AVERAGE(Table1323[[#This Row],[PERSONAL FREEDOM]:[ECONOMIC FREEDOM]])</f>
        <v>7.1950000000000003</v>
      </c>
      <c r="AZ58" s="38">
        <f t="shared" si="14"/>
        <v>63</v>
      </c>
      <c r="BA58" s="20">
        <f t="shared" si="15"/>
        <v>7.2</v>
      </c>
      <c r="BB58" s="35">
        <f>Table1323[[#This Row],[1 Rule of Law]]</f>
        <v>4.6000000000000005</v>
      </c>
      <c r="BC58" s="35">
        <f>Table1323[[#This Row],[2 Security &amp; Safety]]</f>
        <v>6.333333333333333</v>
      </c>
      <c r="BD58" s="35">
        <f t="shared" si="16"/>
        <v>8.6933333333333334</v>
      </c>
    </row>
    <row r="59" spans="1:56" ht="15" customHeight="1" x14ac:dyDescent="0.2">
      <c r="A59" s="32" t="s">
        <v>172</v>
      </c>
      <c r="B59" s="33" t="s">
        <v>49</v>
      </c>
      <c r="C59" s="33" t="s">
        <v>49</v>
      </c>
      <c r="D59" s="33" t="s">
        <v>49</v>
      </c>
      <c r="E59" s="33">
        <v>3.6627939999999999</v>
      </c>
      <c r="F59" s="33">
        <v>6.6400000000000006</v>
      </c>
      <c r="G59" s="33">
        <v>10</v>
      </c>
      <c r="H59" s="33">
        <v>10</v>
      </c>
      <c r="I59" s="33">
        <v>2.5</v>
      </c>
      <c r="J59" s="33">
        <v>10</v>
      </c>
      <c r="K59" s="33">
        <v>10</v>
      </c>
      <c r="L59" s="33">
        <f>AVERAGE(Table1323[[#This Row],[2Bi Disappearance]:[2Bv Terrorism Injured ]])</f>
        <v>8.5</v>
      </c>
      <c r="M59" s="33">
        <v>5</v>
      </c>
      <c r="N59" s="33">
        <v>10</v>
      </c>
      <c r="O59" s="34">
        <v>0</v>
      </c>
      <c r="P59" s="34">
        <f>AVERAGE(Table1323[[#This Row],[2Ci Female Genital Mutilation]:[2Ciii Equal Inheritance Rights]])</f>
        <v>5</v>
      </c>
      <c r="Q59" s="33">
        <f t="shared" si="9"/>
        <v>6.7133333333333338</v>
      </c>
      <c r="R59" s="33">
        <v>10</v>
      </c>
      <c r="S59" s="33">
        <v>10</v>
      </c>
      <c r="T59" s="33" t="s">
        <v>49</v>
      </c>
      <c r="U59" s="33">
        <f t="shared" si="10"/>
        <v>10</v>
      </c>
      <c r="V59" s="33" t="s">
        <v>49</v>
      </c>
      <c r="W59" s="33" t="s">
        <v>49</v>
      </c>
      <c r="X59" s="33" t="s">
        <v>49</v>
      </c>
      <c r="Y59" s="33" t="s">
        <v>49</v>
      </c>
      <c r="Z59" s="33" t="s">
        <v>49</v>
      </c>
      <c r="AA59" s="33" t="s">
        <v>49</v>
      </c>
      <c r="AB59" s="33" t="s">
        <v>49</v>
      </c>
      <c r="AC59" s="33" t="s">
        <v>49</v>
      </c>
      <c r="AD59" s="33" t="s">
        <v>49</v>
      </c>
      <c r="AE59" s="33" t="s">
        <v>49</v>
      </c>
      <c r="AF59" s="33" t="s">
        <v>49</v>
      </c>
      <c r="AG59" s="33" t="s">
        <v>49</v>
      </c>
      <c r="AH59" s="33" t="s">
        <v>49</v>
      </c>
      <c r="AI59" s="33" t="s">
        <v>49</v>
      </c>
      <c r="AJ59" s="14">
        <v>10</v>
      </c>
      <c r="AK59" s="15">
        <v>5</v>
      </c>
      <c r="AL59" s="15">
        <v>4.5</v>
      </c>
      <c r="AM59" s="15" t="s">
        <v>49</v>
      </c>
      <c r="AN59" s="15" t="s">
        <v>49</v>
      </c>
      <c r="AO59" s="15" t="s">
        <v>49</v>
      </c>
      <c r="AP59" s="15" t="s">
        <v>49</v>
      </c>
      <c r="AQ59" s="33">
        <f t="shared" si="11"/>
        <v>6.5</v>
      </c>
      <c r="AR59" s="33">
        <v>0</v>
      </c>
      <c r="AS59" s="33">
        <v>10</v>
      </c>
      <c r="AT59" s="33">
        <v>10</v>
      </c>
      <c r="AU59" s="33">
        <f t="shared" si="12"/>
        <v>10</v>
      </c>
      <c r="AV59" s="33">
        <f t="shared" si="13"/>
        <v>5</v>
      </c>
      <c r="AW59" s="35">
        <f>AVERAGE(Table1323[[#This Row],[RULE OF LAW]],Table1323[[#This Row],[SECURITY &amp; SAFETY]],Table1323[[#This Row],[PERSONAL FREEDOM (minus S&amp;S and RoL)]],Table1323[[#This Row],[PERSONAL FREEDOM (minus S&amp;S and RoL)]])</f>
        <v>6.1773651666666671</v>
      </c>
      <c r="AX59" s="36">
        <v>5.45</v>
      </c>
      <c r="AY59" s="37">
        <f>AVERAGE(Table1323[[#This Row],[PERSONAL FREEDOM]:[ECONOMIC FREEDOM]])</f>
        <v>5.8136825833333337</v>
      </c>
      <c r="AZ59" s="38">
        <f t="shared" si="14"/>
        <v>129</v>
      </c>
      <c r="BA59" s="20">
        <f t="shared" si="15"/>
        <v>5.81</v>
      </c>
      <c r="BB59" s="35">
        <f>Table1323[[#This Row],[1 Rule of Law]]</f>
        <v>3.6627939999999999</v>
      </c>
      <c r="BC59" s="35">
        <f>Table1323[[#This Row],[2 Security &amp; Safety]]</f>
        <v>6.7133333333333338</v>
      </c>
      <c r="BD59" s="35">
        <f t="shared" si="16"/>
        <v>7.166666666666667</v>
      </c>
    </row>
    <row r="60" spans="1:56" ht="15" customHeight="1" x14ac:dyDescent="0.2">
      <c r="A60" s="32" t="s">
        <v>132</v>
      </c>
      <c r="B60" s="33" t="s">
        <v>49</v>
      </c>
      <c r="C60" s="33" t="s">
        <v>49</v>
      </c>
      <c r="D60" s="33" t="s">
        <v>49</v>
      </c>
      <c r="E60" s="33">
        <v>4.8463669999999999</v>
      </c>
      <c r="F60" s="33">
        <v>2.88</v>
      </c>
      <c r="G60" s="33">
        <v>10</v>
      </c>
      <c r="H60" s="33">
        <v>10</v>
      </c>
      <c r="I60" s="33">
        <v>7.5</v>
      </c>
      <c r="J60" s="33">
        <v>10</v>
      </c>
      <c r="K60" s="33">
        <v>10</v>
      </c>
      <c r="L60" s="33">
        <f>AVERAGE(Table1323[[#This Row],[2Bi Disappearance]:[2Bv Terrorism Injured ]])</f>
        <v>9.5</v>
      </c>
      <c r="M60" s="33" t="s">
        <v>49</v>
      </c>
      <c r="N60" s="33">
        <v>10</v>
      </c>
      <c r="O60" s="34">
        <v>10</v>
      </c>
      <c r="P60" s="34">
        <f>AVERAGE(Table1323[[#This Row],[2Ci Female Genital Mutilation]:[2Ciii Equal Inheritance Rights]])</f>
        <v>10</v>
      </c>
      <c r="Q60" s="33">
        <f t="shared" si="9"/>
        <v>7.46</v>
      </c>
      <c r="R60" s="33">
        <v>10</v>
      </c>
      <c r="S60" s="33">
        <v>10</v>
      </c>
      <c r="T60" s="33">
        <v>10</v>
      </c>
      <c r="U60" s="33">
        <f t="shared" si="10"/>
        <v>10</v>
      </c>
      <c r="V60" s="33" t="s">
        <v>49</v>
      </c>
      <c r="W60" s="33" t="s">
        <v>49</v>
      </c>
      <c r="X60" s="33" t="s">
        <v>49</v>
      </c>
      <c r="Y60" s="33" t="s">
        <v>49</v>
      </c>
      <c r="Z60" s="33" t="s">
        <v>49</v>
      </c>
      <c r="AA60" s="33" t="s">
        <v>49</v>
      </c>
      <c r="AB60" s="33" t="s">
        <v>49</v>
      </c>
      <c r="AC60" s="33" t="s">
        <v>49</v>
      </c>
      <c r="AD60" s="33" t="s">
        <v>49</v>
      </c>
      <c r="AE60" s="33" t="s">
        <v>49</v>
      </c>
      <c r="AF60" s="33" t="s">
        <v>49</v>
      </c>
      <c r="AG60" s="33" t="s">
        <v>49</v>
      </c>
      <c r="AH60" s="33" t="s">
        <v>49</v>
      </c>
      <c r="AI60" s="33" t="s">
        <v>49</v>
      </c>
      <c r="AJ60" s="14">
        <v>10</v>
      </c>
      <c r="AK60" s="15">
        <v>7.666666666666667</v>
      </c>
      <c r="AL60" s="15">
        <v>6.75</v>
      </c>
      <c r="AM60" s="15" t="s">
        <v>49</v>
      </c>
      <c r="AN60" s="15" t="s">
        <v>49</v>
      </c>
      <c r="AO60" s="15" t="s">
        <v>49</v>
      </c>
      <c r="AP60" s="15" t="s">
        <v>49</v>
      </c>
      <c r="AQ60" s="33">
        <f t="shared" si="11"/>
        <v>8.1388888888888893</v>
      </c>
      <c r="AR60" s="33" t="s">
        <v>49</v>
      </c>
      <c r="AS60" s="33">
        <v>0</v>
      </c>
      <c r="AT60" s="33">
        <v>10</v>
      </c>
      <c r="AU60" s="33">
        <f t="shared" si="12"/>
        <v>5</v>
      </c>
      <c r="AV60" s="33">
        <f t="shared" si="13"/>
        <v>5</v>
      </c>
      <c r="AW60" s="35">
        <f>AVERAGE(Table1323[[#This Row],[RULE OF LAW]],Table1323[[#This Row],[SECURITY &amp; SAFETY]],Table1323[[#This Row],[PERSONAL FREEDOM (minus S&amp;S and RoL)]],Table1323[[#This Row],[PERSONAL FREEDOM (minus S&amp;S and RoL)]])</f>
        <v>6.9330732314814814</v>
      </c>
      <c r="AX60" s="36">
        <v>6.25</v>
      </c>
      <c r="AY60" s="37">
        <f>AVERAGE(Table1323[[#This Row],[PERSONAL FREEDOM]:[ECONOMIC FREEDOM]])</f>
        <v>6.5915366157407407</v>
      </c>
      <c r="AZ60" s="38">
        <f t="shared" si="14"/>
        <v>100</v>
      </c>
      <c r="BA60" s="20">
        <f t="shared" si="15"/>
        <v>6.59</v>
      </c>
      <c r="BB60" s="35">
        <f>Table1323[[#This Row],[1 Rule of Law]]</f>
        <v>4.8463669999999999</v>
      </c>
      <c r="BC60" s="35">
        <f>Table1323[[#This Row],[2 Security &amp; Safety]]</f>
        <v>7.46</v>
      </c>
      <c r="BD60" s="35">
        <f t="shared" si="16"/>
        <v>7.7129629629629628</v>
      </c>
    </row>
    <row r="61" spans="1:56" ht="15" customHeight="1" x14ac:dyDescent="0.2">
      <c r="A61" s="32" t="s">
        <v>111</v>
      </c>
      <c r="B61" s="33" t="s">
        <v>49</v>
      </c>
      <c r="C61" s="33" t="s">
        <v>49</v>
      </c>
      <c r="D61" s="33" t="s">
        <v>49</v>
      </c>
      <c r="E61" s="33">
        <v>3.6491889999999998</v>
      </c>
      <c r="F61" s="33">
        <v>7.2799999999999994</v>
      </c>
      <c r="G61" s="33">
        <v>10</v>
      </c>
      <c r="H61" s="33">
        <v>10</v>
      </c>
      <c r="I61" s="33">
        <v>5</v>
      </c>
      <c r="J61" s="33">
        <v>10</v>
      </c>
      <c r="K61" s="33">
        <v>10</v>
      </c>
      <c r="L61" s="33">
        <f>AVERAGE(Table1323[[#This Row],[2Bi Disappearance]:[2Bv Terrorism Injured ]])</f>
        <v>9</v>
      </c>
      <c r="M61" s="33">
        <v>10</v>
      </c>
      <c r="N61" s="33">
        <v>10</v>
      </c>
      <c r="O61" s="34">
        <v>5</v>
      </c>
      <c r="P61" s="34">
        <f>AVERAGE(Table1323[[#This Row],[2Ci Female Genital Mutilation]:[2Ciii Equal Inheritance Rights]])</f>
        <v>8.3333333333333339</v>
      </c>
      <c r="Q61" s="33">
        <f t="shared" si="9"/>
        <v>8.2044444444444462</v>
      </c>
      <c r="R61" s="33">
        <v>10</v>
      </c>
      <c r="S61" s="33">
        <v>10</v>
      </c>
      <c r="T61" s="33">
        <v>10</v>
      </c>
      <c r="U61" s="33">
        <f t="shared" si="10"/>
        <v>10</v>
      </c>
      <c r="V61" s="33">
        <v>5</v>
      </c>
      <c r="W61" s="33">
        <v>3.3333333333333335</v>
      </c>
      <c r="X61" s="33">
        <f>AVERAGE(Table1323[[#This Row],[4A Freedom to establish religious organizations]:[4B Autonomy of religious organizations]])</f>
        <v>4.166666666666667</v>
      </c>
      <c r="Y61" s="33">
        <v>10</v>
      </c>
      <c r="Z61" s="33">
        <v>10</v>
      </c>
      <c r="AA61" s="33">
        <v>3.3333333333333335</v>
      </c>
      <c r="AB61" s="33">
        <v>3.3333333333333335</v>
      </c>
      <c r="AC61" s="33">
        <v>3.3333333333333335</v>
      </c>
      <c r="AD61" s="33">
        <f>AVERAGE(Table1323[[#This Row],[5Ci Political parties]:[5Ciii Educational, sporting and cultural organizations]])</f>
        <v>3.3333333333333335</v>
      </c>
      <c r="AE61" s="33">
        <v>5</v>
      </c>
      <c r="AF61" s="33">
        <v>5</v>
      </c>
      <c r="AG61" s="33">
        <v>7.5</v>
      </c>
      <c r="AH61" s="33">
        <f>AVERAGE(Table1323[[#This Row],[5Di Political parties]:[5Diii Educational, sporting and cultural organizations5]])</f>
        <v>5.833333333333333</v>
      </c>
      <c r="AI61" s="33">
        <f>AVERAGE(Y61,Z61,AD61,AH61)</f>
        <v>7.2916666666666661</v>
      </c>
      <c r="AJ61" s="14">
        <v>10</v>
      </c>
      <c r="AK61" s="15">
        <v>5</v>
      </c>
      <c r="AL61" s="15">
        <v>5</v>
      </c>
      <c r="AM61" s="15">
        <v>10</v>
      </c>
      <c r="AN61" s="15">
        <v>10</v>
      </c>
      <c r="AO61" s="15">
        <f>AVERAGE(Table1323[[#This Row],[6Di Access to foreign television (cable/ satellite)]:[6Dii Access to foreign newspapers]])</f>
        <v>10</v>
      </c>
      <c r="AP61" s="15">
        <v>10</v>
      </c>
      <c r="AQ61" s="33">
        <f t="shared" si="11"/>
        <v>8</v>
      </c>
      <c r="AR61" s="33">
        <v>5</v>
      </c>
      <c r="AS61" s="33">
        <v>10</v>
      </c>
      <c r="AT61" s="33">
        <v>10</v>
      </c>
      <c r="AU61" s="33">
        <f t="shared" si="12"/>
        <v>10</v>
      </c>
      <c r="AV61" s="33">
        <f t="shared" si="13"/>
        <v>7.5</v>
      </c>
      <c r="AW61" s="35">
        <f>AVERAGE(Table1323[[#This Row],[RULE OF LAW]],Table1323[[#This Row],[SECURITY &amp; SAFETY]],Table1323[[#This Row],[PERSONAL FREEDOM (minus S&amp;S and RoL)]],Table1323[[#This Row],[PERSONAL FREEDOM (minus S&amp;S and RoL)]])</f>
        <v>6.6592416944444448</v>
      </c>
      <c r="AX61" s="36">
        <v>6.5</v>
      </c>
      <c r="AY61" s="37">
        <f>AVERAGE(Table1323[[#This Row],[PERSONAL FREEDOM]:[ECONOMIC FREEDOM]])</f>
        <v>6.5796208472222224</v>
      </c>
      <c r="AZ61" s="38">
        <f t="shared" si="14"/>
        <v>101</v>
      </c>
      <c r="BA61" s="20">
        <f t="shared" si="15"/>
        <v>6.58</v>
      </c>
      <c r="BB61" s="35">
        <f>Table1323[[#This Row],[1 Rule of Law]]</f>
        <v>3.6491889999999998</v>
      </c>
      <c r="BC61" s="35">
        <f>Table1323[[#This Row],[2 Security &amp; Safety]]</f>
        <v>8.2044444444444462</v>
      </c>
      <c r="BD61" s="35">
        <f t="shared" si="16"/>
        <v>7.3916666666666657</v>
      </c>
    </row>
    <row r="62" spans="1:56" ht="15" customHeight="1" x14ac:dyDescent="0.2">
      <c r="A62" s="32" t="s">
        <v>140</v>
      </c>
      <c r="B62" s="33" t="s">
        <v>49</v>
      </c>
      <c r="C62" s="33" t="s">
        <v>49</v>
      </c>
      <c r="D62" s="33" t="s">
        <v>49</v>
      </c>
      <c r="E62" s="33">
        <v>4.3021959999999995</v>
      </c>
      <c r="F62" s="33">
        <v>0</v>
      </c>
      <c r="G62" s="33">
        <v>5</v>
      </c>
      <c r="H62" s="33">
        <v>10</v>
      </c>
      <c r="I62" s="33">
        <v>5</v>
      </c>
      <c r="J62" s="33">
        <v>10</v>
      </c>
      <c r="K62" s="33">
        <v>10</v>
      </c>
      <c r="L62" s="33">
        <f>AVERAGE(Table1323[[#This Row],[2Bi Disappearance]:[2Bv Terrorism Injured ]])</f>
        <v>8</v>
      </c>
      <c r="M62" s="33">
        <v>10</v>
      </c>
      <c r="N62" s="33">
        <v>10</v>
      </c>
      <c r="O62" s="34">
        <v>10</v>
      </c>
      <c r="P62" s="34">
        <f>AVERAGE(Table1323[[#This Row],[2Ci Female Genital Mutilation]:[2Ciii Equal Inheritance Rights]])</f>
        <v>10</v>
      </c>
      <c r="Q62" s="33">
        <f t="shared" si="9"/>
        <v>6</v>
      </c>
      <c r="R62" s="33">
        <v>10</v>
      </c>
      <c r="S62" s="33">
        <v>10</v>
      </c>
      <c r="T62" s="33">
        <v>10</v>
      </c>
      <c r="U62" s="33">
        <f t="shared" si="10"/>
        <v>10</v>
      </c>
      <c r="V62" s="33">
        <v>7.5</v>
      </c>
      <c r="W62" s="33">
        <v>6.666666666666667</v>
      </c>
      <c r="X62" s="33">
        <f>AVERAGE(Table1323[[#This Row],[4A Freedom to establish religious organizations]:[4B Autonomy of religious organizations]])</f>
        <v>7.0833333333333339</v>
      </c>
      <c r="Y62" s="33">
        <v>7.5</v>
      </c>
      <c r="Z62" s="33">
        <v>7.5</v>
      </c>
      <c r="AA62" s="33">
        <v>3.3333333333333335</v>
      </c>
      <c r="AB62" s="33">
        <v>6.666666666666667</v>
      </c>
      <c r="AC62" s="33">
        <v>6.666666666666667</v>
      </c>
      <c r="AD62" s="33">
        <f>AVERAGE(Table1323[[#This Row],[5Ci Political parties]:[5Ciii Educational, sporting and cultural organizations]])</f>
        <v>5.5555555555555562</v>
      </c>
      <c r="AE62" s="33">
        <v>7.5</v>
      </c>
      <c r="AF62" s="33">
        <v>7.5</v>
      </c>
      <c r="AG62" s="33">
        <v>7.5</v>
      </c>
      <c r="AH62" s="33">
        <f>AVERAGE(Table1323[[#This Row],[5Di Political parties]:[5Diii Educational, sporting and cultural organizations5]])</f>
        <v>7.5</v>
      </c>
      <c r="AI62" s="33">
        <f>AVERAGE(Y62,Z62,AD62,AH62)</f>
        <v>7.0138888888888893</v>
      </c>
      <c r="AJ62" s="14">
        <v>0</v>
      </c>
      <c r="AK62" s="15">
        <v>5</v>
      </c>
      <c r="AL62" s="15">
        <v>4.25</v>
      </c>
      <c r="AM62" s="15">
        <v>10</v>
      </c>
      <c r="AN62" s="15">
        <v>10</v>
      </c>
      <c r="AO62" s="15">
        <f>AVERAGE(Table1323[[#This Row],[6Di Access to foreign television (cable/ satellite)]:[6Dii Access to foreign newspapers]])</f>
        <v>10</v>
      </c>
      <c r="AP62" s="15">
        <v>6.666666666666667</v>
      </c>
      <c r="AQ62" s="33">
        <f t="shared" si="11"/>
        <v>5.1833333333333336</v>
      </c>
      <c r="AR62" s="33">
        <v>5</v>
      </c>
      <c r="AS62" s="33">
        <v>10</v>
      </c>
      <c r="AT62" s="33">
        <v>10</v>
      </c>
      <c r="AU62" s="33">
        <f t="shared" si="12"/>
        <v>10</v>
      </c>
      <c r="AV62" s="33">
        <f t="shared" si="13"/>
        <v>7.5</v>
      </c>
      <c r="AW62" s="35">
        <f>AVERAGE(Table1323[[#This Row],[RULE OF LAW]],Table1323[[#This Row],[SECURITY &amp; SAFETY]],Table1323[[#This Row],[PERSONAL FREEDOM (minus S&amp;S and RoL)]],Table1323[[#This Row],[PERSONAL FREEDOM (minus S&amp;S and RoL)]])</f>
        <v>6.2536045555555555</v>
      </c>
      <c r="AX62" s="36">
        <v>7.26</v>
      </c>
      <c r="AY62" s="37">
        <f>AVERAGE(Table1323[[#This Row],[PERSONAL FREEDOM]:[ECONOMIC FREEDOM]])</f>
        <v>6.7568022777777781</v>
      </c>
      <c r="AZ62" s="38">
        <f t="shared" si="14"/>
        <v>90</v>
      </c>
      <c r="BA62" s="20">
        <f t="shared" si="15"/>
        <v>6.76</v>
      </c>
      <c r="BB62" s="35">
        <f>Table1323[[#This Row],[1 Rule of Law]]</f>
        <v>4.3021959999999995</v>
      </c>
      <c r="BC62" s="35">
        <f>Table1323[[#This Row],[2 Security &amp; Safety]]</f>
        <v>6</v>
      </c>
      <c r="BD62" s="35">
        <f t="shared" si="16"/>
        <v>7.3561111111111117</v>
      </c>
    </row>
    <row r="63" spans="1:56" ht="15" customHeight="1" x14ac:dyDescent="0.2">
      <c r="A63" s="32" t="s">
        <v>220</v>
      </c>
      <c r="B63" s="33">
        <v>7.9333333333333336</v>
      </c>
      <c r="C63" s="33">
        <v>7.0554187151178933</v>
      </c>
      <c r="D63" s="33">
        <v>7.6096427273421323</v>
      </c>
      <c r="E63" s="33">
        <v>7.5</v>
      </c>
      <c r="F63" s="33">
        <v>9.8000000000000007</v>
      </c>
      <c r="G63" s="33">
        <v>0</v>
      </c>
      <c r="H63" s="33">
        <v>10</v>
      </c>
      <c r="I63" s="33" t="s">
        <v>49</v>
      </c>
      <c r="J63" s="33">
        <v>10</v>
      </c>
      <c r="K63" s="33">
        <v>10</v>
      </c>
      <c r="L63" s="33">
        <f>AVERAGE(Table1323[[#This Row],[2Bi Disappearance]:[2Bv Terrorism Injured ]])</f>
        <v>7.5</v>
      </c>
      <c r="M63" s="33">
        <v>10</v>
      </c>
      <c r="N63" s="33">
        <v>7.5</v>
      </c>
      <c r="O63" s="34">
        <v>10</v>
      </c>
      <c r="P63" s="34">
        <f>AVERAGE(Table1323[[#This Row],[2Ci Female Genital Mutilation]:[2Ciii Equal Inheritance Rights]])</f>
        <v>9.1666666666666661</v>
      </c>
      <c r="Q63" s="33">
        <f t="shared" si="9"/>
        <v>8.8222222222222229</v>
      </c>
      <c r="R63" s="33" t="s">
        <v>49</v>
      </c>
      <c r="S63" s="33" t="s">
        <v>49</v>
      </c>
      <c r="T63" s="33">
        <v>10</v>
      </c>
      <c r="U63" s="33">
        <f t="shared" si="10"/>
        <v>10</v>
      </c>
      <c r="V63" s="33">
        <v>10</v>
      </c>
      <c r="W63" s="33">
        <v>10</v>
      </c>
      <c r="X63" s="33">
        <f>AVERAGE(Table1323[[#This Row],[4A Freedom to establish religious organizations]:[4B Autonomy of religious organizations]])</f>
        <v>10</v>
      </c>
      <c r="Y63" s="33">
        <v>10</v>
      </c>
      <c r="Z63" s="33">
        <v>10</v>
      </c>
      <c r="AA63" s="33">
        <v>6.666666666666667</v>
      </c>
      <c r="AB63" s="33">
        <v>10</v>
      </c>
      <c r="AC63" s="33">
        <v>10</v>
      </c>
      <c r="AD63" s="33">
        <f>AVERAGE(Table1323[[#This Row],[5Ci Political parties]:[5Ciii Educational, sporting and cultural organizations]])</f>
        <v>8.8888888888888893</v>
      </c>
      <c r="AE63" s="33">
        <v>7.5</v>
      </c>
      <c r="AF63" s="33">
        <v>10</v>
      </c>
      <c r="AG63" s="33">
        <v>10</v>
      </c>
      <c r="AH63" s="33">
        <f>AVERAGE(Table1323[[#This Row],[5Di Political parties]:[5Diii Educational, sporting and cultural organizations5]])</f>
        <v>9.1666666666666661</v>
      </c>
      <c r="AI63" s="33">
        <f>AVERAGE(Y63,Z63,AD63,AH63)</f>
        <v>9.5138888888888893</v>
      </c>
      <c r="AJ63" s="14">
        <v>10</v>
      </c>
      <c r="AK63" s="15">
        <v>6</v>
      </c>
      <c r="AL63" s="15">
        <v>7.25</v>
      </c>
      <c r="AM63" s="15">
        <v>10</v>
      </c>
      <c r="AN63" s="15">
        <v>10</v>
      </c>
      <c r="AO63" s="15">
        <f>AVERAGE(Table1323[[#This Row],[6Di Access to foreign television (cable/ satellite)]:[6Dii Access to foreign newspapers]])</f>
        <v>10</v>
      </c>
      <c r="AP63" s="15">
        <v>10</v>
      </c>
      <c r="AQ63" s="33">
        <f t="shared" si="11"/>
        <v>8.65</v>
      </c>
      <c r="AR63" s="33">
        <v>10</v>
      </c>
      <c r="AS63" s="33" t="s">
        <v>49</v>
      </c>
      <c r="AT63" s="33" t="s">
        <v>49</v>
      </c>
      <c r="AU63" s="33" t="s">
        <v>49</v>
      </c>
      <c r="AV63" s="33">
        <f t="shared" si="13"/>
        <v>10</v>
      </c>
      <c r="AW63" s="35">
        <f>AVERAGE(Table1323[[#This Row],[RULE OF LAW]],Table1323[[#This Row],[SECURITY &amp; SAFETY]],Table1323[[#This Row],[PERSONAL FREEDOM (minus S&amp;S and RoL)]],Table1323[[#This Row],[PERSONAL FREEDOM (minus S&amp;S and RoL)]])</f>
        <v>8.8969444444444452</v>
      </c>
      <c r="AX63" s="36">
        <v>8.9600000000000009</v>
      </c>
      <c r="AY63" s="37">
        <f>AVERAGE(Table1323[[#This Row],[PERSONAL FREEDOM]:[ECONOMIC FREEDOM]])</f>
        <v>8.9284722222222221</v>
      </c>
      <c r="AZ63" s="38">
        <f t="shared" si="14"/>
        <v>1</v>
      </c>
      <c r="BA63" s="20">
        <f t="shared" si="15"/>
        <v>8.93</v>
      </c>
      <c r="BB63" s="35">
        <f>Table1323[[#This Row],[1 Rule of Law]]</f>
        <v>7.5</v>
      </c>
      <c r="BC63" s="35">
        <f>Table1323[[#This Row],[2 Security &amp; Safety]]</f>
        <v>8.8222222222222229</v>
      </c>
      <c r="BD63" s="35">
        <f t="shared" si="16"/>
        <v>9.632777777777779</v>
      </c>
    </row>
    <row r="64" spans="1:56" ht="15" customHeight="1" x14ac:dyDescent="0.2">
      <c r="A64" s="32" t="s">
        <v>85</v>
      </c>
      <c r="B64" s="33">
        <v>7.4333333333333327</v>
      </c>
      <c r="C64" s="33">
        <v>5.5082067566457926</v>
      </c>
      <c r="D64" s="33">
        <v>6.3894858720457091</v>
      </c>
      <c r="E64" s="33">
        <v>6.4</v>
      </c>
      <c r="F64" s="33">
        <v>9.48</v>
      </c>
      <c r="G64" s="33">
        <v>10</v>
      </c>
      <c r="H64" s="33">
        <v>10</v>
      </c>
      <c r="I64" s="33">
        <v>7.5</v>
      </c>
      <c r="J64" s="33">
        <v>10</v>
      </c>
      <c r="K64" s="33">
        <v>10</v>
      </c>
      <c r="L64" s="33">
        <f>AVERAGE(Table1323[[#This Row],[2Bi Disappearance]:[2Bv Terrorism Injured ]])</f>
        <v>9.5</v>
      </c>
      <c r="M64" s="33">
        <v>9.5</v>
      </c>
      <c r="N64" s="33">
        <v>10</v>
      </c>
      <c r="O64" s="34">
        <v>10</v>
      </c>
      <c r="P64" s="34">
        <f>AVERAGE(Table1323[[#This Row],[2Ci Female Genital Mutilation]:[2Ciii Equal Inheritance Rights]])</f>
        <v>9.8333333333333339</v>
      </c>
      <c r="Q64" s="33">
        <f t="shared" si="9"/>
        <v>9.6044444444444448</v>
      </c>
      <c r="R64" s="33">
        <v>10</v>
      </c>
      <c r="S64" s="33">
        <v>10</v>
      </c>
      <c r="T64" s="33">
        <v>10</v>
      </c>
      <c r="U64" s="33">
        <f t="shared" si="10"/>
        <v>10</v>
      </c>
      <c r="V64" s="33">
        <v>10</v>
      </c>
      <c r="W64" s="33">
        <v>10</v>
      </c>
      <c r="X64" s="33">
        <f>AVERAGE(Table1323[[#This Row],[4A Freedom to establish religious organizations]:[4B Autonomy of religious organizations]])</f>
        <v>10</v>
      </c>
      <c r="Y64" s="33">
        <v>10</v>
      </c>
      <c r="Z64" s="33">
        <v>10</v>
      </c>
      <c r="AA64" s="33">
        <v>10</v>
      </c>
      <c r="AB64" s="33">
        <v>10</v>
      </c>
      <c r="AC64" s="33">
        <v>10</v>
      </c>
      <c r="AD64" s="33">
        <f>AVERAGE(Table1323[[#This Row],[5Ci Political parties]:[5Ciii Educational, sporting and cultural organizations]])</f>
        <v>10</v>
      </c>
      <c r="AE64" s="33">
        <v>10</v>
      </c>
      <c r="AF64" s="33">
        <v>10</v>
      </c>
      <c r="AG64" s="33">
        <v>10</v>
      </c>
      <c r="AH64" s="33">
        <f>AVERAGE(Table1323[[#This Row],[5Di Political parties]:[5Diii Educational, sporting and cultural organizations5]])</f>
        <v>10</v>
      </c>
      <c r="AI64" s="33">
        <f>AVERAGE(Y64,Z64,AD64,AH64)</f>
        <v>10</v>
      </c>
      <c r="AJ64" s="14">
        <v>10</v>
      </c>
      <c r="AK64" s="15">
        <v>8.3333333333333339</v>
      </c>
      <c r="AL64" s="15">
        <v>7.75</v>
      </c>
      <c r="AM64" s="15">
        <v>10</v>
      </c>
      <c r="AN64" s="15">
        <v>10</v>
      </c>
      <c r="AO64" s="15">
        <f>AVERAGE(Table1323[[#This Row],[6Di Access to foreign television (cable/ satellite)]:[6Dii Access to foreign newspapers]])</f>
        <v>10</v>
      </c>
      <c r="AP64" s="15">
        <v>10</v>
      </c>
      <c r="AQ64" s="33">
        <f t="shared" si="11"/>
        <v>9.2166666666666668</v>
      </c>
      <c r="AR64" s="33">
        <v>10</v>
      </c>
      <c r="AS64" s="33">
        <v>10</v>
      </c>
      <c r="AT64" s="33">
        <v>10</v>
      </c>
      <c r="AU64" s="33">
        <f t="shared" ref="AU64:AU95" si="17">AVERAGE(AS64:AT64)</f>
        <v>10</v>
      </c>
      <c r="AV64" s="33">
        <f t="shared" si="13"/>
        <v>10</v>
      </c>
      <c r="AW64" s="35">
        <f>AVERAGE(Table1323[[#This Row],[RULE OF LAW]],Table1323[[#This Row],[SECURITY &amp; SAFETY]],Table1323[[#This Row],[PERSONAL FREEDOM (minus S&amp;S and RoL)]],Table1323[[#This Row],[PERSONAL FREEDOM (minus S&amp;S and RoL)]])</f>
        <v>8.9227777777777781</v>
      </c>
      <c r="AX64" s="36">
        <v>7.28</v>
      </c>
      <c r="AY64" s="37">
        <f>AVERAGE(Table1323[[#This Row],[PERSONAL FREEDOM]:[ECONOMIC FREEDOM]])</f>
        <v>8.1013888888888896</v>
      </c>
      <c r="AZ64" s="38">
        <f t="shared" si="14"/>
        <v>29</v>
      </c>
      <c r="BA64" s="20">
        <f t="shared" si="15"/>
        <v>8.1</v>
      </c>
      <c r="BB64" s="35">
        <f>Table1323[[#This Row],[1 Rule of Law]]</f>
        <v>6.4</v>
      </c>
      <c r="BC64" s="35">
        <f>Table1323[[#This Row],[2 Security &amp; Safety]]</f>
        <v>9.6044444444444448</v>
      </c>
      <c r="BD64" s="35">
        <f t="shared" si="16"/>
        <v>9.8433333333333337</v>
      </c>
    </row>
    <row r="65" spans="1:56" ht="15" customHeight="1" x14ac:dyDescent="0.2">
      <c r="A65" s="32" t="s">
        <v>78</v>
      </c>
      <c r="B65" s="33" t="s">
        <v>49</v>
      </c>
      <c r="C65" s="33" t="s">
        <v>49</v>
      </c>
      <c r="D65" s="33" t="s">
        <v>49</v>
      </c>
      <c r="E65" s="33">
        <v>7.7984989999999996</v>
      </c>
      <c r="F65" s="33">
        <v>9.76</v>
      </c>
      <c r="G65" s="33">
        <v>10</v>
      </c>
      <c r="H65" s="33">
        <v>10</v>
      </c>
      <c r="I65" s="33">
        <v>10</v>
      </c>
      <c r="J65" s="33">
        <v>10</v>
      </c>
      <c r="K65" s="33">
        <v>10</v>
      </c>
      <c r="L65" s="33">
        <f>AVERAGE(Table1323[[#This Row],[2Bi Disappearance]:[2Bv Terrorism Injured ]])</f>
        <v>10</v>
      </c>
      <c r="M65" s="33" t="s">
        <v>49</v>
      </c>
      <c r="N65" s="33">
        <v>10</v>
      </c>
      <c r="O65" s="34">
        <v>10</v>
      </c>
      <c r="P65" s="34">
        <f>AVERAGE(Table1323[[#This Row],[2Ci Female Genital Mutilation]:[2Ciii Equal Inheritance Rights]])</f>
        <v>10</v>
      </c>
      <c r="Q65" s="33">
        <f t="shared" si="9"/>
        <v>9.92</v>
      </c>
      <c r="R65" s="33">
        <v>10</v>
      </c>
      <c r="S65" s="33">
        <v>10</v>
      </c>
      <c r="T65" s="33">
        <v>10</v>
      </c>
      <c r="U65" s="33">
        <f t="shared" si="10"/>
        <v>10</v>
      </c>
      <c r="V65" s="33" t="s">
        <v>49</v>
      </c>
      <c r="W65" s="33" t="s">
        <v>49</v>
      </c>
      <c r="X65" s="33" t="s">
        <v>49</v>
      </c>
      <c r="Y65" s="33" t="s">
        <v>49</v>
      </c>
      <c r="Z65" s="33" t="s">
        <v>49</v>
      </c>
      <c r="AA65" s="33" t="s">
        <v>49</v>
      </c>
      <c r="AB65" s="33" t="s">
        <v>49</v>
      </c>
      <c r="AC65" s="33" t="s">
        <v>49</v>
      </c>
      <c r="AD65" s="33" t="s">
        <v>49</v>
      </c>
      <c r="AE65" s="33" t="s">
        <v>49</v>
      </c>
      <c r="AF65" s="33" t="s">
        <v>49</v>
      </c>
      <c r="AG65" s="33" t="s">
        <v>49</v>
      </c>
      <c r="AH65" s="33" t="s">
        <v>49</v>
      </c>
      <c r="AI65" s="33" t="s">
        <v>49</v>
      </c>
      <c r="AJ65" s="14">
        <v>10</v>
      </c>
      <c r="AK65" s="15">
        <v>9.6666666666666661</v>
      </c>
      <c r="AL65" s="15">
        <v>9</v>
      </c>
      <c r="AM65" s="15" t="s">
        <v>49</v>
      </c>
      <c r="AN65" s="15" t="s">
        <v>49</v>
      </c>
      <c r="AO65" s="15" t="s">
        <v>49</v>
      </c>
      <c r="AP65" s="15" t="s">
        <v>49</v>
      </c>
      <c r="AQ65" s="33">
        <f t="shared" si="11"/>
        <v>9.5555555555555554</v>
      </c>
      <c r="AR65" s="33">
        <v>10</v>
      </c>
      <c r="AS65" s="33">
        <v>10</v>
      </c>
      <c r="AT65" s="33">
        <v>10</v>
      </c>
      <c r="AU65" s="33">
        <f t="shared" si="17"/>
        <v>10</v>
      </c>
      <c r="AV65" s="33">
        <f t="shared" si="13"/>
        <v>10</v>
      </c>
      <c r="AW65" s="35">
        <f>AVERAGE(Table1323[[#This Row],[RULE OF LAW]],Table1323[[#This Row],[SECURITY &amp; SAFETY]],Table1323[[#This Row],[PERSONAL FREEDOM (minus S&amp;S and RoL)]],Table1323[[#This Row],[PERSONAL FREEDOM (minus S&amp;S and RoL)]])</f>
        <v>9.3555506759259277</v>
      </c>
      <c r="AX65" s="36">
        <v>6.43</v>
      </c>
      <c r="AY65" s="37">
        <f>AVERAGE(Table1323[[#This Row],[PERSONAL FREEDOM]:[ECONOMIC FREEDOM]])</f>
        <v>7.8927753379629637</v>
      </c>
      <c r="AZ65" s="38">
        <f t="shared" si="14"/>
        <v>40</v>
      </c>
      <c r="BA65" s="20">
        <f t="shared" si="15"/>
        <v>7.89</v>
      </c>
      <c r="BB65" s="35">
        <f>Table1323[[#This Row],[1 Rule of Law]]</f>
        <v>7.7984989999999996</v>
      </c>
      <c r="BC65" s="35">
        <f>Table1323[[#This Row],[2 Security &amp; Safety]]</f>
        <v>9.92</v>
      </c>
      <c r="BD65" s="35">
        <f t="shared" si="16"/>
        <v>9.851851851851853</v>
      </c>
    </row>
    <row r="66" spans="1:56" ht="15" customHeight="1" x14ac:dyDescent="0.2">
      <c r="A66" s="32" t="s">
        <v>126</v>
      </c>
      <c r="B66" s="33">
        <v>4.1333333333333329</v>
      </c>
      <c r="C66" s="33">
        <v>4.4613487474779037</v>
      </c>
      <c r="D66" s="33">
        <v>4.39657076566803</v>
      </c>
      <c r="E66" s="33">
        <v>4.3</v>
      </c>
      <c r="F66" s="33">
        <v>8.6</v>
      </c>
      <c r="G66" s="33">
        <v>0</v>
      </c>
      <c r="H66" s="33">
        <v>9.733249350865492</v>
      </c>
      <c r="I66" s="33">
        <v>5</v>
      </c>
      <c r="J66" s="33">
        <v>9.7792502281141989</v>
      </c>
      <c r="K66" s="33">
        <v>9.8900878447749854</v>
      </c>
      <c r="L66" s="33">
        <f>AVERAGE(Table1323[[#This Row],[2Bi Disappearance]:[2Bv Terrorism Injured ]])</f>
        <v>6.8805174847509365</v>
      </c>
      <c r="M66" s="33">
        <v>10</v>
      </c>
      <c r="N66" s="33">
        <v>2.5</v>
      </c>
      <c r="O66" s="34">
        <v>5</v>
      </c>
      <c r="P66" s="34">
        <f>AVERAGE(Table1323[[#This Row],[2Ci Female Genital Mutilation]:[2Ciii Equal Inheritance Rights]])</f>
        <v>5.833333333333333</v>
      </c>
      <c r="Q66" s="33">
        <f t="shared" ref="Q66:Q97" si="18">AVERAGE(F66,L66,P66)</f>
        <v>7.1046169393614234</v>
      </c>
      <c r="R66" s="33">
        <v>5</v>
      </c>
      <c r="S66" s="33">
        <v>10</v>
      </c>
      <c r="T66" s="33">
        <v>5</v>
      </c>
      <c r="U66" s="33">
        <f t="shared" ref="U66:U97" si="19">AVERAGE(R66:T66)</f>
        <v>6.666666666666667</v>
      </c>
      <c r="V66" s="33">
        <v>10</v>
      </c>
      <c r="W66" s="33">
        <v>10</v>
      </c>
      <c r="X66" s="33">
        <f>AVERAGE(Table1323[[#This Row],[4A Freedom to establish religious organizations]:[4B Autonomy of religious organizations]])</f>
        <v>10</v>
      </c>
      <c r="Y66" s="33">
        <v>10</v>
      </c>
      <c r="Z66" s="33">
        <v>7.5</v>
      </c>
      <c r="AA66" s="33">
        <v>10</v>
      </c>
      <c r="AB66" s="33">
        <v>6.666666666666667</v>
      </c>
      <c r="AC66" s="33">
        <v>6.666666666666667</v>
      </c>
      <c r="AD66" s="33">
        <f>AVERAGE(Table1323[[#This Row],[5Ci Political parties]:[5Ciii Educational, sporting and cultural organizations]])</f>
        <v>7.7777777777777786</v>
      </c>
      <c r="AE66" s="33">
        <v>10</v>
      </c>
      <c r="AF66" s="33">
        <v>10</v>
      </c>
      <c r="AG66" s="33">
        <v>10</v>
      </c>
      <c r="AH66" s="33">
        <f>AVERAGE(Table1323[[#This Row],[5Di Political parties]:[5Diii Educational, sporting and cultural organizations5]])</f>
        <v>10</v>
      </c>
      <c r="AI66" s="33">
        <f>AVERAGE(Y66,Z66,AD66,AH66)</f>
        <v>8.8194444444444446</v>
      </c>
      <c r="AJ66" s="14">
        <v>9.9183416380200491</v>
      </c>
      <c r="AK66" s="15">
        <v>6.666666666666667</v>
      </c>
      <c r="AL66" s="15">
        <v>5.75</v>
      </c>
      <c r="AM66" s="15">
        <v>10</v>
      </c>
      <c r="AN66" s="15">
        <v>6.666666666666667</v>
      </c>
      <c r="AO66" s="15">
        <f>AVERAGE(Table1323[[#This Row],[6Di Access to foreign television (cable/ satellite)]:[6Dii Access to foreign newspapers]])</f>
        <v>8.3333333333333339</v>
      </c>
      <c r="AP66" s="15">
        <v>10</v>
      </c>
      <c r="AQ66" s="33">
        <f t="shared" ref="AQ66:AQ97" si="20">AVERAGE(AJ66:AK66,AL66,AO66,AP66)</f>
        <v>8.1336683276040098</v>
      </c>
      <c r="AR66" s="33">
        <v>0</v>
      </c>
      <c r="AS66" s="33">
        <v>10</v>
      </c>
      <c r="AT66" s="33">
        <v>10</v>
      </c>
      <c r="AU66" s="33">
        <f t="shared" si="17"/>
        <v>10</v>
      </c>
      <c r="AV66" s="33">
        <f t="shared" ref="AV66:AV97" si="21">AVERAGE(AR66,AU66)</f>
        <v>5</v>
      </c>
      <c r="AW66" s="35">
        <f>AVERAGE(Table1323[[#This Row],[RULE OF LAW]],Table1323[[#This Row],[SECURITY &amp; SAFETY]],Table1323[[#This Row],[PERSONAL FREEDOM (minus S&amp;S and RoL)]],Table1323[[#This Row],[PERSONAL FREEDOM (minus S&amp;S and RoL)]])</f>
        <v>6.7131321787118683</v>
      </c>
      <c r="AX66" s="36">
        <v>6.41</v>
      </c>
      <c r="AY66" s="37">
        <f>AVERAGE(Table1323[[#This Row],[PERSONAL FREEDOM]:[ECONOMIC FREEDOM]])</f>
        <v>6.5615660893559342</v>
      </c>
      <c r="AZ66" s="38">
        <f t="shared" ref="AZ66:AZ97" si="22">RANK(BA66,$BA$2:$BA$154)</f>
        <v>105</v>
      </c>
      <c r="BA66" s="20">
        <f t="shared" ref="BA66:BA97" si="23">ROUND(AY66, 2)</f>
        <v>6.56</v>
      </c>
      <c r="BB66" s="35">
        <f>Table1323[[#This Row],[1 Rule of Law]]</f>
        <v>4.3</v>
      </c>
      <c r="BC66" s="35">
        <f>Table1323[[#This Row],[2 Security &amp; Safety]]</f>
        <v>7.1046169393614234</v>
      </c>
      <c r="BD66" s="35">
        <f t="shared" ref="BD66:BD97" si="24">AVERAGE(AQ66,U66,AI66,AV66,X66)</f>
        <v>7.7239558877430241</v>
      </c>
    </row>
    <row r="67" spans="1:56" ht="15" customHeight="1" x14ac:dyDescent="0.2">
      <c r="A67" s="32" t="s">
        <v>129</v>
      </c>
      <c r="B67" s="33">
        <v>4.4666666666666659</v>
      </c>
      <c r="C67" s="33">
        <v>4.9487716783948414</v>
      </c>
      <c r="D67" s="33">
        <v>4.4654498758171526</v>
      </c>
      <c r="E67" s="33">
        <v>4.6000000000000005</v>
      </c>
      <c r="F67" s="33">
        <v>9.8400000000000016</v>
      </c>
      <c r="G67" s="33">
        <v>10</v>
      </c>
      <c r="H67" s="33">
        <v>10</v>
      </c>
      <c r="I67" s="33">
        <v>7.5</v>
      </c>
      <c r="J67" s="33">
        <v>10</v>
      </c>
      <c r="K67" s="33">
        <v>9.9949973097407803</v>
      </c>
      <c r="L67" s="33">
        <f>AVERAGE(Table1323[[#This Row],[2Bi Disappearance]:[2Bv Terrorism Injured ]])</f>
        <v>9.4989994619481557</v>
      </c>
      <c r="M67" s="33">
        <v>9</v>
      </c>
      <c r="N67" s="33">
        <v>10</v>
      </c>
      <c r="O67" s="34">
        <v>5</v>
      </c>
      <c r="P67" s="34">
        <f>AVERAGE(Table1323[[#This Row],[2Ci Female Genital Mutilation]:[2Ciii Equal Inheritance Rights]])</f>
        <v>8</v>
      </c>
      <c r="Q67" s="33">
        <f t="shared" si="18"/>
        <v>9.1129998206493852</v>
      </c>
      <c r="R67" s="33">
        <v>10</v>
      </c>
      <c r="S67" s="33">
        <v>10</v>
      </c>
      <c r="T67" s="33">
        <v>5</v>
      </c>
      <c r="U67" s="33">
        <f t="shared" si="19"/>
        <v>8.3333333333333339</v>
      </c>
      <c r="V67" s="33">
        <v>5</v>
      </c>
      <c r="W67" s="33">
        <v>3.3333333333333335</v>
      </c>
      <c r="X67" s="33">
        <f>AVERAGE(Table1323[[#This Row],[4A Freedom to establish religious organizations]:[4B Autonomy of religious organizations]])</f>
        <v>4.166666666666667</v>
      </c>
      <c r="Y67" s="33">
        <v>7.5</v>
      </c>
      <c r="Z67" s="33">
        <v>7.5</v>
      </c>
      <c r="AA67" s="33">
        <v>6.666666666666667</v>
      </c>
      <c r="AB67" s="33">
        <v>6.666666666666667</v>
      </c>
      <c r="AC67" s="33">
        <v>10</v>
      </c>
      <c r="AD67" s="33">
        <f>AVERAGE(Table1323[[#This Row],[5Ci Political parties]:[5Ciii Educational, sporting and cultural organizations]])</f>
        <v>7.7777777777777786</v>
      </c>
      <c r="AE67" s="33">
        <v>7.5</v>
      </c>
      <c r="AF67" s="33">
        <v>7.5</v>
      </c>
      <c r="AG67" s="33">
        <v>10</v>
      </c>
      <c r="AH67" s="33">
        <f>AVERAGE(Table1323[[#This Row],[5Di Political parties]:[5Diii Educational, sporting and cultural organizations5]])</f>
        <v>8.3333333333333339</v>
      </c>
      <c r="AI67" s="33">
        <f>AVERAGE(Y67,Z67,AD67,AH67)</f>
        <v>7.7777777777777786</v>
      </c>
      <c r="AJ67" s="14">
        <v>8.7493274351948696</v>
      </c>
      <c r="AK67" s="15">
        <v>4</v>
      </c>
      <c r="AL67" s="15">
        <v>4.75</v>
      </c>
      <c r="AM67" s="15">
        <v>10</v>
      </c>
      <c r="AN67" s="15">
        <v>10</v>
      </c>
      <c r="AO67" s="15">
        <f>AVERAGE(Table1323[[#This Row],[6Di Access to foreign television (cable/ satellite)]:[6Dii Access to foreign newspapers]])</f>
        <v>10</v>
      </c>
      <c r="AP67" s="15">
        <v>10</v>
      </c>
      <c r="AQ67" s="33">
        <f t="shared" si="20"/>
        <v>7.4998654870389743</v>
      </c>
      <c r="AR67" s="33">
        <v>5</v>
      </c>
      <c r="AS67" s="33" t="s">
        <v>49</v>
      </c>
      <c r="AT67" s="33">
        <v>10</v>
      </c>
      <c r="AU67" s="33">
        <f t="shared" si="17"/>
        <v>10</v>
      </c>
      <c r="AV67" s="33">
        <f t="shared" si="21"/>
        <v>7.5</v>
      </c>
      <c r="AW67" s="35">
        <f>AVERAGE(Table1323[[#This Row],[RULE OF LAW]],Table1323[[#This Row],[SECURITY &amp; SAFETY]],Table1323[[#This Row],[PERSONAL FREEDOM (minus S&amp;S and RoL)]],Table1323[[#This Row],[PERSONAL FREEDOM (minus S&amp;S and RoL)]])</f>
        <v>6.9560142816440216</v>
      </c>
      <c r="AX67" s="36">
        <v>6.89</v>
      </c>
      <c r="AY67" s="37">
        <f>AVERAGE(Table1323[[#This Row],[PERSONAL FREEDOM]:[ECONOMIC FREEDOM]])</f>
        <v>6.9230071408220102</v>
      </c>
      <c r="AZ67" s="38">
        <f t="shared" si="22"/>
        <v>76</v>
      </c>
      <c r="BA67" s="20">
        <f t="shared" si="23"/>
        <v>6.92</v>
      </c>
      <c r="BB67" s="35">
        <f>Table1323[[#This Row],[1 Rule of Law]]</f>
        <v>4.6000000000000005</v>
      </c>
      <c r="BC67" s="35">
        <f>Table1323[[#This Row],[2 Security &amp; Safety]]</f>
        <v>9.1129998206493852</v>
      </c>
      <c r="BD67" s="35">
        <f t="shared" si="24"/>
        <v>7.0555286529633507</v>
      </c>
    </row>
    <row r="68" spans="1:56" ht="15" customHeight="1" x14ac:dyDescent="0.2">
      <c r="A68" s="32" t="s">
        <v>206</v>
      </c>
      <c r="B68" s="33">
        <v>2.2000000000000002</v>
      </c>
      <c r="C68" s="33">
        <v>6.2400339041280439</v>
      </c>
      <c r="D68" s="33">
        <v>4.4997929490185484</v>
      </c>
      <c r="E68" s="33">
        <v>4.3</v>
      </c>
      <c r="F68" s="33">
        <v>8.36</v>
      </c>
      <c r="G68" s="33">
        <v>0</v>
      </c>
      <c r="H68" s="33">
        <v>9.6665478405390317</v>
      </c>
      <c r="I68" s="33">
        <v>2.5</v>
      </c>
      <c r="J68" s="33">
        <v>9.4908095402825747</v>
      </c>
      <c r="K68" s="33">
        <v>8.7860538951515572</v>
      </c>
      <c r="L68" s="33">
        <f>AVERAGE(Table1323[[#This Row],[2Bi Disappearance]:[2Bv Terrorism Injured ]])</f>
        <v>6.0886822551946329</v>
      </c>
      <c r="M68" s="33">
        <v>10</v>
      </c>
      <c r="N68" s="33">
        <v>7.5</v>
      </c>
      <c r="O68" s="34">
        <v>5</v>
      </c>
      <c r="P68" s="34">
        <f>AVERAGE(Table1323[[#This Row],[2Ci Female Genital Mutilation]:[2Ciii Equal Inheritance Rights]])</f>
        <v>7.5</v>
      </c>
      <c r="Q68" s="33">
        <f t="shared" si="18"/>
        <v>7.3162274183982108</v>
      </c>
      <c r="R68" s="33">
        <v>0</v>
      </c>
      <c r="S68" s="33">
        <v>5</v>
      </c>
      <c r="T68" s="33">
        <v>5</v>
      </c>
      <c r="U68" s="33">
        <f t="shared" si="19"/>
        <v>3.3333333333333335</v>
      </c>
      <c r="V68" s="33" t="s">
        <v>49</v>
      </c>
      <c r="W68" s="33" t="s">
        <v>49</v>
      </c>
      <c r="X68" s="33" t="s">
        <v>49</v>
      </c>
      <c r="Y68" s="33" t="s">
        <v>49</v>
      </c>
      <c r="Z68" s="33" t="s">
        <v>49</v>
      </c>
      <c r="AA68" s="33" t="s">
        <v>49</v>
      </c>
      <c r="AB68" s="33" t="s">
        <v>49</v>
      </c>
      <c r="AC68" s="33" t="s">
        <v>49</v>
      </c>
      <c r="AD68" s="33" t="s">
        <v>49</v>
      </c>
      <c r="AE68" s="33" t="s">
        <v>49</v>
      </c>
      <c r="AF68" s="33" t="s">
        <v>49</v>
      </c>
      <c r="AG68" s="33" t="s">
        <v>49</v>
      </c>
      <c r="AH68" s="33" t="s">
        <v>49</v>
      </c>
      <c r="AI68" s="33" t="s">
        <v>49</v>
      </c>
      <c r="AJ68" s="14">
        <v>10</v>
      </c>
      <c r="AK68" s="15">
        <v>0.33333333333333331</v>
      </c>
      <c r="AL68" s="15">
        <v>1.5</v>
      </c>
      <c r="AM68" s="15" t="s">
        <v>49</v>
      </c>
      <c r="AN68" s="15" t="s">
        <v>49</v>
      </c>
      <c r="AO68" s="15" t="s">
        <v>49</v>
      </c>
      <c r="AP68" s="15" t="s">
        <v>49</v>
      </c>
      <c r="AQ68" s="33">
        <f t="shared" si="20"/>
        <v>3.9444444444444446</v>
      </c>
      <c r="AR68" s="33">
        <v>0</v>
      </c>
      <c r="AS68" s="33">
        <v>0</v>
      </c>
      <c r="AT68" s="33">
        <v>0</v>
      </c>
      <c r="AU68" s="33">
        <f t="shared" si="17"/>
        <v>0</v>
      </c>
      <c r="AV68" s="33">
        <f t="shared" si="21"/>
        <v>0</v>
      </c>
      <c r="AW68" s="35">
        <f>AVERAGE(Table1323[[#This Row],[RULE OF LAW]],Table1323[[#This Row],[SECURITY &amp; SAFETY]],Table1323[[#This Row],[PERSONAL FREEDOM (minus S&amp;S and RoL)]],Table1323[[#This Row],[PERSONAL FREEDOM (minus S&amp;S and RoL)]])</f>
        <v>4.1170198175625154</v>
      </c>
      <c r="AX68" s="36">
        <v>6.16</v>
      </c>
      <c r="AY68" s="37">
        <f>AVERAGE(Table1323[[#This Row],[PERSONAL FREEDOM]:[ECONOMIC FREEDOM]])</f>
        <v>5.1385099087812574</v>
      </c>
      <c r="AZ68" s="38">
        <f t="shared" si="22"/>
        <v>148</v>
      </c>
      <c r="BA68" s="20">
        <f t="shared" si="23"/>
        <v>5.14</v>
      </c>
      <c r="BB68" s="35">
        <f>Table1323[[#This Row],[1 Rule of Law]]</f>
        <v>4.3</v>
      </c>
      <c r="BC68" s="35">
        <f>Table1323[[#This Row],[2 Security &amp; Safety]]</f>
        <v>7.3162274183982108</v>
      </c>
      <c r="BD68" s="35">
        <f t="shared" si="24"/>
        <v>2.425925925925926</v>
      </c>
    </row>
    <row r="69" spans="1:56" ht="15" customHeight="1" x14ac:dyDescent="0.2">
      <c r="A69" s="32" t="s">
        <v>52</v>
      </c>
      <c r="B69" s="33" t="s">
        <v>49</v>
      </c>
      <c r="C69" s="33" t="s">
        <v>49</v>
      </c>
      <c r="D69" s="33" t="s">
        <v>49</v>
      </c>
      <c r="E69" s="33">
        <v>7.8937290000000004</v>
      </c>
      <c r="F69" s="33">
        <v>9.5200000000000014</v>
      </c>
      <c r="G69" s="33">
        <v>10</v>
      </c>
      <c r="H69" s="33">
        <v>10</v>
      </c>
      <c r="I69" s="33">
        <v>7.5</v>
      </c>
      <c r="J69" s="33">
        <v>10</v>
      </c>
      <c r="K69" s="33">
        <v>9.6424066390783398</v>
      </c>
      <c r="L69" s="33">
        <f>AVERAGE(Table1323[[#This Row],[2Bi Disappearance]:[2Bv Terrorism Injured ]])</f>
        <v>9.4284813278156676</v>
      </c>
      <c r="M69" s="33">
        <v>10</v>
      </c>
      <c r="N69" s="33">
        <v>10</v>
      </c>
      <c r="O69" s="34">
        <v>10</v>
      </c>
      <c r="P69" s="34">
        <f>AVERAGE(Table1323[[#This Row],[2Ci Female Genital Mutilation]:[2Ciii Equal Inheritance Rights]])</f>
        <v>10</v>
      </c>
      <c r="Q69" s="33">
        <f t="shared" si="18"/>
        <v>9.6494937759385575</v>
      </c>
      <c r="R69" s="33">
        <v>10</v>
      </c>
      <c r="S69" s="33">
        <v>10</v>
      </c>
      <c r="T69" s="33">
        <v>10</v>
      </c>
      <c r="U69" s="33">
        <f t="shared" si="19"/>
        <v>10</v>
      </c>
      <c r="V69" s="33">
        <v>10</v>
      </c>
      <c r="W69" s="33">
        <v>10</v>
      </c>
      <c r="X69" s="33">
        <f>AVERAGE(Table1323[[#This Row],[4A Freedom to establish religious organizations]:[4B Autonomy of religious organizations]])</f>
        <v>10</v>
      </c>
      <c r="Y69" s="33">
        <v>10</v>
      </c>
      <c r="Z69" s="33">
        <v>10</v>
      </c>
      <c r="AA69" s="33">
        <v>10</v>
      </c>
      <c r="AB69" s="33">
        <v>10</v>
      </c>
      <c r="AC69" s="33">
        <v>10</v>
      </c>
      <c r="AD69" s="33">
        <f>AVERAGE(Table1323[[#This Row],[5Ci Political parties]:[5Ciii Educational, sporting and cultural organizations]])</f>
        <v>10</v>
      </c>
      <c r="AE69" s="33">
        <v>10</v>
      </c>
      <c r="AF69" s="33">
        <v>10</v>
      </c>
      <c r="AG69" s="33">
        <v>10</v>
      </c>
      <c r="AH69" s="33">
        <f>AVERAGE(Table1323[[#This Row],[5Di Political parties]:[5Diii Educational, sporting and cultural organizations5]])</f>
        <v>10</v>
      </c>
      <c r="AI69" s="33">
        <f>AVERAGE(Y69,Z69,AD69,AH69)</f>
        <v>10</v>
      </c>
      <c r="AJ69" s="14">
        <v>10</v>
      </c>
      <c r="AK69" s="15">
        <v>8.6666666666666661</v>
      </c>
      <c r="AL69" s="15">
        <v>8.5</v>
      </c>
      <c r="AM69" s="15">
        <v>10</v>
      </c>
      <c r="AN69" s="15">
        <v>10</v>
      </c>
      <c r="AO69" s="15">
        <f>AVERAGE(Table1323[[#This Row],[6Di Access to foreign television (cable/ satellite)]:[6Dii Access to foreign newspapers]])</f>
        <v>10</v>
      </c>
      <c r="AP69" s="15">
        <v>10</v>
      </c>
      <c r="AQ69" s="33">
        <f t="shared" si="20"/>
        <v>9.4333333333333336</v>
      </c>
      <c r="AR69" s="33">
        <v>10</v>
      </c>
      <c r="AS69" s="33">
        <v>10</v>
      </c>
      <c r="AT69" s="33">
        <v>10</v>
      </c>
      <c r="AU69" s="33">
        <f t="shared" si="17"/>
        <v>10</v>
      </c>
      <c r="AV69" s="33">
        <f t="shared" si="21"/>
        <v>10</v>
      </c>
      <c r="AW69" s="35">
        <f>AVERAGE(Table1323[[#This Row],[RULE OF LAW]],Table1323[[#This Row],[SECURITY &amp; SAFETY]],Table1323[[#This Row],[PERSONAL FREEDOM (minus S&amp;S and RoL)]],Table1323[[#This Row],[PERSONAL FREEDOM (minus S&amp;S and RoL)]])</f>
        <v>9.3291390273179733</v>
      </c>
      <c r="AX69" s="36">
        <v>7.59</v>
      </c>
      <c r="AY69" s="37">
        <f>AVERAGE(Table1323[[#This Row],[PERSONAL FREEDOM]:[ECONOMIC FREEDOM]])</f>
        <v>8.4595695136589875</v>
      </c>
      <c r="AZ69" s="38">
        <f t="shared" si="22"/>
        <v>10</v>
      </c>
      <c r="BA69" s="20">
        <f t="shared" si="23"/>
        <v>8.4600000000000009</v>
      </c>
      <c r="BB69" s="35">
        <f>Table1323[[#This Row],[1 Rule of Law]]</f>
        <v>7.8937290000000004</v>
      </c>
      <c r="BC69" s="35">
        <f>Table1323[[#This Row],[2 Security &amp; Safety]]</f>
        <v>9.6494937759385575</v>
      </c>
      <c r="BD69" s="35">
        <f t="shared" si="24"/>
        <v>9.8866666666666667</v>
      </c>
    </row>
    <row r="70" spans="1:56" ht="15" customHeight="1" x14ac:dyDescent="0.2">
      <c r="A70" s="32" t="s">
        <v>101</v>
      </c>
      <c r="B70" s="33" t="s">
        <v>49</v>
      </c>
      <c r="C70" s="33" t="s">
        <v>49</v>
      </c>
      <c r="D70" s="33" t="s">
        <v>49</v>
      </c>
      <c r="E70" s="33">
        <v>6.6965509999999995</v>
      </c>
      <c r="F70" s="33">
        <v>9.2000000000000011</v>
      </c>
      <c r="G70" s="33">
        <v>10</v>
      </c>
      <c r="H70" s="33">
        <v>8.8194553754131917</v>
      </c>
      <c r="I70" s="33">
        <v>5</v>
      </c>
      <c r="J70" s="33">
        <v>9.8251045000612134</v>
      </c>
      <c r="K70" s="33">
        <v>9.5540164751560948</v>
      </c>
      <c r="L70" s="33">
        <f>AVERAGE(Table1323[[#This Row],[2Bi Disappearance]:[2Bv Terrorism Injured ]])</f>
        <v>8.6397152701261</v>
      </c>
      <c r="M70" s="33">
        <v>9.5</v>
      </c>
      <c r="N70" s="33">
        <v>10</v>
      </c>
      <c r="O70" s="34">
        <v>10</v>
      </c>
      <c r="P70" s="34">
        <f>AVERAGE(Table1323[[#This Row],[2Ci Female Genital Mutilation]:[2Ciii Equal Inheritance Rights]])</f>
        <v>9.8333333333333339</v>
      </c>
      <c r="Q70" s="33">
        <f t="shared" si="18"/>
        <v>9.2243495344864783</v>
      </c>
      <c r="R70" s="33">
        <v>10</v>
      </c>
      <c r="S70" s="33">
        <v>0</v>
      </c>
      <c r="T70" s="33">
        <v>10</v>
      </c>
      <c r="U70" s="33">
        <f t="shared" si="19"/>
        <v>6.666666666666667</v>
      </c>
      <c r="V70" s="33">
        <v>10</v>
      </c>
      <c r="W70" s="33">
        <v>10</v>
      </c>
      <c r="X70" s="33">
        <f>AVERAGE(Table1323[[#This Row],[4A Freedom to establish religious organizations]:[4B Autonomy of religious organizations]])</f>
        <v>10</v>
      </c>
      <c r="Y70" s="33">
        <v>10</v>
      </c>
      <c r="Z70" s="33">
        <v>10</v>
      </c>
      <c r="AA70" s="33">
        <v>10</v>
      </c>
      <c r="AB70" s="33">
        <v>10</v>
      </c>
      <c r="AC70" s="33">
        <v>10</v>
      </c>
      <c r="AD70" s="33">
        <f>AVERAGE(Table1323[[#This Row],[5Ci Political parties]:[5Ciii Educational, sporting and cultural organizations]])</f>
        <v>10</v>
      </c>
      <c r="AE70" s="33">
        <v>7.5</v>
      </c>
      <c r="AF70" s="33">
        <v>10</v>
      </c>
      <c r="AG70" s="33">
        <v>7.5</v>
      </c>
      <c r="AH70" s="33">
        <f>AVERAGE(Table1323[[#This Row],[5Di Political parties]:[5Diii Educational, sporting and cultural organizations5]])</f>
        <v>8.3333333333333339</v>
      </c>
      <c r="AI70" s="33">
        <f>AVERAGE(Y70,Z70,AD70,AH70)</f>
        <v>9.5833333333333339</v>
      </c>
      <c r="AJ70" s="14">
        <v>10</v>
      </c>
      <c r="AK70" s="15">
        <v>7.666666666666667</v>
      </c>
      <c r="AL70" s="15">
        <v>6</v>
      </c>
      <c r="AM70" s="15">
        <v>10</v>
      </c>
      <c r="AN70" s="15">
        <v>10</v>
      </c>
      <c r="AO70" s="15">
        <f>AVERAGE(Table1323[[#This Row],[6Di Access to foreign television (cable/ satellite)]:[6Dii Access to foreign newspapers]])</f>
        <v>10</v>
      </c>
      <c r="AP70" s="15">
        <v>10</v>
      </c>
      <c r="AQ70" s="33">
        <f t="shared" si="20"/>
        <v>8.7333333333333343</v>
      </c>
      <c r="AR70" s="33" t="s">
        <v>49</v>
      </c>
      <c r="AS70" s="33">
        <v>10</v>
      </c>
      <c r="AT70" s="33">
        <v>10</v>
      </c>
      <c r="AU70" s="33">
        <f t="shared" si="17"/>
        <v>10</v>
      </c>
      <c r="AV70" s="33">
        <f t="shared" si="21"/>
        <v>10</v>
      </c>
      <c r="AW70" s="35">
        <f>AVERAGE(Table1323[[#This Row],[RULE OF LAW]],Table1323[[#This Row],[SECURITY &amp; SAFETY]],Table1323[[#This Row],[PERSONAL FREEDOM (minus S&amp;S and RoL)]],Table1323[[#This Row],[PERSONAL FREEDOM (minus S&amp;S and RoL)]])</f>
        <v>8.4785584669549525</v>
      </c>
      <c r="AX70" s="36">
        <v>7.3</v>
      </c>
      <c r="AY70" s="37">
        <f>AVERAGE(Table1323[[#This Row],[PERSONAL FREEDOM]:[ECONOMIC FREEDOM]])</f>
        <v>7.8892792334774757</v>
      </c>
      <c r="AZ70" s="38">
        <f t="shared" si="22"/>
        <v>40</v>
      </c>
      <c r="BA70" s="20">
        <f t="shared" si="23"/>
        <v>7.89</v>
      </c>
      <c r="BB70" s="35">
        <f>Table1323[[#This Row],[1 Rule of Law]]</f>
        <v>6.6965509999999995</v>
      </c>
      <c r="BC70" s="35">
        <f>Table1323[[#This Row],[2 Security &amp; Safety]]</f>
        <v>9.2243495344864783</v>
      </c>
      <c r="BD70" s="35">
        <f t="shared" si="24"/>
        <v>8.9966666666666661</v>
      </c>
    </row>
    <row r="71" spans="1:56" ht="15" customHeight="1" x14ac:dyDescent="0.2">
      <c r="A71" s="32" t="s">
        <v>79</v>
      </c>
      <c r="B71" s="33">
        <v>7.7999999999999989</v>
      </c>
      <c r="C71" s="33">
        <v>5.5880161359125555</v>
      </c>
      <c r="D71" s="33">
        <v>6.7294239904447455</v>
      </c>
      <c r="E71" s="33">
        <v>6.7</v>
      </c>
      <c r="F71" s="33">
        <v>9.64</v>
      </c>
      <c r="G71" s="33">
        <v>10</v>
      </c>
      <c r="H71" s="33">
        <v>10</v>
      </c>
      <c r="I71" s="33">
        <v>10</v>
      </c>
      <c r="J71" s="33">
        <v>10</v>
      </c>
      <c r="K71" s="33">
        <v>9.9900799202954662</v>
      </c>
      <c r="L71" s="33">
        <f>AVERAGE(Table1323[[#This Row],[2Bi Disappearance]:[2Bv Terrorism Injured ]])</f>
        <v>9.9980159840590925</v>
      </c>
      <c r="M71" s="33">
        <v>9.5</v>
      </c>
      <c r="N71" s="33">
        <v>10</v>
      </c>
      <c r="O71" s="34">
        <v>10</v>
      </c>
      <c r="P71" s="34">
        <f>AVERAGE(Table1323[[#This Row],[2Ci Female Genital Mutilation]:[2Ciii Equal Inheritance Rights]])</f>
        <v>9.8333333333333339</v>
      </c>
      <c r="Q71" s="33">
        <f t="shared" si="18"/>
        <v>9.8237831057974763</v>
      </c>
      <c r="R71" s="33">
        <v>10</v>
      </c>
      <c r="S71" s="33">
        <v>10</v>
      </c>
      <c r="T71" s="33">
        <v>10</v>
      </c>
      <c r="U71" s="33">
        <f t="shared" si="19"/>
        <v>10</v>
      </c>
      <c r="V71" s="33">
        <v>10</v>
      </c>
      <c r="W71" s="33">
        <v>10</v>
      </c>
      <c r="X71" s="33">
        <f>AVERAGE(Table1323[[#This Row],[4A Freedom to establish religious organizations]:[4B Autonomy of religious organizations]])</f>
        <v>10</v>
      </c>
      <c r="Y71" s="33">
        <v>10</v>
      </c>
      <c r="Z71" s="33">
        <v>10</v>
      </c>
      <c r="AA71" s="33">
        <v>10</v>
      </c>
      <c r="AB71" s="33">
        <v>10</v>
      </c>
      <c r="AC71" s="33">
        <v>10</v>
      </c>
      <c r="AD71" s="33">
        <f>AVERAGE(Table1323[[#This Row],[5Ci Political parties]:[5Ciii Educational, sporting and cultural organizations]])</f>
        <v>10</v>
      </c>
      <c r="AE71" s="33">
        <v>10</v>
      </c>
      <c r="AF71" s="33">
        <v>10</v>
      </c>
      <c r="AG71" s="33">
        <v>10</v>
      </c>
      <c r="AH71" s="33">
        <f>AVERAGE(Table1323[[#This Row],[5Di Political parties]:[5Diii Educational, sporting and cultural organizations5]])</f>
        <v>10</v>
      </c>
      <c r="AI71" s="33">
        <f>AVERAGE(Y71,Z71,AD71,AH71)</f>
        <v>10</v>
      </c>
      <c r="AJ71" s="14">
        <v>10</v>
      </c>
      <c r="AK71" s="15">
        <v>6.333333333333333</v>
      </c>
      <c r="AL71" s="15">
        <v>7.25</v>
      </c>
      <c r="AM71" s="15">
        <v>10</v>
      </c>
      <c r="AN71" s="15">
        <v>10</v>
      </c>
      <c r="AO71" s="15">
        <f>AVERAGE(Table1323[[#This Row],[6Di Access to foreign television (cable/ satellite)]:[6Dii Access to foreign newspapers]])</f>
        <v>10</v>
      </c>
      <c r="AP71" s="15">
        <v>10</v>
      </c>
      <c r="AQ71" s="33">
        <f t="shared" si="20"/>
        <v>8.716666666666665</v>
      </c>
      <c r="AR71" s="33">
        <v>10</v>
      </c>
      <c r="AS71" s="33">
        <v>10</v>
      </c>
      <c r="AT71" s="33">
        <v>10</v>
      </c>
      <c r="AU71" s="33">
        <f t="shared" si="17"/>
        <v>10</v>
      </c>
      <c r="AV71" s="33">
        <f t="shared" si="21"/>
        <v>10</v>
      </c>
      <c r="AW71" s="35">
        <f>AVERAGE(Table1323[[#This Row],[RULE OF LAW]],Table1323[[#This Row],[SECURITY &amp; SAFETY]],Table1323[[#This Row],[PERSONAL FREEDOM (minus S&amp;S and RoL)]],Table1323[[#This Row],[PERSONAL FREEDOM (minus S&amp;S and RoL)]])</f>
        <v>9.0026124431160355</v>
      </c>
      <c r="AX71" s="36">
        <v>7.15</v>
      </c>
      <c r="AY71" s="37">
        <f>AVERAGE(Table1323[[#This Row],[PERSONAL FREEDOM]:[ECONOMIC FREEDOM]])</f>
        <v>8.076306221558017</v>
      </c>
      <c r="AZ71" s="38">
        <f t="shared" si="22"/>
        <v>31</v>
      </c>
      <c r="BA71" s="20">
        <f t="shared" si="23"/>
        <v>8.08</v>
      </c>
      <c r="BB71" s="35">
        <f>Table1323[[#This Row],[1 Rule of Law]]</f>
        <v>6.7</v>
      </c>
      <c r="BC71" s="35">
        <f>Table1323[[#This Row],[2 Security &amp; Safety]]</f>
        <v>9.8237831057974763</v>
      </c>
      <c r="BD71" s="35">
        <f t="shared" si="24"/>
        <v>9.7433333333333341</v>
      </c>
    </row>
    <row r="72" spans="1:56" ht="15" customHeight="1" x14ac:dyDescent="0.2">
      <c r="A72" s="32" t="s">
        <v>102</v>
      </c>
      <c r="B72" s="33">
        <v>4.4333333333333336</v>
      </c>
      <c r="C72" s="33">
        <v>5.0720362405380719</v>
      </c>
      <c r="D72" s="33">
        <v>4.1809107977975684</v>
      </c>
      <c r="E72" s="33">
        <v>4.6000000000000005</v>
      </c>
      <c r="F72" s="33">
        <v>0</v>
      </c>
      <c r="G72" s="33">
        <v>10</v>
      </c>
      <c r="H72" s="33">
        <v>10</v>
      </c>
      <c r="I72" s="33">
        <v>5</v>
      </c>
      <c r="J72" s="33">
        <v>10</v>
      </c>
      <c r="K72" s="33">
        <v>10</v>
      </c>
      <c r="L72" s="33">
        <f>AVERAGE(Table1323[[#This Row],[2Bi Disappearance]:[2Bv Terrorism Injured ]])</f>
        <v>9</v>
      </c>
      <c r="M72" s="33">
        <v>10</v>
      </c>
      <c r="N72" s="33">
        <v>10</v>
      </c>
      <c r="O72" s="34">
        <v>10</v>
      </c>
      <c r="P72" s="34">
        <f>AVERAGE(Table1323[[#This Row],[2Ci Female Genital Mutilation]:[2Ciii Equal Inheritance Rights]])</f>
        <v>10</v>
      </c>
      <c r="Q72" s="33">
        <f t="shared" si="18"/>
        <v>6.333333333333333</v>
      </c>
      <c r="R72" s="33">
        <v>10</v>
      </c>
      <c r="S72" s="33">
        <v>10</v>
      </c>
      <c r="T72" s="33">
        <v>10</v>
      </c>
      <c r="U72" s="33">
        <f t="shared" si="19"/>
        <v>10</v>
      </c>
      <c r="V72" s="33" t="s">
        <v>49</v>
      </c>
      <c r="W72" s="33" t="s">
        <v>49</v>
      </c>
      <c r="X72" s="33" t="s">
        <v>49</v>
      </c>
      <c r="Y72" s="33" t="s">
        <v>49</v>
      </c>
      <c r="Z72" s="33" t="s">
        <v>49</v>
      </c>
      <c r="AA72" s="33" t="s">
        <v>49</v>
      </c>
      <c r="AB72" s="33" t="s">
        <v>49</v>
      </c>
      <c r="AC72" s="33" t="s">
        <v>49</v>
      </c>
      <c r="AD72" s="33" t="s">
        <v>49</v>
      </c>
      <c r="AE72" s="33" t="s">
        <v>49</v>
      </c>
      <c r="AF72" s="33" t="s">
        <v>49</v>
      </c>
      <c r="AG72" s="33" t="s">
        <v>49</v>
      </c>
      <c r="AH72" s="33" t="s">
        <v>49</v>
      </c>
      <c r="AI72" s="33" t="s">
        <v>49</v>
      </c>
      <c r="AJ72" s="14">
        <v>10</v>
      </c>
      <c r="AK72" s="15">
        <v>9</v>
      </c>
      <c r="AL72" s="15">
        <v>8.5</v>
      </c>
      <c r="AM72" s="15" t="s">
        <v>49</v>
      </c>
      <c r="AN72" s="15" t="s">
        <v>49</v>
      </c>
      <c r="AO72" s="15" t="s">
        <v>49</v>
      </c>
      <c r="AP72" s="15" t="s">
        <v>49</v>
      </c>
      <c r="AQ72" s="33">
        <f t="shared" si="20"/>
        <v>9.1666666666666661</v>
      </c>
      <c r="AR72" s="33">
        <v>10</v>
      </c>
      <c r="AS72" s="33">
        <v>0</v>
      </c>
      <c r="AT72" s="33">
        <v>10</v>
      </c>
      <c r="AU72" s="33">
        <f t="shared" si="17"/>
        <v>5</v>
      </c>
      <c r="AV72" s="33">
        <f t="shared" si="21"/>
        <v>7.5</v>
      </c>
      <c r="AW72" s="35">
        <f>AVERAGE(Table1323[[#This Row],[RULE OF LAW]],Table1323[[#This Row],[SECURITY &amp; SAFETY]],Table1323[[#This Row],[PERSONAL FREEDOM (minus S&amp;S and RoL)]],Table1323[[#This Row],[PERSONAL FREEDOM (minus S&amp;S and RoL)]])</f>
        <v>7.1777777777777771</v>
      </c>
      <c r="AX72" s="36">
        <v>7</v>
      </c>
      <c r="AY72" s="37">
        <f>AVERAGE(Table1323[[#This Row],[PERSONAL FREEDOM]:[ECONOMIC FREEDOM]])</f>
        <v>7.0888888888888886</v>
      </c>
      <c r="AZ72" s="38">
        <f t="shared" si="22"/>
        <v>69</v>
      </c>
      <c r="BA72" s="20">
        <f t="shared" si="23"/>
        <v>7.09</v>
      </c>
      <c r="BB72" s="35">
        <f>Table1323[[#This Row],[1 Rule of Law]]</f>
        <v>4.6000000000000005</v>
      </c>
      <c r="BC72" s="35">
        <f>Table1323[[#This Row],[2 Security &amp; Safety]]</f>
        <v>6.333333333333333</v>
      </c>
      <c r="BD72" s="35">
        <f t="shared" si="24"/>
        <v>8.8888888888888875</v>
      </c>
    </row>
    <row r="73" spans="1:56" ht="15" customHeight="1" x14ac:dyDescent="0.2">
      <c r="A73" s="32" t="s">
        <v>81</v>
      </c>
      <c r="B73" s="33">
        <v>7.3</v>
      </c>
      <c r="C73" s="33">
        <v>7.7049915541808032</v>
      </c>
      <c r="D73" s="33">
        <v>6.7786770500056583</v>
      </c>
      <c r="E73" s="33">
        <v>7.3</v>
      </c>
      <c r="F73" s="33">
        <v>9.8400000000000016</v>
      </c>
      <c r="G73" s="33">
        <v>10</v>
      </c>
      <c r="H73" s="33">
        <v>10</v>
      </c>
      <c r="I73" s="33">
        <v>10</v>
      </c>
      <c r="J73" s="33">
        <v>10</v>
      </c>
      <c r="K73" s="33">
        <v>10</v>
      </c>
      <c r="L73" s="33">
        <f>AVERAGE(Table1323[[#This Row],[2Bi Disappearance]:[2Bv Terrorism Injured ]])</f>
        <v>10</v>
      </c>
      <c r="M73" s="33">
        <v>10</v>
      </c>
      <c r="N73" s="33">
        <v>10</v>
      </c>
      <c r="O73" s="34">
        <v>10</v>
      </c>
      <c r="P73" s="34">
        <f>AVERAGE(Table1323[[#This Row],[2Ci Female Genital Mutilation]:[2Ciii Equal Inheritance Rights]])</f>
        <v>10</v>
      </c>
      <c r="Q73" s="33">
        <f t="shared" si="18"/>
        <v>9.9466666666666672</v>
      </c>
      <c r="R73" s="33">
        <v>10</v>
      </c>
      <c r="S73" s="33">
        <v>10</v>
      </c>
      <c r="T73" s="33">
        <v>10</v>
      </c>
      <c r="U73" s="33">
        <f t="shared" si="19"/>
        <v>10</v>
      </c>
      <c r="V73" s="33">
        <v>5</v>
      </c>
      <c r="W73" s="33">
        <v>6.666666666666667</v>
      </c>
      <c r="X73" s="33">
        <f>AVERAGE(Table1323[[#This Row],[4A Freedom to establish religious organizations]:[4B Autonomy of religious organizations]])</f>
        <v>5.8333333333333339</v>
      </c>
      <c r="Y73" s="33">
        <v>10</v>
      </c>
      <c r="Z73" s="33">
        <v>10</v>
      </c>
      <c r="AA73" s="33">
        <v>3.3333333333333335</v>
      </c>
      <c r="AB73" s="33">
        <v>10</v>
      </c>
      <c r="AC73" s="33">
        <v>6.666666666666667</v>
      </c>
      <c r="AD73" s="33">
        <f>AVERAGE(Table1323[[#This Row],[5Ci Political parties]:[5Ciii Educational, sporting and cultural organizations]])</f>
        <v>6.666666666666667</v>
      </c>
      <c r="AE73" s="33">
        <v>5</v>
      </c>
      <c r="AF73" s="33">
        <v>5</v>
      </c>
      <c r="AG73" s="33">
        <v>5</v>
      </c>
      <c r="AH73" s="33">
        <f>AVERAGE(Table1323[[#This Row],[5Di Political parties]:[5Diii Educational, sporting and cultural organizations5]])</f>
        <v>5</v>
      </c>
      <c r="AI73" s="33">
        <f t="shared" ref="AI73:AI78" si="25">AVERAGE(Y73,Z73,AD73,AH73)</f>
        <v>7.916666666666667</v>
      </c>
      <c r="AJ73" s="14">
        <v>10</v>
      </c>
      <c r="AK73" s="15">
        <v>9.3333333333333339</v>
      </c>
      <c r="AL73" s="15">
        <v>6.75</v>
      </c>
      <c r="AM73" s="15">
        <v>10</v>
      </c>
      <c r="AN73" s="15">
        <v>10</v>
      </c>
      <c r="AO73" s="15">
        <f>AVERAGE(Table1323[[#This Row],[6Di Access to foreign television (cable/ satellite)]:[6Dii Access to foreign newspapers]])</f>
        <v>10</v>
      </c>
      <c r="AP73" s="15">
        <v>10</v>
      </c>
      <c r="AQ73" s="33">
        <f t="shared" si="20"/>
        <v>9.2166666666666668</v>
      </c>
      <c r="AR73" s="33">
        <v>10</v>
      </c>
      <c r="AS73" s="33">
        <v>10</v>
      </c>
      <c r="AT73" s="33">
        <v>10</v>
      </c>
      <c r="AU73" s="33">
        <f t="shared" si="17"/>
        <v>10</v>
      </c>
      <c r="AV73" s="33">
        <f t="shared" si="21"/>
        <v>10</v>
      </c>
      <c r="AW73" s="35">
        <f>AVERAGE(Table1323[[#This Row],[RULE OF LAW]],Table1323[[#This Row],[SECURITY &amp; SAFETY]],Table1323[[#This Row],[PERSONAL FREEDOM (minus S&amp;S and RoL)]],Table1323[[#This Row],[PERSONAL FREEDOM (minus S&amp;S and RoL)]])</f>
        <v>8.6083333333333343</v>
      </c>
      <c r="AX73" s="36">
        <v>7.53</v>
      </c>
      <c r="AY73" s="37">
        <f>AVERAGE(Table1323[[#This Row],[PERSONAL FREEDOM]:[ECONOMIC FREEDOM]])</f>
        <v>8.0691666666666677</v>
      </c>
      <c r="AZ73" s="38">
        <f t="shared" si="22"/>
        <v>32</v>
      </c>
      <c r="BA73" s="20">
        <f t="shared" si="23"/>
        <v>8.07</v>
      </c>
      <c r="BB73" s="35">
        <f>Table1323[[#This Row],[1 Rule of Law]]</f>
        <v>7.3</v>
      </c>
      <c r="BC73" s="35">
        <f>Table1323[[#This Row],[2 Security &amp; Safety]]</f>
        <v>9.9466666666666672</v>
      </c>
      <c r="BD73" s="35">
        <f t="shared" si="24"/>
        <v>8.5933333333333355</v>
      </c>
    </row>
    <row r="74" spans="1:56" ht="15" customHeight="1" x14ac:dyDescent="0.2">
      <c r="A74" s="32" t="s">
        <v>154</v>
      </c>
      <c r="B74" s="33">
        <v>4.2333333333333334</v>
      </c>
      <c r="C74" s="33">
        <v>6.4531352171191916</v>
      </c>
      <c r="D74" s="33">
        <v>5.166635347751817</v>
      </c>
      <c r="E74" s="33">
        <v>5.3000000000000007</v>
      </c>
      <c r="F74" s="33">
        <v>9.32</v>
      </c>
      <c r="G74" s="33">
        <v>10</v>
      </c>
      <c r="H74" s="33">
        <v>10</v>
      </c>
      <c r="I74" s="33">
        <v>10</v>
      </c>
      <c r="J74" s="33">
        <v>9.9448762471749088</v>
      </c>
      <c r="K74" s="33">
        <v>9.867702993219778</v>
      </c>
      <c r="L74" s="33">
        <f>AVERAGE(Table1323[[#This Row],[2Bi Disappearance]:[2Bv Terrorism Injured ]])</f>
        <v>9.9625158480789384</v>
      </c>
      <c r="M74" s="33">
        <v>9.5</v>
      </c>
      <c r="N74" s="33">
        <v>5</v>
      </c>
      <c r="O74" s="34">
        <v>5</v>
      </c>
      <c r="P74" s="34">
        <f>AVERAGE(Table1323[[#This Row],[2Ci Female Genital Mutilation]:[2Ciii Equal Inheritance Rights]])</f>
        <v>6.5</v>
      </c>
      <c r="Q74" s="33">
        <f t="shared" si="18"/>
        <v>8.5941719493596462</v>
      </c>
      <c r="R74" s="33">
        <v>0</v>
      </c>
      <c r="S74" s="33">
        <v>10</v>
      </c>
      <c r="T74" s="33">
        <v>5</v>
      </c>
      <c r="U74" s="33">
        <f t="shared" si="19"/>
        <v>5</v>
      </c>
      <c r="V74" s="33">
        <v>2.5</v>
      </c>
      <c r="W74" s="33">
        <v>0</v>
      </c>
      <c r="X74" s="33">
        <f>AVERAGE(Table1323[[#This Row],[4A Freedom to establish religious organizations]:[4B Autonomy of religious organizations]])</f>
        <v>1.25</v>
      </c>
      <c r="Y74" s="33">
        <v>2.5</v>
      </c>
      <c r="Z74" s="33">
        <v>2.5</v>
      </c>
      <c r="AA74" s="33">
        <v>0</v>
      </c>
      <c r="AB74" s="33">
        <v>3.3333333333333335</v>
      </c>
      <c r="AC74" s="33">
        <v>0</v>
      </c>
      <c r="AD74" s="33">
        <f>AVERAGE(Table1323[[#This Row],[5Ci Political parties]:[5Ciii Educational, sporting and cultural organizations]])</f>
        <v>1.1111111111111112</v>
      </c>
      <c r="AE74" s="33">
        <v>0</v>
      </c>
      <c r="AF74" s="33">
        <v>7.5</v>
      </c>
      <c r="AG74" s="33">
        <v>5</v>
      </c>
      <c r="AH74" s="33">
        <f>AVERAGE(Table1323[[#This Row],[5Di Political parties]:[5Diii Educational, sporting and cultural organizations5]])</f>
        <v>4.166666666666667</v>
      </c>
      <c r="AI74" s="33">
        <f t="shared" si="25"/>
        <v>2.5694444444444446</v>
      </c>
      <c r="AJ74" s="14">
        <v>10</v>
      </c>
      <c r="AK74" s="15">
        <v>3</v>
      </c>
      <c r="AL74" s="15">
        <v>4</v>
      </c>
      <c r="AM74" s="15">
        <v>10</v>
      </c>
      <c r="AN74" s="15">
        <v>10</v>
      </c>
      <c r="AO74" s="15">
        <f>AVERAGE(Table1323[[#This Row],[6Di Access to foreign television (cable/ satellite)]:[6Dii Access to foreign newspapers]])</f>
        <v>10</v>
      </c>
      <c r="AP74" s="15">
        <v>6.666666666666667</v>
      </c>
      <c r="AQ74" s="33">
        <f t="shared" si="20"/>
        <v>6.7333333333333325</v>
      </c>
      <c r="AR74" s="33">
        <v>0</v>
      </c>
      <c r="AS74" s="33">
        <v>10</v>
      </c>
      <c r="AT74" s="33">
        <v>10</v>
      </c>
      <c r="AU74" s="33">
        <f t="shared" si="17"/>
        <v>10</v>
      </c>
      <c r="AV74" s="33">
        <f t="shared" si="21"/>
        <v>5</v>
      </c>
      <c r="AW74" s="35">
        <f>AVERAGE(Table1323[[#This Row],[RULE OF LAW]],Table1323[[#This Row],[SECURITY &amp; SAFETY]],Table1323[[#This Row],[PERSONAL FREEDOM (minus S&amp;S and RoL)]],Table1323[[#This Row],[PERSONAL FREEDOM (minus S&amp;S and RoL)]])</f>
        <v>5.5288207651176897</v>
      </c>
      <c r="AX74" s="36">
        <v>7.77</v>
      </c>
      <c r="AY74" s="37">
        <f>AVERAGE(Table1323[[#This Row],[PERSONAL FREEDOM]:[ECONOMIC FREEDOM]])</f>
        <v>6.6494103825588446</v>
      </c>
      <c r="AZ74" s="38">
        <f t="shared" si="22"/>
        <v>95</v>
      </c>
      <c r="BA74" s="20">
        <f t="shared" si="23"/>
        <v>6.65</v>
      </c>
      <c r="BB74" s="35">
        <f>Table1323[[#This Row],[1 Rule of Law]]</f>
        <v>5.3000000000000007</v>
      </c>
      <c r="BC74" s="35">
        <f>Table1323[[#This Row],[2 Security &amp; Safety]]</f>
        <v>8.5941719493596462</v>
      </c>
      <c r="BD74" s="35">
        <f t="shared" si="24"/>
        <v>4.1105555555555551</v>
      </c>
    </row>
    <row r="75" spans="1:56" ht="15" customHeight="1" x14ac:dyDescent="0.2">
      <c r="A75" s="32" t="s">
        <v>160</v>
      </c>
      <c r="B75" s="33">
        <v>4.2333333333333334</v>
      </c>
      <c r="C75" s="33">
        <v>4.8573719765780181</v>
      </c>
      <c r="D75" s="33">
        <v>4.5671159942887121</v>
      </c>
      <c r="E75" s="33">
        <v>4.6000000000000005</v>
      </c>
      <c r="F75" s="33">
        <v>6.5200000000000005</v>
      </c>
      <c r="G75" s="33">
        <v>10</v>
      </c>
      <c r="H75" s="33">
        <v>10</v>
      </c>
      <c r="I75" s="33">
        <v>7.5</v>
      </c>
      <c r="J75" s="33">
        <v>10</v>
      </c>
      <c r="K75" s="33">
        <v>10</v>
      </c>
      <c r="L75" s="33">
        <f>AVERAGE(Table1323[[#This Row],[2Bi Disappearance]:[2Bv Terrorism Injured ]])</f>
        <v>9.5</v>
      </c>
      <c r="M75" s="33">
        <v>10</v>
      </c>
      <c r="N75" s="33">
        <v>10</v>
      </c>
      <c r="O75" s="34">
        <v>10</v>
      </c>
      <c r="P75" s="34">
        <f>AVERAGE(Table1323[[#This Row],[2Ci Female Genital Mutilation]:[2Ciii Equal Inheritance Rights]])</f>
        <v>10</v>
      </c>
      <c r="Q75" s="33">
        <f t="shared" si="18"/>
        <v>8.6733333333333338</v>
      </c>
      <c r="R75" s="33">
        <v>5</v>
      </c>
      <c r="S75" s="33">
        <v>5</v>
      </c>
      <c r="T75" s="33">
        <v>10</v>
      </c>
      <c r="U75" s="33">
        <f t="shared" si="19"/>
        <v>6.666666666666667</v>
      </c>
      <c r="V75" s="33">
        <v>7.5</v>
      </c>
      <c r="W75" s="33">
        <v>6.666666666666667</v>
      </c>
      <c r="X75" s="33">
        <f>AVERAGE(Table1323[[#This Row],[4A Freedom to establish religious organizations]:[4B Autonomy of religious organizations]])</f>
        <v>7.0833333333333339</v>
      </c>
      <c r="Y75" s="33">
        <v>2.5</v>
      </c>
      <c r="Z75" s="33">
        <v>5</v>
      </c>
      <c r="AA75" s="33">
        <v>3.3333333333333335</v>
      </c>
      <c r="AB75" s="33">
        <v>6.666666666666667</v>
      </c>
      <c r="AC75" s="33">
        <v>3.3333333333333335</v>
      </c>
      <c r="AD75" s="33">
        <f>AVERAGE(Table1323[[#This Row],[5Ci Political parties]:[5Ciii Educational, sporting and cultural organizations]])</f>
        <v>4.4444444444444446</v>
      </c>
      <c r="AE75" s="33">
        <v>5</v>
      </c>
      <c r="AF75" s="33">
        <v>7.5</v>
      </c>
      <c r="AG75" s="33">
        <v>10</v>
      </c>
      <c r="AH75" s="33">
        <f>AVERAGE(Table1323[[#This Row],[5Di Political parties]:[5Diii Educational, sporting and cultural organizations5]])</f>
        <v>7.5</v>
      </c>
      <c r="AI75" s="33">
        <f t="shared" si="25"/>
        <v>4.8611111111111107</v>
      </c>
      <c r="AJ75" s="14">
        <v>10</v>
      </c>
      <c r="AK75" s="15">
        <v>1.3333333333333333</v>
      </c>
      <c r="AL75" s="15">
        <v>2.5</v>
      </c>
      <c r="AM75" s="15">
        <v>6.666666666666667</v>
      </c>
      <c r="AN75" s="15">
        <v>6.666666666666667</v>
      </c>
      <c r="AO75" s="15">
        <f>AVERAGE(Table1323[[#This Row],[6Di Access to foreign television (cable/ satellite)]:[6Dii Access to foreign newspapers]])</f>
        <v>6.666666666666667</v>
      </c>
      <c r="AP75" s="15">
        <v>10</v>
      </c>
      <c r="AQ75" s="33">
        <f t="shared" si="20"/>
        <v>6.1</v>
      </c>
      <c r="AR75" s="33">
        <v>10</v>
      </c>
      <c r="AS75" s="33">
        <v>10</v>
      </c>
      <c r="AT75" s="33">
        <v>10</v>
      </c>
      <c r="AU75" s="33">
        <f t="shared" si="17"/>
        <v>10</v>
      </c>
      <c r="AV75" s="33">
        <f t="shared" si="21"/>
        <v>10</v>
      </c>
      <c r="AW75" s="35">
        <f>AVERAGE(Table1323[[#This Row],[RULE OF LAW]],Table1323[[#This Row],[SECURITY &amp; SAFETY]],Table1323[[#This Row],[PERSONAL FREEDOM (minus S&amp;S and RoL)]],Table1323[[#This Row],[PERSONAL FREEDOM (minus S&amp;S and RoL)]])</f>
        <v>6.7894444444444435</v>
      </c>
      <c r="AX75" s="36">
        <v>6.96</v>
      </c>
      <c r="AY75" s="37">
        <f>AVERAGE(Table1323[[#This Row],[PERSONAL FREEDOM]:[ECONOMIC FREEDOM]])</f>
        <v>6.8747222222222213</v>
      </c>
      <c r="AZ75" s="38">
        <f t="shared" si="22"/>
        <v>81</v>
      </c>
      <c r="BA75" s="20">
        <f t="shared" si="23"/>
        <v>6.87</v>
      </c>
      <c r="BB75" s="35">
        <f>Table1323[[#This Row],[1 Rule of Law]]</f>
        <v>4.6000000000000005</v>
      </c>
      <c r="BC75" s="35">
        <f>Table1323[[#This Row],[2 Security &amp; Safety]]</f>
        <v>8.6733333333333338</v>
      </c>
      <c r="BD75" s="35">
        <f t="shared" si="24"/>
        <v>6.9422222222222221</v>
      </c>
    </row>
    <row r="76" spans="1:56" ht="15" customHeight="1" x14ac:dyDescent="0.2">
      <c r="A76" s="32" t="s">
        <v>128</v>
      </c>
      <c r="B76" s="33">
        <v>4.0999999999999996</v>
      </c>
      <c r="C76" s="33">
        <v>4.7368029386929091</v>
      </c>
      <c r="D76" s="33">
        <v>3.9798685956025581</v>
      </c>
      <c r="E76" s="33">
        <v>4.3</v>
      </c>
      <c r="F76" s="33">
        <v>7.8000000000000007</v>
      </c>
      <c r="G76" s="33">
        <v>10</v>
      </c>
      <c r="H76" s="33">
        <v>10</v>
      </c>
      <c r="I76" s="33">
        <v>2.5</v>
      </c>
      <c r="J76" s="33">
        <v>9.8436703515868587</v>
      </c>
      <c r="K76" s="33">
        <v>9.2150606074413925</v>
      </c>
      <c r="L76" s="33">
        <f>AVERAGE(Table1323[[#This Row],[2Bi Disappearance]:[2Bv Terrorism Injured ]])</f>
        <v>8.3117461918056499</v>
      </c>
      <c r="M76" s="33">
        <v>6</v>
      </c>
      <c r="N76" s="33">
        <v>10</v>
      </c>
      <c r="O76" s="34">
        <v>5</v>
      </c>
      <c r="P76" s="34">
        <f>AVERAGE(Table1323[[#This Row],[2Ci Female Genital Mutilation]:[2Ciii Equal Inheritance Rights]])</f>
        <v>7</v>
      </c>
      <c r="Q76" s="33">
        <f t="shared" si="18"/>
        <v>7.7039153972685499</v>
      </c>
      <c r="R76" s="33">
        <v>5</v>
      </c>
      <c r="S76" s="33">
        <v>0</v>
      </c>
      <c r="T76" s="33">
        <v>10</v>
      </c>
      <c r="U76" s="33">
        <f t="shared" si="19"/>
        <v>5</v>
      </c>
      <c r="V76" s="33">
        <v>10</v>
      </c>
      <c r="W76" s="33">
        <v>10</v>
      </c>
      <c r="X76" s="33">
        <f>AVERAGE(Table1323[[#This Row],[4A Freedom to establish religious organizations]:[4B Autonomy of religious organizations]])</f>
        <v>10</v>
      </c>
      <c r="Y76" s="33">
        <v>10</v>
      </c>
      <c r="Z76" s="33">
        <v>7.5</v>
      </c>
      <c r="AA76" s="33">
        <v>6.666666666666667</v>
      </c>
      <c r="AB76" s="33">
        <v>6.666666666666667</v>
      </c>
      <c r="AC76" s="33">
        <v>10</v>
      </c>
      <c r="AD76" s="33">
        <f>AVERAGE(Table1323[[#This Row],[5Ci Political parties]:[5Ciii Educational, sporting and cultural organizations]])</f>
        <v>7.7777777777777786</v>
      </c>
      <c r="AE76" s="33">
        <v>7.5</v>
      </c>
      <c r="AF76" s="33">
        <v>7.5</v>
      </c>
      <c r="AG76" s="33">
        <v>10</v>
      </c>
      <c r="AH76" s="33">
        <f>AVERAGE(Table1323[[#This Row],[5Di Political parties]:[5Diii Educational, sporting and cultural organizations5]])</f>
        <v>8.3333333333333339</v>
      </c>
      <c r="AI76" s="33">
        <f t="shared" si="25"/>
        <v>8.4027777777777786</v>
      </c>
      <c r="AJ76" s="14">
        <v>10</v>
      </c>
      <c r="AK76" s="15">
        <v>3</v>
      </c>
      <c r="AL76" s="15">
        <v>4.75</v>
      </c>
      <c r="AM76" s="15">
        <v>10</v>
      </c>
      <c r="AN76" s="15">
        <v>10</v>
      </c>
      <c r="AO76" s="15">
        <f>AVERAGE(Table1323[[#This Row],[6Di Access to foreign television (cable/ satellite)]:[6Dii Access to foreign newspapers]])</f>
        <v>10</v>
      </c>
      <c r="AP76" s="15">
        <v>10</v>
      </c>
      <c r="AQ76" s="33">
        <f t="shared" si="20"/>
        <v>7.55</v>
      </c>
      <c r="AR76" s="33">
        <v>5</v>
      </c>
      <c r="AS76" s="33">
        <v>0</v>
      </c>
      <c r="AT76" s="33">
        <v>10</v>
      </c>
      <c r="AU76" s="33">
        <f t="shared" si="17"/>
        <v>5</v>
      </c>
      <c r="AV76" s="33">
        <f t="shared" si="21"/>
        <v>5</v>
      </c>
      <c r="AW76" s="35">
        <f>AVERAGE(Table1323[[#This Row],[RULE OF LAW]],Table1323[[#This Row],[SECURITY &amp; SAFETY]],Table1323[[#This Row],[PERSONAL FREEDOM (minus S&amp;S and RoL)]],Table1323[[#This Row],[PERSONAL FREEDOM (minus S&amp;S and RoL)]])</f>
        <v>6.596256627094915</v>
      </c>
      <c r="AX76" s="36">
        <v>7.03</v>
      </c>
      <c r="AY76" s="37">
        <f>AVERAGE(Table1323[[#This Row],[PERSONAL FREEDOM]:[ECONOMIC FREEDOM]])</f>
        <v>6.8131283135474572</v>
      </c>
      <c r="AZ76" s="38">
        <f t="shared" si="22"/>
        <v>85</v>
      </c>
      <c r="BA76" s="20">
        <f t="shared" si="23"/>
        <v>6.81</v>
      </c>
      <c r="BB76" s="35">
        <f>Table1323[[#This Row],[1 Rule of Law]]</f>
        <v>4.3</v>
      </c>
      <c r="BC76" s="35">
        <f>Table1323[[#This Row],[2 Security &amp; Safety]]</f>
        <v>7.7039153972685499</v>
      </c>
      <c r="BD76" s="35">
        <f t="shared" si="24"/>
        <v>7.1905555555555569</v>
      </c>
    </row>
    <row r="77" spans="1:56" ht="15" customHeight="1" x14ac:dyDescent="0.2">
      <c r="A77" s="32" t="s">
        <v>86</v>
      </c>
      <c r="B77" s="33">
        <v>7.7333333333333334</v>
      </c>
      <c r="C77" s="33">
        <v>7.1686028093969067</v>
      </c>
      <c r="D77" s="33">
        <v>7.558376706796901</v>
      </c>
      <c r="E77" s="33">
        <v>7.5</v>
      </c>
      <c r="F77" s="33">
        <v>9.64</v>
      </c>
      <c r="G77" s="33">
        <v>10</v>
      </c>
      <c r="H77" s="33">
        <v>10</v>
      </c>
      <c r="I77" s="33">
        <v>7.5</v>
      </c>
      <c r="J77" s="33">
        <v>10</v>
      </c>
      <c r="K77" s="33">
        <v>10</v>
      </c>
      <c r="L77" s="33">
        <f>AVERAGE(Table1323[[#This Row],[2Bi Disappearance]:[2Bv Terrorism Injured ]])</f>
        <v>9.5</v>
      </c>
      <c r="M77" s="33" t="s">
        <v>49</v>
      </c>
      <c r="N77" s="33">
        <v>10</v>
      </c>
      <c r="O77" s="34">
        <v>10</v>
      </c>
      <c r="P77" s="34">
        <f>AVERAGE(Table1323[[#This Row],[2Ci Female Genital Mutilation]:[2Ciii Equal Inheritance Rights]])</f>
        <v>10</v>
      </c>
      <c r="Q77" s="33">
        <f t="shared" si="18"/>
        <v>9.7133333333333329</v>
      </c>
      <c r="R77" s="33">
        <v>5</v>
      </c>
      <c r="S77" s="33">
        <v>10</v>
      </c>
      <c r="T77" s="33">
        <v>10</v>
      </c>
      <c r="U77" s="33">
        <f t="shared" si="19"/>
        <v>8.3333333333333339</v>
      </c>
      <c r="V77" s="33">
        <v>10</v>
      </c>
      <c r="W77" s="33">
        <v>10</v>
      </c>
      <c r="X77" s="33">
        <f>AVERAGE(Table1323[[#This Row],[4A Freedom to establish religious organizations]:[4B Autonomy of religious organizations]])</f>
        <v>10</v>
      </c>
      <c r="Y77" s="33">
        <v>10</v>
      </c>
      <c r="Z77" s="33">
        <v>10</v>
      </c>
      <c r="AA77" s="33">
        <v>10</v>
      </c>
      <c r="AB77" s="33">
        <v>6.666666666666667</v>
      </c>
      <c r="AC77" s="33">
        <v>6.666666666666667</v>
      </c>
      <c r="AD77" s="33">
        <f>AVERAGE(Table1323[[#This Row],[5Ci Political parties]:[5Ciii Educational, sporting and cultural organizations]])</f>
        <v>7.7777777777777786</v>
      </c>
      <c r="AE77" s="33">
        <v>10</v>
      </c>
      <c r="AF77" s="33">
        <v>10</v>
      </c>
      <c r="AG77" s="33">
        <v>10</v>
      </c>
      <c r="AH77" s="33">
        <f>AVERAGE(Table1323[[#This Row],[5Di Political parties]:[5Diii Educational, sporting and cultural organizations5]])</f>
        <v>10</v>
      </c>
      <c r="AI77" s="33">
        <f t="shared" si="25"/>
        <v>9.4444444444444446</v>
      </c>
      <c r="AJ77" s="14">
        <v>10</v>
      </c>
      <c r="AK77" s="15">
        <v>7</v>
      </c>
      <c r="AL77" s="15">
        <v>7</v>
      </c>
      <c r="AM77" s="15">
        <v>10</v>
      </c>
      <c r="AN77" s="15">
        <v>10</v>
      </c>
      <c r="AO77" s="15">
        <f>AVERAGE(Table1323[[#This Row],[6Di Access to foreign television (cable/ satellite)]:[6Dii Access to foreign newspapers]])</f>
        <v>10</v>
      </c>
      <c r="AP77" s="15">
        <v>6.666666666666667</v>
      </c>
      <c r="AQ77" s="33">
        <f t="shared" si="20"/>
        <v>8.1333333333333329</v>
      </c>
      <c r="AR77" s="33">
        <v>10</v>
      </c>
      <c r="AS77" s="33">
        <v>10</v>
      </c>
      <c r="AT77" s="33">
        <v>10</v>
      </c>
      <c r="AU77" s="33">
        <f t="shared" si="17"/>
        <v>10</v>
      </c>
      <c r="AV77" s="33">
        <f t="shared" si="21"/>
        <v>10</v>
      </c>
      <c r="AW77" s="35">
        <f>AVERAGE(Table1323[[#This Row],[RULE OF LAW]],Table1323[[#This Row],[SECURITY &amp; SAFETY]],Table1323[[#This Row],[PERSONAL FREEDOM (minus S&amp;S and RoL)]],Table1323[[#This Row],[PERSONAL FREEDOM (minus S&amp;S and RoL)]])</f>
        <v>8.8944444444444439</v>
      </c>
      <c r="AX77" s="36">
        <v>7.47</v>
      </c>
      <c r="AY77" s="37">
        <f>AVERAGE(Table1323[[#This Row],[PERSONAL FREEDOM]:[ECONOMIC FREEDOM]])</f>
        <v>8.1822222222222223</v>
      </c>
      <c r="AZ77" s="38">
        <f t="shared" si="22"/>
        <v>24</v>
      </c>
      <c r="BA77" s="20">
        <f t="shared" si="23"/>
        <v>8.18</v>
      </c>
      <c r="BB77" s="35">
        <f>Table1323[[#This Row],[1 Rule of Law]]</f>
        <v>7.5</v>
      </c>
      <c r="BC77" s="35">
        <f>Table1323[[#This Row],[2 Security &amp; Safety]]</f>
        <v>9.7133333333333329</v>
      </c>
      <c r="BD77" s="35">
        <f t="shared" si="24"/>
        <v>9.1822222222222223</v>
      </c>
    </row>
    <row r="78" spans="1:56" ht="15" customHeight="1" x14ac:dyDescent="0.2">
      <c r="A78" s="32" t="s">
        <v>163</v>
      </c>
      <c r="B78" s="33" t="s">
        <v>49</v>
      </c>
      <c r="C78" s="33" t="s">
        <v>49</v>
      </c>
      <c r="D78" s="33" t="s">
        <v>49</v>
      </c>
      <c r="E78" s="33">
        <v>6.2340049999999998</v>
      </c>
      <c r="F78" s="33">
        <v>9.8400000000000016</v>
      </c>
      <c r="G78" s="33">
        <v>10</v>
      </c>
      <c r="H78" s="33">
        <v>10</v>
      </c>
      <c r="I78" s="33">
        <v>7.5</v>
      </c>
      <c r="J78" s="33">
        <v>10</v>
      </c>
      <c r="K78" s="33">
        <v>10</v>
      </c>
      <c r="L78" s="33">
        <f>AVERAGE(Table1323[[#This Row],[2Bi Disappearance]:[2Bv Terrorism Injured ]])</f>
        <v>9.5</v>
      </c>
      <c r="M78" s="33">
        <v>10</v>
      </c>
      <c r="N78" s="33">
        <v>5</v>
      </c>
      <c r="O78" s="34">
        <v>5</v>
      </c>
      <c r="P78" s="34">
        <f>AVERAGE(Table1323[[#This Row],[2Ci Female Genital Mutilation]:[2Ciii Equal Inheritance Rights]])</f>
        <v>6.666666666666667</v>
      </c>
      <c r="Q78" s="33">
        <f t="shared" si="18"/>
        <v>8.6688888888888904</v>
      </c>
      <c r="R78" s="33">
        <v>0</v>
      </c>
      <c r="S78" s="33">
        <v>10</v>
      </c>
      <c r="T78" s="33">
        <v>5</v>
      </c>
      <c r="U78" s="33">
        <f t="shared" si="19"/>
        <v>5</v>
      </c>
      <c r="V78" s="33">
        <v>5</v>
      </c>
      <c r="W78" s="33">
        <v>3.3333333333333335</v>
      </c>
      <c r="X78" s="33">
        <f>AVERAGE(Table1323[[#This Row],[4A Freedom to establish religious organizations]:[4B Autonomy of religious organizations]])</f>
        <v>4.166666666666667</v>
      </c>
      <c r="Y78" s="33">
        <v>7.5</v>
      </c>
      <c r="Z78" s="33">
        <v>5</v>
      </c>
      <c r="AA78" s="33">
        <v>3.3333333333333335</v>
      </c>
      <c r="AB78" s="33">
        <v>3.3333333333333335</v>
      </c>
      <c r="AC78" s="33">
        <v>3.3333333333333335</v>
      </c>
      <c r="AD78" s="33">
        <f>AVERAGE(Table1323[[#This Row],[5Ci Political parties]:[5Ciii Educational, sporting and cultural organizations]])</f>
        <v>3.3333333333333335</v>
      </c>
      <c r="AE78" s="33">
        <v>0</v>
      </c>
      <c r="AF78" s="33">
        <v>5</v>
      </c>
      <c r="AG78" s="33">
        <v>5</v>
      </c>
      <c r="AH78" s="33">
        <f>AVERAGE(Table1323[[#This Row],[5Di Political parties]:[5Diii Educational, sporting and cultural organizations5]])</f>
        <v>3.3333333333333335</v>
      </c>
      <c r="AI78" s="33">
        <f t="shared" si="25"/>
        <v>4.791666666666667</v>
      </c>
      <c r="AJ78" s="14">
        <v>10</v>
      </c>
      <c r="AK78" s="15">
        <v>4</v>
      </c>
      <c r="AL78" s="15">
        <v>4.75</v>
      </c>
      <c r="AM78" s="15">
        <v>6.666666666666667</v>
      </c>
      <c r="AN78" s="15">
        <v>6.666666666666667</v>
      </c>
      <c r="AO78" s="15">
        <f>AVERAGE(Table1323[[#This Row],[6Di Access to foreign television (cable/ satellite)]:[6Dii Access to foreign newspapers]])</f>
        <v>6.666666666666667</v>
      </c>
      <c r="AP78" s="15">
        <v>6.666666666666667</v>
      </c>
      <c r="AQ78" s="33">
        <f t="shared" si="20"/>
        <v>6.416666666666667</v>
      </c>
      <c r="AR78" s="33">
        <v>0</v>
      </c>
      <c r="AS78" s="33">
        <v>0</v>
      </c>
      <c r="AT78" s="33">
        <v>10</v>
      </c>
      <c r="AU78" s="33">
        <f t="shared" si="17"/>
        <v>5</v>
      </c>
      <c r="AV78" s="33">
        <f t="shared" si="21"/>
        <v>2.5</v>
      </c>
      <c r="AW78" s="35">
        <f>AVERAGE(Table1323[[#This Row],[RULE OF LAW]],Table1323[[#This Row],[SECURITY &amp; SAFETY]],Table1323[[#This Row],[PERSONAL FREEDOM (minus S&amp;S and RoL)]],Table1323[[#This Row],[PERSONAL FREEDOM (minus S&amp;S and RoL)]])</f>
        <v>6.013223472222224</v>
      </c>
      <c r="AX78" s="36">
        <v>7.26</v>
      </c>
      <c r="AY78" s="37">
        <f>AVERAGE(Table1323[[#This Row],[PERSONAL FREEDOM]:[ECONOMIC FREEDOM]])</f>
        <v>6.6366117361111119</v>
      </c>
      <c r="AZ78" s="38">
        <f t="shared" si="22"/>
        <v>96</v>
      </c>
      <c r="BA78" s="20">
        <f t="shared" si="23"/>
        <v>6.64</v>
      </c>
      <c r="BB78" s="35">
        <f>Table1323[[#This Row],[1 Rule of Law]]</f>
        <v>6.2340049999999998</v>
      </c>
      <c r="BC78" s="35">
        <f>Table1323[[#This Row],[2 Security &amp; Safety]]</f>
        <v>8.6688888888888904</v>
      </c>
      <c r="BD78" s="35">
        <f t="shared" si="24"/>
        <v>4.5750000000000011</v>
      </c>
    </row>
    <row r="79" spans="1:56" ht="15" customHeight="1" x14ac:dyDescent="0.2">
      <c r="A79" s="32" t="s">
        <v>167</v>
      </c>
      <c r="B79" s="33">
        <v>3.8666666666666671</v>
      </c>
      <c r="C79" s="33">
        <v>4.5811291802248917</v>
      </c>
      <c r="D79" s="33">
        <v>3.5108674601507914</v>
      </c>
      <c r="E79" s="33">
        <v>4</v>
      </c>
      <c r="F79" s="33">
        <v>1.9599999999999995</v>
      </c>
      <c r="G79" s="33">
        <v>10</v>
      </c>
      <c r="H79" s="33">
        <v>10</v>
      </c>
      <c r="I79" s="33">
        <v>2.5</v>
      </c>
      <c r="J79" s="33">
        <v>10</v>
      </c>
      <c r="K79" s="33">
        <v>9.8531544264762569</v>
      </c>
      <c r="L79" s="33">
        <f>AVERAGE(Table1323[[#This Row],[2Bi Disappearance]:[2Bv Terrorism Injured ]])</f>
        <v>8.4706308852952521</v>
      </c>
      <c r="M79" s="33">
        <v>10</v>
      </c>
      <c r="N79" s="33">
        <v>10</v>
      </c>
      <c r="O79" s="34">
        <v>5</v>
      </c>
      <c r="P79" s="34">
        <f>AVERAGE(Table1323[[#This Row],[2Ci Female Genital Mutilation]:[2Ciii Equal Inheritance Rights]])</f>
        <v>8.3333333333333339</v>
      </c>
      <c r="Q79" s="33">
        <f t="shared" si="18"/>
        <v>6.254654739542862</v>
      </c>
      <c r="R79" s="33">
        <v>5</v>
      </c>
      <c r="S79" s="33">
        <v>5</v>
      </c>
      <c r="T79" s="33">
        <v>10</v>
      </c>
      <c r="U79" s="33">
        <f t="shared" si="19"/>
        <v>6.666666666666667</v>
      </c>
      <c r="V79" s="33" t="s">
        <v>49</v>
      </c>
      <c r="W79" s="33" t="s">
        <v>49</v>
      </c>
      <c r="X79" s="33" t="s">
        <v>49</v>
      </c>
      <c r="Y79" s="33" t="s">
        <v>49</v>
      </c>
      <c r="Z79" s="33" t="s">
        <v>49</v>
      </c>
      <c r="AA79" s="33" t="s">
        <v>49</v>
      </c>
      <c r="AB79" s="33" t="s">
        <v>49</v>
      </c>
      <c r="AC79" s="33" t="s">
        <v>49</v>
      </c>
      <c r="AD79" s="33" t="s">
        <v>49</v>
      </c>
      <c r="AE79" s="33" t="s">
        <v>49</v>
      </c>
      <c r="AF79" s="33" t="s">
        <v>49</v>
      </c>
      <c r="AG79" s="33" t="s">
        <v>49</v>
      </c>
      <c r="AH79" s="33" t="s">
        <v>49</v>
      </c>
      <c r="AI79" s="33" t="s">
        <v>49</v>
      </c>
      <c r="AJ79" s="14">
        <v>10</v>
      </c>
      <c r="AK79" s="15">
        <v>2.3333333333333335</v>
      </c>
      <c r="AL79" s="15">
        <v>2.75</v>
      </c>
      <c r="AM79" s="15" t="s">
        <v>49</v>
      </c>
      <c r="AN79" s="15" t="s">
        <v>49</v>
      </c>
      <c r="AO79" s="15" t="s">
        <v>49</v>
      </c>
      <c r="AP79" s="15" t="s">
        <v>49</v>
      </c>
      <c r="AQ79" s="33">
        <f t="shared" si="20"/>
        <v>5.0277777777777777</v>
      </c>
      <c r="AR79" s="33">
        <v>10</v>
      </c>
      <c r="AS79" s="33">
        <v>10</v>
      </c>
      <c r="AT79" s="33">
        <v>10</v>
      </c>
      <c r="AU79" s="33">
        <f t="shared" si="17"/>
        <v>10</v>
      </c>
      <c r="AV79" s="33">
        <f t="shared" si="21"/>
        <v>10</v>
      </c>
      <c r="AW79" s="35">
        <f>AVERAGE(Table1323[[#This Row],[RULE OF LAW]],Table1323[[#This Row],[SECURITY &amp; SAFETY]],Table1323[[#This Row],[PERSONAL FREEDOM (minus S&amp;S and RoL)]],Table1323[[#This Row],[PERSONAL FREEDOM (minus S&amp;S and RoL)]])</f>
        <v>6.1794044256264558</v>
      </c>
      <c r="AX79" s="36">
        <v>6.63</v>
      </c>
      <c r="AY79" s="37">
        <f>AVERAGE(Table1323[[#This Row],[PERSONAL FREEDOM]:[ECONOMIC FREEDOM]])</f>
        <v>6.4047022128132278</v>
      </c>
      <c r="AZ79" s="38">
        <f t="shared" si="22"/>
        <v>113</v>
      </c>
      <c r="BA79" s="20">
        <f t="shared" si="23"/>
        <v>6.4</v>
      </c>
      <c r="BB79" s="35">
        <f>Table1323[[#This Row],[1 Rule of Law]]</f>
        <v>4</v>
      </c>
      <c r="BC79" s="35">
        <f>Table1323[[#This Row],[2 Security &amp; Safety]]</f>
        <v>6.254654739542862</v>
      </c>
      <c r="BD79" s="35">
        <f t="shared" si="24"/>
        <v>7.231481481481481</v>
      </c>
    </row>
    <row r="80" spans="1:56" ht="15" customHeight="1" x14ac:dyDescent="0.2">
      <c r="A80" s="32" t="s">
        <v>74</v>
      </c>
      <c r="B80" s="33" t="s">
        <v>49</v>
      </c>
      <c r="C80" s="33" t="s">
        <v>49</v>
      </c>
      <c r="D80" s="33" t="s">
        <v>49</v>
      </c>
      <c r="E80" s="33">
        <v>6.5741119999999995</v>
      </c>
      <c r="F80" s="33">
        <v>8.68</v>
      </c>
      <c r="G80" s="33">
        <v>10</v>
      </c>
      <c r="H80" s="33">
        <v>10</v>
      </c>
      <c r="I80" s="33">
        <v>10</v>
      </c>
      <c r="J80" s="33">
        <v>10</v>
      </c>
      <c r="K80" s="33">
        <v>10</v>
      </c>
      <c r="L80" s="33">
        <f>AVERAGE(Table1323[[#This Row],[2Bi Disappearance]:[2Bv Terrorism Injured ]])</f>
        <v>10</v>
      </c>
      <c r="M80" s="33">
        <v>10</v>
      </c>
      <c r="N80" s="33">
        <v>10</v>
      </c>
      <c r="O80" s="34">
        <v>10</v>
      </c>
      <c r="P80" s="34">
        <f>AVERAGE(Table1323[[#This Row],[2Ci Female Genital Mutilation]:[2Ciii Equal Inheritance Rights]])</f>
        <v>10</v>
      </c>
      <c r="Q80" s="33">
        <f t="shared" si="18"/>
        <v>9.56</v>
      </c>
      <c r="R80" s="33">
        <v>10</v>
      </c>
      <c r="S80" s="33">
        <v>10</v>
      </c>
      <c r="T80" s="33">
        <v>10</v>
      </c>
      <c r="U80" s="33">
        <f t="shared" si="19"/>
        <v>10</v>
      </c>
      <c r="V80" s="33">
        <v>7.5</v>
      </c>
      <c r="W80" s="33">
        <v>10</v>
      </c>
      <c r="X80" s="33">
        <f>AVERAGE(Table1323[[#This Row],[4A Freedom to establish religious organizations]:[4B Autonomy of religious organizations]])</f>
        <v>8.75</v>
      </c>
      <c r="Y80" s="33">
        <v>10</v>
      </c>
      <c r="Z80" s="33">
        <v>7.5</v>
      </c>
      <c r="AA80" s="33">
        <v>10</v>
      </c>
      <c r="AB80" s="33">
        <v>10</v>
      </c>
      <c r="AC80" s="33">
        <v>6.666666666666667</v>
      </c>
      <c r="AD80" s="33">
        <f>AVERAGE(Table1323[[#This Row],[5Ci Political parties]:[5Ciii Educational, sporting and cultural organizations]])</f>
        <v>8.8888888888888893</v>
      </c>
      <c r="AE80" s="33">
        <v>10</v>
      </c>
      <c r="AF80" s="33">
        <v>10</v>
      </c>
      <c r="AG80" s="33">
        <v>10</v>
      </c>
      <c r="AH80" s="33">
        <f>AVERAGE(Table1323[[#This Row],[5Di Political parties]:[5Diii Educational, sporting and cultural organizations5]])</f>
        <v>10</v>
      </c>
      <c r="AI80" s="33">
        <f>AVERAGE(Y80,Z80,AD80,AH80)</f>
        <v>9.0972222222222214</v>
      </c>
      <c r="AJ80" s="14">
        <v>10</v>
      </c>
      <c r="AK80" s="15">
        <v>8</v>
      </c>
      <c r="AL80" s="15">
        <v>8</v>
      </c>
      <c r="AM80" s="15">
        <v>10</v>
      </c>
      <c r="AN80" s="15">
        <v>10</v>
      </c>
      <c r="AO80" s="15">
        <f>AVERAGE(Table1323[[#This Row],[6Di Access to foreign television (cable/ satellite)]:[6Dii Access to foreign newspapers]])</f>
        <v>10</v>
      </c>
      <c r="AP80" s="15">
        <v>10</v>
      </c>
      <c r="AQ80" s="33">
        <f t="shared" si="20"/>
        <v>9.1999999999999993</v>
      </c>
      <c r="AR80" s="33">
        <v>10</v>
      </c>
      <c r="AS80" s="33">
        <v>10</v>
      </c>
      <c r="AT80" s="33">
        <v>10</v>
      </c>
      <c r="AU80" s="33">
        <f t="shared" si="17"/>
        <v>10</v>
      </c>
      <c r="AV80" s="33">
        <f t="shared" si="21"/>
        <v>10</v>
      </c>
      <c r="AW80" s="35">
        <f>AVERAGE(Table1323[[#This Row],[RULE OF LAW]],Table1323[[#This Row],[SECURITY &amp; SAFETY]],Table1323[[#This Row],[PERSONAL FREEDOM (minus S&amp;S and RoL)]],Table1323[[#This Row],[PERSONAL FREEDOM (minus S&amp;S and RoL)]])</f>
        <v>8.7382502222222218</v>
      </c>
      <c r="AX80" s="36">
        <v>7.14</v>
      </c>
      <c r="AY80" s="37">
        <f>AVERAGE(Table1323[[#This Row],[PERSONAL FREEDOM]:[ECONOMIC FREEDOM]])</f>
        <v>7.9391251111111103</v>
      </c>
      <c r="AZ80" s="38">
        <f t="shared" si="22"/>
        <v>37</v>
      </c>
      <c r="BA80" s="20">
        <f t="shared" si="23"/>
        <v>7.94</v>
      </c>
      <c r="BB80" s="35">
        <f>Table1323[[#This Row],[1 Rule of Law]]</f>
        <v>6.5741119999999995</v>
      </c>
      <c r="BC80" s="35">
        <f>Table1323[[#This Row],[2 Security &amp; Safety]]</f>
        <v>9.56</v>
      </c>
      <c r="BD80" s="35">
        <f t="shared" si="24"/>
        <v>9.4094444444444427</v>
      </c>
    </row>
    <row r="81" spans="1:56" ht="15" customHeight="1" x14ac:dyDescent="0.2">
      <c r="A81" s="32" t="s">
        <v>150</v>
      </c>
      <c r="B81" s="33">
        <v>6.4333333333333336</v>
      </c>
      <c r="C81" s="33">
        <v>4.5435128645138478</v>
      </c>
      <c r="D81" s="33">
        <v>4.8649375434284128</v>
      </c>
      <c r="E81" s="33">
        <v>5.3000000000000007</v>
      </c>
      <c r="F81" s="33">
        <v>9.120000000000001</v>
      </c>
      <c r="G81" s="33">
        <v>10</v>
      </c>
      <c r="H81" s="33">
        <v>10</v>
      </c>
      <c r="I81" s="33">
        <v>2.5</v>
      </c>
      <c r="J81" s="33">
        <v>9.8423060034656409</v>
      </c>
      <c r="K81" s="33">
        <v>9.7161508062381543</v>
      </c>
      <c r="L81" s="33">
        <f>AVERAGE(Table1323[[#This Row],[2Bi Disappearance]:[2Bv Terrorism Injured ]])</f>
        <v>8.4116913619407576</v>
      </c>
      <c r="M81" s="33">
        <v>10</v>
      </c>
      <c r="N81" s="33">
        <v>10</v>
      </c>
      <c r="O81" s="34">
        <v>5</v>
      </c>
      <c r="P81" s="34">
        <f>AVERAGE(Table1323[[#This Row],[2Ci Female Genital Mutilation]:[2Ciii Equal Inheritance Rights]])</f>
        <v>8.3333333333333339</v>
      </c>
      <c r="Q81" s="33">
        <f t="shared" si="18"/>
        <v>8.6216748984246987</v>
      </c>
      <c r="R81" s="33">
        <v>5</v>
      </c>
      <c r="S81" s="33">
        <v>5</v>
      </c>
      <c r="T81" s="33">
        <v>5</v>
      </c>
      <c r="U81" s="33">
        <f t="shared" si="19"/>
        <v>5</v>
      </c>
      <c r="V81" s="33">
        <v>7.5</v>
      </c>
      <c r="W81" s="33">
        <v>6.666666666666667</v>
      </c>
      <c r="X81" s="33">
        <f>AVERAGE(Table1323[[#This Row],[4A Freedom to establish religious organizations]:[4B Autonomy of religious organizations]])</f>
        <v>7.0833333333333339</v>
      </c>
      <c r="Y81" s="33">
        <v>10</v>
      </c>
      <c r="Z81" s="33">
        <v>10</v>
      </c>
      <c r="AA81" s="33">
        <v>6.666666666666667</v>
      </c>
      <c r="AB81" s="33">
        <v>6.666666666666667</v>
      </c>
      <c r="AC81" s="33">
        <v>6.666666666666667</v>
      </c>
      <c r="AD81" s="33">
        <f>AVERAGE(Table1323[[#This Row],[5Ci Political parties]:[5Ciii Educational, sporting and cultural organizations]])</f>
        <v>6.666666666666667</v>
      </c>
      <c r="AE81" s="33">
        <v>10</v>
      </c>
      <c r="AF81" s="33">
        <v>5</v>
      </c>
      <c r="AG81" s="33">
        <v>7.5</v>
      </c>
      <c r="AH81" s="33">
        <f>AVERAGE(Table1323[[#This Row],[5Di Political parties]:[5Diii Educational, sporting and cultural organizations5]])</f>
        <v>7.5</v>
      </c>
      <c r="AI81" s="33">
        <f>AVERAGE(Y81,Z81,AD81,AH81)</f>
        <v>8.5416666666666679</v>
      </c>
      <c r="AJ81" s="14">
        <v>0</v>
      </c>
      <c r="AK81" s="15">
        <v>4</v>
      </c>
      <c r="AL81" s="15">
        <v>4.5</v>
      </c>
      <c r="AM81" s="15">
        <v>10</v>
      </c>
      <c r="AN81" s="15">
        <v>10</v>
      </c>
      <c r="AO81" s="15">
        <f>AVERAGE(Table1323[[#This Row],[6Di Access to foreign television (cable/ satellite)]:[6Dii Access to foreign newspapers]])</f>
        <v>10</v>
      </c>
      <c r="AP81" s="15">
        <v>6.666666666666667</v>
      </c>
      <c r="AQ81" s="33">
        <f t="shared" si="20"/>
        <v>5.0333333333333332</v>
      </c>
      <c r="AR81" s="33">
        <v>5</v>
      </c>
      <c r="AS81" s="33">
        <v>0</v>
      </c>
      <c r="AT81" s="33">
        <v>0</v>
      </c>
      <c r="AU81" s="33">
        <f t="shared" si="17"/>
        <v>0</v>
      </c>
      <c r="AV81" s="33">
        <f t="shared" si="21"/>
        <v>2.5</v>
      </c>
      <c r="AW81" s="35">
        <f>AVERAGE(Table1323[[#This Row],[RULE OF LAW]],Table1323[[#This Row],[SECURITY &amp; SAFETY]],Table1323[[#This Row],[PERSONAL FREEDOM (minus S&amp;S and RoL)]],Table1323[[#This Row],[PERSONAL FREEDOM (minus S&amp;S and RoL)]])</f>
        <v>6.2962520579395083</v>
      </c>
      <c r="AX81" s="36">
        <v>7.34</v>
      </c>
      <c r="AY81" s="37">
        <f>AVERAGE(Table1323[[#This Row],[PERSONAL FREEDOM]:[ECONOMIC FREEDOM]])</f>
        <v>6.8181260289697541</v>
      </c>
      <c r="AZ81" s="38">
        <f t="shared" si="22"/>
        <v>84</v>
      </c>
      <c r="BA81" s="20">
        <f t="shared" si="23"/>
        <v>6.82</v>
      </c>
      <c r="BB81" s="35">
        <f>Table1323[[#This Row],[1 Rule of Law]]</f>
        <v>5.3000000000000007</v>
      </c>
      <c r="BC81" s="35">
        <f>Table1323[[#This Row],[2 Security &amp; Safety]]</f>
        <v>8.6216748984246987</v>
      </c>
      <c r="BD81" s="35">
        <f t="shared" si="24"/>
        <v>5.6316666666666677</v>
      </c>
    </row>
    <row r="82" spans="1:56" ht="15" customHeight="1" x14ac:dyDescent="0.2">
      <c r="A82" s="32" t="s">
        <v>159</v>
      </c>
      <c r="B82" s="33" t="s">
        <v>49</v>
      </c>
      <c r="C82" s="33" t="s">
        <v>49</v>
      </c>
      <c r="D82" s="33" t="s">
        <v>49</v>
      </c>
      <c r="E82" s="33">
        <v>5.0912449999999998</v>
      </c>
      <c r="F82" s="33">
        <v>0</v>
      </c>
      <c r="G82" s="33">
        <v>10</v>
      </c>
      <c r="H82" s="33">
        <v>10</v>
      </c>
      <c r="I82" s="33">
        <v>7.5</v>
      </c>
      <c r="J82" s="33">
        <v>10</v>
      </c>
      <c r="K82" s="33">
        <v>10</v>
      </c>
      <c r="L82" s="33">
        <f>AVERAGE(Table1323[[#This Row],[2Bi Disappearance]:[2Bv Terrorism Injured ]])</f>
        <v>9.5</v>
      </c>
      <c r="M82" s="33">
        <v>5</v>
      </c>
      <c r="N82" s="33">
        <v>10</v>
      </c>
      <c r="O82" s="34">
        <v>0</v>
      </c>
      <c r="P82" s="34">
        <f>AVERAGE(Table1323[[#This Row],[2Ci Female Genital Mutilation]:[2Ciii Equal Inheritance Rights]])</f>
        <v>5</v>
      </c>
      <c r="Q82" s="33">
        <f t="shared" si="18"/>
        <v>4.833333333333333</v>
      </c>
      <c r="R82" s="33">
        <v>10</v>
      </c>
      <c r="S82" s="33">
        <v>10</v>
      </c>
      <c r="T82" s="33">
        <v>5</v>
      </c>
      <c r="U82" s="33">
        <f t="shared" si="19"/>
        <v>8.3333333333333339</v>
      </c>
      <c r="V82" s="33" t="s">
        <v>49</v>
      </c>
      <c r="W82" s="33" t="s">
        <v>49</v>
      </c>
      <c r="X82" s="33" t="s">
        <v>49</v>
      </c>
      <c r="Y82" s="33" t="s">
        <v>49</v>
      </c>
      <c r="Z82" s="33" t="s">
        <v>49</v>
      </c>
      <c r="AA82" s="33" t="s">
        <v>49</v>
      </c>
      <c r="AB82" s="33" t="s">
        <v>49</v>
      </c>
      <c r="AC82" s="33" t="s">
        <v>49</v>
      </c>
      <c r="AD82" s="33" t="s">
        <v>49</v>
      </c>
      <c r="AE82" s="33" t="s">
        <v>49</v>
      </c>
      <c r="AF82" s="33" t="s">
        <v>49</v>
      </c>
      <c r="AG82" s="33" t="s">
        <v>49</v>
      </c>
      <c r="AH82" s="33" t="s">
        <v>49</v>
      </c>
      <c r="AI82" s="33" t="s">
        <v>49</v>
      </c>
      <c r="AJ82" s="14">
        <v>10</v>
      </c>
      <c r="AK82" s="15">
        <v>5.333333333333333</v>
      </c>
      <c r="AL82" s="15">
        <v>5.25</v>
      </c>
      <c r="AM82" s="15" t="s">
        <v>49</v>
      </c>
      <c r="AN82" s="15" t="s">
        <v>49</v>
      </c>
      <c r="AO82" s="15" t="s">
        <v>49</v>
      </c>
      <c r="AP82" s="15" t="s">
        <v>49</v>
      </c>
      <c r="AQ82" s="33">
        <f t="shared" si="20"/>
        <v>6.8611111111111107</v>
      </c>
      <c r="AR82" s="33">
        <v>0</v>
      </c>
      <c r="AS82" s="33">
        <v>0</v>
      </c>
      <c r="AT82" s="33">
        <v>10</v>
      </c>
      <c r="AU82" s="33">
        <f t="shared" si="17"/>
        <v>5</v>
      </c>
      <c r="AV82" s="33">
        <f t="shared" si="21"/>
        <v>2.5</v>
      </c>
      <c r="AW82" s="35">
        <f>AVERAGE(Table1323[[#This Row],[RULE OF LAW]],Table1323[[#This Row],[SECURITY &amp; SAFETY]],Table1323[[#This Row],[PERSONAL FREEDOM (minus S&amp;S and RoL)]],Table1323[[#This Row],[PERSONAL FREEDOM (minus S&amp;S and RoL)]])</f>
        <v>5.4302186574074076</v>
      </c>
      <c r="AX82" s="36">
        <v>6.18</v>
      </c>
      <c r="AY82" s="37">
        <f>AVERAGE(Table1323[[#This Row],[PERSONAL FREEDOM]:[ECONOMIC FREEDOM]])</f>
        <v>5.8051093287037041</v>
      </c>
      <c r="AZ82" s="38">
        <f t="shared" si="22"/>
        <v>129</v>
      </c>
      <c r="BA82" s="20">
        <f t="shared" si="23"/>
        <v>5.81</v>
      </c>
      <c r="BB82" s="35">
        <f>Table1323[[#This Row],[1 Rule of Law]]</f>
        <v>5.0912449999999998</v>
      </c>
      <c r="BC82" s="35">
        <f>Table1323[[#This Row],[2 Security &amp; Safety]]</f>
        <v>4.833333333333333</v>
      </c>
      <c r="BD82" s="35">
        <f t="shared" si="24"/>
        <v>5.8981481481481479</v>
      </c>
    </row>
    <row r="83" spans="1:56" ht="15" customHeight="1" x14ac:dyDescent="0.2">
      <c r="A83" s="32" t="s">
        <v>68</v>
      </c>
      <c r="B83" s="33" t="s">
        <v>49</v>
      </c>
      <c r="C83" s="33" t="s">
        <v>49</v>
      </c>
      <c r="D83" s="33" t="s">
        <v>49</v>
      </c>
      <c r="E83" s="33">
        <v>6.5332999999999997</v>
      </c>
      <c r="F83" s="33">
        <v>7.16</v>
      </c>
      <c r="G83" s="33">
        <v>10</v>
      </c>
      <c r="H83" s="33">
        <v>10</v>
      </c>
      <c r="I83" s="33">
        <v>10</v>
      </c>
      <c r="J83" s="33">
        <v>10</v>
      </c>
      <c r="K83" s="33">
        <v>10</v>
      </c>
      <c r="L83" s="33">
        <f>AVERAGE(Table1323[[#This Row],[2Bi Disappearance]:[2Bv Terrorism Injured ]])</f>
        <v>10</v>
      </c>
      <c r="M83" s="33">
        <v>10</v>
      </c>
      <c r="N83" s="33">
        <v>10</v>
      </c>
      <c r="O83" s="34">
        <v>10</v>
      </c>
      <c r="P83" s="34">
        <f>AVERAGE(Table1323[[#This Row],[2Ci Female Genital Mutilation]:[2Ciii Equal Inheritance Rights]])</f>
        <v>10</v>
      </c>
      <c r="Q83" s="33">
        <f t="shared" si="18"/>
        <v>9.0533333333333328</v>
      </c>
      <c r="R83" s="33">
        <v>10</v>
      </c>
      <c r="S83" s="33">
        <v>10</v>
      </c>
      <c r="T83" s="33">
        <v>10</v>
      </c>
      <c r="U83" s="33">
        <f t="shared" si="19"/>
        <v>10</v>
      </c>
      <c r="V83" s="33">
        <v>10</v>
      </c>
      <c r="W83" s="33">
        <v>10</v>
      </c>
      <c r="X83" s="33">
        <f>AVERAGE(Table1323[[#This Row],[4A Freedom to establish religious organizations]:[4B Autonomy of religious organizations]])</f>
        <v>10</v>
      </c>
      <c r="Y83" s="33">
        <v>10</v>
      </c>
      <c r="Z83" s="33">
        <v>7.5</v>
      </c>
      <c r="AA83" s="33">
        <v>10</v>
      </c>
      <c r="AB83" s="33">
        <v>10</v>
      </c>
      <c r="AC83" s="33">
        <v>10</v>
      </c>
      <c r="AD83" s="33">
        <f>AVERAGE(Table1323[[#This Row],[5Ci Political parties]:[5Ciii Educational, sporting and cultural organizations]])</f>
        <v>10</v>
      </c>
      <c r="AE83" s="33">
        <v>7.5</v>
      </c>
      <c r="AF83" s="33">
        <v>10</v>
      </c>
      <c r="AG83" s="33">
        <v>10</v>
      </c>
      <c r="AH83" s="33">
        <f>AVERAGE(Table1323[[#This Row],[5Di Political parties]:[5Diii Educational, sporting and cultural organizations5]])</f>
        <v>9.1666666666666661</v>
      </c>
      <c r="AI83" s="33">
        <f>AVERAGE(Y83,Z83,AD83,AH83)</f>
        <v>9.1666666666666661</v>
      </c>
      <c r="AJ83" s="14">
        <v>10</v>
      </c>
      <c r="AK83" s="15">
        <v>8.3333333333333339</v>
      </c>
      <c r="AL83" s="15">
        <v>8.25</v>
      </c>
      <c r="AM83" s="15">
        <v>10</v>
      </c>
      <c r="AN83" s="15">
        <v>10</v>
      </c>
      <c r="AO83" s="15">
        <f>AVERAGE(Table1323[[#This Row],[6Di Access to foreign television (cable/ satellite)]:[6Dii Access to foreign newspapers]])</f>
        <v>10</v>
      </c>
      <c r="AP83" s="15">
        <v>10</v>
      </c>
      <c r="AQ83" s="33">
        <f t="shared" si="20"/>
        <v>9.3166666666666664</v>
      </c>
      <c r="AR83" s="33">
        <v>10</v>
      </c>
      <c r="AS83" s="33">
        <v>10</v>
      </c>
      <c r="AT83" s="33">
        <v>10</v>
      </c>
      <c r="AU83" s="33">
        <f t="shared" si="17"/>
        <v>10</v>
      </c>
      <c r="AV83" s="33">
        <f t="shared" si="21"/>
        <v>10</v>
      </c>
      <c r="AW83" s="35">
        <f>AVERAGE(Table1323[[#This Row],[RULE OF LAW]],Table1323[[#This Row],[SECURITY &amp; SAFETY]],Table1323[[#This Row],[PERSONAL FREEDOM (minus S&amp;S and RoL)]],Table1323[[#This Row],[PERSONAL FREEDOM (minus S&amp;S and RoL)]])</f>
        <v>8.7449916666666656</v>
      </c>
      <c r="AX83" s="36">
        <v>7.55</v>
      </c>
      <c r="AY83" s="37">
        <f>AVERAGE(Table1323[[#This Row],[PERSONAL FREEDOM]:[ECONOMIC FREEDOM]])</f>
        <v>8.1474958333333323</v>
      </c>
      <c r="AZ83" s="38">
        <f t="shared" si="22"/>
        <v>26</v>
      </c>
      <c r="BA83" s="20">
        <f t="shared" si="23"/>
        <v>8.15</v>
      </c>
      <c r="BB83" s="35">
        <f>Table1323[[#This Row],[1 Rule of Law]]</f>
        <v>6.5332999999999997</v>
      </c>
      <c r="BC83" s="35">
        <f>Table1323[[#This Row],[2 Security &amp; Safety]]</f>
        <v>9.0533333333333328</v>
      </c>
      <c r="BD83" s="35">
        <f t="shared" si="24"/>
        <v>9.6966666666666672</v>
      </c>
    </row>
    <row r="84" spans="1:56" ht="15" customHeight="1" x14ac:dyDescent="0.2">
      <c r="A84" s="32" t="s">
        <v>64</v>
      </c>
      <c r="B84" s="33" t="s">
        <v>49</v>
      </c>
      <c r="C84" s="33" t="s">
        <v>49</v>
      </c>
      <c r="D84" s="33" t="s">
        <v>49</v>
      </c>
      <c r="E84" s="33">
        <v>7.9753549999999995</v>
      </c>
      <c r="F84" s="33">
        <v>9.2000000000000011</v>
      </c>
      <c r="G84" s="33">
        <v>10</v>
      </c>
      <c r="H84" s="33">
        <v>10</v>
      </c>
      <c r="I84" s="33" t="s">
        <v>49</v>
      </c>
      <c r="J84" s="33">
        <v>10</v>
      </c>
      <c r="K84" s="33">
        <v>10</v>
      </c>
      <c r="L84" s="33">
        <f>AVERAGE(Table1323[[#This Row],[2Bi Disappearance]:[2Bv Terrorism Injured ]])</f>
        <v>10</v>
      </c>
      <c r="M84" s="33">
        <v>10</v>
      </c>
      <c r="N84" s="33">
        <v>10</v>
      </c>
      <c r="O84" s="34">
        <v>10</v>
      </c>
      <c r="P84" s="34">
        <f>AVERAGE(Table1323[[#This Row],[2Ci Female Genital Mutilation]:[2Ciii Equal Inheritance Rights]])</f>
        <v>10</v>
      </c>
      <c r="Q84" s="33">
        <f t="shared" si="18"/>
        <v>9.7333333333333343</v>
      </c>
      <c r="R84" s="33">
        <v>10</v>
      </c>
      <c r="S84" s="33">
        <v>10</v>
      </c>
      <c r="T84" s="33">
        <v>10</v>
      </c>
      <c r="U84" s="33">
        <f t="shared" si="19"/>
        <v>10</v>
      </c>
      <c r="V84" s="33" t="s">
        <v>49</v>
      </c>
      <c r="W84" s="33" t="s">
        <v>49</v>
      </c>
      <c r="X84" s="33" t="s">
        <v>49</v>
      </c>
      <c r="Y84" s="33" t="s">
        <v>49</v>
      </c>
      <c r="Z84" s="33" t="s">
        <v>49</v>
      </c>
      <c r="AA84" s="33" t="s">
        <v>49</v>
      </c>
      <c r="AB84" s="33" t="s">
        <v>49</v>
      </c>
      <c r="AC84" s="33" t="s">
        <v>49</v>
      </c>
      <c r="AD84" s="33" t="s">
        <v>49</v>
      </c>
      <c r="AE84" s="33" t="s">
        <v>49</v>
      </c>
      <c r="AF84" s="33" t="s">
        <v>49</v>
      </c>
      <c r="AG84" s="33" t="s">
        <v>49</v>
      </c>
      <c r="AH84" s="33" t="s">
        <v>49</v>
      </c>
      <c r="AI84" s="33" t="s">
        <v>49</v>
      </c>
      <c r="AJ84" s="14">
        <v>10</v>
      </c>
      <c r="AK84" s="15">
        <v>9.3333333333333339</v>
      </c>
      <c r="AL84" s="15">
        <v>9.25</v>
      </c>
      <c r="AM84" s="15" t="s">
        <v>49</v>
      </c>
      <c r="AN84" s="15" t="s">
        <v>49</v>
      </c>
      <c r="AO84" s="15" t="s">
        <v>49</v>
      </c>
      <c r="AP84" s="15" t="s">
        <v>49</v>
      </c>
      <c r="AQ84" s="33">
        <f t="shared" si="20"/>
        <v>9.5277777777777786</v>
      </c>
      <c r="AR84" s="33">
        <v>10</v>
      </c>
      <c r="AS84" s="33">
        <v>10</v>
      </c>
      <c r="AT84" s="33">
        <v>10</v>
      </c>
      <c r="AU84" s="33">
        <f t="shared" si="17"/>
        <v>10</v>
      </c>
      <c r="AV84" s="33">
        <f t="shared" si="21"/>
        <v>10</v>
      </c>
      <c r="AW84" s="35">
        <f>AVERAGE(Table1323[[#This Row],[RULE OF LAW]],Table1323[[#This Row],[SECURITY &amp; SAFETY]],Table1323[[#This Row],[PERSONAL FREEDOM (minus S&amp;S and RoL)]],Table1323[[#This Row],[PERSONAL FREEDOM (minus S&amp;S and RoL)]])</f>
        <v>9.3484683796296313</v>
      </c>
      <c r="AX84" s="36">
        <v>7.46</v>
      </c>
      <c r="AY84" s="37">
        <f>AVERAGE(Table1323[[#This Row],[PERSONAL FREEDOM]:[ECONOMIC FREEDOM]])</f>
        <v>8.4042341898148152</v>
      </c>
      <c r="AZ84" s="38">
        <f t="shared" si="22"/>
        <v>14</v>
      </c>
      <c r="BA84" s="20">
        <f t="shared" si="23"/>
        <v>8.4</v>
      </c>
      <c r="BB84" s="35">
        <f>Table1323[[#This Row],[1 Rule of Law]]</f>
        <v>7.9753549999999995</v>
      </c>
      <c r="BC84" s="35">
        <f>Table1323[[#This Row],[2 Security &amp; Safety]]</f>
        <v>9.7333333333333343</v>
      </c>
      <c r="BD84" s="35">
        <f t="shared" si="24"/>
        <v>9.8425925925925934</v>
      </c>
    </row>
    <row r="85" spans="1:56" ht="15" customHeight="1" x14ac:dyDescent="0.2">
      <c r="A85" s="32" t="s">
        <v>96</v>
      </c>
      <c r="B85" s="33">
        <v>6.0000000000000009</v>
      </c>
      <c r="C85" s="33">
        <v>5.323103407083881</v>
      </c>
      <c r="D85" s="33">
        <v>5.3402333563793256</v>
      </c>
      <c r="E85" s="33">
        <v>5.6000000000000005</v>
      </c>
      <c r="F85" s="33">
        <v>9.2000000000000011</v>
      </c>
      <c r="G85" s="33">
        <v>10</v>
      </c>
      <c r="H85" s="33">
        <v>10</v>
      </c>
      <c r="I85" s="33">
        <v>7.5</v>
      </c>
      <c r="J85" s="33">
        <v>10</v>
      </c>
      <c r="K85" s="33">
        <v>10</v>
      </c>
      <c r="L85" s="33">
        <f>AVERAGE(Table1323[[#This Row],[2Bi Disappearance]:[2Bv Terrorism Injured ]])</f>
        <v>9.5</v>
      </c>
      <c r="M85" s="33">
        <v>10</v>
      </c>
      <c r="N85" s="33">
        <v>10</v>
      </c>
      <c r="O85" s="34">
        <v>5</v>
      </c>
      <c r="P85" s="34">
        <f>AVERAGE(Table1323[[#This Row],[2Ci Female Genital Mutilation]:[2Ciii Equal Inheritance Rights]])</f>
        <v>8.3333333333333339</v>
      </c>
      <c r="Q85" s="33">
        <f t="shared" si="18"/>
        <v>9.0111111111111128</v>
      </c>
      <c r="R85" s="33">
        <v>10</v>
      </c>
      <c r="S85" s="33">
        <v>10</v>
      </c>
      <c r="T85" s="33">
        <v>10</v>
      </c>
      <c r="U85" s="33">
        <f t="shared" si="19"/>
        <v>10</v>
      </c>
      <c r="V85" s="33" t="s">
        <v>49</v>
      </c>
      <c r="W85" s="33" t="s">
        <v>49</v>
      </c>
      <c r="X85" s="33" t="s">
        <v>49</v>
      </c>
      <c r="Y85" s="33" t="s">
        <v>49</v>
      </c>
      <c r="Z85" s="33" t="s">
        <v>49</v>
      </c>
      <c r="AA85" s="33" t="s">
        <v>49</v>
      </c>
      <c r="AB85" s="33" t="s">
        <v>49</v>
      </c>
      <c r="AC85" s="33" t="s">
        <v>49</v>
      </c>
      <c r="AD85" s="33" t="s">
        <v>49</v>
      </c>
      <c r="AE85" s="33" t="s">
        <v>49</v>
      </c>
      <c r="AF85" s="33" t="s">
        <v>49</v>
      </c>
      <c r="AG85" s="33" t="s">
        <v>49</v>
      </c>
      <c r="AH85" s="33" t="s">
        <v>49</v>
      </c>
      <c r="AI85" s="33" t="s">
        <v>49</v>
      </c>
      <c r="AJ85" s="14">
        <v>10</v>
      </c>
      <c r="AK85" s="15">
        <v>6</v>
      </c>
      <c r="AL85" s="15">
        <v>5.25</v>
      </c>
      <c r="AM85" s="15" t="s">
        <v>49</v>
      </c>
      <c r="AN85" s="15" t="s">
        <v>49</v>
      </c>
      <c r="AO85" s="15" t="s">
        <v>49</v>
      </c>
      <c r="AP85" s="15" t="s">
        <v>49</v>
      </c>
      <c r="AQ85" s="33">
        <f t="shared" si="20"/>
        <v>7.083333333333333</v>
      </c>
      <c r="AR85" s="33">
        <v>10</v>
      </c>
      <c r="AS85" s="33">
        <v>10</v>
      </c>
      <c r="AT85" s="33">
        <v>10</v>
      </c>
      <c r="AU85" s="33">
        <f t="shared" si="17"/>
        <v>10</v>
      </c>
      <c r="AV85" s="33">
        <f t="shared" si="21"/>
        <v>10</v>
      </c>
      <c r="AW85" s="35">
        <f>AVERAGE(Table1323[[#This Row],[RULE OF LAW]],Table1323[[#This Row],[SECURITY &amp; SAFETY]],Table1323[[#This Row],[PERSONAL FREEDOM (minus S&amp;S and RoL)]],Table1323[[#This Row],[PERSONAL FREEDOM (minus S&amp;S and RoL)]])</f>
        <v>8.1666666666666679</v>
      </c>
      <c r="AX85" s="36">
        <v>6.89</v>
      </c>
      <c r="AY85" s="37">
        <f>AVERAGE(Table1323[[#This Row],[PERSONAL FREEDOM]:[ECONOMIC FREEDOM]])</f>
        <v>7.5283333333333342</v>
      </c>
      <c r="AZ85" s="38">
        <f t="shared" si="22"/>
        <v>48</v>
      </c>
      <c r="BA85" s="20">
        <f t="shared" si="23"/>
        <v>7.53</v>
      </c>
      <c r="BB85" s="35">
        <f>Table1323[[#This Row],[1 Rule of Law]]</f>
        <v>5.6000000000000005</v>
      </c>
      <c r="BC85" s="35">
        <f>Table1323[[#This Row],[2 Security &amp; Safety]]</f>
        <v>9.0111111111111128</v>
      </c>
      <c r="BD85" s="35">
        <f t="shared" si="24"/>
        <v>9.0277777777777768</v>
      </c>
    </row>
    <row r="86" spans="1:56" ht="15" customHeight="1" x14ac:dyDescent="0.2">
      <c r="A86" s="32" t="s">
        <v>119</v>
      </c>
      <c r="B86" s="33">
        <v>4.3</v>
      </c>
      <c r="C86" s="33">
        <v>5.3497449452374832</v>
      </c>
      <c r="D86" s="33">
        <v>4.9490916441864439</v>
      </c>
      <c r="E86" s="33">
        <v>4.9000000000000004</v>
      </c>
      <c r="F86" s="33">
        <v>5.5600000000000005</v>
      </c>
      <c r="G86" s="33">
        <v>5</v>
      </c>
      <c r="H86" s="33">
        <v>10</v>
      </c>
      <c r="I86" s="33">
        <v>5</v>
      </c>
      <c r="J86" s="33">
        <v>10</v>
      </c>
      <c r="K86" s="33">
        <v>10</v>
      </c>
      <c r="L86" s="33">
        <f>AVERAGE(Table1323[[#This Row],[2Bi Disappearance]:[2Bv Terrorism Injured ]])</f>
        <v>8</v>
      </c>
      <c r="M86" s="33">
        <v>10</v>
      </c>
      <c r="N86" s="33">
        <v>10</v>
      </c>
      <c r="O86" s="34">
        <v>10</v>
      </c>
      <c r="P86" s="34">
        <f>AVERAGE(Table1323[[#This Row],[2Ci Female Genital Mutilation]:[2Ciii Equal Inheritance Rights]])</f>
        <v>10</v>
      </c>
      <c r="Q86" s="33">
        <f t="shared" si="18"/>
        <v>7.8533333333333344</v>
      </c>
      <c r="R86" s="33">
        <v>5</v>
      </c>
      <c r="S86" s="33">
        <v>10</v>
      </c>
      <c r="T86" s="33">
        <v>10</v>
      </c>
      <c r="U86" s="33">
        <f t="shared" si="19"/>
        <v>8.3333333333333339</v>
      </c>
      <c r="V86" s="33">
        <v>7.5</v>
      </c>
      <c r="W86" s="33">
        <v>3.3333333333333335</v>
      </c>
      <c r="X86" s="33">
        <f>AVERAGE(Table1323[[#This Row],[4A Freedom to establish religious organizations]:[4B Autonomy of religious organizations]])</f>
        <v>5.416666666666667</v>
      </c>
      <c r="Y86" s="33">
        <v>7.5</v>
      </c>
      <c r="Z86" s="33">
        <v>5</v>
      </c>
      <c r="AA86" s="33">
        <v>3.3333333333333335</v>
      </c>
      <c r="AB86" s="33">
        <v>3.3333333333333335</v>
      </c>
      <c r="AC86" s="33">
        <v>3.3333333333333335</v>
      </c>
      <c r="AD86" s="33">
        <f>AVERAGE(Table1323[[#This Row],[5Ci Political parties]:[5Ciii Educational, sporting and cultural organizations]])</f>
        <v>3.3333333333333335</v>
      </c>
      <c r="AE86" s="33">
        <v>5</v>
      </c>
      <c r="AF86" s="33">
        <v>10</v>
      </c>
      <c r="AG86" s="33">
        <v>10</v>
      </c>
      <c r="AH86" s="33">
        <f>AVERAGE(Table1323[[#This Row],[5Di Political parties]:[5Diii Educational, sporting and cultural organizations5]])</f>
        <v>8.3333333333333339</v>
      </c>
      <c r="AI86" s="33">
        <f>AVERAGE(Y86,Z86,AD86,AH86)</f>
        <v>6.041666666666667</v>
      </c>
      <c r="AJ86" s="14">
        <v>10</v>
      </c>
      <c r="AK86" s="15">
        <v>5.333333333333333</v>
      </c>
      <c r="AL86" s="15">
        <v>4.5</v>
      </c>
      <c r="AM86" s="15">
        <v>10</v>
      </c>
      <c r="AN86" s="15">
        <v>10</v>
      </c>
      <c r="AO86" s="15">
        <f>AVERAGE(Table1323[[#This Row],[6Di Access to foreign television (cable/ satellite)]:[6Dii Access to foreign newspapers]])</f>
        <v>10</v>
      </c>
      <c r="AP86" s="15">
        <v>10</v>
      </c>
      <c r="AQ86" s="33">
        <f t="shared" si="20"/>
        <v>7.9666666666666659</v>
      </c>
      <c r="AR86" s="33">
        <v>0</v>
      </c>
      <c r="AS86" s="33">
        <v>10</v>
      </c>
      <c r="AT86" s="33">
        <v>10</v>
      </c>
      <c r="AU86" s="33">
        <f t="shared" si="17"/>
        <v>10</v>
      </c>
      <c r="AV86" s="33">
        <f t="shared" si="21"/>
        <v>5</v>
      </c>
      <c r="AW86" s="35">
        <f>AVERAGE(Table1323[[#This Row],[RULE OF LAW]],Table1323[[#This Row],[SECURITY &amp; SAFETY]],Table1323[[#This Row],[PERSONAL FREEDOM (minus S&amp;S and RoL)]],Table1323[[#This Row],[PERSONAL FREEDOM (minus S&amp;S and RoL)]])</f>
        <v>6.4641666666666664</v>
      </c>
      <c r="AX86" s="36">
        <v>6.43</v>
      </c>
      <c r="AY86" s="37">
        <f>AVERAGE(Table1323[[#This Row],[PERSONAL FREEDOM]:[ECONOMIC FREEDOM]])</f>
        <v>6.4470833333333335</v>
      </c>
      <c r="AZ86" s="38">
        <f t="shared" si="22"/>
        <v>111</v>
      </c>
      <c r="BA86" s="20">
        <f t="shared" si="23"/>
        <v>6.45</v>
      </c>
      <c r="BB86" s="35">
        <f>Table1323[[#This Row],[1 Rule of Law]]</f>
        <v>4.9000000000000004</v>
      </c>
      <c r="BC86" s="35">
        <f>Table1323[[#This Row],[2 Security &amp; Safety]]</f>
        <v>7.8533333333333344</v>
      </c>
      <c r="BD86" s="35">
        <f t="shared" si="24"/>
        <v>6.5516666666666667</v>
      </c>
    </row>
    <row r="87" spans="1:56" ht="15" customHeight="1" x14ac:dyDescent="0.2">
      <c r="A87" s="32" t="s">
        <v>158</v>
      </c>
      <c r="B87" s="33">
        <v>4.0333333333333332</v>
      </c>
      <c r="C87" s="33">
        <v>5.9434894940453962</v>
      </c>
      <c r="D87" s="33">
        <v>4.5120265433854678</v>
      </c>
      <c r="E87" s="33">
        <v>4.8</v>
      </c>
      <c r="F87" s="33">
        <v>8.6</v>
      </c>
      <c r="G87" s="33">
        <v>10</v>
      </c>
      <c r="H87" s="33">
        <v>10</v>
      </c>
      <c r="I87" s="33">
        <v>7.5</v>
      </c>
      <c r="J87" s="33">
        <v>10</v>
      </c>
      <c r="K87" s="33">
        <v>10</v>
      </c>
      <c r="L87" s="33">
        <f>AVERAGE(Table1323[[#This Row],[2Bi Disappearance]:[2Bv Terrorism Injured ]])</f>
        <v>9.5</v>
      </c>
      <c r="M87" s="33">
        <v>8.2000000000000011</v>
      </c>
      <c r="N87" s="33">
        <v>10</v>
      </c>
      <c r="O87" s="34">
        <v>5</v>
      </c>
      <c r="P87" s="34">
        <f>AVERAGE(Table1323[[#This Row],[2Ci Female Genital Mutilation]:[2Ciii Equal Inheritance Rights]])</f>
        <v>7.7333333333333343</v>
      </c>
      <c r="Q87" s="33">
        <f t="shared" si="18"/>
        <v>8.6111111111111125</v>
      </c>
      <c r="R87" s="33">
        <v>10</v>
      </c>
      <c r="S87" s="33">
        <v>10</v>
      </c>
      <c r="T87" s="33">
        <v>5</v>
      </c>
      <c r="U87" s="33">
        <f t="shared" si="19"/>
        <v>8.3333333333333339</v>
      </c>
      <c r="V87" s="33" t="s">
        <v>49</v>
      </c>
      <c r="W87" s="33" t="s">
        <v>49</v>
      </c>
      <c r="X87" s="33" t="s">
        <v>49</v>
      </c>
      <c r="Y87" s="33" t="s">
        <v>49</v>
      </c>
      <c r="Z87" s="33" t="s">
        <v>49</v>
      </c>
      <c r="AA87" s="33" t="s">
        <v>49</v>
      </c>
      <c r="AB87" s="33" t="s">
        <v>49</v>
      </c>
      <c r="AC87" s="33" t="s">
        <v>49</v>
      </c>
      <c r="AD87" s="33" t="s">
        <v>49</v>
      </c>
      <c r="AE87" s="33" t="s">
        <v>49</v>
      </c>
      <c r="AF87" s="33" t="s">
        <v>49</v>
      </c>
      <c r="AG87" s="33" t="s">
        <v>49</v>
      </c>
      <c r="AH87" s="33" t="s">
        <v>49</v>
      </c>
      <c r="AI87" s="33" t="s">
        <v>49</v>
      </c>
      <c r="AJ87" s="14">
        <v>10</v>
      </c>
      <c r="AK87" s="15">
        <v>4.333333333333333</v>
      </c>
      <c r="AL87" s="15">
        <v>4.75</v>
      </c>
      <c r="AM87" s="15" t="s">
        <v>49</v>
      </c>
      <c r="AN87" s="15" t="s">
        <v>49</v>
      </c>
      <c r="AO87" s="15" t="s">
        <v>49</v>
      </c>
      <c r="AP87" s="15" t="s">
        <v>49</v>
      </c>
      <c r="AQ87" s="33">
        <f t="shared" si="20"/>
        <v>6.3611111111111107</v>
      </c>
      <c r="AR87" s="33">
        <v>10</v>
      </c>
      <c r="AS87" s="33">
        <v>0</v>
      </c>
      <c r="AT87" s="33">
        <v>10</v>
      </c>
      <c r="AU87" s="33">
        <f t="shared" si="17"/>
        <v>5</v>
      </c>
      <c r="AV87" s="33">
        <f t="shared" si="21"/>
        <v>7.5</v>
      </c>
      <c r="AW87" s="35">
        <f>AVERAGE(Table1323[[#This Row],[RULE OF LAW]],Table1323[[#This Row],[SECURITY &amp; SAFETY]],Table1323[[#This Row],[PERSONAL FREEDOM (minus S&amp;S and RoL)]],Table1323[[#This Row],[PERSONAL FREEDOM (minus S&amp;S and RoL)]])</f>
        <v>7.0518518518518523</v>
      </c>
      <c r="AX87" s="36">
        <v>6.26</v>
      </c>
      <c r="AY87" s="37">
        <f>AVERAGE(Table1323[[#This Row],[PERSONAL FREEDOM]:[ECONOMIC FREEDOM]])</f>
        <v>6.655925925925926</v>
      </c>
      <c r="AZ87" s="38">
        <f t="shared" si="22"/>
        <v>94</v>
      </c>
      <c r="BA87" s="20">
        <f t="shared" si="23"/>
        <v>6.66</v>
      </c>
      <c r="BB87" s="35">
        <f>Table1323[[#This Row],[1 Rule of Law]]</f>
        <v>4.8</v>
      </c>
      <c r="BC87" s="35">
        <f>Table1323[[#This Row],[2 Security &amp; Safety]]</f>
        <v>8.6111111111111125</v>
      </c>
      <c r="BD87" s="35">
        <f t="shared" si="24"/>
        <v>7.3981481481481479</v>
      </c>
    </row>
    <row r="88" spans="1:56" ht="15" customHeight="1" x14ac:dyDescent="0.2">
      <c r="A88" s="32" t="s">
        <v>168</v>
      </c>
      <c r="B88" s="33">
        <v>5.5666666666666664</v>
      </c>
      <c r="C88" s="33">
        <v>5.7236848750312923</v>
      </c>
      <c r="D88" s="33">
        <v>6.1148240171442678</v>
      </c>
      <c r="E88" s="33">
        <v>5.8</v>
      </c>
      <c r="F88" s="33">
        <v>9.0612629057509366</v>
      </c>
      <c r="G88" s="33">
        <v>10</v>
      </c>
      <c r="H88" s="33">
        <v>10</v>
      </c>
      <c r="I88" s="33">
        <v>10</v>
      </c>
      <c r="J88" s="33">
        <v>10</v>
      </c>
      <c r="K88" s="33">
        <v>10</v>
      </c>
      <c r="L88" s="33">
        <f>AVERAGE(Table1323[[#This Row],[2Bi Disappearance]:[2Bv Terrorism Injured ]])</f>
        <v>10</v>
      </c>
      <c r="M88" s="33">
        <v>10</v>
      </c>
      <c r="N88" s="33">
        <v>10</v>
      </c>
      <c r="O88" s="34">
        <v>5</v>
      </c>
      <c r="P88" s="34">
        <f>AVERAGE(Table1323[[#This Row],[2Ci Female Genital Mutilation]:[2Ciii Equal Inheritance Rights]])</f>
        <v>8.3333333333333339</v>
      </c>
      <c r="Q88" s="33">
        <f t="shared" si="18"/>
        <v>9.1315320796947574</v>
      </c>
      <c r="R88" s="33">
        <v>5</v>
      </c>
      <c r="S88" s="33">
        <v>5</v>
      </c>
      <c r="T88" s="33">
        <v>5</v>
      </c>
      <c r="U88" s="33">
        <f t="shared" si="19"/>
        <v>5</v>
      </c>
      <c r="V88" s="33">
        <v>2.5</v>
      </c>
      <c r="W88" s="33">
        <v>6.666666666666667</v>
      </c>
      <c r="X88" s="33">
        <f>AVERAGE(Table1323[[#This Row],[4A Freedom to establish religious organizations]:[4B Autonomy of religious organizations]])</f>
        <v>4.5833333333333339</v>
      </c>
      <c r="Y88" s="33">
        <v>5</v>
      </c>
      <c r="Z88" s="33">
        <v>5</v>
      </c>
      <c r="AA88" s="33">
        <v>6.666666666666667</v>
      </c>
      <c r="AB88" s="33">
        <v>6.666666666666667</v>
      </c>
      <c r="AC88" s="33">
        <v>3.3333333333333335</v>
      </c>
      <c r="AD88" s="33">
        <f>AVERAGE(Table1323[[#This Row],[5Ci Political parties]:[5Ciii Educational, sporting and cultural organizations]])</f>
        <v>5.5555555555555562</v>
      </c>
      <c r="AE88" s="33">
        <v>2.5</v>
      </c>
      <c r="AF88" s="33">
        <v>7.5</v>
      </c>
      <c r="AG88" s="33">
        <v>5</v>
      </c>
      <c r="AH88" s="33">
        <f>AVERAGE(Table1323[[#This Row],[5Di Political parties]:[5Diii Educational, sporting and cultural organizations5]])</f>
        <v>5</v>
      </c>
      <c r="AI88" s="33">
        <f t="shared" ref="AI88:AI93" si="26">AVERAGE(Y88,Z88,AD88,AH88)</f>
        <v>5.1388888888888893</v>
      </c>
      <c r="AJ88" s="14">
        <v>10</v>
      </c>
      <c r="AK88" s="15">
        <v>2</v>
      </c>
      <c r="AL88" s="15">
        <v>4</v>
      </c>
      <c r="AM88" s="15">
        <v>3.3333333333333335</v>
      </c>
      <c r="AN88" s="15">
        <v>6.666666666666667</v>
      </c>
      <c r="AO88" s="15">
        <f>AVERAGE(Table1323[[#This Row],[6Di Access to foreign television (cable/ satellite)]:[6Dii Access to foreign newspapers]])</f>
        <v>5</v>
      </c>
      <c r="AP88" s="15">
        <v>3.3333333333333335</v>
      </c>
      <c r="AQ88" s="33">
        <f t="shared" si="20"/>
        <v>4.8666666666666663</v>
      </c>
      <c r="AR88" s="33">
        <v>5</v>
      </c>
      <c r="AS88" s="33">
        <v>0</v>
      </c>
      <c r="AT88" s="33">
        <v>0</v>
      </c>
      <c r="AU88" s="33">
        <f t="shared" si="17"/>
        <v>0</v>
      </c>
      <c r="AV88" s="33">
        <f t="shared" si="21"/>
        <v>2.5</v>
      </c>
      <c r="AW88" s="35">
        <f>AVERAGE(Table1323[[#This Row],[RULE OF LAW]],Table1323[[#This Row],[SECURITY &amp; SAFETY]],Table1323[[#This Row],[PERSONAL FREEDOM (minus S&amp;S and RoL)]],Table1323[[#This Row],[PERSONAL FREEDOM (minus S&amp;S and RoL)]])</f>
        <v>5.9417719088125782</v>
      </c>
      <c r="AX88" s="36">
        <v>7.01</v>
      </c>
      <c r="AY88" s="37">
        <f>AVERAGE(Table1323[[#This Row],[PERSONAL FREEDOM]:[ECONOMIC FREEDOM]])</f>
        <v>6.475885954406289</v>
      </c>
      <c r="AZ88" s="38">
        <f t="shared" si="22"/>
        <v>108</v>
      </c>
      <c r="BA88" s="20">
        <f t="shared" si="23"/>
        <v>6.48</v>
      </c>
      <c r="BB88" s="35">
        <f>Table1323[[#This Row],[1 Rule of Law]]</f>
        <v>5.8</v>
      </c>
      <c r="BC88" s="35">
        <f>Table1323[[#This Row],[2 Security &amp; Safety]]</f>
        <v>9.1315320796947574</v>
      </c>
      <c r="BD88" s="35">
        <f t="shared" si="24"/>
        <v>4.4177777777777774</v>
      </c>
    </row>
    <row r="89" spans="1:56" ht="15" customHeight="1" x14ac:dyDescent="0.2">
      <c r="A89" s="32" t="s">
        <v>155</v>
      </c>
      <c r="B89" s="33" t="s">
        <v>49</v>
      </c>
      <c r="C89" s="33" t="s">
        <v>49</v>
      </c>
      <c r="D89" s="33" t="s">
        <v>49</v>
      </c>
      <c r="E89" s="33">
        <v>4.8735759999999999</v>
      </c>
      <c r="F89" s="33">
        <v>7</v>
      </c>
      <c r="G89" s="33">
        <v>10</v>
      </c>
      <c r="H89" s="33">
        <v>10</v>
      </c>
      <c r="I89" s="33">
        <v>2.5</v>
      </c>
      <c r="J89" s="33">
        <v>9.9783124609204101</v>
      </c>
      <c r="K89" s="33">
        <v>9.9349373827612304</v>
      </c>
      <c r="L89" s="33">
        <f>AVERAGE(Table1323[[#This Row],[2Bi Disappearance]:[2Bv Terrorism Injured ]])</f>
        <v>8.4826499687363288</v>
      </c>
      <c r="M89" s="33">
        <v>0.60000000000000053</v>
      </c>
      <c r="N89" s="33">
        <v>10</v>
      </c>
      <c r="O89" s="34">
        <v>0</v>
      </c>
      <c r="P89" s="34">
        <f>AVERAGE(Table1323[[#This Row],[2Ci Female Genital Mutilation]:[2Ciii Equal Inheritance Rights]])</f>
        <v>3.5333333333333337</v>
      </c>
      <c r="Q89" s="33">
        <f t="shared" si="18"/>
        <v>6.3386611006898876</v>
      </c>
      <c r="R89" s="33">
        <v>10</v>
      </c>
      <c r="S89" s="33">
        <v>10</v>
      </c>
      <c r="T89" s="33">
        <v>10</v>
      </c>
      <c r="U89" s="33">
        <f t="shared" si="19"/>
        <v>10</v>
      </c>
      <c r="V89" s="33">
        <v>10</v>
      </c>
      <c r="W89" s="33">
        <v>6.666666666666667</v>
      </c>
      <c r="X89" s="33">
        <f>AVERAGE(Table1323[[#This Row],[4A Freedom to establish religious organizations]:[4B Autonomy of religious organizations]])</f>
        <v>8.3333333333333339</v>
      </c>
      <c r="Y89" s="33">
        <v>10</v>
      </c>
      <c r="Z89" s="33">
        <v>10</v>
      </c>
      <c r="AA89" s="33">
        <v>0</v>
      </c>
      <c r="AB89" s="33">
        <v>6.666666666666667</v>
      </c>
      <c r="AC89" s="33">
        <v>3.3333333333333335</v>
      </c>
      <c r="AD89" s="33">
        <f>AVERAGE(Table1323[[#This Row],[5Ci Political parties]:[5Ciii Educational, sporting and cultural organizations]])</f>
        <v>3.3333333333333335</v>
      </c>
      <c r="AE89" s="33">
        <v>7.5</v>
      </c>
      <c r="AF89" s="33">
        <v>10</v>
      </c>
      <c r="AG89" s="33">
        <v>10</v>
      </c>
      <c r="AH89" s="33">
        <f>AVERAGE(Table1323[[#This Row],[5Di Political parties]:[5Diii Educational, sporting and cultural organizations5]])</f>
        <v>9.1666666666666661</v>
      </c>
      <c r="AI89" s="33">
        <f t="shared" si="26"/>
        <v>8.125</v>
      </c>
      <c r="AJ89" s="14">
        <v>10</v>
      </c>
      <c r="AK89" s="15">
        <v>7</v>
      </c>
      <c r="AL89" s="15">
        <v>7.75</v>
      </c>
      <c r="AM89" s="15">
        <v>10</v>
      </c>
      <c r="AN89" s="15">
        <v>10</v>
      </c>
      <c r="AO89" s="15">
        <f>AVERAGE(Table1323[[#This Row],[6Di Access to foreign television (cable/ satellite)]:[6Dii Access to foreign newspapers]])</f>
        <v>10</v>
      </c>
      <c r="AP89" s="15">
        <v>10</v>
      </c>
      <c r="AQ89" s="33">
        <f t="shared" si="20"/>
        <v>8.9499999999999993</v>
      </c>
      <c r="AR89" s="33">
        <v>0</v>
      </c>
      <c r="AS89" s="33">
        <v>10</v>
      </c>
      <c r="AT89" s="33">
        <v>10</v>
      </c>
      <c r="AU89" s="33">
        <f t="shared" si="17"/>
        <v>10</v>
      </c>
      <c r="AV89" s="33">
        <f t="shared" si="21"/>
        <v>5</v>
      </c>
      <c r="AW89" s="35">
        <f>AVERAGE(Table1323[[#This Row],[RULE OF LAW]],Table1323[[#This Row],[SECURITY &amp; SAFETY]],Table1323[[#This Row],[PERSONAL FREEDOM (minus S&amp;S and RoL)]],Table1323[[#This Row],[PERSONAL FREEDOM (minus S&amp;S and RoL)]])</f>
        <v>6.8438926085058052</v>
      </c>
      <c r="AX89" s="36">
        <v>5.97</v>
      </c>
      <c r="AY89" s="37">
        <f>AVERAGE(Table1323[[#This Row],[PERSONAL FREEDOM]:[ECONOMIC FREEDOM]])</f>
        <v>6.4069463042529025</v>
      </c>
      <c r="AZ89" s="38">
        <f t="shared" si="22"/>
        <v>112</v>
      </c>
      <c r="BA89" s="20">
        <f t="shared" si="23"/>
        <v>6.41</v>
      </c>
      <c r="BB89" s="35">
        <f>Table1323[[#This Row],[1 Rule of Law]]</f>
        <v>4.8735759999999999</v>
      </c>
      <c r="BC89" s="35">
        <f>Table1323[[#This Row],[2 Security &amp; Safety]]</f>
        <v>6.3386611006898876</v>
      </c>
      <c r="BD89" s="35">
        <f t="shared" si="24"/>
        <v>8.081666666666667</v>
      </c>
    </row>
    <row r="90" spans="1:56" ht="15" customHeight="1" x14ac:dyDescent="0.2">
      <c r="A90" s="32" t="s">
        <v>61</v>
      </c>
      <c r="B90" s="33" t="s">
        <v>49</v>
      </c>
      <c r="C90" s="33" t="s">
        <v>49</v>
      </c>
      <c r="D90" s="33" t="s">
        <v>49</v>
      </c>
      <c r="E90" s="33">
        <v>7.5128079999999997</v>
      </c>
      <c r="F90" s="33">
        <v>9.64</v>
      </c>
      <c r="G90" s="33">
        <v>10</v>
      </c>
      <c r="H90" s="33">
        <v>10</v>
      </c>
      <c r="I90" s="33" t="s">
        <v>49</v>
      </c>
      <c r="J90" s="33">
        <v>10</v>
      </c>
      <c r="K90" s="33">
        <v>10</v>
      </c>
      <c r="L90" s="33">
        <f>AVERAGE(Table1323[[#This Row],[2Bi Disappearance]:[2Bv Terrorism Injured ]])</f>
        <v>10</v>
      </c>
      <c r="M90" s="33">
        <v>10</v>
      </c>
      <c r="N90" s="33">
        <v>10</v>
      </c>
      <c r="O90" s="34">
        <v>10</v>
      </c>
      <c r="P90" s="34">
        <f>AVERAGE(Table1323[[#This Row],[2Ci Female Genital Mutilation]:[2Ciii Equal Inheritance Rights]])</f>
        <v>10</v>
      </c>
      <c r="Q90" s="33">
        <f t="shared" si="18"/>
        <v>9.8800000000000008</v>
      </c>
      <c r="R90" s="33">
        <v>10</v>
      </c>
      <c r="S90" s="33">
        <v>10</v>
      </c>
      <c r="T90" s="33">
        <v>10</v>
      </c>
      <c r="U90" s="33">
        <f t="shared" si="19"/>
        <v>10</v>
      </c>
      <c r="V90" s="33">
        <v>10</v>
      </c>
      <c r="W90" s="33">
        <v>10</v>
      </c>
      <c r="X90" s="33">
        <f>AVERAGE(Table1323[[#This Row],[4A Freedom to establish religious organizations]:[4B Autonomy of religious organizations]])</f>
        <v>10</v>
      </c>
      <c r="Y90" s="33">
        <v>10</v>
      </c>
      <c r="Z90" s="33">
        <v>10</v>
      </c>
      <c r="AA90" s="33">
        <v>10</v>
      </c>
      <c r="AB90" s="33">
        <v>10</v>
      </c>
      <c r="AC90" s="33">
        <v>10</v>
      </c>
      <c r="AD90" s="33">
        <f>AVERAGE(Table1323[[#This Row],[5Ci Political parties]:[5Ciii Educational, sporting and cultural organizations]])</f>
        <v>10</v>
      </c>
      <c r="AE90" s="33">
        <v>10</v>
      </c>
      <c r="AF90" s="33">
        <v>10</v>
      </c>
      <c r="AG90" s="33">
        <v>10</v>
      </c>
      <c r="AH90" s="33">
        <f>AVERAGE(Table1323[[#This Row],[5Di Political parties]:[5Diii Educational, sporting and cultural organizations5]])</f>
        <v>10</v>
      </c>
      <c r="AI90" s="33">
        <f t="shared" si="26"/>
        <v>10</v>
      </c>
      <c r="AJ90" s="14">
        <v>10</v>
      </c>
      <c r="AK90" s="15">
        <v>8.6666666666666661</v>
      </c>
      <c r="AL90" s="15">
        <v>7.75</v>
      </c>
      <c r="AM90" s="15">
        <v>10</v>
      </c>
      <c r="AN90" s="15">
        <v>10</v>
      </c>
      <c r="AO90" s="15">
        <f>AVERAGE(Table1323[[#This Row],[6Di Access to foreign television (cable/ satellite)]:[6Dii Access to foreign newspapers]])</f>
        <v>10</v>
      </c>
      <c r="AP90" s="15">
        <v>10</v>
      </c>
      <c r="AQ90" s="33">
        <f t="shared" si="20"/>
        <v>9.2833333333333332</v>
      </c>
      <c r="AR90" s="33">
        <v>10</v>
      </c>
      <c r="AS90" s="33">
        <v>10</v>
      </c>
      <c r="AT90" s="33">
        <v>10</v>
      </c>
      <c r="AU90" s="33">
        <f t="shared" si="17"/>
        <v>10</v>
      </c>
      <c r="AV90" s="33">
        <f t="shared" si="21"/>
        <v>10</v>
      </c>
      <c r="AW90" s="35">
        <f>AVERAGE(Table1323[[#This Row],[RULE OF LAW]],Table1323[[#This Row],[SECURITY &amp; SAFETY]],Table1323[[#This Row],[PERSONAL FREEDOM (minus S&amp;S and RoL)]],Table1323[[#This Row],[PERSONAL FREEDOM (minus S&amp;S and RoL)]])</f>
        <v>9.2765353333333334</v>
      </c>
      <c r="AX90" s="36">
        <v>7.56</v>
      </c>
      <c r="AY90" s="37">
        <f>AVERAGE(Table1323[[#This Row],[PERSONAL FREEDOM]:[ECONOMIC FREEDOM]])</f>
        <v>8.4182676666666669</v>
      </c>
      <c r="AZ90" s="38">
        <f t="shared" si="22"/>
        <v>13</v>
      </c>
      <c r="BA90" s="20">
        <f t="shared" si="23"/>
        <v>8.42</v>
      </c>
      <c r="BB90" s="35">
        <f>Table1323[[#This Row],[1 Rule of Law]]</f>
        <v>7.5128079999999997</v>
      </c>
      <c r="BC90" s="35">
        <f>Table1323[[#This Row],[2 Security &amp; Safety]]</f>
        <v>9.8800000000000008</v>
      </c>
      <c r="BD90" s="35">
        <f t="shared" si="24"/>
        <v>9.8566666666666656</v>
      </c>
    </row>
    <row r="91" spans="1:56" ht="15" customHeight="1" x14ac:dyDescent="0.2">
      <c r="A91" s="32" t="s">
        <v>191</v>
      </c>
      <c r="B91" s="33" t="s">
        <v>49</v>
      </c>
      <c r="C91" s="33" t="s">
        <v>49</v>
      </c>
      <c r="D91" s="33" t="s">
        <v>49</v>
      </c>
      <c r="E91" s="33">
        <v>4.3158000000000003</v>
      </c>
      <c r="F91" s="33">
        <v>8</v>
      </c>
      <c r="G91" s="33">
        <v>10</v>
      </c>
      <c r="H91" s="33">
        <v>6.8206006579044338</v>
      </c>
      <c r="I91" s="33">
        <v>5</v>
      </c>
      <c r="J91" s="33">
        <v>9.9036545653910437</v>
      </c>
      <c r="K91" s="33">
        <v>10</v>
      </c>
      <c r="L91" s="33">
        <f>AVERAGE(Table1323[[#This Row],[2Bi Disappearance]:[2Bv Terrorism Injured ]])</f>
        <v>8.3448510446590962</v>
      </c>
      <c r="M91" s="33">
        <v>2.9000000000000004</v>
      </c>
      <c r="N91" s="33">
        <v>10</v>
      </c>
      <c r="O91" s="34">
        <v>5</v>
      </c>
      <c r="P91" s="34">
        <f>AVERAGE(Table1323[[#This Row],[2Ci Female Genital Mutilation]:[2Ciii Equal Inheritance Rights]])</f>
        <v>5.9666666666666659</v>
      </c>
      <c r="Q91" s="33">
        <f t="shared" si="18"/>
        <v>7.4371725704419198</v>
      </c>
      <c r="R91" s="33">
        <v>5</v>
      </c>
      <c r="S91" s="33">
        <v>0</v>
      </c>
      <c r="T91" s="33">
        <v>10</v>
      </c>
      <c r="U91" s="33">
        <f t="shared" si="19"/>
        <v>5</v>
      </c>
      <c r="V91" s="33">
        <v>2.5</v>
      </c>
      <c r="W91" s="33">
        <v>3.3333333333333335</v>
      </c>
      <c r="X91" s="33">
        <f>AVERAGE(Table1323[[#This Row],[4A Freedom to establish religious organizations]:[4B Autonomy of religious organizations]])</f>
        <v>2.916666666666667</v>
      </c>
      <c r="Y91" s="33">
        <v>7.5</v>
      </c>
      <c r="Z91" s="33">
        <v>5</v>
      </c>
      <c r="AA91" s="33">
        <v>6.666666666666667</v>
      </c>
      <c r="AB91" s="33">
        <v>3.3333333333333335</v>
      </c>
      <c r="AC91" s="33">
        <v>6.666666666666667</v>
      </c>
      <c r="AD91" s="33">
        <f>AVERAGE(Table1323[[#This Row],[5Ci Political parties]:[5Ciii Educational, sporting and cultural organizations]])</f>
        <v>5.5555555555555562</v>
      </c>
      <c r="AE91" s="33">
        <v>10</v>
      </c>
      <c r="AF91" s="33">
        <v>7.5</v>
      </c>
      <c r="AG91" s="33">
        <v>7.5</v>
      </c>
      <c r="AH91" s="33">
        <f>AVERAGE(Table1323[[#This Row],[5Di Political parties]:[5Diii Educational, sporting and cultural organizations5]])</f>
        <v>8.3333333333333339</v>
      </c>
      <c r="AI91" s="33">
        <f t="shared" si="26"/>
        <v>6.5972222222222232</v>
      </c>
      <c r="AJ91" s="14">
        <v>10</v>
      </c>
      <c r="AK91" s="15">
        <v>4</v>
      </c>
      <c r="AL91" s="15">
        <v>4.5</v>
      </c>
      <c r="AM91" s="15">
        <v>6.666666666666667</v>
      </c>
      <c r="AN91" s="15">
        <v>6.666666666666667</v>
      </c>
      <c r="AO91" s="15">
        <f>AVERAGE(Table1323[[#This Row],[6Di Access to foreign television (cable/ satellite)]:[6Dii Access to foreign newspapers]])</f>
        <v>6.666666666666667</v>
      </c>
      <c r="AP91" s="15">
        <v>10</v>
      </c>
      <c r="AQ91" s="33">
        <f t="shared" si="20"/>
        <v>7.0333333333333341</v>
      </c>
      <c r="AR91" s="33">
        <v>10</v>
      </c>
      <c r="AS91" s="33">
        <v>0</v>
      </c>
      <c r="AT91" s="33">
        <v>0</v>
      </c>
      <c r="AU91" s="33">
        <f t="shared" si="17"/>
        <v>0</v>
      </c>
      <c r="AV91" s="33">
        <f t="shared" si="21"/>
        <v>5</v>
      </c>
      <c r="AW91" s="35">
        <f>AVERAGE(Table1323[[#This Row],[RULE OF LAW]],Table1323[[#This Row],[SECURITY &amp; SAFETY]],Table1323[[#This Row],[PERSONAL FREEDOM (minus S&amp;S and RoL)]],Table1323[[#This Row],[PERSONAL FREEDOM (minus S&amp;S and RoL)]])</f>
        <v>5.5929653648327022</v>
      </c>
      <c r="AX91" s="36">
        <v>5.44</v>
      </c>
      <c r="AY91" s="37">
        <f>AVERAGE(Table1323[[#This Row],[PERSONAL FREEDOM]:[ECONOMIC FREEDOM]])</f>
        <v>5.5164826824163509</v>
      </c>
      <c r="AZ91" s="38">
        <f t="shared" si="22"/>
        <v>141</v>
      </c>
      <c r="BA91" s="20">
        <f t="shared" si="23"/>
        <v>5.52</v>
      </c>
      <c r="BB91" s="35">
        <f>Table1323[[#This Row],[1 Rule of Law]]</f>
        <v>4.3158000000000003</v>
      </c>
      <c r="BC91" s="35">
        <f>Table1323[[#This Row],[2 Security &amp; Safety]]</f>
        <v>7.4371725704419198</v>
      </c>
      <c r="BD91" s="35">
        <f t="shared" si="24"/>
        <v>5.3094444444444457</v>
      </c>
    </row>
    <row r="92" spans="1:56" ht="15" customHeight="1" x14ac:dyDescent="0.2">
      <c r="A92" s="32" t="s">
        <v>77</v>
      </c>
      <c r="B92" s="33" t="s">
        <v>49</v>
      </c>
      <c r="C92" s="33" t="s">
        <v>49</v>
      </c>
      <c r="D92" s="33" t="s">
        <v>49</v>
      </c>
      <c r="E92" s="33">
        <v>6.6557379999999995</v>
      </c>
      <c r="F92" s="33">
        <v>8.92</v>
      </c>
      <c r="G92" s="33">
        <v>10</v>
      </c>
      <c r="H92" s="33">
        <v>10</v>
      </c>
      <c r="I92" s="33">
        <v>10</v>
      </c>
      <c r="J92" s="33">
        <v>10</v>
      </c>
      <c r="K92" s="33">
        <v>10</v>
      </c>
      <c r="L92" s="33">
        <f>AVERAGE(Table1323[[#This Row],[2Bi Disappearance]:[2Bv Terrorism Injured ]])</f>
        <v>10</v>
      </c>
      <c r="M92" s="33">
        <v>10</v>
      </c>
      <c r="N92" s="33">
        <v>10</v>
      </c>
      <c r="O92" s="34">
        <v>10</v>
      </c>
      <c r="P92" s="34">
        <f>AVERAGE(Table1323[[#This Row],[2Ci Female Genital Mutilation]:[2Ciii Equal Inheritance Rights]])</f>
        <v>10</v>
      </c>
      <c r="Q92" s="33">
        <f t="shared" si="18"/>
        <v>9.64</v>
      </c>
      <c r="R92" s="33">
        <v>10</v>
      </c>
      <c r="S92" s="33">
        <v>10</v>
      </c>
      <c r="T92" s="33">
        <v>10</v>
      </c>
      <c r="U92" s="33">
        <f t="shared" si="19"/>
        <v>10</v>
      </c>
      <c r="V92" s="33">
        <v>10</v>
      </c>
      <c r="W92" s="33">
        <v>6.666666666666667</v>
      </c>
      <c r="X92" s="33">
        <f>AVERAGE(Table1323[[#This Row],[4A Freedom to establish religious organizations]:[4B Autonomy of religious organizations]])</f>
        <v>8.3333333333333339</v>
      </c>
      <c r="Y92" s="33">
        <v>10</v>
      </c>
      <c r="Z92" s="33">
        <v>7.5</v>
      </c>
      <c r="AA92" s="33">
        <v>3.3333333333333335</v>
      </c>
      <c r="AB92" s="33">
        <v>10</v>
      </c>
      <c r="AC92" s="33">
        <v>10</v>
      </c>
      <c r="AD92" s="33">
        <f>AVERAGE(Table1323[[#This Row],[5Ci Political parties]:[5Ciii Educational, sporting and cultural organizations]])</f>
        <v>7.7777777777777786</v>
      </c>
      <c r="AE92" s="33">
        <v>7.5</v>
      </c>
      <c r="AF92" s="33">
        <v>10</v>
      </c>
      <c r="AG92" s="33">
        <v>10</v>
      </c>
      <c r="AH92" s="33">
        <f>AVERAGE(Table1323[[#This Row],[5Di Political parties]:[5Diii Educational, sporting and cultural organizations5]])</f>
        <v>9.1666666666666661</v>
      </c>
      <c r="AI92" s="33">
        <f t="shared" si="26"/>
        <v>8.6111111111111107</v>
      </c>
      <c r="AJ92" s="14">
        <v>10</v>
      </c>
      <c r="AK92" s="15">
        <v>8</v>
      </c>
      <c r="AL92" s="15">
        <v>8</v>
      </c>
      <c r="AM92" s="15">
        <v>6.666666666666667</v>
      </c>
      <c r="AN92" s="15">
        <v>10</v>
      </c>
      <c r="AO92" s="15">
        <f>AVERAGE(Table1323[[#This Row],[6Di Access to foreign television (cable/ satellite)]:[6Dii Access to foreign newspapers]])</f>
        <v>8.3333333333333339</v>
      </c>
      <c r="AP92" s="15">
        <v>10</v>
      </c>
      <c r="AQ92" s="33">
        <f t="shared" si="20"/>
        <v>8.8666666666666671</v>
      </c>
      <c r="AR92" s="33">
        <v>10</v>
      </c>
      <c r="AS92" s="33">
        <v>0</v>
      </c>
      <c r="AT92" s="33">
        <v>10</v>
      </c>
      <c r="AU92" s="33">
        <f t="shared" si="17"/>
        <v>5</v>
      </c>
      <c r="AV92" s="33">
        <f t="shared" si="21"/>
        <v>7.5</v>
      </c>
      <c r="AW92" s="35">
        <f>AVERAGE(Table1323[[#This Row],[RULE OF LAW]],Table1323[[#This Row],[SECURITY &amp; SAFETY]],Table1323[[#This Row],[PERSONAL FREEDOM (minus S&amp;S and RoL)]],Table1323[[#This Row],[PERSONAL FREEDOM (minus S&amp;S and RoL)]])</f>
        <v>8.4050456111111114</v>
      </c>
      <c r="AX92" s="36">
        <v>7.93</v>
      </c>
      <c r="AY92" s="37">
        <f>AVERAGE(Table1323[[#This Row],[PERSONAL FREEDOM]:[ECONOMIC FREEDOM]])</f>
        <v>8.1675228055555564</v>
      </c>
      <c r="AZ92" s="38">
        <f t="shared" si="22"/>
        <v>25</v>
      </c>
      <c r="BA92" s="20">
        <f t="shared" si="23"/>
        <v>8.17</v>
      </c>
      <c r="BB92" s="35">
        <f>Table1323[[#This Row],[1 Rule of Law]]</f>
        <v>6.6557379999999995</v>
      </c>
      <c r="BC92" s="35">
        <f>Table1323[[#This Row],[2 Security &amp; Safety]]</f>
        <v>9.64</v>
      </c>
      <c r="BD92" s="35">
        <f t="shared" si="24"/>
        <v>8.6622222222222227</v>
      </c>
    </row>
    <row r="93" spans="1:56" ht="15" customHeight="1" x14ac:dyDescent="0.2">
      <c r="A93" s="32" t="s">
        <v>123</v>
      </c>
      <c r="B93" s="33">
        <v>4.9666666666666668</v>
      </c>
      <c r="C93" s="33">
        <v>4.0132791814164337</v>
      </c>
      <c r="D93" s="33">
        <v>3.5054122257263169</v>
      </c>
      <c r="E93" s="33">
        <v>4.2</v>
      </c>
      <c r="F93" s="33">
        <v>1.2799999999999998</v>
      </c>
      <c r="G93" s="33">
        <v>5</v>
      </c>
      <c r="H93" s="33">
        <v>10</v>
      </c>
      <c r="I93" s="33">
        <v>7.5</v>
      </c>
      <c r="J93" s="33">
        <v>10</v>
      </c>
      <c r="K93" s="33">
        <v>10</v>
      </c>
      <c r="L93" s="33">
        <f>AVERAGE(Table1323[[#This Row],[2Bi Disappearance]:[2Bv Terrorism Injured ]])</f>
        <v>8.5</v>
      </c>
      <c r="M93" s="33">
        <v>9.5</v>
      </c>
      <c r="N93" s="33">
        <v>10</v>
      </c>
      <c r="O93" s="34">
        <v>10</v>
      </c>
      <c r="P93" s="34">
        <f>AVERAGE(Table1323[[#This Row],[2Ci Female Genital Mutilation]:[2Ciii Equal Inheritance Rights]])</f>
        <v>9.8333333333333339</v>
      </c>
      <c r="Q93" s="33">
        <f t="shared" si="18"/>
        <v>6.5377777777777775</v>
      </c>
      <c r="R93" s="33">
        <v>10</v>
      </c>
      <c r="S93" s="33">
        <v>10</v>
      </c>
      <c r="T93" s="33">
        <v>10</v>
      </c>
      <c r="U93" s="33">
        <f t="shared" si="19"/>
        <v>10</v>
      </c>
      <c r="V93" s="33">
        <v>7.5</v>
      </c>
      <c r="W93" s="33">
        <v>6.666666666666667</v>
      </c>
      <c r="X93" s="33">
        <f>AVERAGE(Table1323[[#This Row],[4A Freedom to establish religious organizations]:[4B Autonomy of religious organizations]])</f>
        <v>7.0833333333333339</v>
      </c>
      <c r="Y93" s="33">
        <v>7.5</v>
      </c>
      <c r="Z93" s="33">
        <v>7.5</v>
      </c>
      <c r="AA93" s="33">
        <v>3.3333333333333335</v>
      </c>
      <c r="AB93" s="33">
        <v>6.666666666666667</v>
      </c>
      <c r="AC93" s="33">
        <v>10</v>
      </c>
      <c r="AD93" s="33">
        <f>AVERAGE(Table1323[[#This Row],[5Ci Political parties]:[5Ciii Educational, sporting and cultural organizations]])</f>
        <v>6.666666666666667</v>
      </c>
      <c r="AE93" s="33">
        <v>7.5</v>
      </c>
      <c r="AF93" s="33">
        <v>7.5</v>
      </c>
      <c r="AG93" s="33">
        <v>7.5</v>
      </c>
      <c r="AH93" s="33">
        <f>AVERAGE(Table1323[[#This Row],[5Di Political parties]:[5Diii Educational, sporting and cultural organizations5]])</f>
        <v>7.5</v>
      </c>
      <c r="AI93" s="33">
        <f t="shared" si="26"/>
        <v>7.291666666666667</v>
      </c>
      <c r="AJ93" s="14">
        <v>7.3550349074998858</v>
      </c>
      <c r="AK93" s="15">
        <v>5</v>
      </c>
      <c r="AL93" s="15">
        <v>3.25</v>
      </c>
      <c r="AM93" s="15">
        <v>10</v>
      </c>
      <c r="AN93" s="15">
        <v>10</v>
      </c>
      <c r="AO93" s="15">
        <f>AVERAGE(Table1323[[#This Row],[6Di Access to foreign television (cable/ satellite)]:[6Dii Access to foreign newspapers]])</f>
        <v>10</v>
      </c>
      <c r="AP93" s="15">
        <v>10</v>
      </c>
      <c r="AQ93" s="33">
        <f t="shared" si="20"/>
        <v>7.1210069814999768</v>
      </c>
      <c r="AR93" s="33">
        <v>10</v>
      </c>
      <c r="AS93" s="33">
        <v>10</v>
      </c>
      <c r="AT93" s="33">
        <v>10</v>
      </c>
      <c r="AU93" s="33">
        <f t="shared" si="17"/>
        <v>10</v>
      </c>
      <c r="AV93" s="33">
        <f t="shared" si="21"/>
        <v>10</v>
      </c>
      <c r="AW93" s="35">
        <f>AVERAGE(Table1323[[#This Row],[RULE OF LAW]],Table1323[[#This Row],[SECURITY &amp; SAFETY]],Table1323[[#This Row],[PERSONAL FREEDOM (minus S&amp;S and RoL)]],Table1323[[#This Row],[PERSONAL FREEDOM (minus S&amp;S and RoL)]])</f>
        <v>6.8340451425944417</v>
      </c>
      <c r="AX93" s="36">
        <v>6.71</v>
      </c>
      <c r="AY93" s="37">
        <f>AVERAGE(Table1323[[#This Row],[PERSONAL FREEDOM]:[ECONOMIC FREEDOM]])</f>
        <v>6.7720225712972208</v>
      </c>
      <c r="AZ93" s="38">
        <f t="shared" si="22"/>
        <v>89</v>
      </c>
      <c r="BA93" s="20">
        <f t="shared" si="23"/>
        <v>6.77</v>
      </c>
      <c r="BB93" s="35">
        <f>Table1323[[#This Row],[1 Rule of Law]]</f>
        <v>4.2</v>
      </c>
      <c r="BC93" s="35">
        <f>Table1323[[#This Row],[2 Security &amp; Safety]]</f>
        <v>6.5377777777777775</v>
      </c>
      <c r="BD93" s="35">
        <f t="shared" si="24"/>
        <v>8.2992013962999955</v>
      </c>
    </row>
    <row r="94" spans="1:56" ht="15" customHeight="1" x14ac:dyDescent="0.2">
      <c r="A94" s="32" t="s">
        <v>133</v>
      </c>
      <c r="B94" s="33">
        <v>4.5</v>
      </c>
      <c r="C94" s="33">
        <v>4.1639734483525155</v>
      </c>
      <c r="D94" s="33">
        <v>4.0398298156210553</v>
      </c>
      <c r="E94" s="33">
        <v>4.2</v>
      </c>
      <c r="F94" s="33">
        <v>7</v>
      </c>
      <c r="G94" s="33">
        <v>10</v>
      </c>
      <c r="H94" s="33">
        <v>10</v>
      </c>
      <c r="I94" s="33">
        <v>5</v>
      </c>
      <c r="J94" s="33">
        <v>10</v>
      </c>
      <c r="K94" s="33">
        <v>10</v>
      </c>
      <c r="L94" s="33">
        <f>AVERAGE(Table1323[[#This Row],[2Bi Disappearance]:[2Bv Terrorism Injured ]])</f>
        <v>9</v>
      </c>
      <c r="M94" s="33">
        <v>10</v>
      </c>
      <c r="N94" s="33">
        <v>10</v>
      </c>
      <c r="O94" s="34">
        <v>10</v>
      </c>
      <c r="P94" s="34">
        <f>AVERAGE(Table1323[[#This Row],[2Ci Female Genital Mutilation]:[2Ciii Equal Inheritance Rights]])</f>
        <v>10</v>
      </c>
      <c r="Q94" s="33">
        <f t="shared" si="18"/>
        <v>8.6666666666666661</v>
      </c>
      <c r="R94" s="33">
        <v>5</v>
      </c>
      <c r="S94" s="33">
        <v>10</v>
      </c>
      <c r="T94" s="33">
        <v>10</v>
      </c>
      <c r="U94" s="33">
        <f t="shared" si="19"/>
        <v>8.3333333333333339</v>
      </c>
      <c r="V94" s="33" t="s">
        <v>49</v>
      </c>
      <c r="W94" s="33" t="s">
        <v>49</v>
      </c>
      <c r="X94" s="33" t="s">
        <v>49</v>
      </c>
      <c r="Y94" s="33" t="s">
        <v>49</v>
      </c>
      <c r="Z94" s="33" t="s">
        <v>49</v>
      </c>
      <c r="AA94" s="33" t="s">
        <v>49</v>
      </c>
      <c r="AB94" s="33" t="s">
        <v>49</v>
      </c>
      <c r="AC94" s="33" t="s">
        <v>49</v>
      </c>
      <c r="AD94" s="33" t="s">
        <v>49</v>
      </c>
      <c r="AE94" s="33" t="s">
        <v>49</v>
      </c>
      <c r="AF94" s="33" t="s">
        <v>49</v>
      </c>
      <c r="AG94" s="33" t="s">
        <v>49</v>
      </c>
      <c r="AH94" s="33" t="s">
        <v>49</v>
      </c>
      <c r="AI94" s="33" t="s">
        <v>49</v>
      </c>
      <c r="AJ94" s="14">
        <v>10</v>
      </c>
      <c r="AK94" s="15">
        <v>3.3333333333333335</v>
      </c>
      <c r="AL94" s="15">
        <v>3.5</v>
      </c>
      <c r="AM94" s="15" t="s">
        <v>49</v>
      </c>
      <c r="AN94" s="15" t="s">
        <v>49</v>
      </c>
      <c r="AO94" s="15" t="s">
        <v>49</v>
      </c>
      <c r="AP94" s="15" t="s">
        <v>49</v>
      </c>
      <c r="AQ94" s="33">
        <f t="shared" si="20"/>
        <v>5.6111111111111116</v>
      </c>
      <c r="AR94" s="33">
        <v>10</v>
      </c>
      <c r="AS94" s="33">
        <v>10</v>
      </c>
      <c r="AT94" s="33">
        <v>10</v>
      </c>
      <c r="AU94" s="33">
        <f t="shared" si="17"/>
        <v>10</v>
      </c>
      <c r="AV94" s="33">
        <f t="shared" si="21"/>
        <v>10</v>
      </c>
      <c r="AW94" s="35">
        <f>AVERAGE(Table1323[[#This Row],[RULE OF LAW]],Table1323[[#This Row],[SECURITY &amp; SAFETY]],Table1323[[#This Row],[PERSONAL FREEDOM (minus S&amp;S and RoL)]],Table1323[[#This Row],[PERSONAL FREEDOM (minus S&amp;S and RoL)]])</f>
        <v>7.2074074074074073</v>
      </c>
      <c r="AX94" s="36">
        <v>6.61</v>
      </c>
      <c r="AY94" s="37">
        <f>AVERAGE(Table1323[[#This Row],[PERSONAL FREEDOM]:[ECONOMIC FREEDOM]])</f>
        <v>6.9087037037037042</v>
      </c>
      <c r="AZ94" s="38">
        <f t="shared" si="22"/>
        <v>77</v>
      </c>
      <c r="BA94" s="20">
        <f t="shared" si="23"/>
        <v>6.91</v>
      </c>
      <c r="BB94" s="35">
        <f>Table1323[[#This Row],[1 Rule of Law]]</f>
        <v>4.2</v>
      </c>
      <c r="BC94" s="35">
        <f>Table1323[[#This Row],[2 Security &amp; Safety]]</f>
        <v>8.6666666666666661</v>
      </c>
      <c r="BD94" s="35">
        <f t="shared" si="24"/>
        <v>7.9814814814814818</v>
      </c>
    </row>
    <row r="95" spans="1:56" ht="15" customHeight="1" x14ac:dyDescent="0.2">
      <c r="A95" s="32" t="s">
        <v>104</v>
      </c>
      <c r="B95" s="33">
        <v>5.166666666666667</v>
      </c>
      <c r="C95" s="33">
        <v>5.2675633280987793</v>
      </c>
      <c r="D95" s="33">
        <v>5.4368623572746921</v>
      </c>
      <c r="E95" s="33">
        <v>5.3000000000000007</v>
      </c>
      <c r="F95" s="33">
        <v>6.48</v>
      </c>
      <c r="G95" s="33">
        <v>10</v>
      </c>
      <c r="H95" s="33">
        <v>10</v>
      </c>
      <c r="I95" s="33">
        <v>7.5</v>
      </c>
      <c r="J95" s="33">
        <v>10</v>
      </c>
      <c r="K95" s="33">
        <v>10</v>
      </c>
      <c r="L95" s="33">
        <f>AVERAGE(Table1323[[#This Row],[2Bi Disappearance]:[2Bv Terrorism Injured ]])</f>
        <v>9.5</v>
      </c>
      <c r="M95" s="33">
        <v>10</v>
      </c>
      <c r="N95" s="33">
        <v>7.5</v>
      </c>
      <c r="O95" s="34">
        <v>10</v>
      </c>
      <c r="P95" s="34">
        <f>AVERAGE(Table1323[[#This Row],[2Ci Female Genital Mutilation]:[2Ciii Equal Inheritance Rights]])</f>
        <v>9.1666666666666661</v>
      </c>
      <c r="Q95" s="33">
        <f t="shared" si="18"/>
        <v>8.3822222222222234</v>
      </c>
      <c r="R95" s="33">
        <v>10</v>
      </c>
      <c r="S95" s="33">
        <v>10</v>
      </c>
      <c r="T95" s="33">
        <v>10</v>
      </c>
      <c r="U95" s="33">
        <f t="shared" si="19"/>
        <v>10</v>
      </c>
      <c r="V95" s="33">
        <v>5</v>
      </c>
      <c r="W95" s="33">
        <v>6.666666666666667</v>
      </c>
      <c r="X95" s="33">
        <f>AVERAGE(Table1323[[#This Row],[4A Freedom to establish religious organizations]:[4B Autonomy of religious organizations]])</f>
        <v>5.8333333333333339</v>
      </c>
      <c r="Y95" s="33">
        <v>5</v>
      </c>
      <c r="Z95" s="33">
        <v>5</v>
      </c>
      <c r="AA95" s="33">
        <v>6.666666666666667</v>
      </c>
      <c r="AB95" s="33">
        <v>3.3333333333333335</v>
      </c>
      <c r="AC95" s="33">
        <v>6.666666666666667</v>
      </c>
      <c r="AD95" s="33">
        <f>AVERAGE(Table1323[[#This Row],[5Ci Political parties]:[5Ciii Educational, sporting and cultural organizations]])</f>
        <v>5.5555555555555562</v>
      </c>
      <c r="AE95" s="33">
        <v>5</v>
      </c>
      <c r="AF95" s="33">
        <v>5</v>
      </c>
      <c r="AG95" s="33">
        <v>5</v>
      </c>
      <c r="AH95" s="33">
        <f>AVERAGE(Table1323[[#This Row],[5Di Political parties]:[5Diii Educational, sporting and cultural organizations5]])</f>
        <v>5</v>
      </c>
      <c r="AI95" s="33">
        <f>AVERAGE(Y95,Z95,AD95,AH95)</f>
        <v>5.1388888888888893</v>
      </c>
      <c r="AJ95" s="14">
        <v>10</v>
      </c>
      <c r="AK95" s="15">
        <v>5.666666666666667</v>
      </c>
      <c r="AL95" s="15">
        <v>6</v>
      </c>
      <c r="AM95" s="15">
        <v>6.666666666666667</v>
      </c>
      <c r="AN95" s="15">
        <v>6.666666666666667</v>
      </c>
      <c r="AO95" s="15">
        <f>AVERAGE(Table1323[[#This Row],[6Di Access to foreign television (cable/ satellite)]:[6Dii Access to foreign newspapers]])</f>
        <v>6.666666666666667</v>
      </c>
      <c r="AP95" s="15">
        <v>10</v>
      </c>
      <c r="AQ95" s="33">
        <f t="shared" si="20"/>
        <v>7.666666666666667</v>
      </c>
      <c r="AR95" s="33">
        <v>10</v>
      </c>
      <c r="AS95" s="33">
        <v>10</v>
      </c>
      <c r="AT95" s="33">
        <v>10</v>
      </c>
      <c r="AU95" s="33">
        <f t="shared" si="17"/>
        <v>10</v>
      </c>
      <c r="AV95" s="33">
        <f t="shared" si="21"/>
        <v>10</v>
      </c>
      <c r="AW95" s="35">
        <f>AVERAGE(Table1323[[#This Row],[RULE OF LAW]],Table1323[[#This Row],[SECURITY &amp; SAFETY]],Table1323[[#This Row],[PERSONAL FREEDOM (minus S&amp;S and RoL)]],Table1323[[#This Row],[PERSONAL FREEDOM (minus S&amp;S and RoL)]])</f>
        <v>7.2844444444444454</v>
      </c>
      <c r="AX95" s="36">
        <v>6.93</v>
      </c>
      <c r="AY95" s="37">
        <f>AVERAGE(Table1323[[#This Row],[PERSONAL FREEDOM]:[ECONOMIC FREEDOM]])</f>
        <v>7.107222222222223</v>
      </c>
      <c r="AZ95" s="38">
        <f t="shared" si="22"/>
        <v>67</v>
      </c>
      <c r="BA95" s="20">
        <f t="shared" si="23"/>
        <v>7.11</v>
      </c>
      <c r="BB95" s="35">
        <f>Table1323[[#This Row],[1 Rule of Law]]</f>
        <v>5.3000000000000007</v>
      </c>
      <c r="BC95" s="35">
        <f>Table1323[[#This Row],[2 Security &amp; Safety]]</f>
        <v>8.3822222222222234</v>
      </c>
      <c r="BD95" s="35">
        <f t="shared" si="24"/>
        <v>7.7277777777777787</v>
      </c>
    </row>
    <row r="96" spans="1:56" ht="15" customHeight="1" x14ac:dyDescent="0.2">
      <c r="A96" s="32" t="s">
        <v>94</v>
      </c>
      <c r="B96" s="33" t="s">
        <v>49</v>
      </c>
      <c r="C96" s="33" t="s">
        <v>49</v>
      </c>
      <c r="D96" s="33" t="s">
        <v>49</v>
      </c>
      <c r="E96" s="33">
        <v>5.4993729999999994</v>
      </c>
      <c r="F96" s="33">
        <v>9.0400000000000009</v>
      </c>
      <c r="G96" s="33">
        <v>10</v>
      </c>
      <c r="H96" s="33">
        <v>10</v>
      </c>
      <c r="I96" s="33">
        <v>7.5</v>
      </c>
      <c r="J96" s="33">
        <v>10</v>
      </c>
      <c r="K96" s="33">
        <v>10</v>
      </c>
      <c r="L96" s="33">
        <f>AVERAGE(Table1323[[#This Row],[2Bi Disappearance]:[2Bv Terrorism Injured ]])</f>
        <v>9.5</v>
      </c>
      <c r="M96" s="33" t="s">
        <v>49</v>
      </c>
      <c r="N96" s="33">
        <v>10</v>
      </c>
      <c r="O96" s="34">
        <v>10</v>
      </c>
      <c r="P96" s="34">
        <f>AVERAGE(Table1323[[#This Row],[2Ci Female Genital Mutilation]:[2Ciii Equal Inheritance Rights]])</f>
        <v>10</v>
      </c>
      <c r="Q96" s="33">
        <f t="shared" si="18"/>
        <v>9.5133333333333336</v>
      </c>
      <c r="R96" s="33">
        <v>10</v>
      </c>
      <c r="S96" s="33">
        <v>10</v>
      </c>
      <c r="T96" s="33">
        <v>10</v>
      </c>
      <c r="U96" s="33">
        <f t="shared" si="19"/>
        <v>10</v>
      </c>
      <c r="V96" s="33" t="s">
        <v>49</v>
      </c>
      <c r="W96" s="33" t="s">
        <v>49</v>
      </c>
      <c r="X96" s="33" t="s">
        <v>49</v>
      </c>
      <c r="Y96" s="33" t="s">
        <v>49</v>
      </c>
      <c r="Z96" s="33" t="s">
        <v>49</v>
      </c>
      <c r="AA96" s="33" t="s">
        <v>49</v>
      </c>
      <c r="AB96" s="33" t="s">
        <v>49</v>
      </c>
      <c r="AC96" s="33" t="s">
        <v>49</v>
      </c>
      <c r="AD96" s="33" t="s">
        <v>49</v>
      </c>
      <c r="AE96" s="33" t="s">
        <v>49</v>
      </c>
      <c r="AF96" s="33" t="s">
        <v>49</v>
      </c>
      <c r="AG96" s="33" t="s">
        <v>49</v>
      </c>
      <c r="AH96" s="33" t="s">
        <v>49</v>
      </c>
      <c r="AI96" s="33" t="s">
        <v>49</v>
      </c>
      <c r="AJ96" s="14">
        <v>10</v>
      </c>
      <c r="AK96" s="15">
        <v>6.333333333333333</v>
      </c>
      <c r="AL96" s="15">
        <v>6</v>
      </c>
      <c r="AM96" s="15" t="s">
        <v>49</v>
      </c>
      <c r="AN96" s="15" t="s">
        <v>49</v>
      </c>
      <c r="AO96" s="15" t="s">
        <v>49</v>
      </c>
      <c r="AP96" s="15" t="s">
        <v>49</v>
      </c>
      <c r="AQ96" s="33">
        <f t="shared" si="20"/>
        <v>7.4444444444444438</v>
      </c>
      <c r="AR96" s="33">
        <v>10</v>
      </c>
      <c r="AS96" s="33">
        <v>10</v>
      </c>
      <c r="AT96" s="33">
        <v>10</v>
      </c>
      <c r="AU96" s="33">
        <f t="shared" ref="AU96:AU127" si="27">AVERAGE(AS96:AT96)</f>
        <v>10</v>
      </c>
      <c r="AV96" s="33">
        <f t="shared" si="21"/>
        <v>10</v>
      </c>
      <c r="AW96" s="35">
        <f>AVERAGE(Table1323[[#This Row],[RULE OF LAW]],Table1323[[#This Row],[SECURITY &amp; SAFETY]],Table1323[[#This Row],[PERSONAL FREEDOM (minus S&amp;S and RoL)]],Table1323[[#This Row],[PERSONAL FREEDOM (minus S&amp;S and RoL)]])</f>
        <v>8.3272506574074061</v>
      </c>
      <c r="AX96" s="36">
        <v>7.33</v>
      </c>
      <c r="AY96" s="37">
        <f>AVERAGE(Table1323[[#This Row],[PERSONAL FREEDOM]:[ECONOMIC FREEDOM]])</f>
        <v>7.8286253287037031</v>
      </c>
      <c r="AZ96" s="38">
        <f t="shared" si="22"/>
        <v>42</v>
      </c>
      <c r="BA96" s="20">
        <f t="shared" si="23"/>
        <v>7.83</v>
      </c>
      <c r="BB96" s="35">
        <f>Table1323[[#This Row],[1 Rule of Law]]</f>
        <v>5.4993729999999994</v>
      </c>
      <c r="BC96" s="35">
        <f>Table1323[[#This Row],[2 Security &amp; Safety]]</f>
        <v>9.5133333333333336</v>
      </c>
      <c r="BD96" s="35">
        <f t="shared" si="24"/>
        <v>9.148148148148147</v>
      </c>
    </row>
    <row r="97" spans="1:56" ht="15" customHeight="1" x14ac:dyDescent="0.2">
      <c r="A97" s="32" t="s">
        <v>173</v>
      </c>
      <c r="B97" s="33">
        <v>2.9333333333333327</v>
      </c>
      <c r="C97" s="33">
        <v>5.3900350513736122</v>
      </c>
      <c r="D97" s="33">
        <v>3.5418598877015155</v>
      </c>
      <c r="E97" s="33">
        <v>4</v>
      </c>
      <c r="F97" s="33">
        <v>9.4400000000000013</v>
      </c>
      <c r="G97" s="33">
        <v>10</v>
      </c>
      <c r="H97" s="33">
        <v>10</v>
      </c>
      <c r="I97" s="33">
        <v>5</v>
      </c>
      <c r="J97" s="33">
        <v>10</v>
      </c>
      <c r="K97" s="33">
        <v>10</v>
      </c>
      <c r="L97" s="33">
        <f>AVERAGE(Table1323[[#This Row],[2Bi Disappearance]:[2Bv Terrorism Injured ]])</f>
        <v>9</v>
      </c>
      <c r="M97" s="33">
        <v>10</v>
      </c>
      <c r="N97" s="33">
        <v>7.5</v>
      </c>
      <c r="O97" s="34">
        <v>5</v>
      </c>
      <c r="P97" s="34">
        <f>AVERAGE(Table1323[[#This Row],[2Ci Female Genital Mutilation]:[2Ciii Equal Inheritance Rights]])</f>
        <v>7.5</v>
      </c>
      <c r="Q97" s="33">
        <f t="shared" si="18"/>
        <v>8.6466666666666665</v>
      </c>
      <c r="R97" s="33">
        <v>5</v>
      </c>
      <c r="S97" s="33">
        <v>10</v>
      </c>
      <c r="T97" s="33">
        <v>10</v>
      </c>
      <c r="U97" s="33">
        <f t="shared" si="19"/>
        <v>8.3333333333333339</v>
      </c>
      <c r="V97" s="33">
        <v>2.5</v>
      </c>
      <c r="W97" s="33">
        <v>0</v>
      </c>
      <c r="X97" s="33">
        <f>AVERAGE(Table1323[[#This Row],[4A Freedom to establish religious organizations]:[4B Autonomy of religious organizations]])</f>
        <v>1.25</v>
      </c>
      <c r="Y97" s="33">
        <v>5</v>
      </c>
      <c r="Z97" s="33">
        <v>5</v>
      </c>
      <c r="AA97" s="33">
        <v>3.3333333333333335</v>
      </c>
      <c r="AB97" s="33">
        <v>6.666666666666667</v>
      </c>
      <c r="AC97" s="33">
        <v>6.666666666666667</v>
      </c>
      <c r="AD97" s="33">
        <f>AVERAGE(Table1323[[#This Row],[5Ci Political parties]:[5Ciii Educational, sporting and cultural organizations]])</f>
        <v>5.5555555555555562</v>
      </c>
      <c r="AE97" s="33">
        <v>7.5</v>
      </c>
      <c r="AF97" s="33">
        <v>7.5</v>
      </c>
      <c r="AG97" s="33">
        <v>5</v>
      </c>
      <c r="AH97" s="33">
        <f>AVERAGE(Table1323[[#This Row],[5Di Political parties]:[5Diii Educational, sporting and cultural organizations5]])</f>
        <v>6.666666666666667</v>
      </c>
      <c r="AI97" s="33">
        <f>AVERAGE(Y97,Z97,AD97,AH97)</f>
        <v>5.5555555555555562</v>
      </c>
      <c r="AJ97" s="14">
        <v>10</v>
      </c>
      <c r="AK97" s="15">
        <v>2</v>
      </c>
      <c r="AL97" s="15">
        <v>4.25</v>
      </c>
      <c r="AM97" s="15">
        <v>10</v>
      </c>
      <c r="AN97" s="15">
        <v>6.666666666666667</v>
      </c>
      <c r="AO97" s="15">
        <f>AVERAGE(Table1323[[#This Row],[6Di Access to foreign television (cable/ satellite)]:[6Dii Access to foreign newspapers]])</f>
        <v>8.3333333333333339</v>
      </c>
      <c r="AP97" s="15">
        <v>6.666666666666667</v>
      </c>
      <c r="AQ97" s="33">
        <f t="shared" si="20"/>
        <v>6.2500000000000009</v>
      </c>
      <c r="AR97" s="33">
        <v>10</v>
      </c>
      <c r="AS97" s="33">
        <v>0</v>
      </c>
      <c r="AT97" s="33">
        <v>0</v>
      </c>
      <c r="AU97" s="33">
        <f t="shared" si="27"/>
        <v>0</v>
      </c>
      <c r="AV97" s="33">
        <f t="shared" si="21"/>
        <v>5</v>
      </c>
      <c r="AW97" s="35">
        <f>AVERAGE(Table1323[[#This Row],[RULE OF LAW]],Table1323[[#This Row],[SECURITY &amp; SAFETY]],Table1323[[#This Row],[PERSONAL FREEDOM (minus S&amp;S and RoL)]],Table1323[[#This Row],[PERSONAL FREEDOM (minus S&amp;S and RoL)]])</f>
        <v>5.8005555555555564</v>
      </c>
      <c r="AX97" s="36">
        <v>6.5</v>
      </c>
      <c r="AY97" s="37">
        <f>AVERAGE(Table1323[[#This Row],[PERSONAL FREEDOM]:[ECONOMIC FREEDOM]])</f>
        <v>6.1502777777777782</v>
      </c>
      <c r="AZ97" s="38">
        <f t="shared" si="22"/>
        <v>119</v>
      </c>
      <c r="BA97" s="20">
        <f t="shared" si="23"/>
        <v>6.15</v>
      </c>
      <c r="BB97" s="35">
        <f>Table1323[[#This Row],[1 Rule of Law]]</f>
        <v>4</v>
      </c>
      <c r="BC97" s="35">
        <f>Table1323[[#This Row],[2 Security &amp; Safety]]</f>
        <v>8.6466666666666665</v>
      </c>
      <c r="BD97" s="35">
        <f t="shared" si="24"/>
        <v>5.2777777777777786</v>
      </c>
    </row>
    <row r="98" spans="1:56" ht="15" customHeight="1" x14ac:dyDescent="0.2">
      <c r="A98" s="32" t="s">
        <v>157</v>
      </c>
      <c r="B98" s="33" t="s">
        <v>49</v>
      </c>
      <c r="C98" s="33" t="s">
        <v>49</v>
      </c>
      <c r="D98" s="33" t="s">
        <v>49</v>
      </c>
      <c r="E98" s="33">
        <v>4.8463669999999999</v>
      </c>
      <c r="F98" s="33">
        <v>5.04</v>
      </c>
      <c r="G98" s="33">
        <v>10</v>
      </c>
      <c r="H98" s="33">
        <v>10</v>
      </c>
      <c r="I98" s="33">
        <v>5</v>
      </c>
      <c r="J98" s="33">
        <v>10</v>
      </c>
      <c r="K98" s="33">
        <v>10</v>
      </c>
      <c r="L98" s="33">
        <f>AVERAGE(Table1323[[#This Row],[2Bi Disappearance]:[2Bv Terrorism Injured ]])</f>
        <v>9</v>
      </c>
      <c r="M98" s="33">
        <v>10</v>
      </c>
      <c r="N98" s="33">
        <v>10</v>
      </c>
      <c r="O98" s="34">
        <v>0</v>
      </c>
      <c r="P98" s="34">
        <f>AVERAGE(Table1323[[#This Row],[2Ci Female Genital Mutilation]:[2Ciii Equal Inheritance Rights]])</f>
        <v>6.666666666666667</v>
      </c>
      <c r="Q98" s="33">
        <f t="shared" ref="Q98:Q129" si="28">AVERAGE(F98,L98,P98)</f>
        <v>6.902222222222222</v>
      </c>
      <c r="R98" s="33">
        <v>10</v>
      </c>
      <c r="S98" s="33">
        <v>0</v>
      </c>
      <c r="T98" s="33">
        <v>5</v>
      </c>
      <c r="U98" s="33">
        <f t="shared" ref="U98:U129" si="29">AVERAGE(R98:T98)</f>
        <v>5</v>
      </c>
      <c r="V98" s="33">
        <v>7.5</v>
      </c>
      <c r="W98" s="33">
        <v>6.666666666666667</v>
      </c>
      <c r="X98" s="33">
        <f>AVERAGE(Table1323[[#This Row],[4A Freedom to establish religious organizations]:[4B Autonomy of religious organizations]])</f>
        <v>7.0833333333333339</v>
      </c>
      <c r="Y98" s="33">
        <v>7.5</v>
      </c>
      <c r="Z98" s="33">
        <v>7.5</v>
      </c>
      <c r="AA98" s="33">
        <v>6.666666666666667</v>
      </c>
      <c r="AB98" s="33">
        <v>6.666666666666667</v>
      </c>
      <c r="AC98" s="33">
        <v>6.666666666666667</v>
      </c>
      <c r="AD98" s="33">
        <f>AVERAGE(Table1323[[#This Row],[5Ci Political parties]:[5Ciii Educational, sporting and cultural organizations]])</f>
        <v>6.666666666666667</v>
      </c>
      <c r="AE98" s="33">
        <v>10</v>
      </c>
      <c r="AF98" s="33">
        <v>7.5</v>
      </c>
      <c r="AG98" s="33">
        <v>7.5</v>
      </c>
      <c r="AH98" s="33">
        <f>AVERAGE(Table1323[[#This Row],[5Di Political parties]:[5Diii Educational, sporting and cultural organizations5]])</f>
        <v>8.3333333333333339</v>
      </c>
      <c r="AI98" s="33">
        <f>AVERAGE(Y98,Z98,AD98,AH98)</f>
        <v>7.5</v>
      </c>
      <c r="AJ98" s="14">
        <v>10</v>
      </c>
      <c r="AK98" s="15">
        <v>6</v>
      </c>
      <c r="AL98" s="15">
        <v>6.25</v>
      </c>
      <c r="AM98" s="15">
        <v>10</v>
      </c>
      <c r="AN98" s="15">
        <v>10</v>
      </c>
      <c r="AO98" s="15">
        <f>AVERAGE(Table1323[[#This Row],[6Di Access to foreign television (cable/ satellite)]:[6Dii Access to foreign newspapers]])</f>
        <v>10</v>
      </c>
      <c r="AP98" s="15">
        <v>10</v>
      </c>
      <c r="AQ98" s="33">
        <f t="shared" ref="AQ98:AQ129" si="30">AVERAGE(AJ98:AK98,AL98,AO98,AP98)</f>
        <v>8.4499999999999993</v>
      </c>
      <c r="AR98" s="33">
        <v>5</v>
      </c>
      <c r="AS98" s="33">
        <v>0</v>
      </c>
      <c r="AT98" s="33">
        <v>0</v>
      </c>
      <c r="AU98" s="33">
        <f t="shared" si="27"/>
        <v>0</v>
      </c>
      <c r="AV98" s="33">
        <f t="shared" ref="AV98:AV129" si="31">AVERAGE(AR98,AU98)</f>
        <v>2.5</v>
      </c>
      <c r="AW98" s="35">
        <f>AVERAGE(Table1323[[#This Row],[RULE OF LAW]],Table1323[[#This Row],[SECURITY &amp; SAFETY]],Table1323[[#This Row],[PERSONAL FREEDOM (minus S&amp;S and RoL)]],Table1323[[#This Row],[PERSONAL FREEDOM (minus S&amp;S and RoL)]])</f>
        <v>5.9904806388888883</v>
      </c>
      <c r="AX98" s="36">
        <v>5.55</v>
      </c>
      <c r="AY98" s="37">
        <f>AVERAGE(Table1323[[#This Row],[PERSONAL FREEDOM]:[ECONOMIC FREEDOM]])</f>
        <v>5.7702403194444436</v>
      </c>
      <c r="AZ98" s="38">
        <f t="shared" ref="AZ98:AZ129" si="32">RANK(BA98,$BA$2:$BA$154)</f>
        <v>132</v>
      </c>
      <c r="BA98" s="20">
        <f t="shared" ref="BA98:BA129" si="33">ROUND(AY98, 2)</f>
        <v>5.77</v>
      </c>
      <c r="BB98" s="35">
        <f>Table1323[[#This Row],[1 Rule of Law]]</f>
        <v>4.8463669999999999</v>
      </c>
      <c r="BC98" s="35">
        <f>Table1323[[#This Row],[2 Security &amp; Safety]]</f>
        <v>6.902222222222222</v>
      </c>
      <c r="BD98" s="35">
        <f t="shared" ref="BD98:BD129" si="34">AVERAGE(AQ98,U98,AI98,AV98,X98)</f>
        <v>6.1066666666666665</v>
      </c>
    </row>
    <row r="99" spans="1:56" ht="15" customHeight="1" x14ac:dyDescent="0.2">
      <c r="A99" s="32" t="s">
        <v>203</v>
      </c>
      <c r="B99" s="33" t="s">
        <v>49</v>
      </c>
      <c r="C99" s="33" t="s">
        <v>49</v>
      </c>
      <c r="D99" s="33" t="s">
        <v>49</v>
      </c>
      <c r="E99" s="33">
        <v>3.445125</v>
      </c>
      <c r="F99" s="33">
        <v>3.92</v>
      </c>
      <c r="G99" s="33">
        <v>0</v>
      </c>
      <c r="H99" s="33">
        <v>8.9088814244331989</v>
      </c>
      <c r="I99" s="33">
        <v>2.5</v>
      </c>
      <c r="J99" s="33">
        <v>9.9096526020231295</v>
      </c>
      <c r="K99" s="33">
        <v>9.6497300878435244</v>
      </c>
      <c r="L99" s="33">
        <f>AVERAGE(Table1323[[#This Row],[2Bi Disappearance]:[2Bv Terrorism Injured ]])</f>
        <v>6.1936528228599697</v>
      </c>
      <c r="M99" s="33">
        <v>10</v>
      </c>
      <c r="N99" s="33">
        <v>7.5</v>
      </c>
      <c r="O99" s="34">
        <v>10</v>
      </c>
      <c r="P99" s="34">
        <f>AVERAGE(Table1323[[#This Row],[2Ci Female Genital Mutilation]:[2Ciii Equal Inheritance Rights]])</f>
        <v>9.1666666666666661</v>
      </c>
      <c r="Q99" s="33">
        <f t="shared" si="28"/>
        <v>6.426773163175544</v>
      </c>
      <c r="R99" s="33">
        <v>0</v>
      </c>
      <c r="S99" s="33">
        <v>0</v>
      </c>
      <c r="T99" s="33">
        <v>10</v>
      </c>
      <c r="U99" s="33">
        <f t="shared" si="29"/>
        <v>3.3333333333333335</v>
      </c>
      <c r="V99" s="33" t="s">
        <v>49</v>
      </c>
      <c r="W99" s="33" t="s">
        <v>49</v>
      </c>
      <c r="X99" s="33" t="s">
        <v>49</v>
      </c>
      <c r="Y99" s="33" t="s">
        <v>49</v>
      </c>
      <c r="Z99" s="33" t="s">
        <v>49</v>
      </c>
      <c r="AA99" s="33" t="s">
        <v>49</v>
      </c>
      <c r="AB99" s="33" t="s">
        <v>49</v>
      </c>
      <c r="AC99" s="33" t="s">
        <v>49</v>
      </c>
      <c r="AD99" s="33" t="s">
        <v>49</v>
      </c>
      <c r="AE99" s="33" t="s">
        <v>49</v>
      </c>
      <c r="AF99" s="33" t="s">
        <v>49</v>
      </c>
      <c r="AG99" s="33" t="s">
        <v>49</v>
      </c>
      <c r="AH99" s="33" t="s">
        <v>49</v>
      </c>
      <c r="AI99" s="33" t="s">
        <v>49</v>
      </c>
      <c r="AJ99" s="14">
        <v>10</v>
      </c>
      <c r="AK99" s="15">
        <v>0</v>
      </c>
      <c r="AL99" s="15">
        <v>0.5</v>
      </c>
      <c r="AM99" s="15" t="s">
        <v>49</v>
      </c>
      <c r="AN99" s="15" t="s">
        <v>49</v>
      </c>
      <c r="AO99" s="15" t="s">
        <v>49</v>
      </c>
      <c r="AP99" s="15" t="s">
        <v>49</v>
      </c>
      <c r="AQ99" s="33">
        <f t="shared" si="30"/>
        <v>3.5</v>
      </c>
      <c r="AR99" s="33">
        <v>10</v>
      </c>
      <c r="AS99" s="33">
        <v>0</v>
      </c>
      <c r="AT99" s="33">
        <v>10</v>
      </c>
      <c r="AU99" s="33">
        <f t="shared" si="27"/>
        <v>5</v>
      </c>
      <c r="AV99" s="33">
        <f t="shared" si="31"/>
        <v>7.5</v>
      </c>
      <c r="AW99" s="35">
        <f>AVERAGE(Table1323[[#This Row],[RULE OF LAW]],Table1323[[#This Row],[SECURITY &amp; SAFETY]],Table1323[[#This Row],[PERSONAL FREEDOM (minus S&amp;S and RoL)]],Table1323[[#This Row],[PERSONAL FREEDOM (minus S&amp;S and RoL)]])</f>
        <v>4.8568634296827753</v>
      </c>
      <c r="AX99" s="36">
        <v>4.18</v>
      </c>
      <c r="AY99" s="37">
        <f>AVERAGE(Table1323[[#This Row],[PERSONAL FREEDOM]:[ECONOMIC FREEDOM]])</f>
        <v>4.5184317148413875</v>
      </c>
      <c r="AZ99" s="38">
        <f t="shared" si="32"/>
        <v>153</v>
      </c>
      <c r="BA99" s="20">
        <f t="shared" si="33"/>
        <v>4.5199999999999996</v>
      </c>
      <c r="BB99" s="35">
        <f>Table1323[[#This Row],[1 Rule of Law]]</f>
        <v>3.445125</v>
      </c>
      <c r="BC99" s="35">
        <f>Table1323[[#This Row],[2 Security &amp; Safety]]</f>
        <v>6.426773163175544</v>
      </c>
      <c r="BD99" s="35">
        <f t="shared" si="34"/>
        <v>4.7777777777777777</v>
      </c>
    </row>
    <row r="100" spans="1:56" ht="15" customHeight="1" x14ac:dyDescent="0.2">
      <c r="A100" s="32" t="s">
        <v>118</v>
      </c>
      <c r="B100" s="33" t="s">
        <v>49</v>
      </c>
      <c r="C100" s="33" t="s">
        <v>49</v>
      </c>
      <c r="D100" s="33" t="s">
        <v>49</v>
      </c>
      <c r="E100" s="33">
        <v>5.7986680000000002</v>
      </c>
      <c r="F100" s="33">
        <v>4.24</v>
      </c>
      <c r="G100" s="33">
        <v>10</v>
      </c>
      <c r="H100" s="33">
        <v>10</v>
      </c>
      <c r="I100" s="33">
        <v>7.5</v>
      </c>
      <c r="J100" s="33">
        <v>10</v>
      </c>
      <c r="K100" s="33">
        <v>10</v>
      </c>
      <c r="L100" s="33">
        <f>AVERAGE(Table1323[[#This Row],[2Bi Disappearance]:[2Bv Terrorism Injured ]])</f>
        <v>9.5</v>
      </c>
      <c r="M100" s="33">
        <v>10</v>
      </c>
      <c r="N100" s="33">
        <v>7.5</v>
      </c>
      <c r="O100" s="34">
        <v>0</v>
      </c>
      <c r="P100" s="34">
        <f>AVERAGE(Table1323[[#This Row],[2Ci Female Genital Mutilation]:[2Ciii Equal Inheritance Rights]])</f>
        <v>5.833333333333333</v>
      </c>
      <c r="Q100" s="33">
        <f t="shared" si="28"/>
        <v>6.5244444444444447</v>
      </c>
      <c r="R100" s="33">
        <v>10</v>
      </c>
      <c r="S100" s="33">
        <v>10</v>
      </c>
      <c r="T100" s="33">
        <v>10</v>
      </c>
      <c r="U100" s="33">
        <f t="shared" si="29"/>
        <v>10</v>
      </c>
      <c r="V100" s="33">
        <v>7.5</v>
      </c>
      <c r="W100" s="33">
        <v>6.666666666666667</v>
      </c>
      <c r="X100" s="33">
        <f>AVERAGE(Table1323[[#This Row],[4A Freedom to establish religious organizations]:[4B Autonomy of religious organizations]])</f>
        <v>7.0833333333333339</v>
      </c>
      <c r="Y100" s="33">
        <v>7.5</v>
      </c>
      <c r="Z100" s="33">
        <v>7.5</v>
      </c>
      <c r="AA100" s="33">
        <v>6.666666666666667</v>
      </c>
      <c r="AB100" s="33">
        <v>6.666666666666667</v>
      </c>
      <c r="AC100" s="33">
        <v>6.666666666666667</v>
      </c>
      <c r="AD100" s="33">
        <f>AVERAGE(Table1323[[#This Row],[5Ci Political parties]:[5Ciii Educational, sporting and cultural organizations]])</f>
        <v>6.666666666666667</v>
      </c>
      <c r="AE100" s="33">
        <v>7.5</v>
      </c>
      <c r="AF100" s="33">
        <v>7.5</v>
      </c>
      <c r="AG100" s="33">
        <v>7.5</v>
      </c>
      <c r="AH100" s="33">
        <f>AVERAGE(Table1323[[#This Row],[5Di Political parties]:[5Diii Educational, sporting and cultural organizations5]])</f>
        <v>7.5</v>
      </c>
      <c r="AI100" s="33">
        <f t="shared" ref="AI100:AI110" si="35">AVERAGE(Y100,Z100,AD100,AH100)</f>
        <v>7.291666666666667</v>
      </c>
      <c r="AJ100" s="14">
        <v>10</v>
      </c>
      <c r="AK100" s="15">
        <v>7.333333333333333</v>
      </c>
      <c r="AL100" s="15">
        <v>7.5</v>
      </c>
      <c r="AM100" s="15">
        <v>10</v>
      </c>
      <c r="AN100" s="15">
        <v>6.666666666666667</v>
      </c>
      <c r="AO100" s="15">
        <f>AVERAGE(Table1323[[#This Row],[6Di Access to foreign television (cable/ satellite)]:[6Dii Access to foreign newspapers]])</f>
        <v>8.3333333333333339</v>
      </c>
      <c r="AP100" s="15">
        <v>10</v>
      </c>
      <c r="AQ100" s="33">
        <f t="shared" si="30"/>
        <v>8.6333333333333329</v>
      </c>
      <c r="AR100" s="33">
        <v>10</v>
      </c>
      <c r="AS100" s="33">
        <v>0</v>
      </c>
      <c r="AT100" s="33">
        <v>10</v>
      </c>
      <c r="AU100" s="33">
        <f t="shared" si="27"/>
        <v>5</v>
      </c>
      <c r="AV100" s="33">
        <f t="shared" si="31"/>
        <v>7.5</v>
      </c>
      <c r="AW100" s="35">
        <f>AVERAGE(Table1323[[#This Row],[RULE OF LAW]],Table1323[[#This Row],[SECURITY &amp; SAFETY]],Table1323[[#This Row],[PERSONAL FREEDOM (minus S&amp;S and RoL)]],Table1323[[#This Row],[PERSONAL FREEDOM (minus S&amp;S and RoL)]])</f>
        <v>7.1316114444444443</v>
      </c>
      <c r="AX100" s="36">
        <v>6.65</v>
      </c>
      <c r="AY100" s="37">
        <f>AVERAGE(Table1323[[#This Row],[PERSONAL FREEDOM]:[ECONOMIC FREEDOM]])</f>
        <v>6.8908057222222219</v>
      </c>
      <c r="AZ100" s="38">
        <f t="shared" si="32"/>
        <v>79</v>
      </c>
      <c r="BA100" s="20">
        <f t="shared" si="33"/>
        <v>6.89</v>
      </c>
      <c r="BB100" s="35">
        <f>Table1323[[#This Row],[1 Rule of Law]]</f>
        <v>5.7986680000000002</v>
      </c>
      <c r="BC100" s="35">
        <f>Table1323[[#This Row],[2 Security &amp; Safety]]</f>
        <v>6.5244444444444447</v>
      </c>
      <c r="BD100" s="35">
        <f t="shared" si="34"/>
        <v>8.1016666666666666</v>
      </c>
    </row>
    <row r="101" spans="1:56" ht="15" customHeight="1" x14ac:dyDescent="0.2">
      <c r="A101" s="32" t="s">
        <v>141</v>
      </c>
      <c r="B101" s="33">
        <v>5.4666666666666677</v>
      </c>
      <c r="C101" s="33">
        <v>4.2963017504036047</v>
      </c>
      <c r="D101" s="33">
        <v>5.3877649690645244</v>
      </c>
      <c r="E101" s="33">
        <v>5.0999999999999996</v>
      </c>
      <c r="F101" s="33">
        <v>9.64</v>
      </c>
      <c r="G101" s="33">
        <v>10</v>
      </c>
      <c r="H101" s="33">
        <v>10</v>
      </c>
      <c r="I101" s="33">
        <v>7.5</v>
      </c>
      <c r="J101" s="33">
        <v>9.8887381810463886</v>
      </c>
      <c r="K101" s="33">
        <v>9.7196202162369012</v>
      </c>
      <c r="L101" s="33">
        <f>AVERAGE(Table1323[[#This Row],[2Bi Disappearance]:[2Bv Terrorism Injured ]])</f>
        <v>9.4216716794566597</v>
      </c>
      <c r="M101" s="33">
        <v>10</v>
      </c>
      <c r="N101" s="33">
        <v>5</v>
      </c>
      <c r="O101" s="34">
        <v>5</v>
      </c>
      <c r="P101" s="34">
        <f>AVERAGE(Table1323[[#This Row],[2Ci Female Genital Mutilation]:[2Ciii Equal Inheritance Rights]])</f>
        <v>6.666666666666667</v>
      </c>
      <c r="Q101" s="33">
        <f t="shared" si="28"/>
        <v>8.5761127820411094</v>
      </c>
      <c r="R101" s="33">
        <v>10</v>
      </c>
      <c r="S101" s="33">
        <v>10</v>
      </c>
      <c r="T101" s="33">
        <v>5</v>
      </c>
      <c r="U101" s="33">
        <f t="shared" si="29"/>
        <v>8.3333333333333339</v>
      </c>
      <c r="V101" s="33">
        <v>10</v>
      </c>
      <c r="W101" s="33">
        <v>10</v>
      </c>
      <c r="X101" s="33">
        <f>AVERAGE(Table1323[[#This Row],[4A Freedom to establish religious organizations]:[4B Autonomy of religious organizations]])</f>
        <v>10</v>
      </c>
      <c r="Y101" s="33">
        <v>7.5</v>
      </c>
      <c r="Z101" s="33">
        <v>7.5</v>
      </c>
      <c r="AA101" s="33">
        <v>6.666666666666667</v>
      </c>
      <c r="AB101" s="33">
        <v>6.666666666666667</v>
      </c>
      <c r="AC101" s="33">
        <v>6.666666666666667</v>
      </c>
      <c r="AD101" s="33">
        <f>AVERAGE(Table1323[[#This Row],[5Ci Political parties]:[5Ciii Educational, sporting and cultural organizations]])</f>
        <v>6.666666666666667</v>
      </c>
      <c r="AE101" s="33">
        <v>10</v>
      </c>
      <c r="AF101" s="33">
        <v>10</v>
      </c>
      <c r="AG101" s="33">
        <v>7.5</v>
      </c>
      <c r="AH101" s="33">
        <f>AVERAGE(Table1323[[#This Row],[5Di Political parties]:[5Diii Educational, sporting and cultural organizations5]])</f>
        <v>9.1666666666666661</v>
      </c>
      <c r="AI101" s="33">
        <f t="shared" si="35"/>
        <v>7.7083333333333339</v>
      </c>
      <c r="AJ101" s="14">
        <v>10</v>
      </c>
      <c r="AK101" s="15">
        <v>5</v>
      </c>
      <c r="AL101" s="15">
        <v>3</v>
      </c>
      <c r="AM101" s="15">
        <v>10</v>
      </c>
      <c r="AN101" s="15">
        <v>10</v>
      </c>
      <c r="AO101" s="15">
        <f>AVERAGE(Table1323[[#This Row],[6Di Access to foreign television (cable/ satellite)]:[6Dii Access to foreign newspapers]])</f>
        <v>10</v>
      </c>
      <c r="AP101" s="15">
        <v>10</v>
      </c>
      <c r="AQ101" s="33">
        <f t="shared" si="30"/>
        <v>7.6</v>
      </c>
      <c r="AR101" s="33">
        <v>5</v>
      </c>
      <c r="AS101" s="33">
        <v>10</v>
      </c>
      <c r="AT101" s="33">
        <v>10</v>
      </c>
      <c r="AU101" s="33">
        <f t="shared" si="27"/>
        <v>10</v>
      </c>
      <c r="AV101" s="33">
        <f t="shared" si="31"/>
        <v>7.5</v>
      </c>
      <c r="AW101" s="35">
        <f>AVERAGE(Table1323[[#This Row],[RULE OF LAW]],Table1323[[#This Row],[SECURITY &amp; SAFETY]],Table1323[[#This Row],[PERSONAL FREEDOM (minus S&amp;S and RoL)]],Table1323[[#This Row],[PERSONAL FREEDOM (minus S&amp;S and RoL)]])</f>
        <v>7.5331948621769431</v>
      </c>
      <c r="AX101" s="36">
        <v>6.29</v>
      </c>
      <c r="AY101" s="37">
        <f>AVERAGE(Table1323[[#This Row],[PERSONAL FREEDOM]:[ECONOMIC FREEDOM]])</f>
        <v>6.911597431088472</v>
      </c>
      <c r="AZ101" s="38">
        <f t="shared" si="32"/>
        <v>77</v>
      </c>
      <c r="BA101" s="20">
        <f t="shared" si="33"/>
        <v>6.91</v>
      </c>
      <c r="BB101" s="35">
        <f>Table1323[[#This Row],[1 Rule of Law]]</f>
        <v>5.0999999999999996</v>
      </c>
      <c r="BC101" s="35">
        <f>Table1323[[#This Row],[2 Security &amp; Safety]]</f>
        <v>8.5761127820411094</v>
      </c>
      <c r="BD101" s="35">
        <f t="shared" si="34"/>
        <v>8.2283333333333335</v>
      </c>
    </row>
    <row r="102" spans="1:56" ht="15" customHeight="1" x14ac:dyDescent="0.2">
      <c r="A102" s="32" t="s">
        <v>60</v>
      </c>
      <c r="B102" s="33">
        <v>8.9333333333333336</v>
      </c>
      <c r="C102" s="33">
        <v>8.0349232098020558</v>
      </c>
      <c r="D102" s="33">
        <v>8.0057983315592089</v>
      </c>
      <c r="E102" s="33">
        <v>8.2999999999999989</v>
      </c>
      <c r="F102" s="33">
        <v>8.68</v>
      </c>
      <c r="G102" s="33">
        <v>10</v>
      </c>
      <c r="H102" s="33">
        <v>10</v>
      </c>
      <c r="I102" s="33">
        <v>7.5</v>
      </c>
      <c r="J102" s="33">
        <v>10</v>
      </c>
      <c r="K102" s="33">
        <v>10</v>
      </c>
      <c r="L102" s="33">
        <f>AVERAGE(Table1323[[#This Row],[2Bi Disappearance]:[2Bv Terrorism Injured ]])</f>
        <v>9.5</v>
      </c>
      <c r="M102" s="33">
        <v>9.5</v>
      </c>
      <c r="N102" s="33">
        <v>10</v>
      </c>
      <c r="O102" s="34">
        <v>10</v>
      </c>
      <c r="P102" s="34">
        <f>AVERAGE(Table1323[[#This Row],[2Ci Female Genital Mutilation]:[2Ciii Equal Inheritance Rights]])</f>
        <v>9.8333333333333339</v>
      </c>
      <c r="Q102" s="33">
        <f t="shared" si="28"/>
        <v>9.3377777777777791</v>
      </c>
      <c r="R102" s="33">
        <v>10</v>
      </c>
      <c r="S102" s="33">
        <v>10</v>
      </c>
      <c r="T102" s="33">
        <v>10</v>
      </c>
      <c r="U102" s="33">
        <f t="shared" si="29"/>
        <v>10</v>
      </c>
      <c r="V102" s="33">
        <v>10</v>
      </c>
      <c r="W102" s="33">
        <v>10</v>
      </c>
      <c r="X102" s="33">
        <f>AVERAGE(Table1323[[#This Row],[4A Freedom to establish religious organizations]:[4B Autonomy of religious organizations]])</f>
        <v>10</v>
      </c>
      <c r="Y102" s="33">
        <v>10</v>
      </c>
      <c r="Z102" s="33">
        <v>10</v>
      </c>
      <c r="AA102" s="33">
        <v>10</v>
      </c>
      <c r="AB102" s="33">
        <v>10</v>
      </c>
      <c r="AC102" s="33">
        <v>10</v>
      </c>
      <c r="AD102" s="33">
        <f>AVERAGE(Table1323[[#This Row],[5Ci Political parties]:[5Ciii Educational, sporting and cultural organizations]])</f>
        <v>10</v>
      </c>
      <c r="AE102" s="33">
        <v>10</v>
      </c>
      <c r="AF102" s="33">
        <v>10</v>
      </c>
      <c r="AG102" s="33">
        <v>10</v>
      </c>
      <c r="AH102" s="33">
        <f>AVERAGE(Table1323[[#This Row],[5Di Political parties]:[5Diii Educational, sporting and cultural organizations5]])</f>
        <v>10</v>
      </c>
      <c r="AI102" s="33">
        <f t="shared" si="35"/>
        <v>10</v>
      </c>
      <c r="AJ102" s="14">
        <v>10</v>
      </c>
      <c r="AK102" s="15">
        <v>9.3333333333333339</v>
      </c>
      <c r="AL102" s="15">
        <v>8.25</v>
      </c>
      <c r="AM102" s="15">
        <v>10</v>
      </c>
      <c r="AN102" s="15">
        <v>10</v>
      </c>
      <c r="AO102" s="15">
        <f>AVERAGE(Table1323[[#This Row],[6Di Access to foreign television (cable/ satellite)]:[6Dii Access to foreign newspapers]])</f>
        <v>10</v>
      </c>
      <c r="AP102" s="15">
        <v>10</v>
      </c>
      <c r="AQ102" s="33">
        <f t="shared" si="30"/>
        <v>9.5166666666666675</v>
      </c>
      <c r="AR102" s="33">
        <v>10</v>
      </c>
      <c r="AS102" s="33">
        <v>10</v>
      </c>
      <c r="AT102" s="33">
        <v>10</v>
      </c>
      <c r="AU102" s="33">
        <f t="shared" si="27"/>
        <v>10</v>
      </c>
      <c r="AV102" s="33">
        <f t="shared" si="31"/>
        <v>10</v>
      </c>
      <c r="AW102" s="35">
        <f>AVERAGE(Table1323[[#This Row],[RULE OF LAW]],Table1323[[#This Row],[SECURITY &amp; SAFETY]],Table1323[[#This Row],[PERSONAL FREEDOM (minus S&amp;S and RoL)]],Table1323[[#This Row],[PERSONAL FREEDOM (minus S&amp;S and RoL)]])</f>
        <v>9.3611111111111107</v>
      </c>
      <c r="AX102" s="36">
        <v>7.4</v>
      </c>
      <c r="AY102" s="37">
        <f>AVERAGE(Table1323[[#This Row],[PERSONAL FREEDOM]:[ECONOMIC FREEDOM]])</f>
        <v>8.3805555555555564</v>
      </c>
      <c r="AZ102" s="38">
        <f t="shared" si="32"/>
        <v>15</v>
      </c>
      <c r="BA102" s="20">
        <f t="shared" si="33"/>
        <v>8.3800000000000008</v>
      </c>
      <c r="BB102" s="35">
        <f>Table1323[[#This Row],[1 Rule of Law]]</f>
        <v>8.2999999999999989</v>
      </c>
      <c r="BC102" s="35">
        <f>Table1323[[#This Row],[2 Security &amp; Safety]]</f>
        <v>9.3377777777777791</v>
      </c>
      <c r="BD102" s="35">
        <f t="shared" si="34"/>
        <v>9.9033333333333324</v>
      </c>
    </row>
    <row r="103" spans="1:56" ht="15" customHeight="1" x14ac:dyDescent="0.2">
      <c r="A103" s="32" t="s">
        <v>57</v>
      </c>
      <c r="B103" s="33">
        <v>8.7333333333333343</v>
      </c>
      <c r="C103" s="33">
        <v>7.5996107226131731</v>
      </c>
      <c r="D103" s="33">
        <v>7.9379739901955553</v>
      </c>
      <c r="E103" s="33">
        <v>8.1000000000000014</v>
      </c>
      <c r="F103" s="33">
        <v>9.6</v>
      </c>
      <c r="G103" s="33">
        <v>10</v>
      </c>
      <c r="H103" s="33">
        <v>10</v>
      </c>
      <c r="I103" s="33">
        <v>10</v>
      </c>
      <c r="J103" s="33">
        <v>10</v>
      </c>
      <c r="K103" s="33">
        <v>10</v>
      </c>
      <c r="L103" s="33">
        <f>AVERAGE(Table1323[[#This Row],[2Bi Disappearance]:[2Bv Terrorism Injured ]])</f>
        <v>10</v>
      </c>
      <c r="M103" s="33">
        <v>10</v>
      </c>
      <c r="N103" s="33">
        <v>10</v>
      </c>
      <c r="O103" s="34">
        <v>10</v>
      </c>
      <c r="P103" s="34">
        <f>AVERAGE(Table1323[[#This Row],[2Ci Female Genital Mutilation]:[2Ciii Equal Inheritance Rights]])</f>
        <v>10</v>
      </c>
      <c r="Q103" s="33">
        <f t="shared" si="28"/>
        <v>9.8666666666666671</v>
      </c>
      <c r="R103" s="33">
        <v>10</v>
      </c>
      <c r="S103" s="33">
        <v>10</v>
      </c>
      <c r="T103" s="33">
        <v>10</v>
      </c>
      <c r="U103" s="33">
        <f t="shared" si="29"/>
        <v>10</v>
      </c>
      <c r="V103" s="33">
        <v>10</v>
      </c>
      <c r="W103" s="33">
        <v>10</v>
      </c>
      <c r="X103" s="33">
        <f>AVERAGE(Table1323[[#This Row],[4A Freedom to establish religious organizations]:[4B Autonomy of religious organizations]])</f>
        <v>10</v>
      </c>
      <c r="Y103" s="33">
        <v>10</v>
      </c>
      <c r="Z103" s="33">
        <v>10</v>
      </c>
      <c r="AA103" s="33">
        <v>10</v>
      </c>
      <c r="AB103" s="33">
        <v>10</v>
      </c>
      <c r="AC103" s="33">
        <v>10</v>
      </c>
      <c r="AD103" s="33">
        <f>AVERAGE(Table1323[[#This Row],[5Ci Political parties]:[5Ciii Educational, sporting and cultural organizations]])</f>
        <v>10</v>
      </c>
      <c r="AE103" s="33">
        <v>10</v>
      </c>
      <c r="AF103" s="33">
        <v>10</v>
      </c>
      <c r="AG103" s="33">
        <v>10</v>
      </c>
      <c r="AH103" s="33">
        <f>AVERAGE(Table1323[[#This Row],[5Di Political parties]:[5Diii Educational, sporting and cultural organizations5]])</f>
        <v>10</v>
      </c>
      <c r="AI103" s="33">
        <f t="shared" si="35"/>
        <v>10</v>
      </c>
      <c r="AJ103" s="14">
        <v>10</v>
      </c>
      <c r="AK103" s="15">
        <v>9</v>
      </c>
      <c r="AL103" s="15">
        <v>8.75</v>
      </c>
      <c r="AM103" s="15">
        <v>10</v>
      </c>
      <c r="AN103" s="15">
        <v>10</v>
      </c>
      <c r="AO103" s="15">
        <f>AVERAGE(Table1323[[#This Row],[6Di Access to foreign television (cable/ satellite)]:[6Dii Access to foreign newspapers]])</f>
        <v>10</v>
      </c>
      <c r="AP103" s="15">
        <v>10</v>
      </c>
      <c r="AQ103" s="33">
        <f t="shared" si="30"/>
        <v>9.5500000000000007</v>
      </c>
      <c r="AR103" s="33">
        <v>10</v>
      </c>
      <c r="AS103" s="33">
        <v>10</v>
      </c>
      <c r="AT103" s="33">
        <v>10</v>
      </c>
      <c r="AU103" s="33">
        <f t="shared" si="27"/>
        <v>10</v>
      </c>
      <c r="AV103" s="33">
        <f t="shared" si="31"/>
        <v>10</v>
      </c>
      <c r="AW103" s="35">
        <f>AVERAGE(Table1323[[#This Row],[RULE OF LAW]],Table1323[[#This Row],[SECURITY &amp; SAFETY]],Table1323[[#This Row],[PERSONAL FREEDOM (minus S&amp;S and RoL)]],Table1323[[#This Row],[PERSONAL FREEDOM (minus S&amp;S and RoL)]])</f>
        <v>9.4466666666666672</v>
      </c>
      <c r="AX103" s="36">
        <v>8.08</v>
      </c>
      <c r="AY103" s="37">
        <f>AVERAGE(Table1323[[#This Row],[PERSONAL FREEDOM]:[ECONOMIC FREEDOM]])</f>
        <v>8.7633333333333336</v>
      </c>
      <c r="AZ103" s="38">
        <f t="shared" si="32"/>
        <v>3</v>
      </c>
      <c r="BA103" s="20">
        <f t="shared" si="33"/>
        <v>8.76</v>
      </c>
      <c r="BB103" s="35">
        <f>Table1323[[#This Row],[1 Rule of Law]]</f>
        <v>8.1000000000000014</v>
      </c>
      <c r="BC103" s="35">
        <f>Table1323[[#This Row],[2 Security &amp; Safety]]</f>
        <v>9.8666666666666671</v>
      </c>
      <c r="BD103" s="35">
        <f t="shared" si="34"/>
        <v>9.91</v>
      </c>
    </row>
    <row r="104" spans="1:56" ht="15" customHeight="1" x14ac:dyDescent="0.2">
      <c r="A104" s="32" t="s">
        <v>127</v>
      </c>
      <c r="B104" s="33">
        <v>4.5</v>
      </c>
      <c r="C104" s="33">
        <v>4.2320953320992913</v>
      </c>
      <c r="D104" s="33">
        <v>4.2302039100124862</v>
      </c>
      <c r="E104" s="33">
        <v>4.3</v>
      </c>
      <c r="F104" s="33">
        <v>4.6000000000000005</v>
      </c>
      <c r="G104" s="33">
        <v>10</v>
      </c>
      <c r="H104" s="33">
        <v>10</v>
      </c>
      <c r="I104" s="33">
        <v>7.5</v>
      </c>
      <c r="J104" s="33">
        <v>10</v>
      </c>
      <c r="K104" s="33">
        <v>10</v>
      </c>
      <c r="L104" s="33">
        <f>AVERAGE(Table1323[[#This Row],[2Bi Disappearance]:[2Bv Terrorism Injured ]])</f>
        <v>9.5</v>
      </c>
      <c r="M104" s="33">
        <v>10</v>
      </c>
      <c r="N104" s="33">
        <v>10</v>
      </c>
      <c r="O104" s="34">
        <v>10</v>
      </c>
      <c r="P104" s="34">
        <f>AVERAGE(Table1323[[#This Row],[2Ci Female Genital Mutilation]:[2Ciii Equal Inheritance Rights]])</f>
        <v>10</v>
      </c>
      <c r="Q104" s="33">
        <f t="shared" si="28"/>
        <v>8.0333333333333332</v>
      </c>
      <c r="R104" s="33">
        <v>10</v>
      </c>
      <c r="S104" s="33">
        <v>10</v>
      </c>
      <c r="T104" s="33">
        <v>10</v>
      </c>
      <c r="U104" s="33">
        <f t="shared" si="29"/>
        <v>10</v>
      </c>
      <c r="V104" s="33">
        <v>7.5</v>
      </c>
      <c r="W104" s="33">
        <v>6.666666666666667</v>
      </c>
      <c r="X104" s="33">
        <f>AVERAGE(Table1323[[#This Row],[4A Freedom to establish religious organizations]:[4B Autonomy of religious organizations]])</f>
        <v>7.0833333333333339</v>
      </c>
      <c r="Y104" s="33">
        <v>5</v>
      </c>
      <c r="Z104" s="33">
        <v>7.5</v>
      </c>
      <c r="AA104" s="33">
        <v>6.666666666666667</v>
      </c>
      <c r="AB104" s="33">
        <v>6.666666666666667</v>
      </c>
      <c r="AC104" s="33">
        <v>3.3333333333333335</v>
      </c>
      <c r="AD104" s="33">
        <f>AVERAGE(Table1323[[#This Row],[5Ci Political parties]:[5Ciii Educational, sporting and cultural organizations]])</f>
        <v>5.5555555555555562</v>
      </c>
      <c r="AE104" s="33">
        <v>10</v>
      </c>
      <c r="AF104" s="33">
        <v>10</v>
      </c>
      <c r="AG104" s="33">
        <v>7.5</v>
      </c>
      <c r="AH104" s="33">
        <f>AVERAGE(Table1323[[#This Row],[5Di Political parties]:[5Diii Educational, sporting and cultural organizations5]])</f>
        <v>9.1666666666666661</v>
      </c>
      <c r="AI104" s="33">
        <f t="shared" si="35"/>
        <v>6.8055555555555554</v>
      </c>
      <c r="AJ104" s="14">
        <v>10</v>
      </c>
      <c r="AK104" s="15">
        <v>5.333333333333333</v>
      </c>
      <c r="AL104" s="15">
        <v>5.25</v>
      </c>
      <c r="AM104" s="15">
        <v>6.666666666666667</v>
      </c>
      <c r="AN104" s="15">
        <v>6.666666666666667</v>
      </c>
      <c r="AO104" s="15">
        <f>AVERAGE(Table1323[[#This Row],[6Di Access to foreign television (cable/ satellite)]:[6Dii Access to foreign newspapers]])</f>
        <v>6.666666666666667</v>
      </c>
      <c r="AP104" s="15">
        <v>10</v>
      </c>
      <c r="AQ104" s="33">
        <f t="shared" si="30"/>
        <v>7.45</v>
      </c>
      <c r="AR104" s="33">
        <v>10</v>
      </c>
      <c r="AS104" s="33">
        <v>10</v>
      </c>
      <c r="AT104" s="33">
        <v>10</v>
      </c>
      <c r="AU104" s="33">
        <f t="shared" si="27"/>
        <v>10</v>
      </c>
      <c r="AV104" s="33">
        <f t="shared" si="31"/>
        <v>10</v>
      </c>
      <c r="AW104" s="35">
        <f>AVERAGE(Table1323[[#This Row],[RULE OF LAW]],Table1323[[#This Row],[SECURITY &amp; SAFETY]],Table1323[[#This Row],[PERSONAL FREEDOM (minus S&amp;S and RoL)]],Table1323[[#This Row],[PERSONAL FREEDOM (minus S&amp;S and RoL)]])</f>
        <v>7.2172222222222215</v>
      </c>
      <c r="AX104" s="36">
        <v>7.26</v>
      </c>
      <c r="AY104" s="37">
        <f>AVERAGE(Table1323[[#This Row],[PERSONAL FREEDOM]:[ECONOMIC FREEDOM]])</f>
        <v>7.2386111111111102</v>
      </c>
      <c r="AZ104" s="38">
        <f t="shared" si="32"/>
        <v>60</v>
      </c>
      <c r="BA104" s="20">
        <f t="shared" si="33"/>
        <v>7.24</v>
      </c>
      <c r="BB104" s="35">
        <f>Table1323[[#This Row],[1 Rule of Law]]</f>
        <v>4.3</v>
      </c>
      <c r="BC104" s="35">
        <f>Table1323[[#This Row],[2 Security &amp; Safety]]</f>
        <v>8.0333333333333332</v>
      </c>
      <c r="BD104" s="35">
        <f t="shared" si="34"/>
        <v>8.267777777777777</v>
      </c>
    </row>
    <row r="105" spans="1:56" ht="15" customHeight="1" x14ac:dyDescent="0.2">
      <c r="A105" s="32" t="s">
        <v>176</v>
      </c>
      <c r="B105" s="33" t="s">
        <v>49</v>
      </c>
      <c r="C105" s="33" t="s">
        <v>49</v>
      </c>
      <c r="D105" s="33" t="s">
        <v>49</v>
      </c>
      <c r="E105" s="33">
        <v>4.723929</v>
      </c>
      <c r="F105" s="33">
        <v>8.120000000000001</v>
      </c>
      <c r="G105" s="33">
        <v>10</v>
      </c>
      <c r="H105" s="33">
        <v>10</v>
      </c>
      <c r="I105" s="33">
        <v>5</v>
      </c>
      <c r="J105" s="33">
        <v>9.8066007549146121</v>
      </c>
      <c r="K105" s="33">
        <v>10</v>
      </c>
      <c r="L105" s="33">
        <f>AVERAGE(Table1323[[#This Row],[2Bi Disappearance]:[2Bv Terrorism Injured ]])</f>
        <v>8.9613201509829228</v>
      </c>
      <c r="M105" s="33">
        <v>9.8000000000000007</v>
      </c>
      <c r="N105" s="33">
        <v>7.5</v>
      </c>
      <c r="O105" s="34">
        <v>5</v>
      </c>
      <c r="P105" s="34">
        <f>AVERAGE(Table1323[[#This Row],[2Ci Female Genital Mutilation]:[2Ciii Equal Inheritance Rights]])</f>
        <v>7.4333333333333336</v>
      </c>
      <c r="Q105" s="33">
        <f t="shared" si="28"/>
        <v>8.171551161438753</v>
      </c>
      <c r="R105" s="33">
        <v>10</v>
      </c>
      <c r="S105" s="33">
        <v>5</v>
      </c>
      <c r="T105" s="33">
        <v>10</v>
      </c>
      <c r="U105" s="33">
        <f t="shared" si="29"/>
        <v>8.3333333333333339</v>
      </c>
      <c r="V105" s="33">
        <v>10</v>
      </c>
      <c r="W105" s="33">
        <v>6.666666666666667</v>
      </c>
      <c r="X105" s="33">
        <f>AVERAGE(Table1323[[#This Row],[4A Freedom to establish religious organizations]:[4B Autonomy of religious organizations]])</f>
        <v>8.3333333333333339</v>
      </c>
      <c r="Y105" s="33">
        <v>7.5</v>
      </c>
      <c r="Z105" s="33">
        <v>7.5</v>
      </c>
      <c r="AA105" s="33">
        <v>6.666666666666667</v>
      </c>
      <c r="AB105" s="33">
        <v>6.666666666666667</v>
      </c>
      <c r="AC105" s="33">
        <v>10</v>
      </c>
      <c r="AD105" s="33">
        <f>AVERAGE(Table1323[[#This Row],[5Ci Political parties]:[5Ciii Educational, sporting and cultural organizations]])</f>
        <v>7.7777777777777786</v>
      </c>
      <c r="AE105" s="33">
        <v>10</v>
      </c>
      <c r="AF105" s="33">
        <v>7.5</v>
      </c>
      <c r="AG105" s="33">
        <v>10</v>
      </c>
      <c r="AH105" s="33">
        <f>AVERAGE(Table1323[[#This Row],[5Di Political parties]:[5Diii Educational, sporting and cultural organizations5]])</f>
        <v>9.1666666666666661</v>
      </c>
      <c r="AI105" s="33">
        <f t="shared" si="35"/>
        <v>7.9861111111111107</v>
      </c>
      <c r="AJ105" s="14">
        <v>10</v>
      </c>
      <c r="AK105" s="15">
        <v>2.6666666666666665</v>
      </c>
      <c r="AL105" s="15">
        <v>3.75</v>
      </c>
      <c r="AM105" s="15">
        <v>10</v>
      </c>
      <c r="AN105" s="15">
        <v>6.666666666666667</v>
      </c>
      <c r="AO105" s="15">
        <f>AVERAGE(Table1323[[#This Row],[6Di Access to foreign television (cable/ satellite)]:[6Dii Access to foreign newspapers]])</f>
        <v>8.3333333333333339</v>
      </c>
      <c r="AP105" s="15">
        <v>10</v>
      </c>
      <c r="AQ105" s="33">
        <f t="shared" si="30"/>
        <v>6.95</v>
      </c>
      <c r="AR105" s="33">
        <v>5</v>
      </c>
      <c r="AS105" s="33">
        <v>10</v>
      </c>
      <c r="AT105" s="33">
        <v>10</v>
      </c>
      <c r="AU105" s="33">
        <f t="shared" si="27"/>
        <v>10</v>
      </c>
      <c r="AV105" s="33">
        <f t="shared" si="31"/>
        <v>7.5</v>
      </c>
      <c r="AW105" s="35">
        <f>AVERAGE(Table1323[[#This Row],[RULE OF LAW]],Table1323[[#This Row],[SECURITY &amp; SAFETY]],Table1323[[#This Row],[PERSONAL FREEDOM (minus S&amp;S and RoL)]],Table1323[[#This Row],[PERSONAL FREEDOM (minus S&amp;S and RoL)]])</f>
        <v>7.1341478181374658</v>
      </c>
      <c r="AX105" s="36">
        <v>6.02</v>
      </c>
      <c r="AY105" s="37">
        <f>AVERAGE(Table1323[[#This Row],[PERSONAL FREEDOM]:[ECONOMIC FREEDOM]])</f>
        <v>6.5770739090687327</v>
      </c>
      <c r="AZ105" s="38">
        <f t="shared" si="32"/>
        <v>101</v>
      </c>
      <c r="BA105" s="20">
        <f t="shared" si="33"/>
        <v>6.58</v>
      </c>
      <c r="BB105" s="35">
        <f>Table1323[[#This Row],[1 Rule of Law]]</f>
        <v>4.723929</v>
      </c>
      <c r="BC105" s="35">
        <f>Table1323[[#This Row],[2 Security &amp; Safety]]</f>
        <v>8.171551161438753</v>
      </c>
      <c r="BD105" s="35">
        <f t="shared" si="34"/>
        <v>7.8205555555555559</v>
      </c>
    </row>
    <row r="106" spans="1:56" ht="15" customHeight="1" x14ac:dyDescent="0.2">
      <c r="A106" s="32" t="s">
        <v>180</v>
      </c>
      <c r="B106" s="33">
        <v>2.833333333333333</v>
      </c>
      <c r="C106" s="33">
        <v>5.2851987784354257</v>
      </c>
      <c r="D106" s="33">
        <v>2.832213763963086</v>
      </c>
      <c r="E106" s="33">
        <v>3.7</v>
      </c>
      <c r="F106" s="33">
        <v>2</v>
      </c>
      <c r="G106" s="33">
        <v>0</v>
      </c>
      <c r="H106" s="33">
        <v>10</v>
      </c>
      <c r="I106" s="33">
        <v>2.5</v>
      </c>
      <c r="J106" s="33">
        <v>9.7538239069077655</v>
      </c>
      <c r="K106" s="33">
        <v>9.7588736729199148</v>
      </c>
      <c r="L106" s="33">
        <f>AVERAGE(Table1323[[#This Row],[2Bi Disappearance]:[2Bv Terrorism Injured ]])</f>
        <v>6.4025395159655361</v>
      </c>
      <c r="M106" s="33">
        <v>8.1000000000000014</v>
      </c>
      <c r="N106" s="33">
        <v>7.5</v>
      </c>
      <c r="O106" s="34">
        <v>5</v>
      </c>
      <c r="P106" s="34">
        <f>AVERAGE(Table1323[[#This Row],[2Ci Female Genital Mutilation]:[2Ciii Equal Inheritance Rights]])</f>
        <v>6.8666666666666671</v>
      </c>
      <c r="Q106" s="33">
        <f t="shared" si="28"/>
        <v>5.0897353942107344</v>
      </c>
      <c r="R106" s="33">
        <v>10</v>
      </c>
      <c r="S106" s="33">
        <v>0</v>
      </c>
      <c r="T106" s="33">
        <v>5</v>
      </c>
      <c r="U106" s="33">
        <f t="shared" si="29"/>
        <v>5</v>
      </c>
      <c r="V106" s="33">
        <v>10</v>
      </c>
      <c r="W106" s="33">
        <v>3.3333333333333335</v>
      </c>
      <c r="X106" s="33">
        <f>AVERAGE(Table1323[[#This Row],[4A Freedom to establish religious organizations]:[4B Autonomy of religious organizations]])</f>
        <v>6.666666666666667</v>
      </c>
      <c r="Y106" s="33">
        <v>7.5</v>
      </c>
      <c r="Z106" s="33">
        <v>5</v>
      </c>
      <c r="AA106" s="33">
        <v>6.666666666666667</v>
      </c>
      <c r="AB106" s="33">
        <v>6.666666666666667</v>
      </c>
      <c r="AC106" s="33">
        <v>6.666666666666667</v>
      </c>
      <c r="AD106" s="33">
        <f>AVERAGE(Table1323[[#This Row],[5Ci Political parties]:[5Ciii Educational, sporting and cultural organizations]])</f>
        <v>6.666666666666667</v>
      </c>
      <c r="AE106" s="33">
        <v>7.5</v>
      </c>
      <c r="AF106" s="33">
        <v>10</v>
      </c>
      <c r="AG106" s="33">
        <v>10</v>
      </c>
      <c r="AH106" s="33">
        <f>AVERAGE(Table1323[[#This Row],[5Di Political parties]:[5Diii Educational, sporting and cultural organizations5]])</f>
        <v>9.1666666666666661</v>
      </c>
      <c r="AI106" s="33">
        <f t="shared" si="35"/>
        <v>7.0833333333333339</v>
      </c>
      <c r="AJ106" s="14">
        <v>8.737558496962901</v>
      </c>
      <c r="AK106" s="15">
        <v>5</v>
      </c>
      <c r="AL106" s="15">
        <v>4.5</v>
      </c>
      <c r="AM106" s="15">
        <v>10</v>
      </c>
      <c r="AN106" s="15">
        <v>10</v>
      </c>
      <c r="AO106" s="15">
        <f>AVERAGE(Table1323[[#This Row],[6Di Access to foreign television (cable/ satellite)]:[6Dii Access to foreign newspapers]])</f>
        <v>10</v>
      </c>
      <c r="AP106" s="15">
        <v>10</v>
      </c>
      <c r="AQ106" s="33">
        <f t="shared" si="30"/>
        <v>7.6475116993925809</v>
      </c>
      <c r="AR106" s="33">
        <v>10</v>
      </c>
      <c r="AS106" s="33">
        <v>0</v>
      </c>
      <c r="AT106" s="33">
        <v>5</v>
      </c>
      <c r="AU106" s="33">
        <f t="shared" si="27"/>
        <v>2.5</v>
      </c>
      <c r="AV106" s="33">
        <f t="shared" si="31"/>
        <v>6.25</v>
      </c>
      <c r="AW106" s="35">
        <f>AVERAGE(Table1323[[#This Row],[RULE OF LAW]],Table1323[[#This Row],[SECURITY &amp; SAFETY]],Table1323[[#This Row],[PERSONAL FREEDOM (minus S&amp;S and RoL)]],Table1323[[#This Row],[PERSONAL FREEDOM (minus S&amp;S and RoL)]])</f>
        <v>5.4621850184919412</v>
      </c>
      <c r="AX106" s="36">
        <v>6.17</v>
      </c>
      <c r="AY106" s="37">
        <f>AVERAGE(Table1323[[#This Row],[PERSONAL FREEDOM]:[ECONOMIC FREEDOM]])</f>
        <v>5.816092509245971</v>
      </c>
      <c r="AZ106" s="38">
        <f t="shared" si="32"/>
        <v>128</v>
      </c>
      <c r="BA106" s="20">
        <f t="shared" si="33"/>
        <v>5.82</v>
      </c>
      <c r="BB106" s="35">
        <f>Table1323[[#This Row],[1 Rule of Law]]</f>
        <v>3.7</v>
      </c>
      <c r="BC106" s="35">
        <f>Table1323[[#This Row],[2 Security &amp; Safety]]</f>
        <v>5.0897353942107344</v>
      </c>
      <c r="BD106" s="35">
        <f t="shared" si="34"/>
        <v>6.5295023398785164</v>
      </c>
    </row>
    <row r="107" spans="1:56" ht="15" customHeight="1" x14ac:dyDescent="0.2">
      <c r="A107" s="32" t="s">
        <v>63</v>
      </c>
      <c r="B107" s="33">
        <v>9.3999999999999986</v>
      </c>
      <c r="C107" s="33">
        <v>8.1622776481637231</v>
      </c>
      <c r="D107" s="33">
        <v>8.4578776965989206</v>
      </c>
      <c r="E107" s="33">
        <v>8.6999999999999993</v>
      </c>
      <c r="F107" s="33">
        <v>9.76</v>
      </c>
      <c r="G107" s="33">
        <v>10</v>
      </c>
      <c r="H107" s="33">
        <v>10</v>
      </c>
      <c r="I107" s="33">
        <v>10</v>
      </c>
      <c r="J107" s="33">
        <v>10</v>
      </c>
      <c r="K107" s="33">
        <v>9.9590939472950062</v>
      </c>
      <c r="L107" s="33">
        <f>AVERAGE(Table1323[[#This Row],[2Bi Disappearance]:[2Bv Terrorism Injured ]])</f>
        <v>9.9918187894589998</v>
      </c>
      <c r="M107" s="33">
        <v>9.5</v>
      </c>
      <c r="N107" s="33">
        <v>10</v>
      </c>
      <c r="O107" s="34">
        <v>10</v>
      </c>
      <c r="P107" s="34">
        <f>AVERAGE(Table1323[[#This Row],[2Ci Female Genital Mutilation]:[2Ciii Equal Inheritance Rights]])</f>
        <v>9.8333333333333339</v>
      </c>
      <c r="Q107" s="33">
        <f t="shared" si="28"/>
        <v>9.8617173742641118</v>
      </c>
      <c r="R107" s="33">
        <v>10</v>
      </c>
      <c r="S107" s="33">
        <v>10</v>
      </c>
      <c r="T107" s="33">
        <v>10</v>
      </c>
      <c r="U107" s="33">
        <f t="shared" si="29"/>
        <v>10</v>
      </c>
      <c r="V107" s="33">
        <v>10</v>
      </c>
      <c r="W107" s="33">
        <v>10</v>
      </c>
      <c r="X107" s="33">
        <f>AVERAGE(Table1323[[#This Row],[4A Freedom to establish religious organizations]:[4B Autonomy of religious organizations]])</f>
        <v>10</v>
      </c>
      <c r="Y107" s="33">
        <v>10</v>
      </c>
      <c r="Z107" s="33">
        <v>10</v>
      </c>
      <c r="AA107" s="33">
        <v>10</v>
      </c>
      <c r="AB107" s="33">
        <v>10</v>
      </c>
      <c r="AC107" s="33">
        <v>10</v>
      </c>
      <c r="AD107" s="33">
        <f>AVERAGE(Table1323[[#This Row],[5Ci Political parties]:[5Ciii Educational, sporting and cultural organizations]])</f>
        <v>10</v>
      </c>
      <c r="AE107" s="33">
        <v>10</v>
      </c>
      <c r="AF107" s="33">
        <v>10</v>
      </c>
      <c r="AG107" s="33">
        <v>10</v>
      </c>
      <c r="AH107" s="33">
        <f>AVERAGE(Table1323[[#This Row],[5Di Political parties]:[5Diii Educational, sporting and cultural organizations5]])</f>
        <v>10</v>
      </c>
      <c r="AI107" s="33">
        <f t="shared" si="35"/>
        <v>10</v>
      </c>
      <c r="AJ107" s="14">
        <v>10</v>
      </c>
      <c r="AK107" s="15">
        <v>9</v>
      </c>
      <c r="AL107" s="15">
        <v>9.25</v>
      </c>
      <c r="AM107" s="15">
        <v>10</v>
      </c>
      <c r="AN107" s="15">
        <v>10</v>
      </c>
      <c r="AO107" s="15">
        <f>AVERAGE(Table1323[[#This Row],[6Di Access to foreign television (cable/ satellite)]:[6Dii Access to foreign newspapers]])</f>
        <v>10</v>
      </c>
      <c r="AP107" s="15">
        <v>10</v>
      </c>
      <c r="AQ107" s="33">
        <f t="shared" si="30"/>
        <v>9.65</v>
      </c>
      <c r="AR107" s="33">
        <v>10</v>
      </c>
      <c r="AS107" s="33">
        <v>10</v>
      </c>
      <c r="AT107" s="33">
        <v>10</v>
      </c>
      <c r="AU107" s="33">
        <f t="shared" si="27"/>
        <v>10</v>
      </c>
      <c r="AV107" s="33">
        <f t="shared" si="31"/>
        <v>10</v>
      </c>
      <c r="AW107" s="35">
        <f>AVERAGE(Table1323[[#This Row],[RULE OF LAW]],Table1323[[#This Row],[SECURITY &amp; SAFETY]],Table1323[[#This Row],[PERSONAL FREEDOM (minus S&amp;S and RoL)]],Table1323[[#This Row],[PERSONAL FREEDOM (minus S&amp;S and RoL)]])</f>
        <v>9.6054293435660281</v>
      </c>
      <c r="AX107" s="36">
        <v>7.46</v>
      </c>
      <c r="AY107" s="37">
        <f>AVERAGE(Table1323[[#This Row],[PERSONAL FREEDOM]:[ECONOMIC FREEDOM]])</f>
        <v>8.5327146717830136</v>
      </c>
      <c r="AZ107" s="38">
        <f t="shared" si="32"/>
        <v>8</v>
      </c>
      <c r="BA107" s="20">
        <f t="shared" si="33"/>
        <v>8.5299999999999994</v>
      </c>
      <c r="BB107" s="35">
        <f>Table1323[[#This Row],[1 Rule of Law]]</f>
        <v>8.6999999999999993</v>
      </c>
      <c r="BC107" s="35">
        <f>Table1323[[#This Row],[2 Security &amp; Safety]]</f>
        <v>9.8617173742641118</v>
      </c>
      <c r="BD107" s="35">
        <f t="shared" si="34"/>
        <v>9.93</v>
      </c>
    </row>
    <row r="108" spans="1:56" ht="15" customHeight="1" x14ac:dyDescent="0.2">
      <c r="A108" s="32" t="s">
        <v>179</v>
      </c>
      <c r="B108" s="33" t="s">
        <v>49</v>
      </c>
      <c r="C108" s="33" t="s">
        <v>49</v>
      </c>
      <c r="D108" s="33" t="s">
        <v>49</v>
      </c>
      <c r="E108" s="33">
        <v>6.4108609999999997</v>
      </c>
      <c r="F108" s="33">
        <v>9.5599999999999987</v>
      </c>
      <c r="G108" s="33">
        <v>10</v>
      </c>
      <c r="H108" s="33">
        <v>10</v>
      </c>
      <c r="I108" s="33">
        <v>7.5</v>
      </c>
      <c r="J108" s="33">
        <v>10</v>
      </c>
      <c r="K108" s="33">
        <v>10</v>
      </c>
      <c r="L108" s="33">
        <f>AVERAGE(Table1323[[#This Row],[2Bi Disappearance]:[2Bv Terrorism Injured ]])</f>
        <v>9.5</v>
      </c>
      <c r="M108" s="33">
        <v>9</v>
      </c>
      <c r="N108" s="33">
        <v>5</v>
      </c>
      <c r="O108" s="34">
        <v>5</v>
      </c>
      <c r="P108" s="34">
        <f>AVERAGE(Table1323[[#This Row],[2Ci Female Genital Mutilation]:[2Ciii Equal Inheritance Rights]])</f>
        <v>6.333333333333333</v>
      </c>
      <c r="Q108" s="33">
        <f t="shared" si="28"/>
        <v>8.4644444444444442</v>
      </c>
      <c r="R108" s="33">
        <v>0</v>
      </c>
      <c r="S108" s="33">
        <v>10</v>
      </c>
      <c r="T108" s="33">
        <v>5</v>
      </c>
      <c r="U108" s="33">
        <f t="shared" si="29"/>
        <v>5</v>
      </c>
      <c r="V108" s="33">
        <v>0</v>
      </c>
      <c r="W108" s="33">
        <v>3.3333333333333335</v>
      </c>
      <c r="X108" s="33">
        <f>AVERAGE(Table1323[[#This Row],[4A Freedom to establish religious organizations]:[4B Autonomy of religious organizations]])</f>
        <v>1.6666666666666667</v>
      </c>
      <c r="Y108" s="33">
        <v>2.5</v>
      </c>
      <c r="Z108" s="33">
        <v>0</v>
      </c>
      <c r="AA108" s="33">
        <v>0</v>
      </c>
      <c r="AB108" s="33">
        <v>0</v>
      </c>
      <c r="AC108" s="33">
        <v>3.3333333333333335</v>
      </c>
      <c r="AD108" s="33">
        <f>AVERAGE(Table1323[[#This Row],[5Ci Political parties]:[5Ciii Educational, sporting and cultural organizations]])</f>
        <v>1.1111111111111112</v>
      </c>
      <c r="AE108" s="33">
        <v>0</v>
      </c>
      <c r="AF108" s="33">
        <v>2.5</v>
      </c>
      <c r="AG108" s="33">
        <v>5</v>
      </c>
      <c r="AH108" s="33">
        <f>AVERAGE(Table1323[[#This Row],[5Di Political parties]:[5Diii Educational, sporting and cultural organizations5]])</f>
        <v>2.5</v>
      </c>
      <c r="AI108" s="33">
        <f t="shared" si="35"/>
        <v>1.5277777777777777</v>
      </c>
      <c r="AJ108" s="14">
        <v>10</v>
      </c>
      <c r="AK108" s="15">
        <v>1.6666666666666667</v>
      </c>
      <c r="AL108" s="15">
        <v>3.25</v>
      </c>
      <c r="AM108" s="15">
        <v>3.3333333333333335</v>
      </c>
      <c r="AN108" s="15">
        <v>3.3333333333333335</v>
      </c>
      <c r="AO108" s="15">
        <f>AVERAGE(Table1323[[#This Row],[6Di Access to foreign television (cable/ satellite)]:[6Dii Access to foreign newspapers]])</f>
        <v>3.3333333333333335</v>
      </c>
      <c r="AP108" s="15">
        <v>0</v>
      </c>
      <c r="AQ108" s="33">
        <f t="shared" si="30"/>
        <v>3.65</v>
      </c>
      <c r="AR108" s="33">
        <v>0</v>
      </c>
      <c r="AS108" s="33">
        <v>0</v>
      </c>
      <c r="AT108" s="33">
        <v>0</v>
      </c>
      <c r="AU108" s="33">
        <f t="shared" si="27"/>
        <v>0</v>
      </c>
      <c r="AV108" s="33">
        <f t="shared" si="31"/>
        <v>0</v>
      </c>
      <c r="AW108" s="35">
        <f>AVERAGE(Table1323[[#This Row],[RULE OF LAW]],Table1323[[#This Row],[SECURITY &amp; SAFETY]],Table1323[[#This Row],[PERSONAL FREEDOM (minus S&amp;S and RoL)]],Table1323[[#This Row],[PERSONAL FREEDOM (minus S&amp;S and RoL)]])</f>
        <v>4.9032708055555556</v>
      </c>
      <c r="AX108" s="36">
        <v>7.29</v>
      </c>
      <c r="AY108" s="37">
        <f>AVERAGE(Table1323[[#This Row],[PERSONAL FREEDOM]:[ECONOMIC FREEDOM]])</f>
        <v>6.0966354027777783</v>
      </c>
      <c r="AZ108" s="38">
        <f t="shared" si="32"/>
        <v>121</v>
      </c>
      <c r="BA108" s="20">
        <f t="shared" si="33"/>
        <v>6.1</v>
      </c>
      <c r="BB108" s="35">
        <f>Table1323[[#This Row],[1 Rule of Law]]</f>
        <v>6.4108609999999997</v>
      </c>
      <c r="BC108" s="35">
        <f>Table1323[[#This Row],[2 Security &amp; Safety]]</f>
        <v>8.4644444444444442</v>
      </c>
      <c r="BD108" s="35">
        <f t="shared" si="34"/>
        <v>2.3688888888888888</v>
      </c>
    </row>
    <row r="109" spans="1:56" ht="15" customHeight="1" x14ac:dyDescent="0.2">
      <c r="A109" s="32" t="s">
        <v>193</v>
      </c>
      <c r="B109" s="33">
        <v>2.6333333333333337</v>
      </c>
      <c r="C109" s="33">
        <v>3.9448558234708413</v>
      </c>
      <c r="D109" s="33">
        <v>3.8780170624319101</v>
      </c>
      <c r="E109" s="33">
        <v>3.5</v>
      </c>
      <c r="F109" s="33">
        <v>6.9599999999999991</v>
      </c>
      <c r="G109" s="33">
        <v>0</v>
      </c>
      <c r="H109" s="33">
        <v>0.80802137102963911</v>
      </c>
      <c r="I109" s="33">
        <v>2.5</v>
      </c>
      <c r="J109" s="33">
        <v>6.8182350975132886</v>
      </c>
      <c r="K109" s="33">
        <v>6.6047092935564251</v>
      </c>
      <c r="L109" s="33">
        <f>AVERAGE(Table1323[[#This Row],[2Bi Disappearance]:[2Bv Terrorism Injured ]])</f>
        <v>3.3461931524198705</v>
      </c>
      <c r="M109" s="33">
        <v>9.5</v>
      </c>
      <c r="N109" s="33">
        <v>2.5</v>
      </c>
      <c r="O109" s="34">
        <v>5</v>
      </c>
      <c r="P109" s="34">
        <f>AVERAGE(Table1323[[#This Row],[2Ci Female Genital Mutilation]:[2Ciii Equal Inheritance Rights]])</f>
        <v>5.666666666666667</v>
      </c>
      <c r="Q109" s="33">
        <f t="shared" si="28"/>
        <v>5.324286606362179</v>
      </c>
      <c r="R109" s="33">
        <v>5</v>
      </c>
      <c r="S109" s="33">
        <v>5</v>
      </c>
      <c r="T109" s="33">
        <v>5</v>
      </c>
      <c r="U109" s="33">
        <f t="shared" si="29"/>
        <v>5</v>
      </c>
      <c r="V109" s="33">
        <v>5</v>
      </c>
      <c r="W109" s="33">
        <v>3.3333333333333335</v>
      </c>
      <c r="X109" s="33">
        <f>AVERAGE(Table1323[[#This Row],[4A Freedom to establish religious organizations]:[4B Autonomy of religious organizations]])</f>
        <v>4.166666666666667</v>
      </c>
      <c r="Y109" s="33">
        <v>5</v>
      </c>
      <c r="Z109" s="33">
        <v>7.5</v>
      </c>
      <c r="AA109" s="33">
        <v>6.666666666666667</v>
      </c>
      <c r="AB109" s="33">
        <v>6.666666666666667</v>
      </c>
      <c r="AC109" s="33">
        <v>6.666666666666667</v>
      </c>
      <c r="AD109" s="33">
        <f>AVERAGE(Table1323[[#This Row],[5Ci Political parties]:[5Ciii Educational, sporting and cultural organizations]])</f>
        <v>6.666666666666667</v>
      </c>
      <c r="AE109" s="33">
        <v>7.5</v>
      </c>
      <c r="AF109" s="33">
        <v>10</v>
      </c>
      <c r="AG109" s="33">
        <v>10</v>
      </c>
      <c r="AH109" s="33">
        <f>AVERAGE(Table1323[[#This Row],[5Di Political parties]:[5Diii Educational, sporting and cultural organizations5]])</f>
        <v>9.1666666666666661</v>
      </c>
      <c r="AI109" s="33">
        <f t="shared" si="35"/>
        <v>7.0833333333333339</v>
      </c>
      <c r="AJ109" s="14">
        <v>5.3915294110029528</v>
      </c>
      <c r="AK109" s="15">
        <v>3.6666666666666665</v>
      </c>
      <c r="AL109" s="15">
        <v>3.25</v>
      </c>
      <c r="AM109" s="15">
        <v>10</v>
      </c>
      <c r="AN109" s="15">
        <v>10</v>
      </c>
      <c r="AO109" s="15">
        <f>AVERAGE(Table1323[[#This Row],[6Di Access to foreign television (cable/ satellite)]:[6Dii Access to foreign newspapers]])</f>
        <v>10</v>
      </c>
      <c r="AP109" s="15">
        <v>10</v>
      </c>
      <c r="AQ109" s="33">
        <f t="shared" si="30"/>
        <v>6.461639215533924</v>
      </c>
      <c r="AR109" s="33">
        <v>0</v>
      </c>
      <c r="AS109" s="33">
        <v>0</v>
      </c>
      <c r="AT109" s="33">
        <v>0</v>
      </c>
      <c r="AU109" s="33">
        <f t="shared" si="27"/>
        <v>0</v>
      </c>
      <c r="AV109" s="33">
        <f t="shared" si="31"/>
        <v>0</v>
      </c>
      <c r="AW109" s="35">
        <f>AVERAGE(Table1323[[#This Row],[RULE OF LAW]],Table1323[[#This Row],[SECURITY &amp; SAFETY]],Table1323[[#This Row],[PERSONAL FREEDOM (minus S&amp;S and RoL)]],Table1323[[#This Row],[PERSONAL FREEDOM (minus S&amp;S and RoL)]])</f>
        <v>4.4772355731439371</v>
      </c>
      <c r="AX109" s="36">
        <v>6.29</v>
      </c>
      <c r="AY109" s="37">
        <f>AVERAGE(Table1323[[#This Row],[PERSONAL FREEDOM]:[ECONOMIC FREEDOM]])</f>
        <v>5.3836177865719685</v>
      </c>
      <c r="AZ109" s="38">
        <f t="shared" si="32"/>
        <v>147</v>
      </c>
      <c r="BA109" s="20">
        <f t="shared" si="33"/>
        <v>5.38</v>
      </c>
      <c r="BB109" s="35">
        <f>Table1323[[#This Row],[1 Rule of Law]]</f>
        <v>3.5</v>
      </c>
      <c r="BC109" s="35">
        <f>Table1323[[#This Row],[2 Security &amp; Safety]]</f>
        <v>5.324286606362179</v>
      </c>
      <c r="BD109" s="35">
        <f t="shared" si="34"/>
        <v>4.5423278431067846</v>
      </c>
    </row>
    <row r="110" spans="1:56" ht="15" customHeight="1" x14ac:dyDescent="0.2">
      <c r="A110" s="32" t="s">
        <v>88</v>
      </c>
      <c r="B110" s="33">
        <v>5.7666666666666666</v>
      </c>
      <c r="C110" s="33">
        <v>5.0511306217506622</v>
      </c>
      <c r="D110" s="33">
        <v>3.8377187586402695</v>
      </c>
      <c r="E110" s="33">
        <v>4.9000000000000004</v>
      </c>
      <c r="F110" s="33">
        <v>1.7599999999999993</v>
      </c>
      <c r="G110" s="33">
        <v>5</v>
      </c>
      <c r="H110" s="33">
        <v>10</v>
      </c>
      <c r="I110" s="33">
        <v>10</v>
      </c>
      <c r="J110" s="33">
        <v>10</v>
      </c>
      <c r="K110" s="33">
        <v>10</v>
      </c>
      <c r="L110" s="33">
        <f>AVERAGE(Table1323[[#This Row],[2Bi Disappearance]:[2Bv Terrorism Injured ]])</f>
        <v>9</v>
      </c>
      <c r="M110" s="33">
        <v>9.5</v>
      </c>
      <c r="N110" s="33">
        <v>10</v>
      </c>
      <c r="O110" s="34" t="s">
        <v>49</v>
      </c>
      <c r="P110" s="34">
        <f>AVERAGE(Table1323[[#This Row],[2Ci Female Genital Mutilation]:[2Ciii Equal Inheritance Rights]])</f>
        <v>9.75</v>
      </c>
      <c r="Q110" s="33">
        <f t="shared" si="28"/>
        <v>6.836666666666666</v>
      </c>
      <c r="R110" s="33">
        <v>10</v>
      </c>
      <c r="S110" s="33">
        <v>10</v>
      </c>
      <c r="T110" s="33">
        <v>10</v>
      </c>
      <c r="U110" s="33">
        <f t="shared" si="29"/>
        <v>10</v>
      </c>
      <c r="V110" s="33">
        <v>10</v>
      </c>
      <c r="W110" s="33">
        <v>6.666666666666667</v>
      </c>
      <c r="X110" s="33">
        <f>AVERAGE(Table1323[[#This Row],[4A Freedom to establish religious organizations]:[4B Autonomy of religious organizations]])</f>
        <v>8.3333333333333339</v>
      </c>
      <c r="Y110" s="33">
        <v>10</v>
      </c>
      <c r="Z110" s="33">
        <v>10</v>
      </c>
      <c r="AA110" s="33">
        <v>3.3333333333333335</v>
      </c>
      <c r="AB110" s="33">
        <v>10</v>
      </c>
      <c r="AC110" s="33">
        <v>6.666666666666667</v>
      </c>
      <c r="AD110" s="33">
        <f>AVERAGE(Table1323[[#This Row],[5Ci Political parties]:[5Ciii Educational, sporting and cultural organizations]])</f>
        <v>6.666666666666667</v>
      </c>
      <c r="AE110" s="33">
        <v>10</v>
      </c>
      <c r="AF110" s="33">
        <v>10</v>
      </c>
      <c r="AG110" s="33">
        <v>10</v>
      </c>
      <c r="AH110" s="33">
        <f>AVERAGE(Table1323[[#This Row],[5Di Political parties]:[5Diii Educational, sporting and cultural organizations5]])</f>
        <v>10</v>
      </c>
      <c r="AI110" s="33">
        <f t="shared" si="35"/>
        <v>9.1666666666666679</v>
      </c>
      <c r="AJ110" s="14">
        <v>10</v>
      </c>
      <c r="AK110" s="15">
        <v>4</v>
      </c>
      <c r="AL110" s="15">
        <v>5.75</v>
      </c>
      <c r="AM110" s="15">
        <v>10</v>
      </c>
      <c r="AN110" s="15">
        <v>10</v>
      </c>
      <c r="AO110" s="15">
        <f>AVERAGE(Table1323[[#This Row],[6Di Access to foreign television (cable/ satellite)]:[6Dii Access to foreign newspapers]])</f>
        <v>10</v>
      </c>
      <c r="AP110" s="15">
        <v>10</v>
      </c>
      <c r="AQ110" s="33">
        <f t="shared" si="30"/>
        <v>7.95</v>
      </c>
      <c r="AR110" s="33">
        <v>10</v>
      </c>
      <c r="AS110" s="33">
        <v>10</v>
      </c>
      <c r="AT110" s="33">
        <v>10</v>
      </c>
      <c r="AU110" s="33">
        <f t="shared" si="27"/>
        <v>10</v>
      </c>
      <c r="AV110" s="33">
        <f t="shared" si="31"/>
        <v>10</v>
      </c>
      <c r="AW110" s="35">
        <f>AVERAGE(Table1323[[#This Row],[RULE OF LAW]],Table1323[[#This Row],[SECURITY &amp; SAFETY]],Table1323[[#This Row],[PERSONAL FREEDOM (minus S&amp;S and RoL)]],Table1323[[#This Row],[PERSONAL FREEDOM (minus S&amp;S and RoL)]])</f>
        <v>7.479166666666667</v>
      </c>
      <c r="AX110" s="36">
        <v>7.21</v>
      </c>
      <c r="AY110" s="37">
        <f>AVERAGE(Table1323[[#This Row],[PERSONAL FREEDOM]:[ECONOMIC FREEDOM]])</f>
        <v>7.3445833333333335</v>
      </c>
      <c r="AZ110" s="38">
        <f t="shared" si="32"/>
        <v>56</v>
      </c>
      <c r="BA110" s="20">
        <f t="shared" si="33"/>
        <v>7.34</v>
      </c>
      <c r="BB110" s="35">
        <f>Table1323[[#This Row],[1 Rule of Law]]</f>
        <v>4.9000000000000004</v>
      </c>
      <c r="BC110" s="35">
        <f>Table1323[[#This Row],[2 Security &amp; Safety]]</f>
        <v>6.836666666666666</v>
      </c>
      <c r="BD110" s="35">
        <f t="shared" si="34"/>
        <v>9.09</v>
      </c>
    </row>
    <row r="111" spans="1:56" ht="15" customHeight="1" x14ac:dyDescent="0.2">
      <c r="A111" s="32" t="s">
        <v>114</v>
      </c>
      <c r="B111" s="33" t="s">
        <v>49</v>
      </c>
      <c r="C111" s="33" t="s">
        <v>49</v>
      </c>
      <c r="D111" s="33" t="s">
        <v>49</v>
      </c>
      <c r="E111" s="33">
        <v>4.2341740000000003</v>
      </c>
      <c r="F111" s="33">
        <v>5.84</v>
      </c>
      <c r="G111" s="33">
        <v>10</v>
      </c>
      <c r="H111" s="33">
        <v>10</v>
      </c>
      <c r="I111" s="33">
        <v>7.5</v>
      </c>
      <c r="J111" s="33">
        <v>10</v>
      </c>
      <c r="K111" s="33">
        <v>10</v>
      </c>
      <c r="L111" s="33">
        <f>AVERAGE(Table1323[[#This Row],[2Bi Disappearance]:[2Bv Terrorism Injured ]])</f>
        <v>9.5</v>
      </c>
      <c r="M111" s="33">
        <v>10</v>
      </c>
      <c r="N111" s="33">
        <v>2.5</v>
      </c>
      <c r="O111" s="34">
        <v>10</v>
      </c>
      <c r="P111" s="34">
        <f>AVERAGE(Table1323[[#This Row],[2Ci Female Genital Mutilation]:[2Ciii Equal Inheritance Rights]])</f>
        <v>7.5</v>
      </c>
      <c r="Q111" s="33">
        <f t="shared" si="28"/>
        <v>7.6133333333333333</v>
      </c>
      <c r="R111" s="33">
        <v>10</v>
      </c>
      <c r="S111" s="33">
        <v>10</v>
      </c>
      <c r="T111" s="33">
        <v>10</v>
      </c>
      <c r="U111" s="33">
        <f t="shared" si="29"/>
        <v>10</v>
      </c>
      <c r="V111" s="33" t="s">
        <v>49</v>
      </c>
      <c r="W111" s="33" t="s">
        <v>49</v>
      </c>
      <c r="X111" s="33" t="s">
        <v>49</v>
      </c>
      <c r="Y111" s="33" t="s">
        <v>49</v>
      </c>
      <c r="Z111" s="33" t="s">
        <v>49</v>
      </c>
      <c r="AA111" s="33" t="s">
        <v>49</v>
      </c>
      <c r="AB111" s="33" t="s">
        <v>49</v>
      </c>
      <c r="AC111" s="33" t="s">
        <v>49</v>
      </c>
      <c r="AD111" s="33" t="s">
        <v>49</v>
      </c>
      <c r="AE111" s="33" t="s">
        <v>49</v>
      </c>
      <c r="AF111" s="33" t="s">
        <v>49</v>
      </c>
      <c r="AG111" s="33" t="s">
        <v>49</v>
      </c>
      <c r="AH111" s="33" t="s">
        <v>49</v>
      </c>
      <c r="AI111" s="33" t="s">
        <v>49</v>
      </c>
      <c r="AJ111" s="14">
        <v>10</v>
      </c>
      <c r="AK111" s="15">
        <v>8.6666666666666661</v>
      </c>
      <c r="AL111" s="15">
        <v>7</v>
      </c>
      <c r="AM111" s="15" t="s">
        <v>49</v>
      </c>
      <c r="AN111" s="15" t="s">
        <v>49</v>
      </c>
      <c r="AO111" s="15" t="s">
        <v>49</v>
      </c>
      <c r="AP111" s="15" t="s">
        <v>49</v>
      </c>
      <c r="AQ111" s="33">
        <f t="shared" si="30"/>
        <v>8.5555555555555554</v>
      </c>
      <c r="AR111" s="33">
        <v>10</v>
      </c>
      <c r="AS111" s="33">
        <v>0</v>
      </c>
      <c r="AT111" s="33">
        <v>10</v>
      </c>
      <c r="AU111" s="33">
        <f t="shared" si="27"/>
        <v>5</v>
      </c>
      <c r="AV111" s="33">
        <f t="shared" si="31"/>
        <v>7.5</v>
      </c>
      <c r="AW111" s="35">
        <f>AVERAGE(Table1323[[#This Row],[RULE OF LAW]],Table1323[[#This Row],[SECURITY &amp; SAFETY]],Table1323[[#This Row],[PERSONAL FREEDOM (minus S&amp;S and RoL)]],Table1323[[#This Row],[PERSONAL FREEDOM (minus S&amp;S and RoL)]])</f>
        <v>7.3044694259259249</v>
      </c>
      <c r="AX111" s="36">
        <v>6.94</v>
      </c>
      <c r="AY111" s="37">
        <f>AVERAGE(Table1323[[#This Row],[PERSONAL FREEDOM]:[ECONOMIC FREEDOM]])</f>
        <v>7.1222347129629622</v>
      </c>
      <c r="AZ111" s="38">
        <f t="shared" si="32"/>
        <v>66</v>
      </c>
      <c r="BA111" s="20">
        <f t="shared" si="33"/>
        <v>7.12</v>
      </c>
      <c r="BB111" s="35">
        <f>Table1323[[#This Row],[1 Rule of Law]]</f>
        <v>4.2341740000000003</v>
      </c>
      <c r="BC111" s="35">
        <f>Table1323[[#This Row],[2 Security &amp; Safety]]</f>
        <v>7.6133333333333333</v>
      </c>
      <c r="BD111" s="35">
        <f t="shared" si="34"/>
        <v>8.6851851851851851</v>
      </c>
    </row>
    <row r="112" spans="1:56" ht="15" customHeight="1" x14ac:dyDescent="0.2">
      <c r="A112" s="32" t="s">
        <v>122</v>
      </c>
      <c r="B112" s="33" t="s">
        <v>49</v>
      </c>
      <c r="C112" s="33" t="s">
        <v>49</v>
      </c>
      <c r="D112" s="33" t="s">
        <v>49</v>
      </c>
      <c r="E112" s="33">
        <v>4.2477780000000003</v>
      </c>
      <c r="F112" s="33">
        <v>5.4115665366971601</v>
      </c>
      <c r="G112" s="33">
        <v>10</v>
      </c>
      <c r="H112" s="33">
        <v>10</v>
      </c>
      <c r="I112" s="33">
        <v>5</v>
      </c>
      <c r="J112" s="33">
        <v>9.8967136557561179</v>
      </c>
      <c r="K112" s="33">
        <v>9.7830986770878461</v>
      </c>
      <c r="L112" s="33">
        <f>AVERAGE(Table1323[[#This Row],[2Bi Disappearance]:[2Bv Terrorism Injured ]])</f>
        <v>8.9359624665687925</v>
      </c>
      <c r="M112" s="33">
        <v>10</v>
      </c>
      <c r="N112" s="33">
        <v>10</v>
      </c>
      <c r="O112" s="34">
        <v>10</v>
      </c>
      <c r="P112" s="34">
        <f>AVERAGE(Table1323[[#This Row],[2Ci Female Genital Mutilation]:[2Ciii Equal Inheritance Rights]])</f>
        <v>10</v>
      </c>
      <c r="Q112" s="33">
        <f t="shared" si="28"/>
        <v>8.1158430010886509</v>
      </c>
      <c r="R112" s="33">
        <v>10</v>
      </c>
      <c r="S112" s="33">
        <v>10</v>
      </c>
      <c r="T112" s="33">
        <v>10</v>
      </c>
      <c r="U112" s="33">
        <f t="shared" si="29"/>
        <v>10</v>
      </c>
      <c r="V112" s="33">
        <v>7.5</v>
      </c>
      <c r="W112" s="33">
        <v>6.666666666666667</v>
      </c>
      <c r="X112" s="33">
        <f>AVERAGE(Table1323[[#This Row],[4A Freedom to establish religious organizations]:[4B Autonomy of religious organizations]])</f>
        <v>7.0833333333333339</v>
      </c>
      <c r="Y112" s="33">
        <v>7.5</v>
      </c>
      <c r="Z112" s="33">
        <v>7.5</v>
      </c>
      <c r="AA112" s="33">
        <v>6.666666666666667</v>
      </c>
      <c r="AB112" s="33">
        <v>3.3333333333333335</v>
      </c>
      <c r="AC112" s="33">
        <v>6.666666666666667</v>
      </c>
      <c r="AD112" s="33">
        <f>AVERAGE(Table1323[[#This Row],[5Ci Political parties]:[5Ciii Educational, sporting and cultural organizations]])</f>
        <v>5.5555555555555562</v>
      </c>
      <c r="AE112" s="33">
        <v>7.5</v>
      </c>
      <c r="AF112" s="33">
        <v>5</v>
      </c>
      <c r="AG112" s="33">
        <v>7.5</v>
      </c>
      <c r="AH112" s="33">
        <f>AVERAGE(Table1323[[#This Row],[5Di Political parties]:[5Diii Educational, sporting and cultural organizations5]])</f>
        <v>6.666666666666667</v>
      </c>
      <c r="AI112" s="33">
        <f t="shared" ref="AI112:AI119" si="36">AVERAGE(Y112,Z112,AD112,AH112)</f>
        <v>6.8055555555555562</v>
      </c>
      <c r="AJ112" s="14">
        <v>10</v>
      </c>
      <c r="AK112" s="15">
        <v>4</v>
      </c>
      <c r="AL112" s="15">
        <v>4.25</v>
      </c>
      <c r="AM112" s="15">
        <v>6.666666666666667</v>
      </c>
      <c r="AN112" s="15">
        <v>6.666666666666667</v>
      </c>
      <c r="AO112" s="15">
        <f>AVERAGE(Table1323[[#This Row],[6Di Access to foreign television (cable/ satellite)]:[6Dii Access to foreign newspapers]])</f>
        <v>6.666666666666667</v>
      </c>
      <c r="AP112" s="15">
        <v>6.666666666666667</v>
      </c>
      <c r="AQ112" s="33">
        <f t="shared" si="30"/>
        <v>6.3166666666666673</v>
      </c>
      <c r="AR112" s="33">
        <v>10</v>
      </c>
      <c r="AS112" s="33">
        <v>10</v>
      </c>
      <c r="AT112" s="33">
        <v>10</v>
      </c>
      <c r="AU112" s="33">
        <f t="shared" si="27"/>
        <v>10</v>
      </c>
      <c r="AV112" s="33">
        <f t="shared" si="31"/>
        <v>10</v>
      </c>
      <c r="AW112" s="35">
        <f>AVERAGE(Table1323[[#This Row],[RULE OF LAW]],Table1323[[#This Row],[SECURITY &amp; SAFETY]],Table1323[[#This Row],[PERSONAL FREEDOM (minus S&amp;S and RoL)]],Table1323[[#This Row],[PERSONAL FREEDOM (minus S&amp;S and RoL)]])</f>
        <v>7.1114608058277176</v>
      </c>
      <c r="AX112" s="36">
        <v>6.75</v>
      </c>
      <c r="AY112" s="37">
        <f>AVERAGE(Table1323[[#This Row],[PERSONAL FREEDOM]:[ECONOMIC FREEDOM]])</f>
        <v>6.9307304029138592</v>
      </c>
      <c r="AZ112" s="38">
        <f t="shared" si="32"/>
        <v>74</v>
      </c>
      <c r="BA112" s="20">
        <f t="shared" si="33"/>
        <v>6.93</v>
      </c>
      <c r="BB112" s="35">
        <f>Table1323[[#This Row],[1 Rule of Law]]</f>
        <v>4.2477780000000003</v>
      </c>
      <c r="BC112" s="35">
        <f>Table1323[[#This Row],[2 Security &amp; Safety]]</f>
        <v>8.1158430010886509</v>
      </c>
      <c r="BD112" s="35">
        <f t="shared" si="34"/>
        <v>8.0411111111111104</v>
      </c>
    </row>
    <row r="113" spans="1:56" ht="15" customHeight="1" x14ac:dyDescent="0.2">
      <c r="A113" s="32" t="s">
        <v>99</v>
      </c>
      <c r="B113" s="33">
        <v>7.3999999999999986</v>
      </c>
      <c r="C113" s="33">
        <v>4.3137713767596031</v>
      </c>
      <c r="D113" s="33">
        <v>4.5162948151762485</v>
      </c>
      <c r="E113" s="33">
        <v>5.4</v>
      </c>
      <c r="F113" s="33">
        <v>6.28</v>
      </c>
      <c r="G113" s="33">
        <v>10</v>
      </c>
      <c r="H113" s="33">
        <v>9.6790078076306632</v>
      </c>
      <c r="I113" s="33">
        <v>7.5</v>
      </c>
      <c r="J113" s="33">
        <v>10</v>
      </c>
      <c r="K113" s="33">
        <v>10</v>
      </c>
      <c r="L113" s="33">
        <f>AVERAGE(Table1323[[#This Row],[2Bi Disappearance]:[2Bv Terrorism Injured ]])</f>
        <v>9.4358015615261319</v>
      </c>
      <c r="M113" s="33">
        <v>9.5</v>
      </c>
      <c r="N113" s="33">
        <v>10</v>
      </c>
      <c r="O113" s="34">
        <v>10</v>
      </c>
      <c r="P113" s="34">
        <f>AVERAGE(Table1323[[#This Row],[2Ci Female Genital Mutilation]:[2Ciii Equal Inheritance Rights]])</f>
        <v>9.8333333333333339</v>
      </c>
      <c r="Q113" s="33">
        <f t="shared" si="28"/>
        <v>8.5163782982864884</v>
      </c>
      <c r="R113" s="33">
        <v>10</v>
      </c>
      <c r="S113" s="33">
        <v>10</v>
      </c>
      <c r="T113" s="33">
        <v>10</v>
      </c>
      <c r="U113" s="33">
        <f t="shared" si="29"/>
        <v>10</v>
      </c>
      <c r="V113" s="33">
        <v>7.5</v>
      </c>
      <c r="W113" s="33">
        <v>3.3333333333333335</v>
      </c>
      <c r="X113" s="33">
        <f>AVERAGE(Table1323[[#This Row],[4A Freedom to establish religious organizations]:[4B Autonomy of religious organizations]])</f>
        <v>5.416666666666667</v>
      </c>
      <c r="Y113" s="33">
        <v>7.5</v>
      </c>
      <c r="Z113" s="33">
        <v>7.5</v>
      </c>
      <c r="AA113" s="33">
        <v>6.666666666666667</v>
      </c>
      <c r="AB113" s="33">
        <v>6.666666666666667</v>
      </c>
      <c r="AC113" s="33">
        <v>6.666666666666667</v>
      </c>
      <c r="AD113" s="33">
        <f>AVERAGE(Table1323[[#This Row],[5Ci Political parties]:[5Ciii Educational, sporting and cultural organizations]])</f>
        <v>6.666666666666667</v>
      </c>
      <c r="AE113" s="33">
        <v>7.5</v>
      </c>
      <c r="AF113" s="33">
        <v>10</v>
      </c>
      <c r="AG113" s="33">
        <v>7.5</v>
      </c>
      <c r="AH113" s="33">
        <f>AVERAGE(Table1323[[#This Row],[5Di Political parties]:[5Diii Educational, sporting and cultural organizations5]])</f>
        <v>8.3333333333333339</v>
      </c>
      <c r="AI113" s="33">
        <f t="shared" si="36"/>
        <v>7.5</v>
      </c>
      <c r="AJ113" s="14">
        <v>10</v>
      </c>
      <c r="AK113" s="15">
        <v>5.333333333333333</v>
      </c>
      <c r="AL113" s="15">
        <v>5.25</v>
      </c>
      <c r="AM113" s="15">
        <v>10</v>
      </c>
      <c r="AN113" s="15">
        <v>10</v>
      </c>
      <c r="AO113" s="15">
        <f>AVERAGE(Table1323[[#This Row],[6Di Access to foreign television (cable/ satellite)]:[6Dii Access to foreign newspapers]])</f>
        <v>10</v>
      </c>
      <c r="AP113" s="15">
        <v>10</v>
      </c>
      <c r="AQ113" s="33">
        <f t="shared" si="30"/>
        <v>8.1166666666666654</v>
      </c>
      <c r="AR113" s="33">
        <v>10</v>
      </c>
      <c r="AS113" s="33">
        <v>0</v>
      </c>
      <c r="AT113" s="33">
        <v>10</v>
      </c>
      <c r="AU113" s="33">
        <f t="shared" si="27"/>
        <v>5</v>
      </c>
      <c r="AV113" s="33">
        <f t="shared" si="31"/>
        <v>7.5</v>
      </c>
      <c r="AW113" s="35">
        <f>AVERAGE(Table1323[[#This Row],[RULE OF LAW]],Table1323[[#This Row],[SECURITY &amp; SAFETY]],Table1323[[#This Row],[PERSONAL FREEDOM (minus S&amp;S and RoL)]],Table1323[[#This Row],[PERSONAL FREEDOM (minus S&amp;S and RoL)]])</f>
        <v>7.3324279079049557</v>
      </c>
      <c r="AX113" s="36">
        <v>7.6</v>
      </c>
      <c r="AY113" s="37">
        <f>AVERAGE(Table1323[[#This Row],[PERSONAL FREEDOM]:[ECONOMIC FREEDOM]])</f>
        <v>7.4662139539524777</v>
      </c>
      <c r="AZ113" s="38">
        <f t="shared" si="32"/>
        <v>50</v>
      </c>
      <c r="BA113" s="20">
        <f t="shared" si="33"/>
        <v>7.47</v>
      </c>
      <c r="BB113" s="35">
        <f>Table1323[[#This Row],[1 Rule of Law]]</f>
        <v>5.4</v>
      </c>
      <c r="BC113" s="35">
        <f>Table1323[[#This Row],[2 Security &amp; Safety]]</f>
        <v>8.5163782982864884</v>
      </c>
      <c r="BD113" s="35">
        <f t="shared" si="34"/>
        <v>7.7066666666666661</v>
      </c>
    </row>
    <row r="114" spans="1:56" ht="15" customHeight="1" x14ac:dyDescent="0.2">
      <c r="A114" s="32" t="s">
        <v>148</v>
      </c>
      <c r="B114" s="33">
        <v>4.1333333333333329</v>
      </c>
      <c r="C114" s="33">
        <v>4.2702471610723149</v>
      </c>
      <c r="D114" s="33">
        <v>4.192820180102367</v>
      </c>
      <c r="E114" s="33">
        <v>4.2</v>
      </c>
      <c r="F114" s="33">
        <v>6.2</v>
      </c>
      <c r="G114" s="33">
        <v>5</v>
      </c>
      <c r="H114" s="33">
        <v>8.6703952501028354</v>
      </c>
      <c r="I114" s="33">
        <v>2.5</v>
      </c>
      <c r="J114" s="33">
        <v>9.4459980208761802</v>
      </c>
      <c r="K114" s="33">
        <v>9.5046150044737985</v>
      </c>
      <c r="L114" s="33">
        <f>AVERAGE(Table1323[[#This Row],[2Bi Disappearance]:[2Bv Terrorism Injured ]])</f>
        <v>7.0242016550905628</v>
      </c>
      <c r="M114" s="33">
        <v>10</v>
      </c>
      <c r="N114" s="33">
        <v>10</v>
      </c>
      <c r="O114" s="34">
        <v>10</v>
      </c>
      <c r="P114" s="34">
        <f>AVERAGE(Table1323[[#This Row],[2Ci Female Genital Mutilation]:[2Ciii Equal Inheritance Rights]])</f>
        <v>10</v>
      </c>
      <c r="Q114" s="33">
        <f t="shared" si="28"/>
        <v>7.7414005516968549</v>
      </c>
      <c r="R114" s="33">
        <v>5</v>
      </c>
      <c r="S114" s="33">
        <v>10</v>
      </c>
      <c r="T114" s="33">
        <v>10</v>
      </c>
      <c r="U114" s="33">
        <f t="shared" si="29"/>
        <v>8.3333333333333339</v>
      </c>
      <c r="V114" s="33">
        <v>10</v>
      </c>
      <c r="W114" s="33">
        <v>10</v>
      </c>
      <c r="X114" s="33">
        <f>AVERAGE(Table1323[[#This Row],[4A Freedom to establish religious organizations]:[4B Autonomy of religious organizations]])</f>
        <v>10</v>
      </c>
      <c r="Y114" s="33">
        <v>7.5</v>
      </c>
      <c r="Z114" s="33">
        <v>10</v>
      </c>
      <c r="AA114" s="33">
        <v>3.3333333333333335</v>
      </c>
      <c r="AB114" s="33">
        <v>10</v>
      </c>
      <c r="AC114" s="33">
        <v>10</v>
      </c>
      <c r="AD114" s="33">
        <f>AVERAGE(Table1323[[#This Row],[5Ci Political parties]:[5Ciii Educational, sporting and cultural organizations]])</f>
        <v>7.7777777777777786</v>
      </c>
      <c r="AE114" s="33">
        <v>2.5</v>
      </c>
      <c r="AF114" s="33">
        <v>7.5</v>
      </c>
      <c r="AG114" s="33">
        <v>7.5</v>
      </c>
      <c r="AH114" s="33">
        <f>AVERAGE(Table1323[[#This Row],[5Di Political parties]:[5Diii Educational, sporting and cultural organizations5]])</f>
        <v>5.833333333333333</v>
      </c>
      <c r="AI114" s="33">
        <f t="shared" si="36"/>
        <v>7.7777777777777777</v>
      </c>
      <c r="AJ114" s="14">
        <v>7.8554762098432827</v>
      </c>
      <c r="AK114" s="15">
        <v>6.333333333333333</v>
      </c>
      <c r="AL114" s="15">
        <v>4.25</v>
      </c>
      <c r="AM114" s="15">
        <v>10</v>
      </c>
      <c r="AN114" s="15">
        <v>10</v>
      </c>
      <c r="AO114" s="15">
        <f>AVERAGE(Table1323[[#This Row],[6Di Access to foreign television (cable/ satellite)]:[6Dii Access to foreign newspapers]])</f>
        <v>10</v>
      </c>
      <c r="AP114" s="15">
        <v>10</v>
      </c>
      <c r="AQ114" s="33">
        <f t="shared" si="30"/>
        <v>7.6877619086353235</v>
      </c>
      <c r="AR114" s="33">
        <v>10</v>
      </c>
      <c r="AS114" s="33">
        <v>10</v>
      </c>
      <c r="AT114" s="33">
        <v>10</v>
      </c>
      <c r="AU114" s="33">
        <f t="shared" si="27"/>
        <v>10</v>
      </c>
      <c r="AV114" s="33">
        <f t="shared" si="31"/>
        <v>10</v>
      </c>
      <c r="AW114" s="35">
        <f>AVERAGE(Table1323[[#This Row],[RULE OF LAW]],Table1323[[#This Row],[SECURITY &amp; SAFETY]],Table1323[[#This Row],[PERSONAL FREEDOM (minus S&amp;S and RoL)]],Table1323[[#This Row],[PERSONAL FREEDOM (minus S&amp;S and RoL)]])</f>
        <v>7.3652374398988574</v>
      </c>
      <c r="AX114" s="36">
        <v>7.16</v>
      </c>
      <c r="AY114" s="37">
        <f>AVERAGE(Table1323[[#This Row],[PERSONAL FREEDOM]:[ECONOMIC FREEDOM]])</f>
        <v>7.2626187199494288</v>
      </c>
      <c r="AZ114" s="38">
        <f t="shared" si="32"/>
        <v>59</v>
      </c>
      <c r="BA114" s="20">
        <f t="shared" si="33"/>
        <v>7.26</v>
      </c>
      <c r="BB114" s="35">
        <f>Table1323[[#This Row],[1 Rule of Law]]</f>
        <v>4.2</v>
      </c>
      <c r="BC114" s="35">
        <f>Table1323[[#This Row],[2 Security &amp; Safety]]</f>
        <v>7.7414005516968549</v>
      </c>
      <c r="BD114" s="35">
        <f t="shared" si="34"/>
        <v>8.7597746039492872</v>
      </c>
    </row>
    <row r="115" spans="1:56" ht="15" customHeight="1" x14ac:dyDescent="0.2">
      <c r="A115" s="32" t="s">
        <v>73</v>
      </c>
      <c r="B115" s="33">
        <v>8.9666666666666668</v>
      </c>
      <c r="C115" s="33">
        <v>6.2933744267345135</v>
      </c>
      <c r="D115" s="33">
        <v>7.3283970883953851</v>
      </c>
      <c r="E115" s="33">
        <v>7.5</v>
      </c>
      <c r="F115" s="33">
        <v>9.5599999999999987</v>
      </c>
      <c r="G115" s="33">
        <v>10</v>
      </c>
      <c r="H115" s="33">
        <v>10</v>
      </c>
      <c r="I115" s="33">
        <v>10</v>
      </c>
      <c r="J115" s="33">
        <v>10</v>
      </c>
      <c r="K115" s="33">
        <v>10</v>
      </c>
      <c r="L115" s="33">
        <f>AVERAGE(Table1323[[#This Row],[2Bi Disappearance]:[2Bv Terrorism Injured ]])</f>
        <v>10</v>
      </c>
      <c r="M115" s="33">
        <v>10</v>
      </c>
      <c r="N115" s="33">
        <v>10</v>
      </c>
      <c r="O115" s="34">
        <v>10</v>
      </c>
      <c r="P115" s="34">
        <f>AVERAGE(Table1323[[#This Row],[2Ci Female Genital Mutilation]:[2Ciii Equal Inheritance Rights]])</f>
        <v>10</v>
      </c>
      <c r="Q115" s="33">
        <f t="shared" si="28"/>
        <v>9.8533333333333335</v>
      </c>
      <c r="R115" s="33">
        <v>10</v>
      </c>
      <c r="S115" s="33">
        <v>10</v>
      </c>
      <c r="T115" s="33">
        <v>10</v>
      </c>
      <c r="U115" s="33">
        <f t="shared" si="29"/>
        <v>10</v>
      </c>
      <c r="V115" s="33">
        <v>7.5</v>
      </c>
      <c r="W115" s="33">
        <v>10</v>
      </c>
      <c r="X115" s="33">
        <f>AVERAGE(Table1323[[#This Row],[4A Freedom to establish religious organizations]:[4B Autonomy of religious organizations]])</f>
        <v>8.75</v>
      </c>
      <c r="Y115" s="33">
        <v>10</v>
      </c>
      <c r="Z115" s="33">
        <v>10</v>
      </c>
      <c r="AA115" s="33">
        <v>6.666666666666667</v>
      </c>
      <c r="AB115" s="33">
        <v>10</v>
      </c>
      <c r="AC115" s="33">
        <v>6.666666666666667</v>
      </c>
      <c r="AD115" s="33">
        <f>AVERAGE(Table1323[[#This Row],[5Ci Political parties]:[5Ciii Educational, sporting and cultural organizations]])</f>
        <v>7.7777777777777786</v>
      </c>
      <c r="AE115" s="33">
        <v>7.5</v>
      </c>
      <c r="AF115" s="33">
        <v>2.5</v>
      </c>
      <c r="AG115" s="33">
        <v>10</v>
      </c>
      <c r="AH115" s="33">
        <f>AVERAGE(Table1323[[#This Row],[5Di Political parties]:[5Diii Educational, sporting and cultural organizations5]])</f>
        <v>6.666666666666667</v>
      </c>
      <c r="AI115" s="33">
        <f t="shared" si="36"/>
        <v>8.6111111111111107</v>
      </c>
      <c r="AJ115" s="14">
        <v>10</v>
      </c>
      <c r="AK115" s="15">
        <v>7.333333333333333</v>
      </c>
      <c r="AL115" s="15">
        <v>7.75</v>
      </c>
      <c r="AM115" s="15">
        <v>10</v>
      </c>
      <c r="AN115" s="15">
        <v>10</v>
      </c>
      <c r="AO115" s="15">
        <f>AVERAGE(Table1323[[#This Row],[6Di Access to foreign television (cable/ satellite)]:[6Dii Access to foreign newspapers]])</f>
        <v>10</v>
      </c>
      <c r="AP115" s="15">
        <v>10</v>
      </c>
      <c r="AQ115" s="33">
        <f t="shared" si="30"/>
        <v>9.0166666666666657</v>
      </c>
      <c r="AR115" s="33">
        <v>10</v>
      </c>
      <c r="AS115" s="33">
        <v>10</v>
      </c>
      <c r="AT115" s="33">
        <v>10</v>
      </c>
      <c r="AU115" s="33">
        <f t="shared" si="27"/>
        <v>10</v>
      </c>
      <c r="AV115" s="33">
        <f t="shared" si="31"/>
        <v>10</v>
      </c>
      <c r="AW115" s="35">
        <f>AVERAGE(Table1323[[#This Row],[RULE OF LAW]],Table1323[[#This Row],[SECURITY &amp; SAFETY]],Table1323[[#This Row],[PERSONAL FREEDOM (minus S&amp;S and RoL)]],Table1323[[#This Row],[PERSONAL FREEDOM (minus S&amp;S and RoL)]])</f>
        <v>8.9761111111111109</v>
      </c>
      <c r="AX115" s="36">
        <v>7.1</v>
      </c>
      <c r="AY115" s="37">
        <f>AVERAGE(Table1323[[#This Row],[PERSONAL FREEDOM]:[ECONOMIC FREEDOM]])</f>
        <v>8.0380555555555553</v>
      </c>
      <c r="AZ115" s="38">
        <f t="shared" si="32"/>
        <v>34</v>
      </c>
      <c r="BA115" s="20">
        <f t="shared" si="33"/>
        <v>8.0399999999999991</v>
      </c>
      <c r="BB115" s="35">
        <f>Table1323[[#This Row],[1 Rule of Law]]</f>
        <v>7.5</v>
      </c>
      <c r="BC115" s="35">
        <f>Table1323[[#This Row],[2 Security &amp; Safety]]</f>
        <v>9.8533333333333335</v>
      </c>
      <c r="BD115" s="35">
        <f t="shared" si="34"/>
        <v>9.275555555555556</v>
      </c>
    </row>
    <row r="116" spans="1:56" ht="15" customHeight="1" x14ac:dyDescent="0.2">
      <c r="A116" s="32" t="s">
        <v>66</v>
      </c>
      <c r="B116" s="33">
        <v>7.3666666666666671</v>
      </c>
      <c r="C116" s="33">
        <v>6.1524128392088304</v>
      </c>
      <c r="D116" s="33">
        <v>6.2461676517644085</v>
      </c>
      <c r="E116" s="33">
        <v>6.6000000000000005</v>
      </c>
      <c r="F116" s="33">
        <v>9.5200000000000014</v>
      </c>
      <c r="G116" s="33">
        <v>10</v>
      </c>
      <c r="H116" s="33">
        <v>10</v>
      </c>
      <c r="I116" s="33">
        <v>10</v>
      </c>
      <c r="J116" s="33">
        <v>10</v>
      </c>
      <c r="K116" s="33">
        <v>10</v>
      </c>
      <c r="L116" s="33">
        <f>AVERAGE(Table1323[[#This Row],[2Bi Disappearance]:[2Bv Terrorism Injured ]])</f>
        <v>10</v>
      </c>
      <c r="M116" s="33">
        <v>10</v>
      </c>
      <c r="N116" s="33">
        <v>10</v>
      </c>
      <c r="O116" s="34">
        <v>10</v>
      </c>
      <c r="P116" s="34">
        <f>AVERAGE(Table1323[[#This Row],[2Ci Female Genital Mutilation]:[2Ciii Equal Inheritance Rights]])</f>
        <v>10</v>
      </c>
      <c r="Q116" s="33">
        <f t="shared" si="28"/>
        <v>9.8400000000000016</v>
      </c>
      <c r="R116" s="33">
        <v>10</v>
      </c>
      <c r="S116" s="33">
        <v>10</v>
      </c>
      <c r="T116" s="33">
        <v>10</v>
      </c>
      <c r="U116" s="33">
        <f t="shared" si="29"/>
        <v>10</v>
      </c>
      <c r="V116" s="33">
        <v>10</v>
      </c>
      <c r="W116" s="33">
        <v>10</v>
      </c>
      <c r="X116" s="33">
        <f>AVERAGE(Table1323[[#This Row],[4A Freedom to establish religious organizations]:[4B Autonomy of religious organizations]])</f>
        <v>10</v>
      </c>
      <c r="Y116" s="33">
        <v>10</v>
      </c>
      <c r="Z116" s="33">
        <v>10</v>
      </c>
      <c r="AA116" s="33">
        <v>10</v>
      </c>
      <c r="AB116" s="33">
        <v>10</v>
      </c>
      <c r="AC116" s="33">
        <v>10</v>
      </c>
      <c r="AD116" s="33">
        <f>AVERAGE(Table1323[[#This Row],[5Ci Political parties]:[5Ciii Educational, sporting and cultural organizations]])</f>
        <v>10</v>
      </c>
      <c r="AE116" s="33">
        <v>10</v>
      </c>
      <c r="AF116" s="33">
        <v>10</v>
      </c>
      <c r="AG116" s="33">
        <v>10</v>
      </c>
      <c r="AH116" s="33">
        <f>AVERAGE(Table1323[[#This Row],[5Di Political parties]:[5Diii Educational, sporting and cultural organizations5]])</f>
        <v>10</v>
      </c>
      <c r="AI116" s="33">
        <f t="shared" si="36"/>
        <v>10</v>
      </c>
      <c r="AJ116" s="14">
        <v>10</v>
      </c>
      <c r="AK116" s="15">
        <v>8.6666666666666661</v>
      </c>
      <c r="AL116" s="15">
        <v>8.5</v>
      </c>
      <c r="AM116" s="15">
        <v>10</v>
      </c>
      <c r="AN116" s="15">
        <v>10</v>
      </c>
      <c r="AO116" s="15">
        <f>AVERAGE(Table1323[[#This Row],[6Di Access to foreign television (cable/ satellite)]:[6Dii Access to foreign newspapers]])</f>
        <v>10</v>
      </c>
      <c r="AP116" s="15">
        <v>10</v>
      </c>
      <c r="AQ116" s="33">
        <f t="shared" si="30"/>
        <v>9.4333333333333336</v>
      </c>
      <c r="AR116" s="33">
        <v>10</v>
      </c>
      <c r="AS116" s="33">
        <v>10</v>
      </c>
      <c r="AT116" s="33">
        <v>10</v>
      </c>
      <c r="AU116" s="33">
        <f t="shared" si="27"/>
        <v>10</v>
      </c>
      <c r="AV116" s="33">
        <f t="shared" si="31"/>
        <v>10</v>
      </c>
      <c r="AW116" s="35">
        <f>AVERAGE(Table1323[[#This Row],[RULE OF LAW]],Table1323[[#This Row],[SECURITY &amp; SAFETY]],Table1323[[#This Row],[PERSONAL FREEDOM (minus S&amp;S and RoL)]],Table1323[[#This Row],[PERSONAL FREEDOM (minus S&amp;S and RoL)]])</f>
        <v>9.0533333333333346</v>
      </c>
      <c r="AX116" s="36">
        <v>6.96</v>
      </c>
      <c r="AY116" s="37">
        <f>AVERAGE(Table1323[[#This Row],[PERSONAL FREEDOM]:[ECONOMIC FREEDOM]])</f>
        <v>8.0066666666666677</v>
      </c>
      <c r="AZ116" s="38">
        <f t="shared" si="32"/>
        <v>35</v>
      </c>
      <c r="BA116" s="20">
        <f t="shared" si="33"/>
        <v>8.01</v>
      </c>
      <c r="BB116" s="35">
        <f>Table1323[[#This Row],[1 Rule of Law]]</f>
        <v>6.6000000000000005</v>
      </c>
      <c r="BC116" s="35">
        <f>Table1323[[#This Row],[2 Security &amp; Safety]]</f>
        <v>9.8400000000000016</v>
      </c>
      <c r="BD116" s="35">
        <f t="shared" si="34"/>
        <v>9.8866666666666667</v>
      </c>
    </row>
    <row r="117" spans="1:56" ht="15" customHeight="1" x14ac:dyDescent="0.2">
      <c r="A117" s="32" t="s">
        <v>177</v>
      </c>
      <c r="B117" s="33" t="s">
        <v>49</v>
      </c>
      <c r="C117" s="33" t="s">
        <v>49</v>
      </c>
      <c r="D117" s="33" t="s">
        <v>49</v>
      </c>
      <c r="E117" s="33">
        <v>6.6693429999999996</v>
      </c>
      <c r="F117" s="33">
        <v>9.5599999999999987</v>
      </c>
      <c r="G117" s="33">
        <v>10</v>
      </c>
      <c r="H117" s="33">
        <v>10</v>
      </c>
      <c r="I117" s="33">
        <v>10</v>
      </c>
      <c r="J117" s="33">
        <v>10</v>
      </c>
      <c r="K117" s="33">
        <v>10</v>
      </c>
      <c r="L117" s="33">
        <f>AVERAGE(Table1323[[#This Row],[2Bi Disappearance]:[2Bv Terrorism Injured ]])</f>
        <v>10</v>
      </c>
      <c r="M117" s="33">
        <v>7</v>
      </c>
      <c r="N117" s="33">
        <v>0</v>
      </c>
      <c r="O117" s="34">
        <v>0</v>
      </c>
      <c r="P117" s="34">
        <f>AVERAGE(Table1323[[#This Row],[2Ci Female Genital Mutilation]:[2Ciii Equal Inheritance Rights]])</f>
        <v>2.3333333333333335</v>
      </c>
      <c r="Q117" s="33">
        <f t="shared" si="28"/>
        <v>7.2977777777777773</v>
      </c>
      <c r="R117" s="33">
        <v>0</v>
      </c>
      <c r="S117" s="33">
        <v>5</v>
      </c>
      <c r="T117" s="33">
        <v>0</v>
      </c>
      <c r="U117" s="33">
        <f t="shared" si="29"/>
        <v>1.6666666666666667</v>
      </c>
      <c r="V117" s="33">
        <v>2.5</v>
      </c>
      <c r="W117" s="33">
        <v>0</v>
      </c>
      <c r="X117" s="33">
        <f>AVERAGE(Table1323[[#This Row],[4A Freedom to establish religious organizations]:[4B Autonomy of religious organizations]])</f>
        <v>1.25</v>
      </c>
      <c r="Y117" s="33">
        <v>2.5</v>
      </c>
      <c r="Z117" s="33">
        <v>0</v>
      </c>
      <c r="AA117" s="33">
        <v>0</v>
      </c>
      <c r="AB117" s="33">
        <v>0</v>
      </c>
      <c r="AC117" s="33">
        <v>3.3333333333333335</v>
      </c>
      <c r="AD117" s="33">
        <f>AVERAGE(Table1323[[#This Row],[5Ci Political parties]:[5Ciii Educational, sporting and cultural organizations]])</f>
        <v>1.1111111111111112</v>
      </c>
      <c r="AE117" s="33">
        <v>0</v>
      </c>
      <c r="AF117" s="33">
        <v>0</v>
      </c>
      <c r="AG117" s="33">
        <v>2.5</v>
      </c>
      <c r="AH117" s="33">
        <f>AVERAGE(Table1323[[#This Row],[5Di Political parties]:[5Diii Educational, sporting and cultural organizations5]])</f>
        <v>0.83333333333333337</v>
      </c>
      <c r="AI117" s="33">
        <f t="shared" si="36"/>
        <v>1.1111111111111112</v>
      </c>
      <c r="AJ117" s="14">
        <v>10</v>
      </c>
      <c r="AK117" s="15">
        <v>3.6666666666666665</v>
      </c>
      <c r="AL117" s="15">
        <v>4</v>
      </c>
      <c r="AM117" s="15">
        <v>6.666666666666667</v>
      </c>
      <c r="AN117" s="15">
        <v>6.666666666666667</v>
      </c>
      <c r="AO117" s="15">
        <f>AVERAGE(Table1323[[#This Row],[6Di Access to foreign television (cable/ satellite)]:[6Dii Access to foreign newspapers]])</f>
        <v>6.666666666666667</v>
      </c>
      <c r="AP117" s="15">
        <v>0</v>
      </c>
      <c r="AQ117" s="33">
        <f t="shared" si="30"/>
        <v>4.8666666666666663</v>
      </c>
      <c r="AR117" s="33">
        <v>0</v>
      </c>
      <c r="AS117" s="33">
        <v>0</v>
      </c>
      <c r="AT117" s="33">
        <v>0</v>
      </c>
      <c r="AU117" s="33">
        <f t="shared" si="27"/>
        <v>0</v>
      </c>
      <c r="AV117" s="33">
        <f t="shared" si="31"/>
        <v>0</v>
      </c>
      <c r="AW117" s="35">
        <f>AVERAGE(Table1323[[#This Row],[RULE OF LAW]],Table1323[[#This Row],[SECURITY &amp; SAFETY]],Table1323[[#This Row],[PERSONAL FREEDOM (minus S&amp;S and RoL)]],Table1323[[#This Row],[PERSONAL FREEDOM (minus S&amp;S and RoL)]])</f>
        <v>4.381224638888888</v>
      </c>
      <c r="AX117" s="36">
        <v>7.58</v>
      </c>
      <c r="AY117" s="37">
        <f>AVERAGE(Table1323[[#This Row],[PERSONAL FREEDOM]:[ECONOMIC FREEDOM]])</f>
        <v>5.980612319444444</v>
      </c>
      <c r="AZ117" s="38">
        <f t="shared" si="32"/>
        <v>123</v>
      </c>
      <c r="BA117" s="20">
        <f t="shared" si="33"/>
        <v>5.98</v>
      </c>
      <c r="BB117" s="35">
        <f>Table1323[[#This Row],[1 Rule of Law]]</f>
        <v>6.6693429999999996</v>
      </c>
      <c r="BC117" s="35">
        <f>Table1323[[#This Row],[2 Security &amp; Safety]]</f>
        <v>7.2977777777777773</v>
      </c>
      <c r="BD117" s="35">
        <f t="shared" si="34"/>
        <v>1.7788888888888887</v>
      </c>
    </row>
    <row r="118" spans="1:56" ht="15" customHeight="1" x14ac:dyDescent="0.2">
      <c r="A118" s="32" t="s">
        <v>80</v>
      </c>
      <c r="B118" s="33">
        <v>7.0333333333333323</v>
      </c>
      <c r="C118" s="33">
        <v>5.8604351658477247</v>
      </c>
      <c r="D118" s="33">
        <v>5.980678832257162</v>
      </c>
      <c r="E118" s="33">
        <v>6.3</v>
      </c>
      <c r="F118" s="33">
        <v>9.2799999999999994</v>
      </c>
      <c r="G118" s="33">
        <v>10</v>
      </c>
      <c r="H118" s="33">
        <v>10</v>
      </c>
      <c r="I118" s="33">
        <v>10</v>
      </c>
      <c r="J118" s="33">
        <v>10</v>
      </c>
      <c r="K118" s="33">
        <v>10</v>
      </c>
      <c r="L118" s="33">
        <f>AVERAGE(Table1323[[#This Row],[2Bi Disappearance]:[2Bv Terrorism Injured ]])</f>
        <v>10</v>
      </c>
      <c r="M118" s="33">
        <v>10</v>
      </c>
      <c r="N118" s="33">
        <v>10</v>
      </c>
      <c r="O118" s="34">
        <v>10</v>
      </c>
      <c r="P118" s="34">
        <f>AVERAGE(Table1323[[#This Row],[2Ci Female Genital Mutilation]:[2Ciii Equal Inheritance Rights]])</f>
        <v>10</v>
      </c>
      <c r="Q118" s="33">
        <f t="shared" si="28"/>
        <v>9.76</v>
      </c>
      <c r="R118" s="33">
        <v>10</v>
      </c>
      <c r="S118" s="33">
        <v>10</v>
      </c>
      <c r="T118" s="33">
        <v>10</v>
      </c>
      <c r="U118" s="33">
        <f t="shared" si="29"/>
        <v>10</v>
      </c>
      <c r="V118" s="33">
        <v>10</v>
      </c>
      <c r="W118" s="33">
        <v>10</v>
      </c>
      <c r="X118" s="33">
        <f>AVERAGE(Table1323[[#This Row],[4A Freedom to establish religious organizations]:[4B Autonomy of religious organizations]])</f>
        <v>10</v>
      </c>
      <c r="Y118" s="33">
        <v>7.5</v>
      </c>
      <c r="Z118" s="33">
        <v>10</v>
      </c>
      <c r="AA118" s="33">
        <v>10</v>
      </c>
      <c r="AB118" s="33">
        <v>10</v>
      </c>
      <c r="AC118" s="33">
        <v>6.666666666666667</v>
      </c>
      <c r="AD118" s="33">
        <f>AVERAGE(Table1323[[#This Row],[5Ci Political parties]:[5Ciii Educational, sporting and cultural organizations]])</f>
        <v>8.8888888888888893</v>
      </c>
      <c r="AE118" s="33">
        <v>10</v>
      </c>
      <c r="AF118" s="33">
        <v>10</v>
      </c>
      <c r="AG118" s="33">
        <v>10</v>
      </c>
      <c r="AH118" s="33">
        <f>AVERAGE(Table1323[[#This Row],[5Di Political parties]:[5Diii Educational, sporting and cultural organizations5]])</f>
        <v>10</v>
      </c>
      <c r="AI118" s="33">
        <f t="shared" si="36"/>
        <v>9.0972222222222214</v>
      </c>
      <c r="AJ118" s="14">
        <v>10</v>
      </c>
      <c r="AK118" s="15">
        <v>5.666666666666667</v>
      </c>
      <c r="AL118" s="15">
        <v>6</v>
      </c>
      <c r="AM118" s="15">
        <v>10</v>
      </c>
      <c r="AN118" s="15">
        <v>10</v>
      </c>
      <c r="AO118" s="15">
        <f>AVERAGE(Table1323[[#This Row],[6Di Access to foreign television (cable/ satellite)]:[6Dii Access to foreign newspapers]])</f>
        <v>10</v>
      </c>
      <c r="AP118" s="15">
        <v>10</v>
      </c>
      <c r="AQ118" s="33">
        <f t="shared" si="30"/>
        <v>8.3333333333333339</v>
      </c>
      <c r="AR118" s="33">
        <v>10</v>
      </c>
      <c r="AS118" s="33">
        <v>10</v>
      </c>
      <c r="AT118" s="33">
        <v>10</v>
      </c>
      <c r="AU118" s="33">
        <f t="shared" si="27"/>
        <v>10</v>
      </c>
      <c r="AV118" s="33">
        <f t="shared" si="31"/>
        <v>10</v>
      </c>
      <c r="AW118" s="35">
        <f>AVERAGE(Table1323[[#This Row],[RULE OF LAW]],Table1323[[#This Row],[SECURITY &amp; SAFETY]],Table1323[[#This Row],[PERSONAL FREEDOM (minus S&amp;S and RoL)]],Table1323[[#This Row],[PERSONAL FREEDOM (minus S&amp;S and RoL)]])</f>
        <v>8.7580555555555542</v>
      </c>
      <c r="AX118" s="36">
        <v>7.45</v>
      </c>
      <c r="AY118" s="37">
        <f>AVERAGE(Table1323[[#This Row],[PERSONAL FREEDOM]:[ECONOMIC FREEDOM]])</f>
        <v>8.1040277777777767</v>
      </c>
      <c r="AZ118" s="38">
        <f t="shared" si="32"/>
        <v>29</v>
      </c>
      <c r="BA118" s="20">
        <f t="shared" si="33"/>
        <v>8.1</v>
      </c>
      <c r="BB118" s="35">
        <f>Table1323[[#This Row],[1 Rule of Law]]</f>
        <v>6.3</v>
      </c>
      <c r="BC118" s="35">
        <f>Table1323[[#This Row],[2 Security &amp; Safety]]</f>
        <v>9.76</v>
      </c>
      <c r="BD118" s="35">
        <f t="shared" si="34"/>
        <v>9.4861111111111107</v>
      </c>
    </row>
    <row r="119" spans="1:56" ht="15" customHeight="1" x14ac:dyDescent="0.2">
      <c r="A119" s="32" t="s">
        <v>165</v>
      </c>
      <c r="B119" s="33">
        <v>3.8999999999999995</v>
      </c>
      <c r="C119" s="33">
        <v>4.9589745819838837</v>
      </c>
      <c r="D119" s="33">
        <v>3.9517242725758388</v>
      </c>
      <c r="E119" s="33">
        <v>4.3</v>
      </c>
      <c r="F119" s="33">
        <v>5.96</v>
      </c>
      <c r="G119" s="33">
        <v>0</v>
      </c>
      <c r="H119" s="33">
        <v>9.0214599910573607</v>
      </c>
      <c r="I119" s="33">
        <v>5</v>
      </c>
      <c r="J119" s="33">
        <v>9.4639098994070245</v>
      </c>
      <c r="K119" s="33">
        <v>9.158642872693818</v>
      </c>
      <c r="L119" s="33">
        <f>AVERAGE(Table1323[[#This Row],[2Bi Disappearance]:[2Bv Terrorism Injured ]])</f>
        <v>6.5288025526316407</v>
      </c>
      <c r="M119" s="33">
        <v>10</v>
      </c>
      <c r="N119" s="33">
        <v>10</v>
      </c>
      <c r="O119" s="34">
        <v>10</v>
      </c>
      <c r="P119" s="34">
        <f>AVERAGE(Table1323[[#This Row],[2Ci Female Genital Mutilation]:[2Ciii Equal Inheritance Rights]])</f>
        <v>10</v>
      </c>
      <c r="Q119" s="33">
        <f t="shared" si="28"/>
        <v>7.4962675175438802</v>
      </c>
      <c r="R119" s="33">
        <v>10</v>
      </c>
      <c r="S119" s="33">
        <v>0</v>
      </c>
      <c r="T119" s="33">
        <v>10</v>
      </c>
      <c r="U119" s="33">
        <f t="shared" si="29"/>
        <v>6.666666666666667</v>
      </c>
      <c r="V119" s="33">
        <v>5</v>
      </c>
      <c r="W119" s="33">
        <v>10</v>
      </c>
      <c r="X119" s="33">
        <f>AVERAGE(Table1323[[#This Row],[4A Freedom to establish religious organizations]:[4B Autonomy of religious organizations]])</f>
        <v>7.5</v>
      </c>
      <c r="Y119" s="33">
        <v>2.5</v>
      </c>
      <c r="Z119" s="33">
        <v>5</v>
      </c>
      <c r="AA119" s="33">
        <v>3.3333333333333335</v>
      </c>
      <c r="AB119" s="33">
        <v>6.666666666666667</v>
      </c>
      <c r="AC119" s="33">
        <v>10</v>
      </c>
      <c r="AD119" s="33">
        <f>AVERAGE(Table1323[[#This Row],[5Ci Political parties]:[5Ciii Educational, sporting and cultural organizations]])</f>
        <v>6.666666666666667</v>
      </c>
      <c r="AE119" s="33">
        <v>2.5</v>
      </c>
      <c r="AF119" s="33">
        <v>10</v>
      </c>
      <c r="AG119" s="33">
        <v>10</v>
      </c>
      <c r="AH119" s="33">
        <f>AVERAGE(Table1323[[#This Row],[5Di Political parties]:[5Diii Educational, sporting and cultural organizations5]])</f>
        <v>7.5</v>
      </c>
      <c r="AI119" s="33">
        <f t="shared" si="36"/>
        <v>5.416666666666667</v>
      </c>
      <c r="AJ119" s="14">
        <v>10</v>
      </c>
      <c r="AK119" s="15">
        <v>2.3333333333333335</v>
      </c>
      <c r="AL119" s="15">
        <v>1.75</v>
      </c>
      <c r="AM119" s="15">
        <v>10</v>
      </c>
      <c r="AN119" s="15">
        <v>10</v>
      </c>
      <c r="AO119" s="15">
        <f>AVERAGE(Table1323[[#This Row],[6Di Access to foreign television (cable/ satellite)]:[6Dii Access to foreign newspapers]])</f>
        <v>10</v>
      </c>
      <c r="AP119" s="15">
        <v>10</v>
      </c>
      <c r="AQ119" s="33">
        <f t="shared" si="30"/>
        <v>6.8166666666666673</v>
      </c>
      <c r="AR119" s="33">
        <v>10</v>
      </c>
      <c r="AS119" s="33">
        <v>10</v>
      </c>
      <c r="AT119" s="33">
        <v>10</v>
      </c>
      <c r="AU119" s="33">
        <f t="shared" si="27"/>
        <v>10</v>
      </c>
      <c r="AV119" s="33">
        <f t="shared" si="31"/>
        <v>10</v>
      </c>
      <c r="AW119" s="35">
        <f>AVERAGE(Table1323[[#This Row],[RULE OF LAW]],Table1323[[#This Row],[SECURITY &amp; SAFETY]],Table1323[[#This Row],[PERSONAL FREEDOM (minus S&amp;S and RoL)]],Table1323[[#This Row],[PERSONAL FREEDOM (minus S&amp;S and RoL)]])</f>
        <v>6.589066879385971</v>
      </c>
      <c r="AX119" s="36">
        <v>6.55</v>
      </c>
      <c r="AY119" s="37">
        <f>AVERAGE(Table1323[[#This Row],[PERSONAL FREEDOM]:[ECONOMIC FREEDOM]])</f>
        <v>6.5695334396929859</v>
      </c>
      <c r="AZ119" s="38">
        <f t="shared" si="32"/>
        <v>103</v>
      </c>
      <c r="BA119" s="20">
        <f t="shared" si="33"/>
        <v>6.57</v>
      </c>
      <c r="BB119" s="35">
        <f>Table1323[[#This Row],[1 Rule of Law]]</f>
        <v>4.3</v>
      </c>
      <c r="BC119" s="35">
        <f>Table1323[[#This Row],[2 Security &amp; Safety]]</f>
        <v>7.4962675175438802</v>
      </c>
      <c r="BD119" s="35">
        <f t="shared" si="34"/>
        <v>7.2800000000000011</v>
      </c>
    </row>
    <row r="120" spans="1:56" ht="15" customHeight="1" x14ac:dyDescent="0.2">
      <c r="A120" s="32" t="s">
        <v>156</v>
      </c>
      <c r="B120" s="33" t="s">
        <v>49</v>
      </c>
      <c r="C120" s="33" t="s">
        <v>49</v>
      </c>
      <c r="D120" s="33" t="s">
        <v>49</v>
      </c>
      <c r="E120" s="33">
        <v>5.0776399999999997</v>
      </c>
      <c r="F120" s="33">
        <v>0.75999999999999945</v>
      </c>
      <c r="G120" s="33">
        <v>5</v>
      </c>
      <c r="H120" s="33">
        <v>3.7562780389002697</v>
      </c>
      <c r="I120" s="33">
        <v>5</v>
      </c>
      <c r="J120" s="33">
        <v>9.8117470765497572</v>
      </c>
      <c r="K120" s="33">
        <v>8.3998501506729344</v>
      </c>
      <c r="L120" s="33">
        <f>AVERAGE(Table1323[[#This Row],[2Bi Disappearance]:[2Bv Terrorism Injured ]])</f>
        <v>6.3935750532245921</v>
      </c>
      <c r="M120" s="33">
        <v>10</v>
      </c>
      <c r="N120" s="33">
        <v>10</v>
      </c>
      <c r="O120" s="34">
        <v>5</v>
      </c>
      <c r="P120" s="34">
        <f>AVERAGE(Table1323[[#This Row],[2Ci Female Genital Mutilation]:[2Ciii Equal Inheritance Rights]])</f>
        <v>8.3333333333333339</v>
      </c>
      <c r="Q120" s="33">
        <f t="shared" si="28"/>
        <v>5.1623027955193086</v>
      </c>
      <c r="R120" s="33">
        <v>10</v>
      </c>
      <c r="S120" s="33">
        <v>10</v>
      </c>
      <c r="T120" s="33">
        <v>10</v>
      </c>
      <c r="U120" s="33">
        <f t="shared" si="29"/>
        <v>10</v>
      </c>
      <c r="V120" s="33" t="s">
        <v>49</v>
      </c>
      <c r="W120" s="33" t="s">
        <v>49</v>
      </c>
      <c r="X120" s="33" t="s">
        <v>49</v>
      </c>
      <c r="Y120" s="33" t="s">
        <v>49</v>
      </c>
      <c r="Z120" s="33" t="s">
        <v>49</v>
      </c>
      <c r="AA120" s="33" t="s">
        <v>49</v>
      </c>
      <c r="AB120" s="33" t="s">
        <v>49</v>
      </c>
      <c r="AC120" s="33" t="s">
        <v>49</v>
      </c>
      <c r="AD120" s="33" t="s">
        <v>49</v>
      </c>
      <c r="AE120" s="33" t="s">
        <v>49</v>
      </c>
      <c r="AF120" s="33" t="s">
        <v>49</v>
      </c>
      <c r="AG120" s="33" t="s">
        <v>49</v>
      </c>
      <c r="AH120" s="33" t="s">
        <v>49</v>
      </c>
      <c r="AI120" s="33" t="s">
        <v>49</v>
      </c>
      <c r="AJ120" s="14">
        <v>0.58735382748784515</v>
      </c>
      <c r="AK120" s="15">
        <v>1.6666666666666667</v>
      </c>
      <c r="AL120" s="15">
        <v>1.5</v>
      </c>
      <c r="AM120" s="15" t="s">
        <v>49</v>
      </c>
      <c r="AN120" s="15" t="s">
        <v>49</v>
      </c>
      <c r="AO120" s="15" t="s">
        <v>49</v>
      </c>
      <c r="AP120" s="15" t="s">
        <v>49</v>
      </c>
      <c r="AQ120" s="33">
        <f t="shared" si="30"/>
        <v>1.2513401647181706</v>
      </c>
      <c r="AR120" s="33">
        <v>5</v>
      </c>
      <c r="AS120" s="33">
        <v>10</v>
      </c>
      <c r="AT120" s="33">
        <v>10</v>
      </c>
      <c r="AU120" s="33">
        <f t="shared" si="27"/>
        <v>10</v>
      </c>
      <c r="AV120" s="33">
        <f t="shared" si="31"/>
        <v>7.5</v>
      </c>
      <c r="AW120" s="35">
        <f>AVERAGE(Table1323[[#This Row],[RULE OF LAW]],Table1323[[#This Row],[SECURITY &amp; SAFETY]],Table1323[[#This Row],[PERSONAL FREEDOM (minus S&amp;S and RoL)]],Table1323[[#This Row],[PERSONAL FREEDOM (minus S&amp;S and RoL)]])</f>
        <v>5.6852090596661897</v>
      </c>
      <c r="AX120" s="36">
        <v>7.32</v>
      </c>
      <c r="AY120" s="37">
        <f>AVERAGE(Table1323[[#This Row],[PERSONAL FREEDOM]:[ECONOMIC FREEDOM]])</f>
        <v>6.5026045298330946</v>
      </c>
      <c r="AZ120" s="38">
        <f t="shared" si="32"/>
        <v>107</v>
      </c>
      <c r="BA120" s="20">
        <f t="shared" si="33"/>
        <v>6.5</v>
      </c>
      <c r="BB120" s="35">
        <f>Table1323[[#This Row],[1 Rule of Law]]</f>
        <v>5.0776399999999997</v>
      </c>
      <c r="BC120" s="35">
        <f>Table1323[[#This Row],[2 Security &amp; Safety]]</f>
        <v>5.1623027955193086</v>
      </c>
      <c r="BD120" s="35">
        <f t="shared" si="34"/>
        <v>6.2504467215727244</v>
      </c>
    </row>
    <row r="121" spans="1:56" ht="15" customHeight="1" x14ac:dyDescent="0.2">
      <c r="A121" s="32" t="s">
        <v>202</v>
      </c>
      <c r="B121" s="33" t="s">
        <v>49</v>
      </c>
      <c r="C121" s="33" t="s">
        <v>49</v>
      </c>
      <c r="D121" s="33" t="s">
        <v>49</v>
      </c>
      <c r="E121" s="33">
        <v>5.7306460000000001</v>
      </c>
      <c r="F121" s="33">
        <v>9.68</v>
      </c>
      <c r="G121" s="33">
        <v>10</v>
      </c>
      <c r="H121" s="33">
        <v>10</v>
      </c>
      <c r="I121" s="33">
        <v>5</v>
      </c>
      <c r="J121" s="33">
        <v>10</v>
      </c>
      <c r="K121" s="33">
        <v>10</v>
      </c>
      <c r="L121" s="33">
        <f>AVERAGE(Table1323[[#This Row],[2Bi Disappearance]:[2Bv Terrorism Injured ]])</f>
        <v>9</v>
      </c>
      <c r="M121" s="33">
        <v>9</v>
      </c>
      <c r="N121" s="33">
        <v>5</v>
      </c>
      <c r="O121" s="34">
        <v>5</v>
      </c>
      <c r="P121" s="34">
        <f>AVERAGE(Table1323[[#This Row],[2Ci Female Genital Mutilation]:[2Ciii Equal Inheritance Rights]])</f>
        <v>6.333333333333333</v>
      </c>
      <c r="Q121" s="33">
        <f t="shared" si="28"/>
        <v>8.3377777777777773</v>
      </c>
      <c r="R121" s="33">
        <v>0</v>
      </c>
      <c r="S121" s="33">
        <v>0</v>
      </c>
      <c r="T121" s="33">
        <v>0</v>
      </c>
      <c r="U121" s="33">
        <f t="shared" si="29"/>
        <v>0</v>
      </c>
      <c r="V121" s="33">
        <v>0</v>
      </c>
      <c r="W121" s="33">
        <v>0</v>
      </c>
      <c r="X121" s="33">
        <f>AVERAGE(Table1323[[#This Row],[4A Freedom to establish religious organizations]:[4B Autonomy of religious organizations]])</f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f>AVERAGE(Table1323[[#This Row],[5Ci Political parties]:[5Ciii Educational, sporting and cultural organizations]])</f>
        <v>0</v>
      </c>
      <c r="AE121" s="33">
        <v>0</v>
      </c>
      <c r="AF121" s="33">
        <v>0</v>
      </c>
      <c r="AG121" s="33">
        <v>2.5</v>
      </c>
      <c r="AH121" s="33">
        <f>AVERAGE(Table1323[[#This Row],[5Di Political parties]:[5Diii Educational, sporting and cultural organizations5]])</f>
        <v>0.83333333333333337</v>
      </c>
      <c r="AI121" s="33">
        <f>AVERAGE(Y121,Z121,AD121,AH121)</f>
        <v>0.20833333333333334</v>
      </c>
      <c r="AJ121" s="14">
        <v>10</v>
      </c>
      <c r="AK121" s="15">
        <v>0.66666666666666663</v>
      </c>
      <c r="AL121" s="15">
        <v>2.75</v>
      </c>
      <c r="AM121" s="15">
        <v>6.666666666666667</v>
      </c>
      <c r="AN121" s="15">
        <v>3.3333333333333335</v>
      </c>
      <c r="AO121" s="15">
        <f>AVERAGE(Table1323[[#This Row],[6Di Access to foreign television (cable/ satellite)]:[6Dii Access to foreign newspapers]])</f>
        <v>5</v>
      </c>
      <c r="AP121" s="15">
        <v>0</v>
      </c>
      <c r="AQ121" s="33">
        <f t="shared" si="30"/>
        <v>3.6833333333333327</v>
      </c>
      <c r="AR121" s="33">
        <v>0</v>
      </c>
      <c r="AS121" s="33">
        <v>0</v>
      </c>
      <c r="AT121" s="33">
        <v>0</v>
      </c>
      <c r="AU121" s="33">
        <f t="shared" si="27"/>
        <v>0</v>
      </c>
      <c r="AV121" s="33">
        <f t="shared" si="31"/>
        <v>0</v>
      </c>
      <c r="AW121" s="35">
        <f>AVERAGE(Table1323[[#This Row],[RULE OF LAW]],Table1323[[#This Row],[SECURITY &amp; SAFETY]],Table1323[[#This Row],[PERSONAL FREEDOM (minus S&amp;S and RoL)]],Table1323[[#This Row],[PERSONAL FREEDOM (minus S&amp;S and RoL)]])</f>
        <v>3.9062726111111106</v>
      </c>
      <c r="AX121" s="36">
        <v>7.13</v>
      </c>
      <c r="AY121" s="37">
        <f>AVERAGE(Table1323[[#This Row],[PERSONAL FREEDOM]:[ECONOMIC FREEDOM]])</f>
        <v>5.5181363055555552</v>
      </c>
      <c r="AZ121" s="38">
        <f t="shared" si="32"/>
        <v>141</v>
      </c>
      <c r="BA121" s="39">
        <f t="shared" si="33"/>
        <v>5.52</v>
      </c>
      <c r="BB121" s="35">
        <f>Table1323[[#This Row],[1 Rule of Law]]</f>
        <v>5.7306460000000001</v>
      </c>
      <c r="BC121" s="35">
        <f>Table1323[[#This Row],[2 Security &amp; Safety]]</f>
        <v>8.3377777777777773</v>
      </c>
      <c r="BD121" s="35">
        <f t="shared" si="34"/>
        <v>0.77833333333333321</v>
      </c>
    </row>
    <row r="122" spans="1:56" ht="15" customHeight="1" x14ac:dyDescent="0.2">
      <c r="A122" s="32" t="s">
        <v>161</v>
      </c>
      <c r="B122" s="33">
        <v>4.6999999999999993</v>
      </c>
      <c r="C122" s="33">
        <v>5.7750069169531768</v>
      </c>
      <c r="D122" s="33">
        <v>4.6455670098161415</v>
      </c>
      <c r="E122" s="33">
        <v>5</v>
      </c>
      <c r="F122" s="33">
        <v>8.8800000000000008</v>
      </c>
      <c r="G122" s="33">
        <v>10</v>
      </c>
      <c r="H122" s="33">
        <v>10</v>
      </c>
      <c r="I122" s="33">
        <v>2.5</v>
      </c>
      <c r="J122" s="33">
        <v>9.9195735985216995</v>
      </c>
      <c r="K122" s="33">
        <v>9.9678294394086784</v>
      </c>
      <c r="L122" s="33">
        <f>AVERAGE(Table1323[[#This Row],[2Bi Disappearance]:[2Bv Terrorism Injured ]])</f>
        <v>8.4774806075860774</v>
      </c>
      <c r="M122" s="33">
        <v>7.1999999999999993</v>
      </c>
      <c r="N122" s="33">
        <v>10</v>
      </c>
      <c r="O122" s="34">
        <v>5</v>
      </c>
      <c r="P122" s="34">
        <f>AVERAGE(Table1323[[#This Row],[2Ci Female Genital Mutilation]:[2Ciii Equal Inheritance Rights]])</f>
        <v>7.3999999999999995</v>
      </c>
      <c r="Q122" s="33">
        <f t="shared" si="28"/>
        <v>8.2524935358620244</v>
      </c>
      <c r="R122" s="33">
        <v>5</v>
      </c>
      <c r="S122" s="33">
        <v>10</v>
      </c>
      <c r="T122" s="33">
        <v>10</v>
      </c>
      <c r="U122" s="33">
        <f t="shared" si="29"/>
        <v>8.3333333333333339</v>
      </c>
      <c r="V122" s="33">
        <v>10</v>
      </c>
      <c r="W122" s="33">
        <v>10</v>
      </c>
      <c r="X122" s="33">
        <f>AVERAGE(Table1323[[#This Row],[4A Freedom to establish religious organizations]:[4B Autonomy of religious organizations]])</f>
        <v>10</v>
      </c>
      <c r="Y122" s="33">
        <v>7.5</v>
      </c>
      <c r="Z122" s="33">
        <v>7.5</v>
      </c>
      <c r="AA122" s="33">
        <v>6.666666666666667</v>
      </c>
      <c r="AB122" s="33">
        <v>6.666666666666667</v>
      </c>
      <c r="AC122" s="33">
        <v>6.666666666666667</v>
      </c>
      <c r="AD122" s="33">
        <f>AVERAGE(Table1323[[#This Row],[5Ci Political parties]:[5Ciii Educational, sporting and cultural organizations]])</f>
        <v>6.666666666666667</v>
      </c>
      <c r="AE122" s="33">
        <v>10</v>
      </c>
      <c r="AF122" s="33">
        <v>10</v>
      </c>
      <c r="AG122" s="33">
        <v>7.5</v>
      </c>
      <c r="AH122" s="33">
        <f>AVERAGE(Table1323[[#This Row],[5Di Political parties]:[5Diii Educational, sporting and cultural organizations5]])</f>
        <v>9.1666666666666661</v>
      </c>
      <c r="AI122" s="33">
        <f>AVERAGE(Y122,Z122,AD122,AH122)</f>
        <v>7.7083333333333339</v>
      </c>
      <c r="AJ122" s="14">
        <v>10</v>
      </c>
      <c r="AK122" s="15">
        <v>4</v>
      </c>
      <c r="AL122" s="15">
        <v>4.75</v>
      </c>
      <c r="AM122" s="15">
        <v>10</v>
      </c>
      <c r="AN122" s="15">
        <v>6.666666666666667</v>
      </c>
      <c r="AO122" s="15">
        <f>AVERAGE(Table1323[[#This Row],[6Di Access to foreign television (cable/ satellite)]:[6Dii Access to foreign newspapers]])</f>
        <v>8.3333333333333339</v>
      </c>
      <c r="AP122" s="15">
        <v>10</v>
      </c>
      <c r="AQ122" s="33">
        <f t="shared" si="30"/>
        <v>7.416666666666667</v>
      </c>
      <c r="AR122" s="33">
        <v>0</v>
      </c>
      <c r="AS122" s="33">
        <v>0</v>
      </c>
      <c r="AT122" s="33">
        <v>0</v>
      </c>
      <c r="AU122" s="33">
        <f t="shared" si="27"/>
        <v>0</v>
      </c>
      <c r="AV122" s="33">
        <f t="shared" si="31"/>
        <v>0</v>
      </c>
      <c r="AW122" s="35">
        <f>AVERAGE(Table1323[[#This Row],[RULE OF LAW]],Table1323[[#This Row],[SECURITY &amp; SAFETY]],Table1323[[#This Row],[PERSONAL FREEDOM (minus S&amp;S and RoL)]],Table1323[[#This Row],[PERSONAL FREEDOM (minus S&amp;S and RoL)]])</f>
        <v>6.6589567172988398</v>
      </c>
      <c r="AX122" s="36">
        <v>6.04</v>
      </c>
      <c r="AY122" s="37">
        <f>AVERAGE(Table1323[[#This Row],[PERSONAL FREEDOM]:[ECONOMIC FREEDOM]])</f>
        <v>6.3494783586494199</v>
      </c>
      <c r="AZ122" s="38">
        <f t="shared" si="32"/>
        <v>115</v>
      </c>
      <c r="BA122" s="39">
        <f t="shared" si="33"/>
        <v>6.35</v>
      </c>
      <c r="BB122" s="35">
        <f>Table1323[[#This Row],[1 Rule of Law]]</f>
        <v>5</v>
      </c>
      <c r="BC122" s="35">
        <f>Table1323[[#This Row],[2 Security &amp; Safety]]</f>
        <v>8.2524935358620244</v>
      </c>
      <c r="BD122" s="35">
        <f t="shared" si="34"/>
        <v>6.6916666666666673</v>
      </c>
    </row>
    <row r="123" spans="1:56" ht="15" customHeight="1" x14ac:dyDescent="0.2">
      <c r="A123" s="32" t="s">
        <v>125</v>
      </c>
      <c r="B123" s="33">
        <v>4.9666666666666659</v>
      </c>
      <c r="C123" s="33">
        <v>4.7136392204221487</v>
      </c>
      <c r="D123" s="33">
        <v>4.4964964018720011</v>
      </c>
      <c r="E123" s="33">
        <v>4.6999999999999993</v>
      </c>
      <c r="F123" s="33">
        <v>9.48</v>
      </c>
      <c r="G123" s="33">
        <v>10</v>
      </c>
      <c r="H123" s="33">
        <v>10</v>
      </c>
      <c r="I123" s="33">
        <v>7.5</v>
      </c>
      <c r="J123" s="33">
        <v>10</v>
      </c>
      <c r="K123" s="33">
        <v>9.8902822434428561</v>
      </c>
      <c r="L123" s="33">
        <f>AVERAGE(Table1323[[#This Row],[2Bi Disappearance]:[2Bv Terrorism Injured ]])</f>
        <v>9.4780564486885712</v>
      </c>
      <c r="M123" s="33">
        <v>10</v>
      </c>
      <c r="N123" s="33">
        <v>10</v>
      </c>
      <c r="O123" s="34">
        <v>5</v>
      </c>
      <c r="P123" s="34">
        <f>AVERAGE(Table1323[[#This Row],[2Ci Female Genital Mutilation]:[2Ciii Equal Inheritance Rights]])</f>
        <v>8.3333333333333339</v>
      </c>
      <c r="Q123" s="33">
        <f t="shared" si="28"/>
        <v>9.097129927340637</v>
      </c>
      <c r="R123" s="33">
        <v>10</v>
      </c>
      <c r="S123" s="33">
        <v>5</v>
      </c>
      <c r="T123" s="33">
        <v>10</v>
      </c>
      <c r="U123" s="33">
        <f t="shared" si="29"/>
        <v>8.3333333333333339</v>
      </c>
      <c r="V123" s="33">
        <v>7.5</v>
      </c>
      <c r="W123" s="33">
        <v>6.666666666666667</v>
      </c>
      <c r="X123" s="33">
        <f>AVERAGE(Table1323[[#This Row],[4A Freedom to establish religious organizations]:[4B Autonomy of religious organizations]])</f>
        <v>7.0833333333333339</v>
      </c>
      <c r="Y123" s="33">
        <v>7.5</v>
      </c>
      <c r="Z123" s="33">
        <v>10</v>
      </c>
      <c r="AA123" s="33">
        <v>3.3333333333333335</v>
      </c>
      <c r="AB123" s="33">
        <v>6.666666666666667</v>
      </c>
      <c r="AC123" s="33">
        <v>3.3333333333333335</v>
      </c>
      <c r="AD123" s="33">
        <f>AVERAGE(Table1323[[#This Row],[5Ci Political parties]:[5Ciii Educational, sporting and cultural organizations]])</f>
        <v>4.4444444444444446</v>
      </c>
      <c r="AE123" s="33">
        <v>10</v>
      </c>
      <c r="AF123" s="33">
        <v>10</v>
      </c>
      <c r="AG123" s="33">
        <v>7.5</v>
      </c>
      <c r="AH123" s="33">
        <f>AVERAGE(Table1323[[#This Row],[5Di Political parties]:[5Diii Educational, sporting and cultural organizations5]])</f>
        <v>9.1666666666666661</v>
      </c>
      <c r="AI123" s="33">
        <f>AVERAGE(Y123,Z123,AD123,AH123)</f>
        <v>7.7777777777777768</v>
      </c>
      <c r="AJ123" s="14">
        <v>10</v>
      </c>
      <c r="AK123" s="15">
        <v>5.666666666666667</v>
      </c>
      <c r="AL123" s="15">
        <v>5.75</v>
      </c>
      <c r="AM123" s="15">
        <v>10</v>
      </c>
      <c r="AN123" s="15">
        <v>10</v>
      </c>
      <c r="AO123" s="15">
        <f>AVERAGE(Table1323[[#This Row],[6Di Access to foreign television (cable/ satellite)]:[6Dii Access to foreign newspapers]])</f>
        <v>10</v>
      </c>
      <c r="AP123" s="15">
        <v>10</v>
      </c>
      <c r="AQ123" s="33">
        <f t="shared" si="30"/>
        <v>8.283333333333335</v>
      </c>
      <c r="AR123" s="33">
        <v>10</v>
      </c>
      <c r="AS123" s="33">
        <v>10</v>
      </c>
      <c r="AT123" s="33">
        <v>10</v>
      </c>
      <c r="AU123" s="33">
        <f t="shared" si="27"/>
        <v>10</v>
      </c>
      <c r="AV123" s="33">
        <f t="shared" si="31"/>
        <v>10</v>
      </c>
      <c r="AW123" s="35">
        <f>AVERAGE(Table1323[[#This Row],[RULE OF LAW]],Table1323[[#This Row],[SECURITY &amp; SAFETY]],Table1323[[#This Row],[PERSONAL FREEDOM (minus S&amp;S and RoL)]],Table1323[[#This Row],[PERSONAL FREEDOM (minus S&amp;S and RoL)]])</f>
        <v>7.5970602596129373</v>
      </c>
      <c r="AX123" s="36">
        <v>6.55</v>
      </c>
      <c r="AY123" s="37">
        <f>AVERAGE(Table1323[[#This Row],[PERSONAL FREEDOM]:[ECONOMIC FREEDOM]])</f>
        <v>7.0735301298064686</v>
      </c>
      <c r="AZ123" s="38">
        <f t="shared" si="32"/>
        <v>70</v>
      </c>
      <c r="BA123" s="39">
        <f t="shared" si="33"/>
        <v>7.07</v>
      </c>
      <c r="BB123" s="35">
        <f>Table1323[[#This Row],[1 Rule of Law]]</f>
        <v>4.6999999999999993</v>
      </c>
      <c r="BC123" s="35">
        <f>Table1323[[#This Row],[2 Security &amp; Safety]]</f>
        <v>9.097129927340637</v>
      </c>
      <c r="BD123" s="35">
        <f t="shared" si="34"/>
        <v>8.2955555555555556</v>
      </c>
    </row>
    <row r="124" spans="1:56" ht="15" customHeight="1" x14ac:dyDescent="0.2">
      <c r="A124" s="32" t="s">
        <v>171</v>
      </c>
      <c r="B124" s="33">
        <v>5.2999999999999989</v>
      </c>
      <c r="C124" s="33">
        <v>5.4235748177260303</v>
      </c>
      <c r="D124" s="33">
        <v>3.5900067399101059</v>
      </c>
      <c r="E124" s="33">
        <v>4.8</v>
      </c>
      <c r="F124" s="33">
        <v>8.8800000000000008</v>
      </c>
      <c r="G124" s="33">
        <v>10</v>
      </c>
      <c r="H124" s="33">
        <v>10</v>
      </c>
      <c r="I124" s="33">
        <v>7.5</v>
      </c>
      <c r="J124" s="33">
        <v>10</v>
      </c>
      <c r="K124" s="33">
        <v>10</v>
      </c>
      <c r="L124" s="33">
        <f>AVERAGE(Table1323[[#This Row],[2Bi Disappearance]:[2Bv Terrorism Injured ]])</f>
        <v>9.5</v>
      </c>
      <c r="M124" s="33">
        <v>1.5000000000000002</v>
      </c>
      <c r="N124" s="33">
        <v>10</v>
      </c>
      <c r="O124" s="34">
        <v>0</v>
      </c>
      <c r="P124" s="34">
        <f>AVERAGE(Table1323[[#This Row],[2Ci Female Genital Mutilation]:[2Ciii Equal Inheritance Rights]])</f>
        <v>3.8333333333333335</v>
      </c>
      <c r="Q124" s="33">
        <f t="shared" si="28"/>
        <v>7.4044444444444446</v>
      </c>
      <c r="R124" s="33">
        <v>5</v>
      </c>
      <c r="S124" s="33">
        <v>0</v>
      </c>
      <c r="T124" s="33">
        <v>10</v>
      </c>
      <c r="U124" s="33">
        <f t="shared" si="29"/>
        <v>5</v>
      </c>
      <c r="V124" s="33" t="s">
        <v>49</v>
      </c>
      <c r="W124" s="33" t="s">
        <v>49</v>
      </c>
      <c r="X124" s="33" t="s">
        <v>49</v>
      </c>
      <c r="Y124" s="33" t="s">
        <v>49</v>
      </c>
      <c r="Z124" s="33" t="s">
        <v>49</v>
      </c>
      <c r="AA124" s="33" t="s">
        <v>49</v>
      </c>
      <c r="AB124" s="33" t="s">
        <v>49</v>
      </c>
      <c r="AC124" s="33" t="s">
        <v>49</v>
      </c>
      <c r="AD124" s="33" t="s">
        <v>49</v>
      </c>
      <c r="AE124" s="33" t="s">
        <v>49</v>
      </c>
      <c r="AF124" s="33" t="s">
        <v>49</v>
      </c>
      <c r="AG124" s="33" t="s">
        <v>49</v>
      </c>
      <c r="AH124" s="33" t="s">
        <v>49</v>
      </c>
      <c r="AI124" s="33" t="s">
        <v>49</v>
      </c>
      <c r="AJ124" s="14">
        <v>10</v>
      </c>
      <c r="AK124" s="15">
        <v>4.666666666666667</v>
      </c>
      <c r="AL124" s="15">
        <v>4.25</v>
      </c>
      <c r="AM124" s="15" t="s">
        <v>49</v>
      </c>
      <c r="AN124" s="15" t="s">
        <v>49</v>
      </c>
      <c r="AO124" s="15" t="s">
        <v>49</v>
      </c>
      <c r="AP124" s="15" t="s">
        <v>49</v>
      </c>
      <c r="AQ124" s="33">
        <f t="shared" si="30"/>
        <v>6.3055555555555562</v>
      </c>
      <c r="AR124" s="33">
        <v>5</v>
      </c>
      <c r="AS124" s="33">
        <v>0</v>
      </c>
      <c r="AT124" s="33">
        <v>10</v>
      </c>
      <c r="AU124" s="33">
        <f t="shared" si="27"/>
        <v>5</v>
      </c>
      <c r="AV124" s="33">
        <f t="shared" si="31"/>
        <v>5</v>
      </c>
      <c r="AW124" s="35">
        <f>AVERAGE(Table1323[[#This Row],[RULE OF LAW]],Table1323[[#This Row],[SECURITY &amp; SAFETY]],Table1323[[#This Row],[PERSONAL FREEDOM (minus S&amp;S and RoL)]],Table1323[[#This Row],[PERSONAL FREEDOM (minus S&amp;S and RoL)]])</f>
        <v>5.7687037037037046</v>
      </c>
      <c r="AX124" s="36">
        <v>6.34</v>
      </c>
      <c r="AY124" s="37">
        <f>AVERAGE(Table1323[[#This Row],[PERSONAL FREEDOM]:[ECONOMIC FREEDOM]])</f>
        <v>6.0543518518518518</v>
      </c>
      <c r="AZ124" s="38">
        <f t="shared" si="32"/>
        <v>122</v>
      </c>
      <c r="BA124" s="39">
        <f t="shared" si="33"/>
        <v>6.05</v>
      </c>
      <c r="BB124" s="35">
        <f>Table1323[[#This Row],[1 Rule of Law]]</f>
        <v>4.8</v>
      </c>
      <c r="BC124" s="35">
        <f>Table1323[[#This Row],[2 Security &amp; Safety]]</f>
        <v>7.4044444444444446</v>
      </c>
      <c r="BD124" s="35">
        <f t="shared" si="34"/>
        <v>5.435185185185186</v>
      </c>
    </row>
    <row r="125" spans="1:56" ht="15" customHeight="1" x14ac:dyDescent="0.2">
      <c r="A125" s="32" t="s">
        <v>103</v>
      </c>
      <c r="B125" s="33">
        <v>8.3000000000000007</v>
      </c>
      <c r="C125" s="33">
        <v>7.8849605413082289</v>
      </c>
      <c r="D125" s="33">
        <v>8.6512687951063754</v>
      </c>
      <c r="E125" s="33">
        <v>8.2999999999999989</v>
      </c>
      <c r="F125" s="33">
        <v>9.8400000000000016</v>
      </c>
      <c r="G125" s="33">
        <v>10</v>
      </c>
      <c r="H125" s="33">
        <v>10</v>
      </c>
      <c r="I125" s="33">
        <v>10</v>
      </c>
      <c r="J125" s="33">
        <v>10</v>
      </c>
      <c r="K125" s="33">
        <v>10</v>
      </c>
      <c r="L125" s="33">
        <f>AVERAGE(Table1323[[#This Row],[2Bi Disappearance]:[2Bv Terrorism Injured ]])</f>
        <v>10</v>
      </c>
      <c r="M125" s="33">
        <v>10</v>
      </c>
      <c r="N125" s="33">
        <v>10</v>
      </c>
      <c r="O125" s="34">
        <v>10</v>
      </c>
      <c r="P125" s="34">
        <f>AVERAGE(Table1323[[#This Row],[2Ci Female Genital Mutilation]:[2Ciii Equal Inheritance Rights]])</f>
        <v>10</v>
      </c>
      <c r="Q125" s="33">
        <f t="shared" si="28"/>
        <v>9.9466666666666672</v>
      </c>
      <c r="R125" s="33">
        <v>5</v>
      </c>
      <c r="S125" s="33">
        <v>5</v>
      </c>
      <c r="T125" s="33">
        <v>10</v>
      </c>
      <c r="U125" s="33">
        <f t="shared" si="29"/>
        <v>6.666666666666667</v>
      </c>
      <c r="V125" s="33">
        <v>5</v>
      </c>
      <c r="W125" s="33">
        <v>3.3333333333333335</v>
      </c>
      <c r="X125" s="33">
        <f>AVERAGE(Table1323[[#This Row],[4A Freedom to establish religious organizations]:[4B Autonomy of religious organizations]])</f>
        <v>4.166666666666667</v>
      </c>
      <c r="Y125" s="33">
        <v>5</v>
      </c>
      <c r="Z125" s="33">
        <v>2.5</v>
      </c>
      <c r="AA125" s="33">
        <v>3.3333333333333335</v>
      </c>
      <c r="AB125" s="33">
        <v>3.3333333333333335</v>
      </c>
      <c r="AC125" s="33">
        <v>3.3333333333333335</v>
      </c>
      <c r="AD125" s="33">
        <f>AVERAGE(Table1323[[#This Row],[5Ci Political parties]:[5Ciii Educational, sporting and cultural organizations]])</f>
        <v>3.3333333333333335</v>
      </c>
      <c r="AE125" s="33">
        <v>5</v>
      </c>
      <c r="AF125" s="33">
        <v>7.5</v>
      </c>
      <c r="AG125" s="33">
        <v>5</v>
      </c>
      <c r="AH125" s="33">
        <f>AVERAGE(Table1323[[#This Row],[5Di Political parties]:[5Diii Educational, sporting and cultural organizations5]])</f>
        <v>5.833333333333333</v>
      </c>
      <c r="AI125" s="33">
        <f t="shared" ref="AI125:AI130" si="37">AVERAGE(Y125,Z125,AD125,AH125)</f>
        <v>4.166666666666667</v>
      </c>
      <c r="AJ125" s="14">
        <v>10</v>
      </c>
      <c r="AK125" s="15">
        <v>2</v>
      </c>
      <c r="AL125" s="15">
        <v>4.25</v>
      </c>
      <c r="AM125" s="15">
        <v>6.666666666666667</v>
      </c>
      <c r="AN125" s="15">
        <v>3.3333333333333335</v>
      </c>
      <c r="AO125" s="15">
        <f>AVERAGE(Table1323[[#This Row],[6Di Access to foreign television (cable/ satellite)]:[6Dii Access to foreign newspapers]])</f>
        <v>5</v>
      </c>
      <c r="AP125" s="15">
        <v>3.3333333333333335</v>
      </c>
      <c r="AQ125" s="33">
        <f t="shared" si="30"/>
        <v>4.9166666666666661</v>
      </c>
      <c r="AR125" s="33">
        <v>10</v>
      </c>
      <c r="AS125" s="33">
        <v>0</v>
      </c>
      <c r="AT125" s="33">
        <v>10</v>
      </c>
      <c r="AU125" s="33">
        <f t="shared" si="27"/>
        <v>5</v>
      </c>
      <c r="AV125" s="33">
        <f t="shared" si="31"/>
        <v>7.5</v>
      </c>
      <c r="AW125" s="35">
        <f>AVERAGE(Table1323[[#This Row],[RULE OF LAW]],Table1323[[#This Row],[SECURITY &amp; SAFETY]],Table1323[[#This Row],[PERSONAL FREEDOM (minus S&amp;S and RoL)]],Table1323[[#This Row],[PERSONAL FREEDOM (minus S&amp;S and RoL)]])</f>
        <v>7.3033333333333337</v>
      </c>
      <c r="AX125" s="36">
        <v>8.66</v>
      </c>
      <c r="AY125" s="37">
        <f>AVERAGE(Table1323[[#This Row],[PERSONAL FREEDOM]:[ECONOMIC FREEDOM]])</f>
        <v>7.9816666666666674</v>
      </c>
      <c r="AZ125" s="38">
        <f t="shared" si="32"/>
        <v>36</v>
      </c>
      <c r="BA125" s="39">
        <f t="shared" si="33"/>
        <v>7.98</v>
      </c>
      <c r="BB125" s="35">
        <f>Table1323[[#This Row],[1 Rule of Law]]</f>
        <v>8.2999999999999989</v>
      </c>
      <c r="BC125" s="35">
        <f>Table1323[[#This Row],[2 Security &amp; Safety]]</f>
        <v>9.9466666666666672</v>
      </c>
      <c r="BD125" s="35">
        <f t="shared" si="34"/>
        <v>5.4833333333333334</v>
      </c>
    </row>
    <row r="126" spans="1:56" ht="15" customHeight="1" x14ac:dyDescent="0.2">
      <c r="A126" s="32" t="s">
        <v>76</v>
      </c>
      <c r="B126" s="33" t="s">
        <v>49</v>
      </c>
      <c r="C126" s="33" t="s">
        <v>49</v>
      </c>
      <c r="D126" s="33" t="s">
        <v>49</v>
      </c>
      <c r="E126" s="33">
        <v>6.2884220000000006</v>
      </c>
      <c r="F126" s="33">
        <v>9.36</v>
      </c>
      <c r="G126" s="33">
        <v>10</v>
      </c>
      <c r="H126" s="33">
        <v>10</v>
      </c>
      <c r="I126" s="33">
        <v>7.5</v>
      </c>
      <c r="J126" s="33">
        <v>10</v>
      </c>
      <c r="K126" s="33">
        <v>10</v>
      </c>
      <c r="L126" s="33">
        <f>AVERAGE(Table1323[[#This Row],[2Bi Disappearance]:[2Bv Terrorism Injured ]])</f>
        <v>9.5</v>
      </c>
      <c r="M126" s="33">
        <v>10</v>
      </c>
      <c r="N126" s="33">
        <v>10</v>
      </c>
      <c r="O126" s="34">
        <v>10</v>
      </c>
      <c r="P126" s="34">
        <f>AVERAGE(Table1323[[#This Row],[2Ci Female Genital Mutilation]:[2Ciii Equal Inheritance Rights]])</f>
        <v>10</v>
      </c>
      <c r="Q126" s="33">
        <f t="shared" si="28"/>
        <v>9.6199999999999992</v>
      </c>
      <c r="R126" s="33">
        <v>10</v>
      </c>
      <c r="S126" s="33">
        <v>10</v>
      </c>
      <c r="T126" s="33">
        <v>10</v>
      </c>
      <c r="U126" s="33">
        <f t="shared" si="29"/>
        <v>10</v>
      </c>
      <c r="V126" s="33">
        <v>10</v>
      </c>
      <c r="W126" s="33">
        <v>10</v>
      </c>
      <c r="X126" s="33">
        <f>AVERAGE(Table1323[[#This Row],[4A Freedom to establish religious organizations]:[4B Autonomy of religious organizations]])</f>
        <v>10</v>
      </c>
      <c r="Y126" s="33">
        <v>10</v>
      </c>
      <c r="Z126" s="33">
        <v>10</v>
      </c>
      <c r="AA126" s="33">
        <v>10</v>
      </c>
      <c r="AB126" s="33">
        <v>6.666666666666667</v>
      </c>
      <c r="AC126" s="33">
        <v>6.666666666666667</v>
      </c>
      <c r="AD126" s="33">
        <f>AVERAGE(Table1323[[#This Row],[5Ci Political parties]:[5Ciii Educational, sporting and cultural organizations]])</f>
        <v>7.7777777777777786</v>
      </c>
      <c r="AE126" s="33">
        <v>10</v>
      </c>
      <c r="AF126" s="33">
        <v>10</v>
      </c>
      <c r="AG126" s="33">
        <v>10</v>
      </c>
      <c r="AH126" s="33">
        <f>AVERAGE(Table1323[[#This Row],[5Di Political parties]:[5Diii Educational, sporting and cultural organizations5]])</f>
        <v>10</v>
      </c>
      <c r="AI126" s="33">
        <f t="shared" si="37"/>
        <v>9.4444444444444446</v>
      </c>
      <c r="AJ126" s="14">
        <v>10</v>
      </c>
      <c r="AK126" s="15">
        <v>7.666666666666667</v>
      </c>
      <c r="AL126" s="15">
        <v>7.75</v>
      </c>
      <c r="AM126" s="15">
        <v>10</v>
      </c>
      <c r="AN126" s="15">
        <v>10</v>
      </c>
      <c r="AO126" s="15">
        <f>AVERAGE(Table1323[[#This Row],[6Di Access to foreign television (cable/ satellite)]:[6Dii Access to foreign newspapers]])</f>
        <v>10</v>
      </c>
      <c r="AP126" s="15">
        <v>10</v>
      </c>
      <c r="AQ126" s="33">
        <f t="shared" si="30"/>
        <v>9.0833333333333339</v>
      </c>
      <c r="AR126" s="33">
        <v>10</v>
      </c>
      <c r="AS126" s="33">
        <v>10</v>
      </c>
      <c r="AT126" s="33">
        <v>10</v>
      </c>
      <c r="AU126" s="33">
        <f t="shared" si="27"/>
        <v>10</v>
      </c>
      <c r="AV126" s="33">
        <f t="shared" si="31"/>
        <v>10</v>
      </c>
      <c r="AW126" s="35">
        <f>AVERAGE(Table1323[[#This Row],[RULE OF LAW]],Table1323[[#This Row],[SECURITY &amp; SAFETY]],Table1323[[#This Row],[PERSONAL FREEDOM (minus S&amp;S and RoL)]],Table1323[[#This Row],[PERSONAL FREEDOM (minus S&amp;S and RoL)]])</f>
        <v>8.8298832777777783</v>
      </c>
      <c r="AX126" s="36">
        <v>7.42</v>
      </c>
      <c r="AY126" s="37">
        <f>AVERAGE(Table1323[[#This Row],[PERSONAL FREEDOM]:[ECONOMIC FREEDOM]])</f>
        <v>8.1249416388888882</v>
      </c>
      <c r="AZ126" s="38">
        <f t="shared" si="32"/>
        <v>28</v>
      </c>
      <c r="BA126" s="39">
        <f t="shared" si="33"/>
        <v>8.1199999999999992</v>
      </c>
      <c r="BB126" s="35">
        <f>Table1323[[#This Row],[1 Rule of Law]]</f>
        <v>6.2884220000000006</v>
      </c>
      <c r="BC126" s="35">
        <f>Table1323[[#This Row],[2 Security &amp; Safety]]</f>
        <v>9.6199999999999992</v>
      </c>
      <c r="BD126" s="35">
        <f t="shared" si="34"/>
        <v>9.7055555555555557</v>
      </c>
    </row>
    <row r="127" spans="1:56" ht="15" customHeight="1" x14ac:dyDescent="0.2">
      <c r="A127" s="32" t="s">
        <v>90</v>
      </c>
      <c r="B127" s="33">
        <v>8.1666666666666661</v>
      </c>
      <c r="C127" s="33">
        <v>5.9580612933533867</v>
      </c>
      <c r="D127" s="33">
        <v>5.9204937863285343</v>
      </c>
      <c r="E127" s="33">
        <v>6.7</v>
      </c>
      <c r="F127" s="33">
        <v>9.7199999999999989</v>
      </c>
      <c r="G127" s="33">
        <v>10</v>
      </c>
      <c r="H127" s="33">
        <v>10</v>
      </c>
      <c r="I127" s="33">
        <v>7.5</v>
      </c>
      <c r="J127" s="33">
        <v>10</v>
      </c>
      <c r="K127" s="33">
        <v>10</v>
      </c>
      <c r="L127" s="33">
        <f>AVERAGE(Table1323[[#This Row],[2Bi Disappearance]:[2Bv Terrorism Injured ]])</f>
        <v>9.5</v>
      </c>
      <c r="M127" s="33">
        <v>10</v>
      </c>
      <c r="N127" s="33">
        <v>10</v>
      </c>
      <c r="O127" s="34">
        <v>10</v>
      </c>
      <c r="P127" s="34">
        <f>AVERAGE(Table1323[[#This Row],[2Ci Female Genital Mutilation]:[2Ciii Equal Inheritance Rights]])</f>
        <v>10</v>
      </c>
      <c r="Q127" s="33">
        <f t="shared" si="28"/>
        <v>9.74</v>
      </c>
      <c r="R127" s="33">
        <v>10</v>
      </c>
      <c r="S127" s="33">
        <v>10</v>
      </c>
      <c r="T127" s="33">
        <v>10</v>
      </c>
      <c r="U127" s="33">
        <f t="shared" si="29"/>
        <v>10</v>
      </c>
      <c r="V127" s="33">
        <v>10</v>
      </c>
      <c r="W127" s="33">
        <v>3.3333333333333335</v>
      </c>
      <c r="X127" s="33">
        <f>AVERAGE(Table1323[[#This Row],[4A Freedom to establish religious organizations]:[4B Autonomy of religious organizations]])</f>
        <v>6.666666666666667</v>
      </c>
      <c r="Y127" s="33">
        <v>10</v>
      </c>
      <c r="Z127" s="33">
        <v>10</v>
      </c>
      <c r="AA127" s="33">
        <v>6.666666666666667</v>
      </c>
      <c r="AB127" s="33">
        <v>6.666666666666667</v>
      </c>
      <c r="AC127" s="33">
        <v>6.666666666666667</v>
      </c>
      <c r="AD127" s="33">
        <f>AVERAGE(Table1323[[#This Row],[5Ci Political parties]:[5Ciii Educational, sporting and cultural organizations]])</f>
        <v>6.666666666666667</v>
      </c>
      <c r="AE127" s="33">
        <v>10</v>
      </c>
      <c r="AF127" s="33">
        <v>7.5</v>
      </c>
      <c r="AG127" s="33">
        <v>10</v>
      </c>
      <c r="AH127" s="33">
        <f>AVERAGE(Table1323[[#This Row],[5Di Political parties]:[5Diii Educational, sporting and cultural organizations5]])</f>
        <v>9.1666666666666661</v>
      </c>
      <c r="AI127" s="33">
        <f t="shared" si="37"/>
        <v>8.9583333333333339</v>
      </c>
      <c r="AJ127" s="14">
        <v>10</v>
      </c>
      <c r="AK127" s="15">
        <v>7.666666666666667</v>
      </c>
      <c r="AL127" s="15">
        <v>7.5</v>
      </c>
      <c r="AM127" s="15">
        <v>10</v>
      </c>
      <c r="AN127" s="15">
        <v>10</v>
      </c>
      <c r="AO127" s="15">
        <f>AVERAGE(Table1323[[#This Row],[6Di Access to foreign television (cable/ satellite)]:[6Dii Access to foreign newspapers]])</f>
        <v>10</v>
      </c>
      <c r="AP127" s="15">
        <v>10</v>
      </c>
      <c r="AQ127" s="33">
        <f t="shared" si="30"/>
        <v>9.033333333333335</v>
      </c>
      <c r="AR127" s="33">
        <v>10</v>
      </c>
      <c r="AS127" s="33">
        <v>10</v>
      </c>
      <c r="AT127" s="33">
        <v>10</v>
      </c>
      <c r="AU127" s="33">
        <f t="shared" si="27"/>
        <v>10</v>
      </c>
      <c r="AV127" s="33">
        <f t="shared" si="31"/>
        <v>10</v>
      </c>
      <c r="AW127" s="35">
        <f>AVERAGE(Table1323[[#This Row],[RULE OF LAW]],Table1323[[#This Row],[SECURITY &amp; SAFETY]],Table1323[[#This Row],[PERSONAL FREEDOM (minus S&amp;S and RoL)]],Table1323[[#This Row],[PERSONAL FREEDOM (minus S&amp;S and RoL)]])</f>
        <v>8.5758333333333336</v>
      </c>
      <c r="AX127" s="36">
        <v>6.56</v>
      </c>
      <c r="AY127" s="37">
        <f>AVERAGE(Table1323[[#This Row],[PERSONAL FREEDOM]:[ECONOMIC FREEDOM]])</f>
        <v>7.5679166666666671</v>
      </c>
      <c r="AZ127" s="38">
        <f t="shared" si="32"/>
        <v>46</v>
      </c>
      <c r="BA127" s="39">
        <f t="shared" si="33"/>
        <v>7.57</v>
      </c>
      <c r="BB127" s="35">
        <f>Table1323[[#This Row],[1 Rule of Law]]</f>
        <v>6.7</v>
      </c>
      <c r="BC127" s="35">
        <f>Table1323[[#This Row],[2 Security &amp; Safety]]</f>
        <v>9.74</v>
      </c>
      <c r="BD127" s="35">
        <f t="shared" si="34"/>
        <v>8.9316666666666666</v>
      </c>
    </row>
    <row r="128" spans="1:56" ht="15" customHeight="1" x14ac:dyDescent="0.2">
      <c r="A128" s="32" t="s">
        <v>110</v>
      </c>
      <c r="B128" s="33">
        <v>5.8999999999999995</v>
      </c>
      <c r="C128" s="33">
        <v>5.4702061588313953</v>
      </c>
      <c r="D128" s="33">
        <v>4.9322188611506403</v>
      </c>
      <c r="E128" s="33">
        <v>5.4</v>
      </c>
      <c r="F128" s="33">
        <v>0</v>
      </c>
      <c r="G128" s="33">
        <v>10</v>
      </c>
      <c r="H128" s="33">
        <v>10</v>
      </c>
      <c r="I128" s="33">
        <v>2.5</v>
      </c>
      <c r="J128" s="33">
        <v>10</v>
      </c>
      <c r="K128" s="33">
        <v>10</v>
      </c>
      <c r="L128" s="33">
        <f>AVERAGE(Table1323[[#This Row],[2Bi Disappearance]:[2Bv Terrorism Injured ]])</f>
        <v>8.5</v>
      </c>
      <c r="M128" s="33">
        <v>10</v>
      </c>
      <c r="N128" s="33">
        <v>10</v>
      </c>
      <c r="O128" s="34">
        <v>0</v>
      </c>
      <c r="P128" s="34">
        <f>AVERAGE(Table1323[[#This Row],[2Ci Female Genital Mutilation]:[2Ciii Equal Inheritance Rights]])</f>
        <v>6.666666666666667</v>
      </c>
      <c r="Q128" s="33">
        <f t="shared" si="28"/>
        <v>5.0555555555555562</v>
      </c>
      <c r="R128" s="33">
        <v>10</v>
      </c>
      <c r="S128" s="33">
        <v>10</v>
      </c>
      <c r="T128" s="33">
        <v>5</v>
      </c>
      <c r="U128" s="33">
        <f t="shared" si="29"/>
        <v>8.3333333333333339</v>
      </c>
      <c r="V128" s="33">
        <v>7.5</v>
      </c>
      <c r="W128" s="33">
        <v>10</v>
      </c>
      <c r="X128" s="33">
        <f>AVERAGE(Table1323[[#This Row],[4A Freedom to establish religious organizations]:[4B Autonomy of religious organizations]])</f>
        <v>8.75</v>
      </c>
      <c r="Y128" s="33">
        <v>10</v>
      </c>
      <c r="Z128" s="33">
        <v>10</v>
      </c>
      <c r="AA128" s="33">
        <v>10</v>
      </c>
      <c r="AB128" s="33">
        <v>6.666666666666667</v>
      </c>
      <c r="AC128" s="33">
        <v>10</v>
      </c>
      <c r="AD128" s="33">
        <f>AVERAGE(Table1323[[#This Row],[5Ci Political parties]:[5Ciii Educational, sporting and cultural organizations]])</f>
        <v>8.8888888888888893</v>
      </c>
      <c r="AE128" s="33">
        <v>7.5</v>
      </c>
      <c r="AF128" s="33">
        <v>7.5</v>
      </c>
      <c r="AG128" s="33">
        <v>7.5</v>
      </c>
      <c r="AH128" s="33">
        <f>AVERAGE(Table1323[[#This Row],[5Di Political parties]:[5Diii Educational, sporting and cultural organizations5]])</f>
        <v>7.5</v>
      </c>
      <c r="AI128" s="33">
        <f t="shared" si="37"/>
        <v>9.0972222222222214</v>
      </c>
      <c r="AJ128" s="14">
        <v>10</v>
      </c>
      <c r="AK128" s="15">
        <v>7</v>
      </c>
      <c r="AL128" s="15">
        <v>7</v>
      </c>
      <c r="AM128" s="15">
        <v>10</v>
      </c>
      <c r="AN128" s="15">
        <v>10</v>
      </c>
      <c r="AO128" s="15">
        <f>AVERAGE(Table1323[[#This Row],[6Di Access to foreign television (cable/ satellite)]:[6Dii Access to foreign newspapers]])</f>
        <v>10</v>
      </c>
      <c r="AP128" s="15">
        <v>10</v>
      </c>
      <c r="AQ128" s="33">
        <f t="shared" si="30"/>
        <v>8.8000000000000007</v>
      </c>
      <c r="AR128" s="33">
        <v>5</v>
      </c>
      <c r="AS128" s="33">
        <v>10</v>
      </c>
      <c r="AT128" s="33">
        <v>10</v>
      </c>
      <c r="AU128" s="33">
        <f t="shared" ref="AU128:AU135" si="38">AVERAGE(AS128:AT128)</f>
        <v>10</v>
      </c>
      <c r="AV128" s="33">
        <f t="shared" si="31"/>
        <v>7.5</v>
      </c>
      <c r="AW128" s="35">
        <f>AVERAGE(Table1323[[#This Row],[RULE OF LAW]],Table1323[[#This Row],[SECURITY &amp; SAFETY]],Table1323[[#This Row],[PERSONAL FREEDOM (minus S&amp;S and RoL)]],Table1323[[#This Row],[PERSONAL FREEDOM (minus S&amp;S and RoL)]])</f>
        <v>6.8619444444444451</v>
      </c>
      <c r="AX128" s="36">
        <v>6.73</v>
      </c>
      <c r="AY128" s="37">
        <f>AVERAGE(Table1323[[#This Row],[PERSONAL FREEDOM]:[ECONOMIC FREEDOM]])</f>
        <v>6.7959722222222227</v>
      </c>
      <c r="AZ128" s="38">
        <f t="shared" si="32"/>
        <v>86</v>
      </c>
      <c r="BA128" s="39">
        <f t="shared" si="33"/>
        <v>6.8</v>
      </c>
      <c r="BB128" s="35">
        <f>Table1323[[#This Row],[1 Rule of Law]]</f>
        <v>5.4</v>
      </c>
      <c r="BC128" s="35">
        <f>Table1323[[#This Row],[2 Security &amp; Safety]]</f>
        <v>5.0555555555555562</v>
      </c>
      <c r="BD128" s="35">
        <f t="shared" si="34"/>
        <v>8.4961111111111105</v>
      </c>
    </row>
    <row r="129" spans="1:56" ht="15" customHeight="1" x14ac:dyDescent="0.2">
      <c r="A129" s="32" t="s">
        <v>84</v>
      </c>
      <c r="B129" s="33">
        <v>8.4666666666666668</v>
      </c>
      <c r="C129" s="33">
        <v>6.4560552816668713</v>
      </c>
      <c r="D129" s="33">
        <v>6.92366032303946</v>
      </c>
      <c r="E129" s="33">
        <v>7.3</v>
      </c>
      <c r="F129" s="33">
        <v>9.68</v>
      </c>
      <c r="G129" s="33">
        <v>10</v>
      </c>
      <c r="H129" s="33">
        <v>10</v>
      </c>
      <c r="I129" s="33">
        <v>10</v>
      </c>
      <c r="J129" s="33">
        <v>10</v>
      </c>
      <c r="K129" s="33">
        <v>10</v>
      </c>
      <c r="L129" s="33">
        <f>AVERAGE(Table1323[[#This Row],[2Bi Disappearance]:[2Bv Terrorism Injured ]])</f>
        <v>10</v>
      </c>
      <c r="M129" s="33">
        <v>9.5</v>
      </c>
      <c r="N129" s="33">
        <v>10</v>
      </c>
      <c r="O129" s="34">
        <v>10</v>
      </c>
      <c r="P129" s="34">
        <f>AVERAGE(Table1323[[#This Row],[2Ci Female Genital Mutilation]:[2Ciii Equal Inheritance Rights]])</f>
        <v>9.8333333333333339</v>
      </c>
      <c r="Q129" s="33">
        <f t="shared" si="28"/>
        <v>9.8377777777777791</v>
      </c>
      <c r="R129" s="33">
        <v>10</v>
      </c>
      <c r="S129" s="33">
        <v>10</v>
      </c>
      <c r="T129" s="33">
        <v>10</v>
      </c>
      <c r="U129" s="33">
        <f t="shared" si="29"/>
        <v>10</v>
      </c>
      <c r="V129" s="33">
        <v>10</v>
      </c>
      <c r="W129" s="33">
        <v>10</v>
      </c>
      <c r="X129" s="33">
        <f>AVERAGE(Table1323[[#This Row],[4A Freedom to establish religious organizations]:[4B Autonomy of religious organizations]])</f>
        <v>10</v>
      </c>
      <c r="Y129" s="33">
        <v>10</v>
      </c>
      <c r="Z129" s="33">
        <v>10</v>
      </c>
      <c r="AA129" s="33">
        <v>10</v>
      </c>
      <c r="AB129" s="33">
        <v>10</v>
      </c>
      <c r="AC129" s="33">
        <v>10</v>
      </c>
      <c r="AD129" s="33">
        <f>AVERAGE(Table1323[[#This Row],[5Ci Political parties]:[5Ciii Educational, sporting and cultural organizations]])</f>
        <v>10</v>
      </c>
      <c r="AE129" s="33">
        <v>10</v>
      </c>
      <c r="AF129" s="33">
        <v>10</v>
      </c>
      <c r="AG129" s="33">
        <v>10</v>
      </c>
      <c r="AH129" s="33">
        <f>AVERAGE(Table1323[[#This Row],[5Di Political parties]:[5Diii Educational, sporting and cultural organizations5]])</f>
        <v>10</v>
      </c>
      <c r="AI129" s="33">
        <f t="shared" si="37"/>
        <v>10</v>
      </c>
      <c r="AJ129" s="14">
        <v>10</v>
      </c>
      <c r="AK129" s="15">
        <v>8.3333333333333339</v>
      </c>
      <c r="AL129" s="15">
        <v>6.5</v>
      </c>
      <c r="AM129" s="15">
        <v>10</v>
      </c>
      <c r="AN129" s="15">
        <v>10</v>
      </c>
      <c r="AO129" s="15">
        <f>AVERAGE(Table1323[[#This Row],[6Di Access to foreign television (cable/ satellite)]:[6Dii Access to foreign newspapers]])</f>
        <v>10</v>
      </c>
      <c r="AP129" s="15">
        <v>10</v>
      </c>
      <c r="AQ129" s="33">
        <f t="shared" si="30"/>
        <v>8.9666666666666668</v>
      </c>
      <c r="AR129" s="33">
        <v>10</v>
      </c>
      <c r="AS129" s="33">
        <v>10</v>
      </c>
      <c r="AT129" s="33">
        <v>10</v>
      </c>
      <c r="AU129" s="33">
        <f t="shared" si="38"/>
        <v>10</v>
      </c>
      <c r="AV129" s="33">
        <f t="shared" si="31"/>
        <v>10</v>
      </c>
      <c r="AW129" s="35">
        <f>AVERAGE(Table1323[[#This Row],[RULE OF LAW]],Table1323[[#This Row],[SECURITY &amp; SAFETY]],Table1323[[#This Row],[PERSONAL FREEDOM (minus S&amp;S and RoL)]],Table1323[[#This Row],[PERSONAL FREEDOM (minus S&amp;S and RoL)]])</f>
        <v>9.181111111111111</v>
      </c>
      <c r="AX129" s="36">
        <v>7.28</v>
      </c>
      <c r="AY129" s="37">
        <f>AVERAGE(Table1323[[#This Row],[PERSONAL FREEDOM]:[ECONOMIC FREEDOM]])</f>
        <v>8.2305555555555561</v>
      </c>
      <c r="AZ129" s="38">
        <f t="shared" si="32"/>
        <v>22</v>
      </c>
      <c r="BA129" s="39">
        <f t="shared" si="33"/>
        <v>8.23</v>
      </c>
      <c r="BB129" s="35">
        <f>Table1323[[#This Row],[1 Rule of Law]]</f>
        <v>7.3</v>
      </c>
      <c r="BC129" s="35">
        <f>Table1323[[#This Row],[2 Security &amp; Safety]]</f>
        <v>9.8377777777777791</v>
      </c>
      <c r="BD129" s="35">
        <f t="shared" si="34"/>
        <v>9.793333333333333</v>
      </c>
    </row>
    <row r="130" spans="1:56" ht="15" customHeight="1" x14ac:dyDescent="0.2">
      <c r="A130" s="32" t="s">
        <v>174</v>
      </c>
      <c r="B130" s="33">
        <v>4.0999999999999996</v>
      </c>
      <c r="C130" s="33">
        <v>5.2268573867555181</v>
      </c>
      <c r="D130" s="33">
        <v>6.1635622588733963</v>
      </c>
      <c r="E130" s="33">
        <v>5.2</v>
      </c>
      <c r="F130" s="33">
        <v>8.56</v>
      </c>
      <c r="G130" s="33">
        <v>5</v>
      </c>
      <c r="H130" s="33">
        <v>10</v>
      </c>
      <c r="I130" s="33">
        <v>5</v>
      </c>
      <c r="J130" s="33">
        <v>9.9677205894220382</v>
      </c>
      <c r="K130" s="33">
        <v>9.9612647073064444</v>
      </c>
      <c r="L130" s="33">
        <f>AVERAGE(Table1323[[#This Row],[2Bi Disappearance]:[2Bv Terrorism Injured ]])</f>
        <v>7.9857970593456971</v>
      </c>
      <c r="M130" s="33">
        <v>10</v>
      </c>
      <c r="N130" s="33">
        <v>10</v>
      </c>
      <c r="O130" s="34">
        <v>5</v>
      </c>
      <c r="P130" s="34">
        <f>AVERAGE(Table1323[[#This Row],[2Ci Female Genital Mutilation]:[2Ciii Equal Inheritance Rights]])</f>
        <v>8.3333333333333339</v>
      </c>
      <c r="Q130" s="33">
        <f t="shared" ref="Q130:Q154" si="39">AVERAGE(F130,L130,P130)</f>
        <v>8.2930434642263435</v>
      </c>
      <c r="R130" s="33">
        <v>5</v>
      </c>
      <c r="S130" s="33">
        <v>0</v>
      </c>
      <c r="T130" s="33">
        <v>10</v>
      </c>
      <c r="U130" s="33">
        <f t="shared" ref="U130:U154" si="40">AVERAGE(R130:T130)</f>
        <v>5</v>
      </c>
      <c r="V130" s="33">
        <v>10</v>
      </c>
      <c r="W130" s="33">
        <v>6.666666666666667</v>
      </c>
      <c r="X130" s="33">
        <f>AVERAGE(Table1323[[#This Row],[4A Freedom to establish religious organizations]:[4B Autonomy of religious organizations]])</f>
        <v>8.3333333333333339</v>
      </c>
      <c r="Y130" s="33">
        <v>7.5</v>
      </c>
      <c r="Z130" s="33">
        <v>7.5</v>
      </c>
      <c r="AA130" s="33">
        <v>6.666666666666667</v>
      </c>
      <c r="AB130" s="33">
        <v>6.666666666666667</v>
      </c>
      <c r="AC130" s="33">
        <v>6.666666666666667</v>
      </c>
      <c r="AD130" s="33">
        <f>AVERAGE(Table1323[[#This Row],[5Ci Political parties]:[5Ciii Educational, sporting and cultural organizations]])</f>
        <v>6.666666666666667</v>
      </c>
      <c r="AE130" s="33">
        <v>7.5</v>
      </c>
      <c r="AF130" s="33">
        <v>10</v>
      </c>
      <c r="AG130" s="33">
        <v>10</v>
      </c>
      <c r="AH130" s="33">
        <f>AVERAGE(Table1323[[#This Row],[5Di Political parties]:[5Diii Educational, sporting and cultural organizations5]])</f>
        <v>9.1666666666666661</v>
      </c>
      <c r="AI130" s="33">
        <f t="shared" si="37"/>
        <v>7.7083333333333339</v>
      </c>
      <c r="AJ130" s="14">
        <v>10</v>
      </c>
      <c r="AK130" s="15">
        <v>3</v>
      </c>
      <c r="AL130" s="15">
        <v>2</v>
      </c>
      <c r="AM130" s="15">
        <v>10</v>
      </c>
      <c r="AN130" s="15">
        <v>10</v>
      </c>
      <c r="AO130" s="15">
        <f>AVERAGE(Table1323[[#This Row],[6Di Access to foreign television (cable/ satellite)]:[6Dii Access to foreign newspapers]])</f>
        <v>10</v>
      </c>
      <c r="AP130" s="15">
        <v>10</v>
      </c>
      <c r="AQ130" s="33">
        <f t="shared" ref="AQ130:AQ154" si="41">AVERAGE(AJ130:AK130,AL130,AO130,AP130)</f>
        <v>7</v>
      </c>
      <c r="AR130" s="33">
        <v>5</v>
      </c>
      <c r="AS130" s="33">
        <v>0</v>
      </c>
      <c r="AT130" s="33">
        <v>0</v>
      </c>
      <c r="AU130" s="33">
        <f t="shared" si="38"/>
        <v>0</v>
      </c>
      <c r="AV130" s="33">
        <f t="shared" ref="AV130:AV154" si="42">AVERAGE(AR130,AU130)</f>
        <v>2.5</v>
      </c>
      <c r="AW130" s="35">
        <f>AVERAGE(Table1323[[#This Row],[RULE OF LAW]],Table1323[[#This Row],[SECURITY &amp; SAFETY]],Table1323[[#This Row],[PERSONAL FREEDOM (minus S&amp;S and RoL)]],Table1323[[#This Row],[PERSONAL FREEDOM (minus S&amp;S and RoL)]])</f>
        <v>6.4274275327232528</v>
      </c>
      <c r="AX130" s="36">
        <v>6.49</v>
      </c>
      <c r="AY130" s="37">
        <f>AVERAGE(Table1323[[#This Row],[PERSONAL FREEDOM]:[ECONOMIC FREEDOM]])</f>
        <v>6.4587137663616261</v>
      </c>
      <c r="AZ130" s="38">
        <f t="shared" ref="AZ130:AZ154" si="43">RANK(BA130,$BA$2:$BA$154)</f>
        <v>110</v>
      </c>
      <c r="BA130" s="39">
        <f t="shared" ref="BA130:BA154" si="44">ROUND(AY130, 2)</f>
        <v>6.46</v>
      </c>
      <c r="BB130" s="35">
        <f>Table1323[[#This Row],[1 Rule of Law]]</f>
        <v>5.2</v>
      </c>
      <c r="BC130" s="35">
        <f>Table1323[[#This Row],[2 Security &amp; Safety]]</f>
        <v>8.2930434642263435</v>
      </c>
      <c r="BD130" s="35">
        <f t="shared" ref="BD130:BD154" si="45">AVERAGE(AQ130,U130,AI130,AV130,X130)</f>
        <v>6.1083333333333343</v>
      </c>
    </row>
    <row r="131" spans="1:56" ht="15" customHeight="1" x14ac:dyDescent="0.2">
      <c r="A131" s="32" t="s">
        <v>100</v>
      </c>
      <c r="B131" s="33" t="s">
        <v>49</v>
      </c>
      <c r="C131" s="33" t="s">
        <v>49</v>
      </c>
      <c r="D131" s="33" t="s">
        <v>49</v>
      </c>
      <c r="E131" s="33">
        <v>5.3769340000000003</v>
      </c>
      <c r="F131" s="33">
        <v>7.5599999999999987</v>
      </c>
      <c r="G131" s="33">
        <v>10</v>
      </c>
      <c r="H131" s="33">
        <v>10</v>
      </c>
      <c r="I131" s="33" t="s">
        <v>49</v>
      </c>
      <c r="J131" s="33">
        <v>10</v>
      </c>
      <c r="K131" s="33">
        <v>10</v>
      </c>
      <c r="L131" s="33">
        <f>AVERAGE(Table1323[[#This Row],[2Bi Disappearance]:[2Bv Terrorism Injured ]])</f>
        <v>10</v>
      </c>
      <c r="M131" s="33">
        <v>10</v>
      </c>
      <c r="N131" s="33">
        <v>10</v>
      </c>
      <c r="O131" s="34">
        <v>5</v>
      </c>
      <c r="P131" s="34">
        <f>AVERAGE(Table1323[[#This Row],[2Ci Female Genital Mutilation]:[2Ciii Equal Inheritance Rights]])</f>
        <v>8.3333333333333339</v>
      </c>
      <c r="Q131" s="33">
        <f t="shared" si="39"/>
        <v>8.6311111111111103</v>
      </c>
      <c r="R131" s="33">
        <v>10</v>
      </c>
      <c r="S131" s="33">
        <v>10</v>
      </c>
      <c r="T131" s="33" t="s">
        <v>49</v>
      </c>
      <c r="U131" s="33">
        <f t="shared" si="40"/>
        <v>10</v>
      </c>
      <c r="V131" s="33" t="s">
        <v>49</v>
      </c>
      <c r="W131" s="33" t="s">
        <v>49</v>
      </c>
      <c r="X131" s="33" t="s">
        <v>49</v>
      </c>
      <c r="Y131" s="33" t="s">
        <v>49</v>
      </c>
      <c r="Z131" s="33" t="s">
        <v>49</v>
      </c>
      <c r="AA131" s="33" t="s">
        <v>49</v>
      </c>
      <c r="AB131" s="33" t="s">
        <v>49</v>
      </c>
      <c r="AC131" s="33" t="s">
        <v>49</v>
      </c>
      <c r="AD131" s="33" t="s">
        <v>49</v>
      </c>
      <c r="AE131" s="33" t="s">
        <v>49</v>
      </c>
      <c r="AF131" s="33" t="s">
        <v>49</v>
      </c>
      <c r="AG131" s="33" t="s">
        <v>49</v>
      </c>
      <c r="AH131" s="33" t="s">
        <v>49</v>
      </c>
      <c r="AI131" s="33" t="s">
        <v>49</v>
      </c>
      <c r="AJ131" s="14">
        <v>10</v>
      </c>
      <c r="AK131" s="15">
        <v>8.3333333333333339</v>
      </c>
      <c r="AL131" s="15">
        <v>7</v>
      </c>
      <c r="AM131" s="15" t="s">
        <v>49</v>
      </c>
      <c r="AN131" s="15" t="s">
        <v>49</v>
      </c>
      <c r="AO131" s="15" t="s">
        <v>49</v>
      </c>
      <c r="AP131" s="15" t="s">
        <v>49</v>
      </c>
      <c r="AQ131" s="33">
        <f t="shared" si="41"/>
        <v>8.4444444444444446</v>
      </c>
      <c r="AR131" s="33">
        <v>10</v>
      </c>
      <c r="AS131" s="33">
        <v>10</v>
      </c>
      <c r="AT131" s="33">
        <v>10</v>
      </c>
      <c r="AU131" s="33">
        <f t="shared" si="38"/>
        <v>10</v>
      </c>
      <c r="AV131" s="33">
        <f t="shared" si="42"/>
        <v>10</v>
      </c>
      <c r="AW131" s="35">
        <f>AVERAGE(Table1323[[#This Row],[RULE OF LAW]],Table1323[[#This Row],[SECURITY &amp; SAFETY]],Table1323[[#This Row],[PERSONAL FREEDOM (minus S&amp;S and RoL)]],Table1323[[#This Row],[PERSONAL FREEDOM (minus S&amp;S and RoL)]])</f>
        <v>8.2427520185185177</v>
      </c>
      <c r="AX131" s="36">
        <v>6.78</v>
      </c>
      <c r="AY131" s="37">
        <f>AVERAGE(Table1323[[#This Row],[PERSONAL FREEDOM]:[ECONOMIC FREEDOM]])</f>
        <v>7.5113760092592585</v>
      </c>
      <c r="AZ131" s="38">
        <f t="shared" si="43"/>
        <v>49</v>
      </c>
      <c r="BA131" s="39">
        <f t="shared" si="44"/>
        <v>7.51</v>
      </c>
      <c r="BB131" s="35">
        <f>Table1323[[#This Row],[1 Rule of Law]]</f>
        <v>5.3769340000000003</v>
      </c>
      <c r="BC131" s="35">
        <f>Table1323[[#This Row],[2 Security &amp; Safety]]</f>
        <v>8.6311111111111103</v>
      </c>
      <c r="BD131" s="35">
        <f t="shared" si="45"/>
        <v>9.481481481481481</v>
      </c>
    </row>
    <row r="132" spans="1:56" ht="15" customHeight="1" x14ac:dyDescent="0.2">
      <c r="A132" s="32" t="s">
        <v>187</v>
      </c>
      <c r="B132" s="33" t="s">
        <v>49</v>
      </c>
      <c r="C132" s="33" t="s">
        <v>49</v>
      </c>
      <c r="D132" s="33" t="s">
        <v>49</v>
      </c>
      <c r="E132" s="33">
        <v>4.8327629999999999</v>
      </c>
      <c r="F132" s="33">
        <v>0</v>
      </c>
      <c r="G132" s="33">
        <v>10</v>
      </c>
      <c r="H132" s="33">
        <v>10</v>
      </c>
      <c r="I132" s="33">
        <v>7.5</v>
      </c>
      <c r="J132" s="33">
        <v>10</v>
      </c>
      <c r="K132" s="33">
        <v>10</v>
      </c>
      <c r="L132" s="33">
        <f>AVERAGE(Table1323[[#This Row],[2Bi Disappearance]:[2Bv Terrorism Injured ]])</f>
        <v>9.5</v>
      </c>
      <c r="M132" s="33">
        <v>10</v>
      </c>
      <c r="N132" s="33">
        <v>10</v>
      </c>
      <c r="O132" s="34">
        <v>5</v>
      </c>
      <c r="P132" s="34">
        <f>AVERAGE(Table1323[[#This Row],[2Ci Female Genital Mutilation]:[2Ciii Equal Inheritance Rights]])</f>
        <v>8.3333333333333339</v>
      </c>
      <c r="Q132" s="33">
        <f t="shared" si="39"/>
        <v>5.9444444444444455</v>
      </c>
      <c r="R132" s="33">
        <v>5</v>
      </c>
      <c r="S132" s="33">
        <v>5</v>
      </c>
      <c r="T132" s="33">
        <v>5</v>
      </c>
      <c r="U132" s="33">
        <f t="shared" si="40"/>
        <v>5</v>
      </c>
      <c r="V132" s="33" t="s">
        <v>49</v>
      </c>
      <c r="W132" s="33" t="s">
        <v>49</v>
      </c>
      <c r="X132" s="33" t="s">
        <v>49</v>
      </c>
      <c r="Y132" s="33" t="s">
        <v>49</v>
      </c>
      <c r="Z132" s="33" t="s">
        <v>49</v>
      </c>
      <c r="AA132" s="33" t="s">
        <v>49</v>
      </c>
      <c r="AB132" s="33" t="s">
        <v>49</v>
      </c>
      <c r="AC132" s="33" t="s">
        <v>49</v>
      </c>
      <c r="AD132" s="33" t="s">
        <v>49</v>
      </c>
      <c r="AE132" s="33" t="s">
        <v>49</v>
      </c>
      <c r="AF132" s="33" t="s">
        <v>49</v>
      </c>
      <c r="AG132" s="33" t="s">
        <v>49</v>
      </c>
      <c r="AH132" s="33" t="s">
        <v>49</v>
      </c>
      <c r="AI132" s="33" t="s">
        <v>49</v>
      </c>
      <c r="AJ132" s="14">
        <v>10</v>
      </c>
      <c r="AK132" s="15">
        <v>1.6666666666666667</v>
      </c>
      <c r="AL132" s="15">
        <v>3.5</v>
      </c>
      <c r="AM132" s="15" t="s">
        <v>49</v>
      </c>
      <c r="AN132" s="15" t="s">
        <v>49</v>
      </c>
      <c r="AO132" s="15" t="s">
        <v>49</v>
      </c>
      <c r="AP132" s="15" t="s">
        <v>49</v>
      </c>
      <c r="AQ132" s="33">
        <f t="shared" si="41"/>
        <v>5.0555555555555554</v>
      </c>
      <c r="AR132" s="33">
        <v>0</v>
      </c>
      <c r="AS132" s="33">
        <v>0</v>
      </c>
      <c r="AT132" s="33">
        <v>10</v>
      </c>
      <c r="AU132" s="33">
        <f t="shared" si="38"/>
        <v>5</v>
      </c>
      <c r="AV132" s="33">
        <f t="shared" si="42"/>
        <v>2.5</v>
      </c>
      <c r="AW132" s="35">
        <f>AVERAGE(Table1323[[#This Row],[RULE OF LAW]],Table1323[[#This Row],[SECURITY &amp; SAFETY]],Table1323[[#This Row],[PERSONAL FREEDOM (minus S&amp;S and RoL)]],Table1323[[#This Row],[PERSONAL FREEDOM (minus S&amp;S and RoL)]])</f>
        <v>4.7868944537037041</v>
      </c>
      <c r="AX132" s="36">
        <v>6.69</v>
      </c>
      <c r="AY132" s="37">
        <f>AVERAGE(Table1323[[#This Row],[PERSONAL FREEDOM]:[ECONOMIC FREEDOM]])</f>
        <v>5.7384472268518518</v>
      </c>
      <c r="AZ132" s="38">
        <f t="shared" si="43"/>
        <v>134</v>
      </c>
      <c r="BA132" s="39">
        <f t="shared" si="44"/>
        <v>5.74</v>
      </c>
      <c r="BB132" s="35">
        <f>Table1323[[#This Row],[1 Rule of Law]]</f>
        <v>4.8327629999999999</v>
      </c>
      <c r="BC132" s="35">
        <f>Table1323[[#This Row],[2 Security &amp; Safety]]</f>
        <v>5.9444444444444455</v>
      </c>
      <c r="BD132" s="35">
        <f t="shared" si="45"/>
        <v>4.1851851851851851</v>
      </c>
    </row>
    <row r="133" spans="1:56" ht="15" customHeight="1" x14ac:dyDescent="0.2">
      <c r="A133" s="32" t="s">
        <v>65</v>
      </c>
      <c r="B133" s="33">
        <v>9.4999999999999982</v>
      </c>
      <c r="C133" s="33">
        <v>7.7801766416146148</v>
      </c>
      <c r="D133" s="33">
        <v>8.2305540546286675</v>
      </c>
      <c r="E133" s="33">
        <v>8.5</v>
      </c>
      <c r="F133" s="33">
        <v>9.6</v>
      </c>
      <c r="G133" s="33">
        <v>10</v>
      </c>
      <c r="H133" s="33">
        <v>10</v>
      </c>
      <c r="I133" s="33">
        <v>10</v>
      </c>
      <c r="J133" s="33">
        <v>9.9644562961370617</v>
      </c>
      <c r="K133" s="33">
        <v>9.957347555364473</v>
      </c>
      <c r="L133" s="33">
        <f>AVERAGE(Table1323[[#This Row],[2Bi Disappearance]:[2Bv Terrorism Injured ]])</f>
        <v>9.9843607703003059</v>
      </c>
      <c r="M133" s="33">
        <v>9.5</v>
      </c>
      <c r="N133" s="33">
        <v>10</v>
      </c>
      <c r="O133" s="34">
        <v>10</v>
      </c>
      <c r="P133" s="34">
        <f>AVERAGE(Table1323[[#This Row],[2Ci Female Genital Mutilation]:[2Ciii Equal Inheritance Rights]])</f>
        <v>9.8333333333333339</v>
      </c>
      <c r="Q133" s="33">
        <f t="shared" si="39"/>
        <v>9.8058980345445477</v>
      </c>
      <c r="R133" s="33">
        <v>10</v>
      </c>
      <c r="S133" s="33">
        <v>10</v>
      </c>
      <c r="T133" s="33">
        <v>10</v>
      </c>
      <c r="U133" s="33">
        <f t="shared" si="40"/>
        <v>10</v>
      </c>
      <c r="V133" s="33">
        <v>10</v>
      </c>
      <c r="W133" s="33">
        <v>10</v>
      </c>
      <c r="X133" s="33">
        <f>AVERAGE(Table1323[[#This Row],[4A Freedom to establish religious organizations]:[4B Autonomy of religious organizations]])</f>
        <v>10</v>
      </c>
      <c r="Y133" s="33">
        <v>10</v>
      </c>
      <c r="Z133" s="33">
        <v>10</v>
      </c>
      <c r="AA133" s="33">
        <v>10</v>
      </c>
      <c r="AB133" s="33">
        <v>10</v>
      </c>
      <c r="AC133" s="33">
        <v>10</v>
      </c>
      <c r="AD133" s="33">
        <f>AVERAGE(Table1323[[#This Row],[5Ci Political parties]:[5Ciii Educational, sporting and cultural organizations]])</f>
        <v>10</v>
      </c>
      <c r="AE133" s="33">
        <v>10</v>
      </c>
      <c r="AF133" s="33">
        <v>10</v>
      </c>
      <c r="AG133" s="33">
        <v>10</v>
      </c>
      <c r="AH133" s="33">
        <f>AVERAGE(Table1323[[#This Row],[5Di Political parties]:[5Diii Educational, sporting and cultural organizations5]])</f>
        <v>10</v>
      </c>
      <c r="AI133" s="33">
        <f>AVERAGE(Y133,Z133,AD133,AH133)</f>
        <v>10</v>
      </c>
      <c r="AJ133" s="14">
        <v>10</v>
      </c>
      <c r="AK133" s="15">
        <v>9.3333333333333339</v>
      </c>
      <c r="AL133" s="15">
        <v>8.75</v>
      </c>
      <c r="AM133" s="15">
        <v>10</v>
      </c>
      <c r="AN133" s="15">
        <v>10</v>
      </c>
      <c r="AO133" s="15">
        <f>AVERAGE(Table1323[[#This Row],[6Di Access to foreign television (cable/ satellite)]:[6Dii Access to foreign newspapers]])</f>
        <v>10</v>
      </c>
      <c r="AP133" s="15">
        <v>10</v>
      </c>
      <c r="AQ133" s="33">
        <f t="shared" si="41"/>
        <v>9.6166666666666671</v>
      </c>
      <c r="AR133" s="33">
        <v>10</v>
      </c>
      <c r="AS133" s="33">
        <v>10</v>
      </c>
      <c r="AT133" s="33">
        <v>10</v>
      </c>
      <c r="AU133" s="33">
        <f t="shared" si="38"/>
        <v>10</v>
      </c>
      <c r="AV133" s="33">
        <f t="shared" si="42"/>
        <v>10</v>
      </c>
      <c r="AW133" s="35">
        <f>AVERAGE(Table1323[[#This Row],[RULE OF LAW]],Table1323[[#This Row],[SECURITY &amp; SAFETY]],Table1323[[#This Row],[PERSONAL FREEDOM (minus S&amp;S and RoL)]],Table1323[[#This Row],[PERSONAL FREEDOM (minus S&amp;S and RoL)]])</f>
        <v>9.5381411753028029</v>
      </c>
      <c r="AX133" s="36">
        <v>7.51</v>
      </c>
      <c r="AY133" s="37">
        <f>AVERAGE(Table1323[[#This Row],[PERSONAL FREEDOM]:[ECONOMIC FREEDOM]])</f>
        <v>8.5240705876514014</v>
      </c>
      <c r="AZ133" s="38">
        <f t="shared" si="43"/>
        <v>9</v>
      </c>
      <c r="BA133" s="39">
        <f t="shared" si="44"/>
        <v>8.52</v>
      </c>
      <c r="BB133" s="35">
        <f>Table1323[[#This Row],[1 Rule of Law]]</f>
        <v>8.5</v>
      </c>
      <c r="BC133" s="35">
        <f>Table1323[[#This Row],[2 Security &amp; Safety]]</f>
        <v>9.8058980345445477</v>
      </c>
      <c r="BD133" s="35">
        <f t="shared" si="45"/>
        <v>9.9233333333333338</v>
      </c>
    </row>
    <row r="134" spans="1:56" ht="15" customHeight="1" x14ac:dyDescent="0.2">
      <c r="A134" s="32" t="s">
        <v>51</v>
      </c>
      <c r="B134" s="33" t="s">
        <v>49</v>
      </c>
      <c r="C134" s="33" t="s">
        <v>49</v>
      </c>
      <c r="D134" s="33" t="s">
        <v>49</v>
      </c>
      <c r="E134" s="33">
        <v>7.9209379999999996</v>
      </c>
      <c r="F134" s="33">
        <v>9.7199999999999989</v>
      </c>
      <c r="G134" s="33">
        <v>10</v>
      </c>
      <c r="H134" s="33">
        <v>10</v>
      </c>
      <c r="I134" s="33">
        <v>10</v>
      </c>
      <c r="J134" s="33">
        <v>10</v>
      </c>
      <c r="K134" s="33">
        <v>10</v>
      </c>
      <c r="L134" s="33">
        <f>AVERAGE(Table1323[[#This Row],[2Bi Disappearance]:[2Bv Terrorism Injured ]])</f>
        <v>10</v>
      </c>
      <c r="M134" s="33">
        <v>9.5</v>
      </c>
      <c r="N134" s="33">
        <v>10</v>
      </c>
      <c r="O134" s="34">
        <v>10</v>
      </c>
      <c r="P134" s="34">
        <f>AVERAGE(Table1323[[#This Row],[2Ci Female Genital Mutilation]:[2Ciii Equal Inheritance Rights]])</f>
        <v>9.8333333333333339</v>
      </c>
      <c r="Q134" s="33">
        <f t="shared" si="39"/>
        <v>9.8511111111111109</v>
      </c>
      <c r="R134" s="33">
        <v>10</v>
      </c>
      <c r="S134" s="33">
        <v>10</v>
      </c>
      <c r="T134" s="33">
        <v>10</v>
      </c>
      <c r="U134" s="33">
        <f t="shared" si="40"/>
        <v>10</v>
      </c>
      <c r="V134" s="33">
        <v>10</v>
      </c>
      <c r="W134" s="33">
        <v>10</v>
      </c>
      <c r="X134" s="33">
        <f>AVERAGE(Table1323[[#This Row],[4A Freedom to establish religious organizations]:[4B Autonomy of religious organizations]])</f>
        <v>10</v>
      </c>
      <c r="Y134" s="33">
        <v>10</v>
      </c>
      <c r="Z134" s="33">
        <v>10</v>
      </c>
      <c r="AA134" s="33">
        <v>10</v>
      </c>
      <c r="AB134" s="33">
        <v>10</v>
      </c>
      <c r="AC134" s="33">
        <v>10</v>
      </c>
      <c r="AD134" s="33">
        <f>AVERAGE(Table1323[[#This Row],[5Ci Political parties]:[5Ciii Educational, sporting and cultural organizations]])</f>
        <v>10</v>
      </c>
      <c r="AE134" s="33">
        <v>10</v>
      </c>
      <c r="AF134" s="33">
        <v>10</v>
      </c>
      <c r="AG134" s="33">
        <v>10</v>
      </c>
      <c r="AH134" s="33">
        <f>AVERAGE(Table1323[[#This Row],[5Di Political parties]:[5Diii Educational, sporting and cultural organizations5]])</f>
        <v>10</v>
      </c>
      <c r="AI134" s="33">
        <f>AVERAGE(Y134,Z134,AD134,AH134)</f>
        <v>10</v>
      </c>
      <c r="AJ134" s="14">
        <v>10</v>
      </c>
      <c r="AK134" s="15">
        <v>8.3333333333333339</v>
      </c>
      <c r="AL134" s="15">
        <v>9.25</v>
      </c>
      <c r="AM134" s="15">
        <v>10</v>
      </c>
      <c r="AN134" s="15">
        <v>10</v>
      </c>
      <c r="AO134" s="15">
        <f>AVERAGE(Table1323[[#This Row],[6Di Access to foreign television (cable/ satellite)]:[6Dii Access to foreign newspapers]])</f>
        <v>10</v>
      </c>
      <c r="AP134" s="15">
        <v>10</v>
      </c>
      <c r="AQ134" s="33">
        <f t="shared" si="41"/>
        <v>9.5166666666666675</v>
      </c>
      <c r="AR134" s="33">
        <v>10</v>
      </c>
      <c r="AS134" s="33">
        <v>10</v>
      </c>
      <c r="AT134" s="33">
        <v>10</v>
      </c>
      <c r="AU134" s="33">
        <f t="shared" si="38"/>
        <v>10</v>
      </c>
      <c r="AV134" s="33">
        <f t="shared" si="42"/>
        <v>10</v>
      </c>
      <c r="AW134" s="35">
        <f>AVERAGE(Table1323[[#This Row],[RULE OF LAW]],Table1323[[#This Row],[SECURITY &amp; SAFETY]],Table1323[[#This Row],[PERSONAL FREEDOM (minus S&amp;S and RoL)]],Table1323[[#This Row],[PERSONAL FREEDOM (minus S&amp;S and RoL)]])</f>
        <v>9.3946789444444434</v>
      </c>
      <c r="AX134" s="36">
        <v>8.24</v>
      </c>
      <c r="AY134" s="37">
        <f>AVERAGE(Table1323[[#This Row],[PERSONAL FREEDOM]:[ECONOMIC FREEDOM]])</f>
        <v>8.8173394722222227</v>
      </c>
      <c r="AZ134" s="38">
        <f t="shared" si="43"/>
        <v>2</v>
      </c>
      <c r="BA134" s="39">
        <f t="shared" si="44"/>
        <v>8.82</v>
      </c>
      <c r="BB134" s="35">
        <f>Table1323[[#This Row],[1 Rule of Law]]</f>
        <v>7.9209379999999996</v>
      </c>
      <c r="BC134" s="35">
        <f>Table1323[[#This Row],[2 Security &amp; Safety]]</f>
        <v>9.8511111111111109</v>
      </c>
      <c r="BD134" s="35">
        <f t="shared" si="45"/>
        <v>9.9033333333333324</v>
      </c>
    </row>
    <row r="135" spans="1:56" ht="15" customHeight="1" x14ac:dyDescent="0.2">
      <c r="A135" s="32" t="s">
        <v>205</v>
      </c>
      <c r="B135" s="33" t="s">
        <v>49</v>
      </c>
      <c r="C135" s="33" t="s">
        <v>49</v>
      </c>
      <c r="D135" s="33" t="s">
        <v>49</v>
      </c>
      <c r="E135" s="33">
        <v>4.8327629999999999</v>
      </c>
      <c r="F135" s="33">
        <v>9.120000000000001</v>
      </c>
      <c r="G135" s="33">
        <v>5</v>
      </c>
      <c r="H135" s="33">
        <v>10</v>
      </c>
      <c r="I135" s="33">
        <v>0</v>
      </c>
      <c r="J135" s="33">
        <v>10</v>
      </c>
      <c r="K135" s="33">
        <v>10</v>
      </c>
      <c r="L135" s="33">
        <f>AVERAGE(Table1323[[#This Row],[2Bi Disappearance]:[2Bv Terrorism Injured ]])</f>
        <v>7</v>
      </c>
      <c r="M135" s="33">
        <v>10</v>
      </c>
      <c r="N135" s="33">
        <v>5</v>
      </c>
      <c r="O135" s="34">
        <v>5</v>
      </c>
      <c r="P135" s="34">
        <f>AVERAGE(Table1323[[#This Row],[2Ci Female Genital Mutilation]:[2Ciii Equal Inheritance Rights]])</f>
        <v>6.666666666666667</v>
      </c>
      <c r="Q135" s="33">
        <f t="shared" si="39"/>
        <v>7.5955555555555563</v>
      </c>
      <c r="R135" s="33">
        <v>0</v>
      </c>
      <c r="S135" s="33">
        <v>5</v>
      </c>
      <c r="T135" s="33">
        <v>10</v>
      </c>
      <c r="U135" s="33">
        <f t="shared" si="40"/>
        <v>5</v>
      </c>
      <c r="V135" s="33">
        <v>5</v>
      </c>
      <c r="W135" s="33">
        <v>6.666666666666667</v>
      </c>
      <c r="X135" s="33">
        <f>AVERAGE(Table1323[[#This Row],[4A Freedom to establish religious organizations]:[4B Autonomy of religious organizations]])</f>
        <v>5.8333333333333339</v>
      </c>
      <c r="Y135" s="33">
        <v>0</v>
      </c>
      <c r="Z135" s="33">
        <v>0</v>
      </c>
      <c r="AA135" s="33">
        <v>0</v>
      </c>
      <c r="AB135" s="33">
        <v>3.3333333333333335</v>
      </c>
      <c r="AC135" s="33">
        <v>3.3333333333333335</v>
      </c>
      <c r="AD135" s="33">
        <f>AVERAGE(Table1323[[#This Row],[5Ci Political parties]:[5Ciii Educational, sporting and cultural organizations]])</f>
        <v>2.2222222222222223</v>
      </c>
      <c r="AE135" s="33">
        <v>2.5</v>
      </c>
      <c r="AF135" s="33">
        <v>2.5</v>
      </c>
      <c r="AG135" s="33">
        <v>5</v>
      </c>
      <c r="AH135" s="33">
        <f>AVERAGE(Table1323[[#This Row],[5Di Political parties]:[5Diii Educational, sporting and cultural organizations5]])</f>
        <v>3.3333333333333335</v>
      </c>
      <c r="AI135" s="33">
        <f>AVERAGE(Y135,Z135,AD135,AH135)</f>
        <v>1.3888888888888888</v>
      </c>
      <c r="AJ135" s="14">
        <v>10</v>
      </c>
      <c r="AK135" s="15">
        <v>0.33333333333333331</v>
      </c>
      <c r="AL135" s="15">
        <v>1.75</v>
      </c>
      <c r="AM135" s="15">
        <v>3.3333333333333335</v>
      </c>
      <c r="AN135" s="15">
        <v>3.3333333333333335</v>
      </c>
      <c r="AO135" s="15">
        <f>AVERAGE(Table1323[[#This Row],[6Di Access to foreign television (cable/ satellite)]:[6Dii Access to foreign newspapers]])</f>
        <v>3.3333333333333335</v>
      </c>
      <c r="AP135" s="15">
        <v>0</v>
      </c>
      <c r="AQ135" s="33">
        <f t="shared" si="41"/>
        <v>3.0833333333333335</v>
      </c>
      <c r="AR135" s="33">
        <v>5</v>
      </c>
      <c r="AS135" s="33">
        <v>0</v>
      </c>
      <c r="AT135" s="33">
        <v>0</v>
      </c>
      <c r="AU135" s="33">
        <f t="shared" si="38"/>
        <v>0</v>
      </c>
      <c r="AV135" s="33">
        <f t="shared" si="42"/>
        <v>2.5</v>
      </c>
      <c r="AW135" s="35">
        <f>AVERAGE(Table1323[[#This Row],[RULE OF LAW]],Table1323[[#This Row],[SECURITY &amp; SAFETY]],Table1323[[#This Row],[PERSONAL FREEDOM (minus S&amp;S and RoL)]],Table1323[[#This Row],[PERSONAL FREEDOM (minus S&amp;S and RoL)]])</f>
        <v>4.8876351944444449</v>
      </c>
      <c r="AX135" s="36">
        <v>6.2</v>
      </c>
      <c r="AY135" s="37">
        <f>AVERAGE(Table1323[[#This Row],[PERSONAL FREEDOM]:[ECONOMIC FREEDOM]])</f>
        <v>5.5438175972222226</v>
      </c>
      <c r="AZ135" s="38">
        <f t="shared" si="43"/>
        <v>140</v>
      </c>
      <c r="BA135" s="39">
        <f t="shared" si="44"/>
        <v>5.54</v>
      </c>
      <c r="BB135" s="35">
        <f>Table1323[[#This Row],[1 Rule of Law]]</f>
        <v>4.8327629999999999</v>
      </c>
      <c r="BC135" s="35">
        <f>Table1323[[#This Row],[2 Security &amp; Safety]]</f>
        <v>7.5955555555555563</v>
      </c>
      <c r="BD135" s="35">
        <f t="shared" si="45"/>
        <v>3.5611111111111113</v>
      </c>
    </row>
    <row r="136" spans="1:56" ht="15" customHeight="1" x14ac:dyDescent="0.2">
      <c r="A136" s="32" t="s">
        <v>70</v>
      </c>
      <c r="B136" s="33" t="s">
        <v>49</v>
      </c>
      <c r="C136" s="33" t="s">
        <v>49</v>
      </c>
      <c r="D136" s="33" t="s">
        <v>49</v>
      </c>
      <c r="E136" s="33">
        <v>6.8598029999999994</v>
      </c>
      <c r="F136" s="33" t="s">
        <v>49</v>
      </c>
      <c r="G136" s="33">
        <v>10</v>
      </c>
      <c r="H136" s="33" t="s">
        <v>49</v>
      </c>
      <c r="I136" s="33">
        <v>7.5</v>
      </c>
      <c r="J136" s="33">
        <v>10</v>
      </c>
      <c r="K136" s="33">
        <v>10</v>
      </c>
      <c r="L136" s="33">
        <f>AVERAGE(Table1323[[#This Row],[2Bi Disappearance]:[2Bv Terrorism Injured ]])</f>
        <v>9.375</v>
      </c>
      <c r="M136" s="33">
        <v>10</v>
      </c>
      <c r="N136" s="33">
        <v>5</v>
      </c>
      <c r="O136" s="34">
        <v>5</v>
      </c>
      <c r="P136" s="34">
        <f>AVERAGE(Table1323[[#This Row],[2Ci Female Genital Mutilation]:[2Ciii Equal Inheritance Rights]])</f>
        <v>6.666666666666667</v>
      </c>
      <c r="Q136" s="33">
        <f t="shared" si="39"/>
        <v>8.0208333333333339</v>
      </c>
      <c r="R136" s="33">
        <v>10</v>
      </c>
      <c r="S136" s="33">
        <v>10</v>
      </c>
      <c r="T136" s="33">
        <v>10</v>
      </c>
      <c r="U136" s="33">
        <f t="shared" si="40"/>
        <v>10</v>
      </c>
      <c r="V136" s="33">
        <v>7.5</v>
      </c>
      <c r="W136" s="33">
        <v>6.666666666666667</v>
      </c>
      <c r="X136" s="33">
        <f>AVERAGE(Table1323[[#This Row],[4A Freedom to establish religious organizations]:[4B Autonomy of religious organizations]])</f>
        <v>7.0833333333333339</v>
      </c>
      <c r="Y136" s="33">
        <v>10</v>
      </c>
      <c r="Z136" s="33">
        <v>7.5</v>
      </c>
      <c r="AA136" s="33">
        <v>10</v>
      </c>
      <c r="AB136" s="33">
        <v>6.666666666666667</v>
      </c>
      <c r="AC136" s="33">
        <v>6.666666666666667</v>
      </c>
      <c r="AD136" s="33">
        <f>AVERAGE(Table1323[[#This Row],[5Ci Political parties]:[5Ciii Educational, sporting and cultural organizations]])</f>
        <v>7.7777777777777786</v>
      </c>
      <c r="AE136" s="33">
        <v>7.5</v>
      </c>
      <c r="AF136" s="33">
        <v>7.5</v>
      </c>
      <c r="AG136" s="33">
        <v>10</v>
      </c>
      <c r="AH136" s="33">
        <f>AVERAGE(Table1323[[#This Row],[5Di Political parties]:[5Diii Educational, sporting and cultural organizations5]])</f>
        <v>8.3333333333333339</v>
      </c>
      <c r="AI136" s="33">
        <f>AVERAGE(Y136,Z136,AD136,AH136)</f>
        <v>8.4027777777777786</v>
      </c>
      <c r="AJ136" s="14">
        <v>10</v>
      </c>
      <c r="AK136" s="15">
        <v>7.666666666666667</v>
      </c>
      <c r="AL136" s="15">
        <v>7.75</v>
      </c>
      <c r="AM136" s="15">
        <v>10</v>
      </c>
      <c r="AN136" s="15">
        <v>10</v>
      </c>
      <c r="AO136" s="15">
        <f>AVERAGE(Table1323[[#This Row],[6Di Access to foreign television (cable/ satellite)]:[6Dii Access to foreign newspapers]])</f>
        <v>10</v>
      </c>
      <c r="AP136" s="15">
        <v>10</v>
      </c>
      <c r="AQ136" s="33">
        <f t="shared" si="41"/>
        <v>9.0833333333333339</v>
      </c>
      <c r="AR136" s="33">
        <v>10</v>
      </c>
      <c r="AS136" s="33" t="s">
        <v>49</v>
      </c>
      <c r="AT136" s="33" t="s">
        <v>49</v>
      </c>
      <c r="AU136" s="33" t="s">
        <v>49</v>
      </c>
      <c r="AV136" s="33">
        <f t="shared" si="42"/>
        <v>10</v>
      </c>
      <c r="AW136" s="35">
        <f>AVERAGE(Table1323[[#This Row],[RULE OF LAW]],Table1323[[#This Row],[SECURITY &amp; SAFETY]],Table1323[[#This Row],[PERSONAL FREEDOM (minus S&amp;S and RoL)]],Table1323[[#This Row],[PERSONAL FREEDOM (minus S&amp;S and RoL)]])</f>
        <v>8.1771035277777777</v>
      </c>
      <c r="AX136" s="36">
        <v>7.66</v>
      </c>
      <c r="AY136" s="37">
        <f>AVERAGE(Table1323[[#This Row],[PERSONAL FREEDOM]:[ECONOMIC FREEDOM]])</f>
        <v>7.9185517638888889</v>
      </c>
      <c r="AZ136" s="38">
        <f t="shared" si="43"/>
        <v>39</v>
      </c>
      <c r="BA136" s="39">
        <f t="shared" si="44"/>
        <v>7.92</v>
      </c>
      <c r="BB136" s="35">
        <f>Table1323[[#This Row],[1 Rule of Law]]</f>
        <v>6.8598029999999994</v>
      </c>
      <c r="BC136" s="35">
        <f>Table1323[[#This Row],[2 Security &amp; Safety]]</f>
        <v>8.0208333333333339</v>
      </c>
      <c r="BD136" s="35">
        <f t="shared" si="45"/>
        <v>8.9138888888888896</v>
      </c>
    </row>
    <row r="137" spans="1:56" ht="15" customHeight="1" x14ac:dyDescent="0.2">
      <c r="A137" s="32" t="s">
        <v>164</v>
      </c>
      <c r="B137" s="33" t="s">
        <v>49</v>
      </c>
      <c r="C137" s="33" t="s">
        <v>49</v>
      </c>
      <c r="D137" s="33" t="s">
        <v>49</v>
      </c>
      <c r="E137" s="33">
        <v>3.8804620000000001</v>
      </c>
      <c r="F137" s="33">
        <v>9.0400000000000009</v>
      </c>
      <c r="G137" s="33">
        <v>10</v>
      </c>
      <c r="H137" s="33">
        <v>5.2509971573341252</v>
      </c>
      <c r="I137" s="33">
        <v>2.5</v>
      </c>
      <c r="J137" s="33">
        <v>9.8061631492789445</v>
      </c>
      <c r="K137" s="33">
        <v>9.2731118097960383</v>
      </c>
      <c r="L137" s="33">
        <f>AVERAGE(Table1323[[#This Row],[2Bi Disappearance]:[2Bv Terrorism Injured ]])</f>
        <v>7.3660544232818213</v>
      </c>
      <c r="M137" s="33">
        <v>10</v>
      </c>
      <c r="N137" s="33">
        <v>10</v>
      </c>
      <c r="O137" s="34">
        <v>5</v>
      </c>
      <c r="P137" s="34">
        <f>AVERAGE(Table1323[[#This Row],[2Ci Female Genital Mutilation]:[2Ciii Equal Inheritance Rights]])</f>
        <v>8.3333333333333339</v>
      </c>
      <c r="Q137" s="33">
        <f t="shared" si="39"/>
        <v>8.2464625855383868</v>
      </c>
      <c r="R137" s="33">
        <v>10</v>
      </c>
      <c r="S137" s="33">
        <v>10</v>
      </c>
      <c r="T137" s="33">
        <v>10</v>
      </c>
      <c r="U137" s="33">
        <f t="shared" si="40"/>
        <v>10</v>
      </c>
      <c r="V137" s="33" t="s">
        <v>49</v>
      </c>
      <c r="W137" s="33" t="s">
        <v>49</v>
      </c>
      <c r="X137" s="33" t="s">
        <v>49</v>
      </c>
      <c r="Y137" s="33" t="s">
        <v>49</v>
      </c>
      <c r="Z137" s="33" t="s">
        <v>49</v>
      </c>
      <c r="AA137" s="33" t="s">
        <v>49</v>
      </c>
      <c r="AB137" s="33" t="s">
        <v>49</v>
      </c>
      <c r="AC137" s="33" t="s">
        <v>49</v>
      </c>
      <c r="AD137" s="33" t="s">
        <v>49</v>
      </c>
      <c r="AE137" s="33" t="s">
        <v>49</v>
      </c>
      <c r="AF137" s="33" t="s">
        <v>49</v>
      </c>
      <c r="AG137" s="33" t="s">
        <v>49</v>
      </c>
      <c r="AH137" s="33" t="s">
        <v>49</v>
      </c>
      <c r="AI137" s="33" t="s">
        <v>49</v>
      </c>
      <c r="AJ137" s="14">
        <v>10</v>
      </c>
      <c r="AK137" s="15">
        <v>1.6666666666666667</v>
      </c>
      <c r="AL137" s="15">
        <v>3</v>
      </c>
      <c r="AM137" s="15" t="s">
        <v>49</v>
      </c>
      <c r="AN137" s="15" t="s">
        <v>49</v>
      </c>
      <c r="AO137" s="15" t="s">
        <v>49</v>
      </c>
      <c r="AP137" s="15" t="s">
        <v>49</v>
      </c>
      <c r="AQ137" s="33">
        <f t="shared" si="41"/>
        <v>4.8888888888888884</v>
      </c>
      <c r="AR137" s="33">
        <v>10</v>
      </c>
      <c r="AS137" s="33">
        <v>10</v>
      </c>
      <c r="AT137" s="33">
        <v>10</v>
      </c>
      <c r="AU137" s="33">
        <f t="shared" ref="AU137:AU154" si="46">AVERAGE(AS137:AT137)</f>
        <v>10</v>
      </c>
      <c r="AV137" s="33">
        <f t="shared" si="42"/>
        <v>10</v>
      </c>
      <c r="AW137" s="35">
        <f>AVERAGE(Table1323[[#This Row],[RULE OF LAW]],Table1323[[#This Row],[SECURITY &amp; SAFETY]],Table1323[[#This Row],[PERSONAL FREEDOM (minus S&amp;S and RoL)]],Table1323[[#This Row],[PERSONAL FREEDOM (minus S&amp;S and RoL)]])</f>
        <v>7.1798792945327445</v>
      </c>
      <c r="AX137" s="36">
        <v>6.33</v>
      </c>
      <c r="AY137" s="37">
        <f>AVERAGE(Table1323[[#This Row],[PERSONAL FREEDOM]:[ECONOMIC FREEDOM]])</f>
        <v>6.7549396472663723</v>
      </c>
      <c r="AZ137" s="38">
        <f t="shared" si="43"/>
        <v>91</v>
      </c>
      <c r="BA137" s="39">
        <f t="shared" si="44"/>
        <v>6.75</v>
      </c>
      <c r="BB137" s="35">
        <f>Table1323[[#This Row],[1 Rule of Law]]</f>
        <v>3.8804620000000001</v>
      </c>
      <c r="BC137" s="35">
        <f>Table1323[[#This Row],[2 Security &amp; Safety]]</f>
        <v>8.2464625855383868</v>
      </c>
      <c r="BD137" s="35">
        <f t="shared" si="45"/>
        <v>8.2962962962962958</v>
      </c>
    </row>
    <row r="138" spans="1:56" ht="15" customHeight="1" x14ac:dyDescent="0.2">
      <c r="A138" s="32" t="s">
        <v>137</v>
      </c>
      <c r="B138" s="33">
        <v>4.3333333333333339</v>
      </c>
      <c r="C138" s="33">
        <v>4.8477860522136647</v>
      </c>
      <c r="D138" s="33">
        <v>4.8737149278533538</v>
      </c>
      <c r="E138" s="33">
        <v>4.6999999999999993</v>
      </c>
      <c r="F138" s="33">
        <v>4.9200000000000008</v>
      </c>
      <c r="G138" s="33">
        <v>10</v>
      </c>
      <c r="H138" s="33">
        <v>10</v>
      </c>
      <c r="I138" s="33">
        <v>7.5</v>
      </c>
      <c r="J138" s="33">
        <v>10</v>
      </c>
      <c r="K138" s="33">
        <v>10</v>
      </c>
      <c r="L138" s="33">
        <f>AVERAGE(Table1323[[#This Row],[2Bi Disappearance]:[2Bv Terrorism Injured ]])</f>
        <v>9.5</v>
      </c>
      <c r="M138" s="33">
        <v>8.5</v>
      </c>
      <c r="N138" s="33">
        <v>10</v>
      </c>
      <c r="O138" s="34">
        <v>5</v>
      </c>
      <c r="P138" s="34">
        <f>AVERAGE(Table1323[[#This Row],[2Ci Female Genital Mutilation]:[2Ciii Equal Inheritance Rights]])</f>
        <v>7.833333333333333</v>
      </c>
      <c r="Q138" s="33">
        <f t="shared" si="39"/>
        <v>7.4177777777777782</v>
      </c>
      <c r="R138" s="33">
        <v>10</v>
      </c>
      <c r="S138" s="33">
        <v>5</v>
      </c>
      <c r="T138" s="33">
        <v>10</v>
      </c>
      <c r="U138" s="33">
        <f t="shared" si="40"/>
        <v>8.3333333333333339</v>
      </c>
      <c r="V138" s="33">
        <v>7.5</v>
      </c>
      <c r="W138" s="33">
        <v>10</v>
      </c>
      <c r="X138" s="33">
        <f>AVERAGE(Table1323[[#This Row],[4A Freedom to establish religious organizations]:[4B Autonomy of religious organizations]])</f>
        <v>8.75</v>
      </c>
      <c r="Y138" s="33">
        <v>7.5</v>
      </c>
      <c r="Z138" s="33">
        <v>7.5</v>
      </c>
      <c r="AA138" s="33">
        <v>6.666666666666667</v>
      </c>
      <c r="AB138" s="33">
        <v>6.666666666666667</v>
      </c>
      <c r="AC138" s="33">
        <v>6.666666666666667</v>
      </c>
      <c r="AD138" s="33">
        <f>AVERAGE(Table1323[[#This Row],[5Ci Political parties]:[5Ciii Educational, sporting and cultural organizations]])</f>
        <v>6.666666666666667</v>
      </c>
      <c r="AE138" s="33">
        <v>5</v>
      </c>
      <c r="AF138" s="33">
        <v>7.5</v>
      </c>
      <c r="AG138" s="33">
        <v>10</v>
      </c>
      <c r="AH138" s="33">
        <f>AVERAGE(Table1323[[#This Row],[5Di Political parties]:[5Diii Educational, sporting and cultural organizations5]])</f>
        <v>7.5</v>
      </c>
      <c r="AI138" s="33">
        <f>AVERAGE(Y138,Z138,AD138,AH138)</f>
        <v>7.291666666666667</v>
      </c>
      <c r="AJ138" s="14">
        <v>10</v>
      </c>
      <c r="AK138" s="15">
        <v>4.666666666666667</v>
      </c>
      <c r="AL138" s="15">
        <v>5.25</v>
      </c>
      <c r="AM138" s="15">
        <v>6.666666666666667</v>
      </c>
      <c r="AN138" s="15">
        <v>3.3333333333333335</v>
      </c>
      <c r="AO138" s="15">
        <f>AVERAGE(Table1323[[#This Row],[6Di Access to foreign television (cable/ satellite)]:[6Dii Access to foreign newspapers]])</f>
        <v>5</v>
      </c>
      <c r="AP138" s="15">
        <v>10</v>
      </c>
      <c r="AQ138" s="33">
        <f t="shared" si="41"/>
        <v>6.9833333333333343</v>
      </c>
      <c r="AR138" s="33">
        <v>5</v>
      </c>
      <c r="AS138" s="33">
        <v>0</v>
      </c>
      <c r="AT138" s="33">
        <v>0</v>
      </c>
      <c r="AU138" s="33">
        <f t="shared" si="46"/>
        <v>0</v>
      </c>
      <c r="AV138" s="33">
        <f t="shared" si="42"/>
        <v>2.5</v>
      </c>
      <c r="AW138" s="35">
        <f>AVERAGE(Table1323[[#This Row],[RULE OF LAW]],Table1323[[#This Row],[SECURITY &amp; SAFETY]],Table1323[[#This Row],[PERSONAL FREEDOM (minus S&amp;S and RoL)]],Table1323[[#This Row],[PERSONAL FREEDOM (minus S&amp;S and RoL)]])</f>
        <v>6.4152777777777779</v>
      </c>
      <c r="AX138" s="36">
        <v>6.78</v>
      </c>
      <c r="AY138" s="37">
        <f>AVERAGE(Table1323[[#This Row],[PERSONAL FREEDOM]:[ECONOMIC FREEDOM]])</f>
        <v>6.5976388888888895</v>
      </c>
      <c r="AZ138" s="38">
        <f t="shared" si="43"/>
        <v>99</v>
      </c>
      <c r="BA138" s="39">
        <f t="shared" si="44"/>
        <v>6.6</v>
      </c>
      <c r="BB138" s="35">
        <f>Table1323[[#This Row],[1 Rule of Law]]</f>
        <v>4.6999999999999993</v>
      </c>
      <c r="BC138" s="35">
        <f>Table1323[[#This Row],[2 Security &amp; Safety]]</f>
        <v>7.4177777777777782</v>
      </c>
      <c r="BD138" s="35">
        <f t="shared" si="45"/>
        <v>6.7716666666666665</v>
      </c>
    </row>
    <row r="139" spans="1:56" ht="15" customHeight="1" x14ac:dyDescent="0.2">
      <c r="A139" s="32" t="s">
        <v>147</v>
      </c>
      <c r="B139" s="33">
        <v>6.4333333333333336</v>
      </c>
      <c r="C139" s="33">
        <v>4.3208545453908878</v>
      </c>
      <c r="D139" s="33">
        <v>5.9274172742438811</v>
      </c>
      <c r="E139" s="33">
        <v>5.6000000000000005</v>
      </c>
      <c r="F139" s="33">
        <v>7.8000000000000007</v>
      </c>
      <c r="G139" s="33">
        <v>5</v>
      </c>
      <c r="H139" s="33">
        <v>9.6720784998548126</v>
      </c>
      <c r="I139" s="33">
        <v>5</v>
      </c>
      <c r="J139" s="33">
        <v>9.2573542496711934</v>
      </c>
      <c r="K139" s="33">
        <v>9.094357974599026</v>
      </c>
      <c r="L139" s="33">
        <f>AVERAGE(Table1323[[#This Row],[2Bi Disappearance]:[2Bv Terrorism Injured ]])</f>
        <v>7.6047581448250074</v>
      </c>
      <c r="M139" s="33">
        <v>10</v>
      </c>
      <c r="N139" s="33">
        <v>10</v>
      </c>
      <c r="O139" s="34">
        <v>10</v>
      </c>
      <c r="P139" s="34">
        <f>AVERAGE(Table1323[[#This Row],[2Ci Female Genital Mutilation]:[2Ciii Equal Inheritance Rights]])</f>
        <v>10</v>
      </c>
      <c r="Q139" s="33">
        <f t="shared" si="39"/>
        <v>8.46825271494167</v>
      </c>
      <c r="R139" s="33">
        <v>10</v>
      </c>
      <c r="S139" s="33">
        <v>10</v>
      </c>
      <c r="T139" s="33">
        <v>10</v>
      </c>
      <c r="U139" s="33">
        <f t="shared" si="40"/>
        <v>10</v>
      </c>
      <c r="V139" s="33">
        <v>7.5</v>
      </c>
      <c r="W139" s="33">
        <v>10</v>
      </c>
      <c r="X139" s="33">
        <f>AVERAGE(Table1323[[#This Row],[4A Freedom to establish religious organizations]:[4B Autonomy of religious organizations]])</f>
        <v>8.75</v>
      </c>
      <c r="Y139" s="33">
        <v>7.5</v>
      </c>
      <c r="Z139" s="33">
        <v>10</v>
      </c>
      <c r="AA139" s="33">
        <v>6.666666666666667</v>
      </c>
      <c r="AB139" s="33">
        <v>6.666666666666667</v>
      </c>
      <c r="AC139" s="33">
        <v>10</v>
      </c>
      <c r="AD139" s="33">
        <f>AVERAGE(Table1323[[#This Row],[5Ci Political parties]:[5Ciii Educational, sporting and cultural organizations]])</f>
        <v>7.7777777777777786</v>
      </c>
      <c r="AE139" s="33">
        <v>7.5</v>
      </c>
      <c r="AF139" s="33">
        <v>7.5</v>
      </c>
      <c r="AG139" s="33">
        <v>10</v>
      </c>
      <c r="AH139" s="33">
        <f>AVERAGE(Table1323[[#This Row],[5Di Political parties]:[5Diii Educational, sporting and cultural organizations5]])</f>
        <v>8.3333333333333339</v>
      </c>
      <c r="AI139" s="33">
        <f>AVERAGE(Y139,Z139,AD139,AH139)</f>
        <v>8.4027777777777786</v>
      </c>
      <c r="AJ139" s="14">
        <v>7.1065749987189362</v>
      </c>
      <c r="AK139" s="15">
        <v>4.666666666666667</v>
      </c>
      <c r="AL139" s="15">
        <v>3.25</v>
      </c>
      <c r="AM139" s="15">
        <v>10</v>
      </c>
      <c r="AN139" s="15">
        <v>6.666666666666667</v>
      </c>
      <c r="AO139" s="15">
        <f>AVERAGE(Table1323[[#This Row],[6Di Access to foreign television (cable/ satellite)]:[6Dii Access to foreign newspapers]])</f>
        <v>8.3333333333333339</v>
      </c>
      <c r="AP139" s="15">
        <v>3.3333333333333335</v>
      </c>
      <c r="AQ139" s="33">
        <f t="shared" si="41"/>
        <v>5.337981666410454</v>
      </c>
      <c r="AR139" s="33">
        <v>10</v>
      </c>
      <c r="AS139" s="33">
        <v>10</v>
      </c>
      <c r="AT139" s="33">
        <v>10</v>
      </c>
      <c r="AU139" s="33">
        <f t="shared" si="46"/>
        <v>10</v>
      </c>
      <c r="AV139" s="33">
        <f t="shared" si="42"/>
        <v>10</v>
      </c>
      <c r="AW139" s="35">
        <f>AVERAGE(Table1323[[#This Row],[RULE OF LAW]],Table1323[[#This Row],[SECURITY &amp; SAFETY]],Table1323[[#This Row],[PERSONAL FREEDOM (minus S&amp;S and RoL)]],Table1323[[#This Row],[PERSONAL FREEDOM (minus S&amp;S and RoL)]])</f>
        <v>7.7661391231542414</v>
      </c>
      <c r="AX139" s="36">
        <v>6.7</v>
      </c>
      <c r="AY139" s="37">
        <f>AVERAGE(Table1323[[#This Row],[PERSONAL FREEDOM]:[ECONOMIC FREEDOM]])</f>
        <v>7.2330695615771212</v>
      </c>
      <c r="AZ139" s="38">
        <f t="shared" si="43"/>
        <v>61</v>
      </c>
      <c r="BA139" s="39">
        <f t="shared" si="44"/>
        <v>7.23</v>
      </c>
      <c r="BB139" s="35">
        <f>Table1323[[#This Row],[1 Rule of Law]]</f>
        <v>5.6000000000000005</v>
      </c>
      <c r="BC139" s="35">
        <f>Table1323[[#This Row],[2 Security &amp; Safety]]</f>
        <v>8.46825271494167</v>
      </c>
      <c r="BD139" s="35">
        <f t="shared" si="45"/>
        <v>8.4981518888376453</v>
      </c>
    </row>
    <row r="140" spans="1:56" ht="15" customHeight="1" x14ac:dyDescent="0.2">
      <c r="A140" s="32" t="s">
        <v>188</v>
      </c>
      <c r="B140" s="33" t="s">
        <v>49</v>
      </c>
      <c r="C140" s="33" t="s">
        <v>49</v>
      </c>
      <c r="D140" s="33" t="s">
        <v>49</v>
      </c>
      <c r="E140" s="33">
        <v>4.2477780000000003</v>
      </c>
      <c r="F140" s="33">
        <v>5.88</v>
      </c>
      <c r="G140" s="33">
        <v>10</v>
      </c>
      <c r="H140" s="33">
        <v>10</v>
      </c>
      <c r="I140" s="33">
        <v>7.5</v>
      </c>
      <c r="J140" s="33">
        <v>10</v>
      </c>
      <c r="K140" s="33">
        <v>10</v>
      </c>
      <c r="L140" s="33">
        <f>AVERAGE(Table1323[[#This Row],[2Bi Disappearance]:[2Bv Terrorism Injured ]])</f>
        <v>9.5</v>
      </c>
      <c r="M140" s="33">
        <v>8.8000000000000007</v>
      </c>
      <c r="N140" s="33">
        <v>10</v>
      </c>
      <c r="O140" s="34">
        <v>0</v>
      </c>
      <c r="P140" s="34">
        <f>AVERAGE(Table1323[[#This Row],[2Ci Female Genital Mutilation]:[2Ciii Equal Inheritance Rights]])</f>
        <v>6.2666666666666666</v>
      </c>
      <c r="Q140" s="33">
        <f t="shared" si="39"/>
        <v>7.2155555555555546</v>
      </c>
      <c r="R140" s="33">
        <v>5</v>
      </c>
      <c r="S140" s="33">
        <v>0</v>
      </c>
      <c r="T140" s="33">
        <v>10</v>
      </c>
      <c r="U140" s="33">
        <f t="shared" si="40"/>
        <v>5</v>
      </c>
      <c r="V140" s="33">
        <v>7.5</v>
      </c>
      <c r="W140" s="33">
        <v>6.666666666666667</v>
      </c>
      <c r="X140" s="33">
        <f>AVERAGE(Table1323[[#This Row],[4A Freedom to establish religious organizations]:[4B Autonomy of religious organizations]])</f>
        <v>7.0833333333333339</v>
      </c>
      <c r="Y140" s="33">
        <v>10</v>
      </c>
      <c r="Z140" s="33">
        <v>5</v>
      </c>
      <c r="AA140" s="33">
        <v>6.666666666666667</v>
      </c>
      <c r="AB140" s="33">
        <v>3.3333333333333335</v>
      </c>
      <c r="AC140" s="33">
        <v>3.3333333333333335</v>
      </c>
      <c r="AD140" s="33">
        <f>AVERAGE(Table1323[[#This Row],[5Ci Political parties]:[5Ciii Educational, sporting and cultural organizations]])</f>
        <v>4.4444444444444446</v>
      </c>
      <c r="AE140" s="33">
        <v>7.5</v>
      </c>
      <c r="AF140" s="33">
        <v>5</v>
      </c>
      <c r="AG140" s="33">
        <v>5</v>
      </c>
      <c r="AH140" s="33">
        <f>AVERAGE(Table1323[[#This Row],[5Di Political parties]:[5Diii Educational, sporting and cultural organizations5]])</f>
        <v>5.833333333333333</v>
      </c>
      <c r="AI140" s="33">
        <f>AVERAGE(Y140,Z140,AD140,AH140)</f>
        <v>6.3194444444444438</v>
      </c>
      <c r="AJ140" s="14">
        <v>10</v>
      </c>
      <c r="AK140" s="15">
        <v>2.3333333333333335</v>
      </c>
      <c r="AL140" s="15">
        <v>3.25</v>
      </c>
      <c r="AM140" s="15">
        <v>6.666666666666667</v>
      </c>
      <c r="AN140" s="15">
        <v>6.666666666666667</v>
      </c>
      <c r="AO140" s="15">
        <f>AVERAGE(Table1323[[#This Row],[6Di Access to foreign television (cable/ satellite)]:[6Dii Access to foreign newspapers]])</f>
        <v>6.666666666666667</v>
      </c>
      <c r="AP140" s="15">
        <v>10</v>
      </c>
      <c r="AQ140" s="33">
        <f t="shared" si="41"/>
        <v>6.45</v>
      </c>
      <c r="AR140" s="33">
        <v>5</v>
      </c>
      <c r="AS140" s="33">
        <v>0</v>
      </c>
      <c r="AT140" s="33">
        <v>0</v>
      </c>
      <c r="AU140" s="33">
        <f t="shared" si="46"/>
        <v>0</v>
      </c>
      <c r="AV140" s="33">
        <f t="shared" si="42"/>
        <v>2.5</v>
      </c>
      <c r="AW140" s="35">
        <f>AVERAGE(Table1323[[#This Row],[RULE OF LAW]],Table1323[[#This Row],[SECURITY &amp; SAFETY]],Table1323[[#This Row],[PERSONAL FREEDOM (minus S&amp;S and RoL)]],Table1323[[#This Row],[PERSONAL FREEDOM (minus S&amp;S and RoL)]])</f>
        <v>5.6011111666666658</v>
      </c>
      <c r="AX140" s="36">
        <v>5.56</v>
      </c>
      <c r="AY140" s="37">
        <f>AVERAGE(Table1323[[#This Row],[PERSONAL FREEDOM]:[ECONOMIC FREEDOM]])</f>
        <v>5.5805555833333322</v>
      </c>
      <c r="AZ140" s="38">
        <f t="shared" si="43"/>
        <v>138</v>
      </c>
      <c r="BA140" s="39">
        <f t="shared" si="44"/>
        <v>5.58</v>
      </c>
      <c r="BB140" s="35">
        <f>Table1323[[#This Row],[1 Rule of Law]]</f>
        <v>4.2477780000000003</v>
      </c>
      <c r="BC140" s="35">
        <f>Table1323[[#This Row],[2 Security &amp; Safety]]</f>
        <v>7.2155555555555546</v>
      </c>
      <c r="BD140" s="35">
        <f t="shared" si="45"/>
        <v>5.4705555555555545</v>
      </c>
    </row>
    <row r="141" spans="1:56" ht="15" customHeight="1" x14ac:dyDescent="0.2">
      <c r="A141" s="32" t="s">
        <v>124</v>
      </c>
      <c r="B141" s="33" t="s">
        <v>49</v>
      </c>
      <c r="C141" s="33" t="s">
        <v>49</v>
      </c>
      <c r="D141" s="33" t="s">
        <v>49</v>
      </c>
      <c r="E141" s="33">
        <v>5.2000789999999997</v>
      </c>
      <c r="F141" s="33">
        <v>0</v>
      </c>
      <c r="G141" s="33">
        <v>10</v>
      </c>
      <c r="H141" s="33">
        <v>10</v>
      </c>
      <c r="I141" s="33">
        <v>7.5</v>
      </c>
      <c r="J141" s="33">
        <v>10</v>
      </c>
      <c r="K141" s="33">
        <v>10</v>
      </c>
      <c r="L141" s="33">
        <f>AVERAGE(Table1323[[#This Row],[2Bi Disappearance]:[2Bv Terrorism Injured ]])</f>
        <v>9.5</v>
      </c>
      <c r="M141" s="33">
        <v>10</v>
      </c>
      <c r="N141" s="33">
        <v>7.5</v>
      </c>
      <c r="O141" s="34">
        <v>5</v>
      </c>
      <c r="P141" s="34">
        <f>AVERAGE(Table1323[[#This Row],[2Ci Female Genital Mutilation]:[2Ciii Equal Inheritance Rights]])</f>
        <v>7.5</v>
      </c>
      <c r="Q141" s="33">
        <f t="shared" si="39"/>
        <v>5.666666666666667</v>
      </c>
      <c r="R141" s="33">
        <v>10</v>
      </c>
      <c r="S141" s="33">
        <v>10</v>
      </c>
      <c r="T141" s="33">
        <v>10</v>
      </c>
      <c r="U141" s="33">
        <f t="shared" si="40"/>
        <v>10</v>
      </c>
      <c r="V141" s="33" t="s">
        <v>49</v>
      </c>
      <c r="W141" s="33" t="s">
        <v>49</v>
      </c>
      <c r="X141" s="33" t="s">
        <v>49</v>
      </c>
      <c r="Y141" s="33" t="s">
        <v>49</v>
      </c>
      <c r="Z141" s="33" t="s">
        <v>49</v>
      </c>
      <c r="AA141" s="33" t="s">
        <v>49</v>
      </c>
      <c r="AB141" s="33" t="s">
        <v>49</v>
      </c>
      <c r="AC141" s="33" t="s">
        <v>49</v>
      </c>
      <c r="AD141" s="33" t="s">
        <v>49</v>
      </c>
      <c r="AE141" s="33" t="s">
        <v>49</v>
      </c>
      <c r="AF141" s="33" t="s">
        <v>49</v>
      </c>
      <c r="AG141" s="33" t="s">
        <v>49</v>
      </c>
      <c r="AH141" s="33" t="s">
        <v>49</v>
      </c>
      <c r="AI141" s="33" t="s">
        <v>49</v>
      </c>
      <c r="AJ141" s="14">
        <v>10</v>
      </c>
      <c r="AK141" s="15">
        <v>8</v>
      </c>
      <c r="AL141" s="15">
        <v>7.5</v>
      </c>
      <c r="AM141" s="15" t="s">
        <v>49</v>
      </c>
      <c r="AN141" s="15" t="s">
        <v>49</v>
      </c>
      <c r="AO141" s="15" t="s">
        <v>49</v>
      </c>
      <c r="AP141" s="15" t="s">
        <v>49</v>
      </c>
      <c r="AQ141" s="33">
        <f t="shared" si="41"/>
        <v>8.5</v>
      </c>
      <c r="AR141" s="33">
        <v>10</v>
      </c>
      <c r="AS141" s="33">
        <v>0</v>
      </c>
      <c r="AT141" s="33">
        <v>0</v>
      </c>
      <c r="AU141" s="33">
        <f t="shared" si="46"/>
        <v>0</v>
      </c>
      <c r="AV141" s="33">
        <f t="shared" si="42"/>
        <v>5</v>
      </c>
      <c r="AW141" s="35">
        <f>AVERAGE(Table1323[[#This Row],[RULE OF LAW]],Table1323[[#This Row],[SECURITY &amp; SAFETY]],Table1323[[#This Row],[PERSONAL FREEDOM (minus S&amp;S and RoL)]],Table1323[[#This Row],[PERSONAL FREEDOM (minus S&amp;S and RoL)]])</f>
        <v>6.6333530833333327</v>
      </c>
      <c r="AX141" s="36">
        <v>6.97</v>
      </c>
      <c r="AY141" s="37">
        <f>AVERAGE(Table1323[[#This Row],[PERSONAL FREEDOM]:[ECONOMIC FREEDOM]])</f>
        <v>6.8016765416666658</v>
      </c>
      <c r="AZ141" s="38">
        <f t="shared" si="43"/>
        <v>86</v>
      </c>
      <c r="BA141" s="39">
        <f t="shared" si="44"/>
        <v>6.8</v>
      </c>
      <c r="BB141" s="35">
        <f>Table1323[[#This Row],[1 Rule of Law]]</f>
        <v>5.2000789999999997</v>
      </c>
      <c r="BC141" s="35">
        <f>Table1323[[#This Row],[2 Security &amp; Safety]]</f>
        <v>5.666666666666667</v>
      </c>
      <c r="BD141" s="35">
        <f t="shared" si="45"/>
        <v>7.833333333333333</v>
      </c>
    </row>
    <row r="142" spans="1:56" ht="15" customHeight="1" x14ac:dyDescent="0.2">
      <c r="A142" s="32" t="s">
        <v>175</v>
      </c>
      <c r="B142" s="33">
        <v>4.9333333333333336</v>
      </c>
      <c r="C142" s="33">
        <v>5.5559579376737869</v>
      </c>
      <c r="D142" s="33">
        <v>5.2459871956282331</v>
      </c>
      <c r="E142" s="33">
        <v>5.2</v>
      </c>
      <c r="F142" s="33">
        <v>9.120000000000001</v>
      </c>
      <c r="G142" s="33">
        <v>10</v>
      </c>
      <c r="H142" s="33">
        <v>10</v>
      </c>
      <c r="I142" s="33">
        <v>2.5</v>
      </c>
      <c r="J142" s="33">
        <v>10</v>
      </c>
      <c r="K142" s="33">
        <v>10</v>
      </c>
      <c r="L142" s="33">
        <f>AVERAGE(Table1323[[#This Row],[2Bi Disappearance]:[2Bv Terrorism Injured ]])</f>
        <v>8.5</v>
      </c>
      <c r="M142" s="33">
        <v>10</v>
      </c>
      <c r="N142" s="33">
        <v>7.5</v>
      </c>
      <c r="O142" s="34">
        <v>5</v>
      </c>
      <c r="P142" s="34">
        <f>AVERAGE(Table1323[[#This Row],[2Ci Female Genital Mutilation]:[2Ciii Equal Inheritance Rights]])</f>
        <v>7.5</v>
      </c>
      <c r="Q142" s="33">
        <f t="shared" si="39"/>
        <v>8.3733333333333331</v>
      </c>
      <c r="R142" s="33">
        <v>0</v>
      </c>
      <c r="S142" s="33">
        <v>5</v>
      </c>
      <c r="T142" s="33">
        <v>10</v>
      </c>
      <c r="U142" s="33">
        <f t="shared" si="40"/>
        <v>5</v>
      </c>
      <c r="V142" s="33">
        <v>2.5</v>
      </c>
      <c r="W142" s="33">
        <v>0</v>
      </c>
      <c r="X142" s="33">
        <f>AVERAGE(Table1323[[#This Row],[4A Freedom to establish religious organizations]:[4B Autonomy of religious organizations]])</f>
        <v>1.25</v>
      </c>
      <c r="Y142" s="33">
        <v>2.5</v>
      </c>
      <c r="Z142" s="33">
        <v>2.5</v>
      </c>
      <c r="AA142" s="33">
        <v>3.3333333333333335</v>
      </c>
      <c r="AB142" s="33">
        <v>6.666666666666667</v>
      </c>
      <c r="AC142" s="33">
        <v>6.666666666666667</v>
      </c>
      <c r="AD142" s="33">
        <f>AVERAGE(Table1323[[#This Row],[5Ci Political parties]:[5Ciii Educational, sporting and cultural organizations]])</f>
        <v>5.5555555555555562</v>
      </c>
      <c r="AE142" s="33">
        <v>2.5</v>
      </c>
      <c r="AF142" s="33">
        <v>5</v>
      </c>
      <c r="AG142" s="33">
        <v>7.5</v>
      </c>
      <c r="AH142" s="33">
        <f>AVERAGE(Table1323[[#This Row],[5Di Political parties]:[5Diii Educational, sporting and cultural organizations5]])</f>
        <v>5</v>
      </c>
      <c r="AI142" s="33">
        <f t="shared" ref="AI142:AI154" si="47">AVERAGE(Y142,Z142,AD142,AH142)</f>
        <v>3.8888888888888893</v>
      </c>
      <c r="AJ142" s="14">
        <v>10</v>
      </c>
      <c r="AK142" s="15">
        <v>1</v>
      </c>
      <c r="AL142" s="15">
        <v>2.25</v>
      </c>
      <c r="AM142" s="15">
        <v>6.666666666666667</v>
      </c>
      <c r="AN142" s="15">
        <v>3.3333333333333335</v>
      </c>
      <c r="AO142" s="15">
        <f>AVERAGE(Table1323[[#This Row],[6Di Access to foreign television (cable/ satellite)]:[6Dii Access to foreign newspapers]])</f>
        <v>5</v>
      </c>
      <c r="AP142" s="15">
        <v>0</v>
      </c>
      <c r="AQ142" s="33">
        <f t="shared" si="41"/>
        <v>3.65</v>
      </c>
      <c r="AR142" s="33">
        <v>10</v>
      </c>
      <c r="AS142" s="33">
        <v>0</v>
      </c>
      <c r="AT142" s="33">
        <v>0</v>
      </c>
      <c r="AU142" s="33">
        <f t="shared" si="46"/>
        <v>0</v>
      </c>
      <c r="AV142" s="33">
        <f t="shared" si="42"/>
        <v>5</v>
      </c>
      <c r="AW142" s="35">
        <f>AVERAGE(Table1323[[#This Row],[RULE OF LAW]],Table1323[[#This Row],[SECURITY &amp; SAFETY]],Table1323[[#This Row],[PERSONAL FREEDOM (minus S&amp;S and RoL)]],Table1323[[#This Row],[PERSONAL FREEDOM (minus S&amp;S and RoL)]])</f>
        <v>5.272222222222223</v>
      </c>
      <c r="AX142" s="36">
        <v>6.65</v>
      </c>
      <c r="AY142" s="37">
        <f>AVERAGE(Table1323[[#This Row],[PERSONAL FREEDOM]:[ECONOMIC FREEDOM]])</f>
        <v>5.9611111111111121</v>
      </c>
      <c r="AZ142" s="38">
        <f t="shared" si="43"/>
        <v>124</v>
      </c>
      <c r="BA142" s="39">
        <f t="shared" si="44"/>
        <v>5.96</v>
      </c>
      <c r="BB142" s="35">
        <f>Table1323[[#This Row],[1 Rule of Law]]</f>
        <v>5.2</v>
      </c>
      <c r="BC142" s="35">
        <f>Table1323[[#This Row],[2 Security &amp; Safety]]</f>
        <v>8.3733333333333331</v>
      </c>
      <c r="BD142" s="35">
        <f t="shared" si="45"/>
        <v>3.7577777777777781</v>
      </c>
    </row>
    <row r="143" spans="1:56" ht="15" customHeight="1" x14ac:dyDescent="0.2">
      <c r="A143" s="32" t="s">
        <v>120</v>
      </c>
      <c r="B143" s="33">
        <v>4.8</v>
      </c>
      <c r="C143" s="33">
        <v>5.5175251780547461</v>
      </c>
      <c r="D143" s="33">
        <v>4.1950737665552937</v>
      </c>
      <c r="E143" s="33">
        <v>4.8</v>
      </c>
      <c r="F143" s="33">
        <v>8.92</v>
      </c>
      <c r="G143" s="33">
        <v>10</v>
      </c>
      <c r="H143" s="33">
        <v>8.4971843396986522</v>
      </c>
      <c r="I143" s="33">
        <v>2.5</v>
      </c>
      <c r="J143" s="33">
        <v>9.9404371841953729</v>
      </c>
      <c r="K143" s="33">
        <v>9.9807566287400427</v>
      </c>
      <c r="L143" s="33">
        <f>AVERAGE(Table1323[[#This Row],[2Bi Disappearance]:[2Bv Terrorism Injured ]])</f>
        <v>8.1836756305268121</v>
      </c>
      <c r="M143" s="33">
        <v>9.5</v>
      </c>
      <c r="N143" s="33">
        <v>10</v>
      </c>
      <c r="O143" s="34">
        <v>10</v>
      </c>
      <c r="P143" s="34">
        <f>AVERAGE(Table1323[[#This Row],[2Ci Female Genital Mutilation]:[2Ciii Equal Inheritance Rights]])</f>
        <v>9.8333333333333339</v>
      </c>
      <c r="Q143" s="33">
        <f t="shared" si="39"/>
        <v>8.9790029879533808</v>
      </c>
      <c r="R143" s="33">
        <v>10</v>
      </c>
      <c r="S143" s="33">
        <v>10</v>
      </c>
      <c r="T143" s="33">
        <v>10</v>
      </c>
      <c r="U143" s="33">
        <f t="shared" si="40"/>
        <v>10</v>
      </c>
      <c r="V143" s="33">
        <v>5</v>
      </c>
      <c r="W143" s="33">
        <v>3.3333333333333335</v>
      </c>
      <c r="X143" s="33">
        <f>AVERAGE(Table1323[[#This Row],[4A Freedom to establish religious organizations]:[4B Autonomy of religious organizations]])</f>
        <v>4.166666666666667</v>
      </c>
      <c r="Y143" s="33">
        <v>5</v>
      </c>
      <c r="Z143" s="33">
        <v>5</v>
      </c>
      <c r="AA143" s="33">
        <v>3.3333333333333335</v>
      </c>
      <c r="AB143" s="33">
        <v>6.666666666666667</v>
      </c>
      <c r="AC143" s="33">
        <v>6.666666666666667</v>
      </c>
      <c r="AD143" s="33">
        <f>AVERAGE(Table1323[[#This Row],[5Ci Political parties]:[5Ciii Educational, sporting and cultural organizations]])</f>
        <v>5.5555555555555562</v>
      </c>
      <c r="AE143" s="33">
        <v>7.5</v>
      </c>
      <c r="AF143" s="33">
        <v>7.5</v>
      </c>
      <c r="AG143" s="33">
        <v>7.5</v>
      </c>
      <c r="AH143" s="33">
        <f>AVERAGE(Table1323[[#This Row],[5Di Political parties]:[5Diii Educational, sporting and cultural organizations5]])</f>
        <v>7.5</v>
      </c>
      <c r="AI143" s="33">
        <f t="shared" si="47"/>
        <v>5.7638888888888893</v>
      </c>
      <c r="AJ143" s="14">
        <v>10</v>
      </c>
      <c r="AK143" s="15">
        <v>3</v>
      </c>
      <c r="AL143" s="15">
        <v>5.5</v>
      </c>
      <c r="AM143" s="15">
        <v>6.666666666666667</v>
      </c>
      <c r="AN143" s="15">
        <v>6.666666666666667</v>
      </c>
      <c r="AO143" s="15">
        <f>AVERAGE(Table1323[[#This Row],[6Di Access to foreign television (cable/ satellite)]:[6Dii Access to foreign newspapers]])</f>
        <v>6.666666666666667</v>
      </c>
      <c r="AP143" s="15">
        <v>3.3333333333333335</v>
      </c>
      <c r="AQ143" s="33">
        <f t="shared" si="41"/>
        <v>5.7</v>
      </c>
      <c r="AR143" s="33">
        <v>10</v>
      </c>
      <c r="AS143" s="33">
        <v>10</v>
      </c>
      <c r="AT143" s="33">
        <v>10</v>
      </c>
      <c r="AU143" s="33">
        <f t="shared" si="46"/>
        <v>10</v>
      </c>
      <c r="AV143" s="33">
        <f t="shared" si="42"/>
        <v>10</v>
      </c>
      <c r="AW143" s="35">
        <f>AVERAGE(Table1323[[#This Row],[RULE OF LAW]],Table1323[[#This Row],[SECURITY &amp; SAFETY]],Table1323[[#This Row],[PERSONAL FREEDOM (minus S&amp;S and RoL)]],Table1323[[#This Row],[PERSONAL FREEDOM (minus S&amp;S and RoL)]])</f>
        <v>7.0078063025439006</v>
      </c>
      <c r="AX143" s="36">
        <v>6.88</v>
      </c>
      <c r="AY143" s="37">
        <f>AVERAGE(Table1323[[#This Row],[PERSONAL FREEDOM]:[ECONOMIC FREEDOM]])</f>
        <v>6.9439031512719502</v>
      </c>
      <c r="AZ143" s="38">
        <f t="shared" si="43"/>
        <v>73</v>
      </c>
      <c r="BA143" s="39">
        <f t="shared" si="44"/>
        <v>6.94</v>
      </c>
      <c r="BB143" s="35">
        <f>Table1323[[#This Row],[1 Rule of Law]]</f>
        <v>4.8</v>
      </c>
      <c r="BC143" s="35">
        <f>Table1323[[#This Row],[2 Security &amp; Safety]]</f>
        <v>8.9790029879533808</v>
      </c>
      <c r="BD143" s="35">
        <f t="shared" si="45"/>
        <v>7.1261111111111104</v>
      </c>
    </row>
    <row r="144" spans="1:56" ht="15" customHeight="1" x14ac:dyDescent="0.2">
      <c r="A144" s="32" t="s">
        <v>145</v>
      </c>
      <c r="B144" s="33">
        <v>2.7333333333333338</v>
      </c>
      <c r="C144" s="33">
        <v>5.1281219016575106</v>
      </c>
      <c r="D144" s="33">
        <v>4.3085187284066206</v>
      </c>
      <c r="E144" s="33">
        <v>4.0999999999999996</v>
      </c>
      <c r="F144" s="33">
        <v>6.28</v>
      </c>
      <c r="G144" s="33">
        <v>10</v>
      </c>
      <c r="H144" s="33">
        <v>8.8032796002882066</v>
      </c>
      <c r="I144" s="33">
        <v>5</v>
      </c>
      <c r="J144" s="33">
        <v>9.2520497501801273</v>
      </c>
      <c r="K144" s="33">
        <v>9.5751642581023138</v>
      </c>
      <c r="L144" s="33">
        <f>AVERAGE(Table1323[[#This Row],[2Bi Disappearance]:[2Bv Terrorism Injured ]])</f>
        <v>8.5260987217141295</v>
      </c>
      <c r="M144" s="33">
        <v>9.5</v>
      </c>
      <c r="N144" s="33">
        <v>10</v>
      </c>
      <c r="O144" s="34">
        <v>0</v>
      </c>
      <c r="P144" s="34">
        <f>AVERAGE(Table1323[[#This Row],[2Ci Female Genital Mutilation]:[2Ciii Equal Inheritance Rights]])</f>
        <v>6.5</v>
      </c>
      <c r="Q144" s="33">
        <f t="shared" si="39"/>
        <v>7.1020329072380433</v>
      </c>
      <c r="R144" s="33">
        <v>5</v>
      </c>
      <c r="S144" s="33">
        <v>5</v>
      </c>
      <c r="T144" s="33">
        <v>5</v>
      </c>
      <c r="U144" s="33">
        <f t="shared" si="40"/>
        <v>5</v>
      </c>
      <c r="V144" s="33">
        <v>7.5</v>
      </c>
      <c r="W144" s="33">
        <v>3.3333333333333335</v>
      </c>
      <c r="X144" s="33">
        <f>AVERAGE(Table1323[[#This Row],[4A Freedom to establish religious organizations]:[4B Autonomy of religious organizations]])</f>
        <v>5.416666666666667</v>
      </c>
      <c r="Y144" s="33">
        <v>7.5</v>
      </c>
      <c r="Z144" s="33">
        <v>7.5</v>
      </c>
      <c r="AA144" s="33">
        <v>3.3333333333333335</v>
      </c>
      <c r="AB144" s="33">
        <v>3.3333333333333335</v>
      </c>
      <c r="AC144" s="33">
        <v>6.666666666666667</v>
      </c>
      <c r="AD144" s="33">
        <f>AVERAGE(Table1323[[#This Row],[5Ci Political parties]:[5Ciii Educational, sporting and cultural organizations]])</f>
        <v>4.4444444444444446</v>
      </c>
      <c r="AE144" s="33">
        <v>5</v>
      </c>
      <c r="AF144" s="33">
        <v>5</v>
      </c>
      <c r="AG144" s="33">
        <v>7.5</v>
      </c>
      <c r="AH144" s="33">
        <f>AVERAGE(Table1323[[#This Row],[5Di Political parties]:[5Diii Educational, sporting and cultural organizations5]])</f>
        <v>5.833333333333333</v>
      </c>
      <c r="AI144" s="33">
        <f t="shared" si="47"/>
        <v>6.3194444444444438</v>
      </c>
      <c r="AJ144" s="14">
        <v>7.0081990007205164</v>
      </c>
      <c r="AK144" s="15">
        <v>3.3333333333333335</v>
      </c>
      <c r="AL144" s="15">
        <v>5</v>
      </c>
      <c r="AM144" s="15">
        <v>10</v>
      </c>
      <c r="AN144" s="15">
        <v>10</v>
      </c>
      <c r="AO144" s="15">
        <f>AVERAGE(Table1323[[#This Row],[6Di Access to foreign television (cable/ satellite)]:[6Dii Access to foreign newspapers]])</f>
        <v>10</v>
      </c>
      <c r="AP144" s="15">
        <v>10</v>
      </c>
      <c r="AQ144" s="33">
        <f t="shared" si="41"/>
        <v>7.0683064668107702</v>
      </c>
      <c r="AR144" s="33">
        <v>5</v>
      </c>
      <c r="AS144" s="33">
        <v>0</v>
      </c>
      <c r="AT144" s="33">
        <v>0</v>
      </c>
      <c r="AU144" s="33">
        <f t="shared" si="46"/>
        <v>0</v>
      </c>
      <c r="AV144" s="33">
        <f t="shared" si="42"/>
        <v>2.5</v>
      </c>
      <c r="AW144" s="35">
        <f>AVERAGE(Table1323[[#This Row],[RULE OF LAW]],Table1323[[#This Row],[SECURITY &amp; SAFETY]],Table1323[[#This Row],[PERSONAL FREEDOM (minus S&amp;S and RoL)]],Table1323[[#This Row],[PERSONAL FREEDOM (minus S&amp;S and RoL)]])</f>
        <v>5.430949984601698</v>
      </c>
      <c r="AX144" s="36">
        <v>7.33</v>
      </c>
      <c r="AY144" s="37">
        <f>AVERAGE(Table1323[[#This Row],[PERSONAL FREEDOM]:[ECONOMIC FREEDOM]])</f>
        <v>6.380474992300849</v>
      </c>
      <c r="AZ144" s="38">
        <f t="shared" si="43"/>
        <v>114</v>
      </c>
      <c r="BA144" s="39">
        <f t="shared" si="44"/>
        <v>6.38</v>
      </c>
      <c r="BB144" s="35">
        <f>Table1323[[#This Row],[1 Rule of Law]]</f>
        <v>4.0999999999999996</v>
      </c>
      <c r="BC144" s="35">
        <f>Table1323[[#This Row],[2 Security &amp; Safety]]</f>
        <v>7.1020329072380433</v>
      </c>
      <c r="BD144" s="35">
        <f t="shared" si="45"/>
        <v>5.2608835155843767</v>
      </c>
    </row>
    <row r="145" spans="1:56" ht="15" customHeight="1" x14ac:dyDescent="0.2">
      <c r="A145" s="32" t="s">
        <v>134</v>
      </c>
      <c r="B145" s="33">
        <v>5.0999999999999996</v>
      </c>
      <c r="C145" s="33">
        <v>5.1852539745015598</v>
      </c>
      <c r="D145" s="33">
        <v>3.9324416274660572</v>
      </c>
      <c r="E145" s="33">
        <v>4.6999999999999993</v>
      </c>
      <c r="F145" s="33">
        <v>8.2799999999999994</v>
      </c>
      <c r="G145" s="33">
        <v>10</v>
      </c>
      <c r="H145" s="33">
        <v>10</v>
      </c>
      <c r="I145" s="33">
        <v>7.5</v>
      </c>
      <c r="J145" s="33">
        <v>9.9927331971534485</v>
      </c>
      <c r="K145" s="33">
        <v>9.9651193463365502</v>
      </c>
      <c r="L145" s="33">
        <f>AVERAGE(Table1323[[#This Row],[2Bi Disappearance]:[2Bv Terrorism Injured ]])</f>
        <v>9.4915705086980005</v>
      </c>
      <c r="M145" s="33">
        <v>10</v>
      </c>
      <c r="N145" s="33">
        <v>10</v>
      </c>
      <c r="O145" s="34">
        <v>10</v>
      </c>
      <c r="P145" s="34">
        <f>AVERAGE(Table1323[[#This Row],[2Ci Female Genital Mutilation]:[2Ciii Equal Inheritance Rights]])</f>
        <v>10</v>
      </c>
      <c r="Q145" s="33">
        <f t="shared" si="39"/>
        <v>9.2571901695659999</v>
      </c>
      <c r="R145" s="33">
        <v>5</v>
      </c>
      <c r="S145" s="33">
        <v>10</v>
      </c>
      <c r="T145" s="33">
        <v>10</v>
      </c>
      <c r="U145" s="33">
        <f t="shared" si="40"/>
        <v>8.3333333333333339</v>
      </c>
      <c r="V145" s="33">
        <v>10</v>
      </c>
      <c r="W145" s="33">
        <v>10</v>
      </c>
      <c r="X145" s="33">
        <f>AVERAGE(Table1323[[#This Row],[4A Freedom to establish religious organizations]:[4B Autonomy of religious organizations]])</f>
        <v>10</v>
      </c>
      <c r="Y145" s="33">
        <v>7.5</v>
      </c>
      <c r="Z145" s="33">
        <v>7.5</v>
      </c>
      <c r="AA145" s="33">
        <v>3.3333333333333335</v>
      </c>
      <c r="AB145" s="33">
        <v>3.3333333333333335</v>
      </c>
      <c r="AC145" s="33">
        <v>6.666666666666667</v>
      </c>
      <c r="AD145" s="33">
        <f>AVERAGE(Table1323[[#This Row],[5Ci Political parties]:[5Ciii Educational, sporting and cultural organizations]])</f>
        <v>4.4444444444444446</v>
      </c>
      <c r="AE145" s="33">
        <v>10</v>
      </c>
      <c r="AF145" s="33">
        <v>7.5</v>
      </c>
      <c r="AG145" s="33">
        <v>10</v>
      </c>
      <c r="AH145" s="33">
        <f>AVERAGE(Table1323[[#This Row],[5Di Political parties]:[5Diii Educational, sporting and cultural organizations5]])</f>
        <v>9.1666666666666661</v>
      </c>
      <c r="AI145" s="33">
        <f t="shared" si="47"/>
        <v>7.1527777777777768</v>
      </c>
      <c r="AJ145" s="14">
        <v>10</v>
      </c>
      <c r="AK145" s="15">
        <v>5</v>
      </c>
      <c r="AL145" s="15">
        <v>5</v>
      </c>
      <c r="AM145" s="15">
        <v>10</v>
      </c>
      <c r="AN145" s="15">
        <v>10</v>
      </c>
      <c r="AO145" s="15">
        <f>AVERAGE(Table1323[[#This Row],[6Di Access to foreign television (cable/ satellite)]:[6Dii Access to foreign newspapers]])</f>
        <v>10</v>
      </c>
      <c r="AP145" s="15">
        <v>10</v>
      </c>
      <c r="AQ145" s="33">
        <f t="shared" si="41"/>
        <v>8</v>
      </c>
      <c r="AR145" s="33">
        <v>10</v>
      </c>
      <c r="AS145" s="33">
        <v>10</v>
      </c>
      <c r="AT145" s="33">
        <v>10</v>
      </c>
      <c r="AU145" s="33">
        <f t="shared" si="46"/>
        <v>10</v>
      </c>
      <c r="AV145" s="33">
        <f t="shared" si="42"/>
        <v>10</v>
      </c>
      <c r="AW145" s="35">
        <f>AVERAGE(Table1323[[#This Row],[RULE OF LAW]],Table1323[[#This Row],[SECURITY &amp; SAFETY]],Table1323[[#This Row],[PERSONAL FREEDOM (minus S&amp;S and RoL)]],Table1323[[#This Row],[PERSONAL FREEDOM (minus S&amp;S and RoL)]])</f>
        <v>7.8379086535026108</v>
      </c>
      <c r="AX145" s="36">
        <v>5.94</v>
      </c>
      <c r="AY145" s="37">
        <f>AVERAGE(Table1323[[#This Row],[PERSONAL FREEDOM]:[ECONOMIC FREEDOM]])</f>
        <v>6.8889543267513051</v>
      </c>
      <c r="AZ145" s="38">
        <f t="shared" si="43"/>
        <v>79</v>
      </c>
      <c r="BA145" s="39">
        <f t="shared" si="44"/>
        <v>6.89</v>
      </c>
      <c r="BB145" s="35">
        <f>Table1323[[#This Row],[1 Rule of Law]]</f>
        <v>4.6999999999999993</v>
      </c>
      <c r="BC145" s="35">
        <f>Table1323[[#This Row],[2 Security &amp; Safety]]</f>
        <v>9.2571901695659999</v>
      </c>
      <c r="BD145" s="35">
        <f t="shared" si="45"/>
        <v>8.6972222222222229</v>
      </c>
    </row>
    <row r="146" spans="1:56" ht="15" customHeight="1" x14ac:dyDescent="0.2">
      <c r="A146" s="32" t="s">
        <v>185</v>
      </c>
      <c r="B146" s="33">
        <v>6.0666666666666664</v>
      </c>
      <c r="C146" s="33">
        <v>6.0370913245989186</v>
      </c>
      <c r="D146" s="33">
        <v>7.4864907726987084</v>
      </c>
      <c r="E146" s="33">
        <v>6.5</v>
      </c>
      <c r="F146" s="33">
        <v>8.9599999999999991</v>
      </c>
      <c r="G146" s="33">
        <v>10</v>
      </c>
      <c r="H146" s="33">
        <v>10</v>
      </c>
      <c r="I146" s="33">
        <v>10</v>
      </c>
      <c r="J146" s="33">
        <v>10</v>
      </c>
      <c r="K146" s="33">
        <v>10</v>
      </c>
      <c r="L146" s="33">
        <f>AVERAGE(Table1323[[#This Row],[2Bi Disappearance]:[2Bv Terrorism Injured ]])</f>
        <v>10</v>
      </c>
      <c r="M146" s="33">
        <v>7</v>
      </c>
      <c r="N146" s="33">
        <v>5</v>
      </c>
      <c r="O146" s="34">
        <v>5</v>
      </c>
      <c r="P146" s="34">
        <f>AVERAGE(Table1323[[#This Row],[2Ci Female Genital Mutilation]:[2Ciii Equal Inheritance Rights]])</f>
        <v>5.666666666666667</v>
      </c>
      <c r="Q146" s="33">
        <f t="shared" si="39"/>
        <v>8.2088888888888896</v>
      </c>
      <c r="R146" s="33">
        <v>0</v>
      </c>
      <c r="S146" s="33">
        <v>10</v>
      </c>
      <c r="T146" s="33">
        <v>5</v>
      </c>
      <c r="U146" s="33">
        <f t="shared" si="40"/>
        <v>5</v>
      </c>
      <c r="V146" s="33">
        <v>2.5</v>
      </c>
      <c r="W146" s="33">
        <v>3.3333333333333335</v>
      </c>
      <c r="X146" s="33">
        <f>AVERAGE(Table1323[[#This Row],[4A Freedom to establish religious organizations]:[4B Autonomy of religious organizations]])</f>
        <v>2.916666666666667</v>
      </c>
      <c r="Y146" s="33">
        <v>5</v>
      </c>
      <c r="Z146" s="33">
        <v>2.5</v>
      </c>
      <c r="AA146" s="33">
        <v>0</v>
      </c>
      <c r="AB146" s="33">
        <v>3.3333333333333335</v>
      </c>
      <c r="AC146" s="33">
        <v>6.666666666666667</v>
      </c>
      <c r="AD146" s="33">
        <f>AVERAGE(Table1323[[#This Row],[5Ci Political parties]:[5Ciii Educational, sporting and cultural organizations]])</f>
        <v>3.3333333333333335</v>
      </c>
      <c r="AE146" s="33">
        <v>0</v>
      </c>
      <c r="AF146" s="33">
        <v>5</v>
      </c>
      <c r="AG146" s="33">
        <v>10</v>
      </c>
      <c r="AH146" s="33">
        <f>AVERAGE(Table1323[[#This Row],[5Di Political parties]:[5Diii Educational, sporting and cultural organizations5]])</f>
        <v>5</v>
      </c>
      <c r="AI146" s="33">
        <f t="shared" si="47"/>
        <v>3.9583333333333335</v>
      </c>
      <c r="AJ146" s="14">
        <v>10</v>
      </c>
      <c r="AK146" s="15">
        <v>2.3333333333333335</v>
      </c>
      <c r="AL146" s="15">
        <v>4.25</v>
      </c>
      <c r="AM146" s="15">
        <v>10</v>
      </c>
      <c r="AN146" s="15">
        <v>6.666666666666667</v>
      </c>
      <c r="AO146" s="15">
        <f>AVERAGE(Table1323[[#This Row],[6Di Access to foreign television (cable/ satellite)]:[6Dii Access to foreign newspapers]])</f>
        <v>8.3333333333333339</v>
      </c>
      <c r="AP146" s="15">
        <v>3.3333333333333335</v>
      </c>
      <c r="AQ146" s="33">
        <f t="shared" si="41"/>
        <v>5.65</v>
      </c>
      <c r="AR146" s="33">
        <v>0</v>
      </c>
      <c r="AS146" s="33">
        <v>0</v>
      </c>
      <c r="AT146" s="33">
        <v>0</v>
      </c>
      <c r="AU146" s="33">
        <f t="shared" si="46"/>
        <v>0</v>
      </c>
      <c r="AV146" s="33">
        <f t="shared" si="42"/>
        <v>0</v>
      </c>
      <c r="AW146" s="35">
        <f>AVERAGE(Table1323[[#This Row],[RULE OF LAW]],Table1323[[#This Row],[SECURITY &amp; SAFETY]],Table1323[[#This Row],[PERSONAL FREEDOM (minus S&amp;S and RoL)]],Table1323[[#This Row],[PERSONAL FREEDOM (minus S&amp;S and RoL)]])</f>
        <v>5.4297222222222219</v>
      </c>
      <c r="AX146" s="36">
        <v>7.91</v>
      </c>
      <c r="AY146" s="37">
        <f>AVERAGE(Table1323[[#This Row],[PERSONAL FREEDOM]:[ECONOMIC FREEDOM]])</f>
        <v>6.6698611111111106</v>
      </c>
      <c r="AZ146" s="38">
        <f t="shared" si="43"/>
        <v>93</v>
      </c>
      <c r="BA146" s="39">
        <f t="shared" si="44"/>
        <v>6.67</v>
      </c>
      <c r="BB146" s="35">
        <f>Table1323[[#This Row],[1 Rule of Law]]</f>
        <v>6.5</v>
      </c>
      <c r="BC146" s="35">
        <f>Table1323[[#This Row],[2 Security &amp; Safety]]</f>
        <v>8.2088888888888896</v>
      </c>
      <c r="BD146" s="35">
        <f t="shared" si="45"/>
        <v>3.5050000000000003</v>
      </c>
    </row>
    <row r="147" spans="1:56" ht="15" customHeight="1" x14ac:dyDescent="0.2">
      <c r="A147" s="32" t="s">
        <v>54</v>
      </c>
      <c r="B147" s="33">
        <v>8.3000000000000007</v>
      </c>
      <c r="C147" s="33">
        <v>7.2354657398026054</v>
      </c>
      <c r="D147" s="33">
        <v>7.5467761711068135</v>
      </c>
      <c r="E147" s="33">
        <v>7.7</v>
      </c>
      <c r="F147" s="33">
        <v>9.5200000000000014</v>
      </c>
      <c r="G147" s="33">
        <v>10</v>
      </c>
      <c r="H147" s="33">
        <v>10</v>
      </c>
      <c r="I147" s="33">
        <v>10</v>
      </c>
      <c r="J147" s="33">
        <v>10</v>
      </c>
      <c r="K147" s="33">
        <v>9.9325439757867571</v>
      </c>
      <c r="L147" s="33">
        <f>AVERAGE(Table1323[[#This Row],[2Bi Disappearance]:[2Bv Terrorism Injured ]])</f>
        <v>9.9865087951573521</v>
      </c>
      <c r="M147" s="33">
        <v>9.5</v>
      </c>
      <c r="N147" s="33">
        <v>10</v>
      </c>
      <c r="O147" s="34">
        <v>10</v>
      </c>
      <c r="P147" s="34">
        <f>AVERAGE(Table1323[[#This Row],[2Ci Female Genital Mutilation]:[2Ciii Equal Inheritance Rights]])</f>
        <v>9.8333333333333339</v>
      </c>
      <c r="Q147" s="33">
        <f t="shared" si="39"/>
        <v>9.7799473761635625</v>
      </c>
      <c r="R147" s="33">
        <v>10</v>
      </c>
      <c r="S147" s="33">
        <v>10</v>
      </c>
      <c r="T147" s="33">
        <v>10</v>
      </c>
      <c r="U147" s="33">
        <f t="shared" si="40"/>
        <v>10</v>
      </c>
      <c r="V147" s="33">
        <v>10</v>
      </c>
      <c r="W147" s="33">
        <v>6.666666666666667</v>
      </c>
      <c r="X147" s="33">
        <f>AVERAGE(Table1323[[#This Row],[4A Freedom to establish religious organizations]:[4B Autonomy of religious organizations]])</f>
        <v>8.3333333333333339</v>
      </c>
      <c r="Y147" s="33">
        <v>10</v>
      </c>
      <c r="Z147" s="33">
        <v>10</v>
      </c>
      <c r="AA147" s="33">
        <v>10</v>
      </c>
      <c r="AB147" s="33">
        <v>10</v>
      </c>
      <c r="AC147" s="33">
        <v>10</v>
      </c>
      <c r="AD147" s="33">
        <f>AVERAGE(Table1323[[#This Row],[5Ci Political parties]:[5Ciii Educational, sporting and cultural organizations]])</f>
        <v>10</v>
      </c>
      <c r="AE147" s="33">
        <v>10</v>
      </c>
      <c r="AF147" s="33">
        <v>10</v>
      </c>
      <c r="AG147" s="33">
        <v>10</v>
      </c>
      <c r="AH147" s="33">
        <f>AVERAGE(Table1323[[#This Row],[5Di Political parties]:[5Diii Educational, sporting and cultural organizations5]])</f>
        <v>10</v>
      </c>
      <c r="AI147" s="33">
        <f t="shared" si="47"/>
        <v>10</v>
      </c>
      <c r="AJ147" s="14">
        <v>10</v>
      </c>
      <c r="AK147" s="15">
        <v>8</v>
      </c>
      <c r="AL147" s="15">
        <v>8</v>
      </c>
      <c r="AM147" s="15">
        <v>10</v>
      </c>
      <c r="AN147" s="15">
        <v>10</v>
      </c>
      <c r="AO147" s="15">
        <f>AVERAGE(Table1323[[#This Row],[6Di Access to foreign television (cable/ satellite)]:[6Dii Access to foreign newspapers]])</f>
        <v>10</v>
      </c>
      <c r="AP147" s="15">
        <v>10</v>
      </c>
      <c r="AQ147" s="33">
        <f t="shared" si="41"/>
        <v>9.1999999999999993</v>
      </c>
      <c r="AR147" s="33">
        <v>10</v>
      </c>
      <c r="AS147" s="33">
        <v>10</v>
      </c>
      <c r="AT147" s="33">
        <v>10</v>
      </c>
      <c r="AU147" s="33">
        <f t="shared" si="46"/>
        <v>10</v>
      </c>
      <c r="AV147" s="33">
        <f t="shared" si="42"/>
        <v>10</v>
      </c>
      <c r="AW147" s="35">
        <f>AVERAGE(Table1323[[#This Row],[RULE OF LAW]],Table1323[[#This Row],[SECURITY &amp; SAFETY]],Table1323[[#This Row],[PERSONAL FREEDOM (minus S&amp;S and RoL)]],Table1323[[#This Row],[PERSONAL FREEDOM (minus S&amp;S and RoL)]])</f>
        <v>9.1233201773742252</v>
      </c>
      <c r="AX147" s="36">
        <v>7.8</v>
      </c>
      <c r="AY147" s="37">
        <f>AVERAGE(Table1323[[#This Row],[PERSONAL FREEDOM]:[ECONOMIC FREEDOM]])</f>
        <v>8.4616600886871129</v>
      </c>
      <c r="AZ147" s="38">
        <f t="shared" si="43"/>
        <v>10</v>
      </c>
      <c r="BA147" s="39">
        <f t="shared" si="44"/>
        <v>8.4600000000000009</v>
      </c>
      <c r="BB147" s="35">
        <f>Table1323[[#This Row],[1 Rule of Law]]</f>
        <v>7.7</v>
      </c>
      <c r="BC147" s="35">
        <f>Table1323[[#This Row],[2 Security &amp; Safety]]</f>
        <v>9.7799473761635625</v>
      </c>
      <c r="BD147" s="35">
        <f t="shared" si="45"/>
        <v>9.5066666666666677</v>
      </c>
    </row>
    <row r="148" spans="1:56" ht="15" customHeight="1" x14ac:dyDescent="0.2">
      <c r="A148" s="32" t="s">
        <v>69</v>
      </c>
      <c r="B148" s="33">
        <v>7.2666666666666657</v>
      </c>
      <c r="C148" s="33">
        <v>6.5321267037266226</v>
      </c>
      <c r="D148" s="33">
        <v>6.5387777076705014</v>
      </c>
      <c r="E148" s="33">
        <v>6.8000000000000007</v>
      </c>
      <c r="F148" s="33">
        <v>8.120000000000001</v>
      </c>
      <c r="G148" s="33">
        <v>10</v>
      </c>
      <c r="H148" s="33">
        <v>9.7101446361348493</v>
      </c>
      <c r="I148" s="33">
        <v>10</v>
      </c>
      <c r="J148" s="33">
        <v>9.9956898830652037</v>
      </c>
      <c r="K148" s="33">
        <v>9.9890092018162662</v>
      </c>
      <c r="L148" s="33">
        <f>AVERAGE(Table1323[[#This Row],[2Bi Disappearance]:[2Bv Terrorism Injured ]])</f>
        <v>9.9389687442032635</v>
      </c>
      <c r="M148" s="33">
        <v>9.5</v>
      </c>
      <c r="N148" s="33">
        <v>10</v>
      </c>
      <c r="O148" s="34">
        <v>10</v>
      </c>
      <c r="P148" s="34">
        <f>AVERAGE(Table1323[[#This Row],[2Ci Female Genital Mutilation]:[2Ciii Equal Inheritance Rights]])</f>
        <v>9.8333333333333339</v>
      </c>
      <c r="Q148" s="33">
        <f t="shared" si="39"/>
        <v>9.2974340258455328</v>
      </c>
      <c r="R148" s="33">
        <v>10</v>
      </c>
      <c r="S148" s="33">
        <v>10</v>
      </c>
      <c r="T148" s="33">
        <v>10</v>
      </c>
      <c r="U148" s="33">
        <f t="shared" si="40"/>
        <v>10</v>
      </c>
      <c r="V148" s="33">
        <v>7.5</v>
      </c>
      <c r="W148" s="33">
        <v>10</v>
      </c>
      <c r="X148" s="33">
        <f>AVERAGE(Table1323[[#This Row],[4A Freedom to establish religious organizations]:[4B Autonomy of religious organizations]])</f>
        <v>8.75</v>
      </c>
      <c r="Y148" s="33">
        <v>10</v>
      </c>
      <c r="Z148" s="33">
        <v>10</v>
      </c>
      <c r="AA148" s="33">
        <v>6.666666666666667</v>
      </c>
      <c r="AB148" s="33">
        <v>10</v>
      </c>
      <c r="AC148" s="33">
        <v>6.666666666666667</v>
      </c>
      <c r="AD148" s="33">
        <f>AVERAGE(Table1323[[#This Row],[5Ci Political parties]:[5Ciii Educational, sporting and cultural organizations]])</f>
        <v>7.7777777777777786</v>
      </c>
      <c r="AE148" s="33">
        <v>7.5</v>
      </c>
      <c r="AF148" s="33">
        <v>7.5</v>
      </c>
      <c r="AG148" s="33">
        <v>10</v>
      </c>
      <c r="AH148" s="33">
        <f>AVERAGE(Table1323[[#This Row],[5Di Political parties]:[5Diii Educational, sporting and cultural organizations5]])</f>
        <v>8.3333333333333339</v>
      </c>
      <c r="AI148" s="33">
        <f t="shared" si="47"/>
        <v>9.0277777777777786</v>
      </c>
      <c r="AJ148" s="14">
        <v>10</v>
      </c>
      <c r="AK148" s="15">
        <v>8.3333333333333339</v>
      </c>
      <c r="AL148" s="15">
        <v>8</v>
      </c>
      <c r="AM148" s="15">
        <v>10</v>
      </c>
      <c r="AN148" s="15">
        <v>10</v>
      </c>
      <c r="AO148" s="15">
        <f>AVERAGE(Table1323[[#This Row],[6Di Access to foreign television (cable/ satellite)]:[6Dii Access to foreign newspapers]])</f>
        <v>10</v>
      </c>
      <c r="AP148" s="15">
        <v>10</v>
      </c>
      <c r="AQ148" s="33">
        <f t="shared" si="41"/>
        <v>9.2666666666666675</v>
      </c>
      <c r="AR148" s="33">
        <v>10</v>
      </c>
      <c r="AS148" s="33">
        <v>10</v>
      </c>
      <c r="AT148" s="33">
        <v>10</v>
      </c>
      <c r="AU148" s="33">
        <f t="shared" si="46"/>
        <v>10</v>
      </c>
      <c r="AV148" s="33">
        <f t="shared" si="42"/>
        <v>10</v>
      </c>
      <c r="AW148" s="35">
        <f>AVERAGE(Table1323[[#This Row],[RULE OF LAW]],Table1323[[#This Row],[SECURITY &amp; SAFETY]],Table1323[[#This Row],[PERSONAL FREEDOM (minus S&amp;S and RoL)]],Table1323[[#This Row],[PERSONAL FREEDOM (minus S&amp;S and RoL)]])</f>
        <v>8.7288029509058269</v>
      </c>
      <c r="AX148" s="36">
        <v>7.76</v>
      </c>
      <c r="AY148" s="37">
        <f>AVERAGE(Table1323[[#This Row],[PERSONAL FREEDOM]:[ECONOMIC FREEDOM]])</f>
        <v>8.2444014754529142</v>
      </c>
      <c r="AZ148" s="38">
        <f t="shared" si="43"/>
        <v>21</v>
      </c>
      <c r="BA148" s="39">
        <f t="shared" si="44"/>
        <v>8.24</v>
      </c>
      <c r="BB148" s="35">
        <f>Table1323[[#This Row],[1 Rule of Law]]</f>
        <v>6.8000000000000007</v>
      </c>
      <c r="BC148" s="35">
        <f>Table1323[[#This Row],[2 Security &amp; Safety]]</f>
        <v>9.2974340258455328</v>
      </c>
      <c r="BD148" s="35">
        <f t="shared" si="45"/>
        <v>9.4088888888888889</v>
      </c>
    </row>
    <row r="149" spans="1:56" ht="15" customHeight="1" x14ac:dyDescent="0.2">
      <c r="A149" s="32" t="s">
        <v>83</v>
      </c>
      <c r="B149" s="33">
        <v>7.033333333333335</v>
      </c>
      <c r="C149" s="33">
        <v>7.1408485274652289</v>
      </c>
      <c r="D149" s="33">
        <v>5.0352224399015615</v>
      </c>
      <c r="E149" s="33">
        <v>6.4</v>
      </c>
      <c r="F149" s="33">
        <v>7.5599999999999987</v>
      </c>
      <c r="G149" s="33">
        <v>10</v>
      </c>
      <c r="H149" s="33">
        <v>10</v>
      </c>
      <c r="I149" s="33">
        <v>10</v>
      </c>
      <c r="J149" s="33">
        <v>10</v>
      </c>
      <c r="K149" s="33">
        <v>10</v>
      </c>
      <c r="L149" s="33">
        <f>AVERAGE(Table1323[[#This Row],[2Bi Disappearance]:[2Bv Terrorism Injured ]])</f>
        <v>10</v>
      </c>
      <c r="M149" s="33">
        <v>10</v>
      </c>
      <c r="N149" s="33">
        <v>10</v>
      </c>
      <c r="O149" s="34">
        <v>10</v>
      </c>
      <c r="P149" s="34">
        <f>AVERAGE(Table1323[[#This Row],[2Ci Female Genital Mutilation]:[2Ciii Equal Inheritance Rights]])</f>
        <v>10</v>
      </c>
      <c r="Q149" s="33">
        <f t="shared" si="39"/>
        <v>9.1866666666666656</v>
      </c>
      <c r="R149" s="33">
        <v>10</v>
      </c>
      <c r="S149" s="33">
        <v>10</v>
      </c>
      <c r="T149" s="33">
        <v>10</v>
      </c>
      <c r="U149" s="33">
        <f t="shared" si="40"/>
        <v>10</v>
      </c>
      <c r="V149" s="33">
        <v>10</v>
      </c>
      <c r="W149" s="33">
        <v>10</v>
      </c>
      <c r="X149" s="33">
        <f>AVERAGE(Table1323[[#This Row],[4A Freedom to establish religious organizations]:[4B Autonomy of religious organizations]])</f>
        <v>10</v>
      </c>
      <c r="Y149" s="33">
        <v>10</v>
      </c>
      <c r="Z149" s="33">
        <v>10</v>
      </c>
      <c r="AA149" s="33">
        <v>10</v>
      </c>
      <c r="AB149" s="33">
        <v>10</v>
      </c>
      <c r="AC149" s="33">
        <v>10</v>
      </c>
      <c r="AD149" s="33">
        <f>AVERAGE(Table1323[[#This Row],[5Ci Political parties]:[5Ciii Educational, sporting and cultural organizations]])</f>
        <v>10</v>
      </c>
      <c r="AE149" s="33">
        <v>10</v>
      </c>
      <c r="AF149" s="33">
        <v>10</v>
      </c>
      <c r="AG149" s="33">
        <v>10</v>
      </c>
      <c r="AH149" s="33">
        <f>AVERAGE(Table1323[[#This Row],[5Di Political parties]:[5Diii Educational, sporting and cultural organizations5]])</f>
        <v>10</v>
      </c>
      <c r="AI149" s="33">
        <f t="shared" si="47"/>
        <v>10</v>
      </c>
      <c r="AJ149" s="14">
        <v>10</v>
      </c>
      <c r="AK149" s="15">
        <v>7.333333333333333</v>
      </c>
      <c r="AL149" s="15">
        <v>7.75</v>
      </c>
      <c r="AM149" s="15">
        <v>10</v>
      </c>
      <c r="AN149" s="15">
        <v>10</v>
      </c>
      <c r="AO149" s="15">
        <f>AVERAGE(Table1323[[#This Row],[6Di Access to foreign television (cable/ satellite)]:[6Dii Access to foreign newspapers]])</f>
        <v>10</v>
      </c>
      <c r="AP149" s="15">
        <v>10</v>
      </c>
      <c r="AQ149" s="33">
        <f t="shared" si="41"/>
        <v>9.0166666666666657</v>
      </c>
      <c r="AR149" s="33">
        <v>10</v>
      </c>
      <c r="AS149" s="33">
        <v>10</v>
      </c>
      <c r="AT149" s="33">
        <v>10</v>
      </c>
      <c r="AU149" s="33">
        <f t="shared" si="46"/>
        <v>10</v>
      </c>
      <c r="AV149" s="33">
        <f t="shared" si="42"/>
        <v>10</v>
      </c>
      <c r="AW149" s="35">
        <f>AVERAGE(Table1323[[#This Row],[RULE OF LAW]],Table1323[[#This Row],[SECURITY &amp; SAFETY]],Table1323[[#This Row],[PERSONAL FREEDOM (minus S&amp;S and RoL)]],Table1323[[#This Row],[PERSONAL FREEDOM (minus S&amp;S and RoL)]])</f>
        <v>8.7983333333333338</v>
      </c>
      <c r="AX149" s="36">
        <v>7.31</v>
      </c>
      <c r="AY149" s="37">
        <f>AVERAGE(Table1323[[#This Row],[PERSONAL FREEDOM]:[ECONOMIC FREEDOM]])</f>
        <v>8.0541666666666671</v>
      </c>
      <c r="AZ149" s="38">
        <f t="shared" si="43"/>
        <v>33</v>
      </c>
      <c r="BA149" s="39">
        <f t="shared" si="44"/>
        <v>8.0500000000000007</v>
      </c>
      <c r="BB149" s="35">
        <f>Table1323[[#This Row],[1 Rule of Law]]</f>
        <v>6.4</v>
      </c>
      <c r="BC149" s="35">
        <f>Table1323[[#This Row],[2 Security &amp; Safety]]</f>
        <v>9.1866666666666656</v>
      </c>
      <c r="BD149" s="35">
        <f t="shared" si="45"/>
        <v>9.8033333333333328</v>
      </c>
    </row>
    <row r="150" spans="1:56" ht="15" customHeight="1" x14ac:dyDescent="0.2">
      <c r="A150" s="32" t="s">
        <v>195</v>
      </c>
      <c r="B150" s="33">
        <v>3.0000000000000004</v>
      </c>
      <c r="C150" s="33">
        <v>3.7816877846120978</v>
      </c>
      <c r="D150" s="33">
        <v>2.3692389617938301</v>
      </c>
      <c r="E150" s="33">
        <v>3.1</v>
      </c>
      <c r="F150" s="33">
        <v>0</v>
      </c>
      <c r="G150" s="33">
        <v>5</v>
      </c>
      <c r="H150" s="33">
        <v>10</v>
      </c>
      <c r="I150" s="33">
        <v>5</v>
      </c>
      <c r="J150" s="33">
        <v>10</v>
      </c>
      <c r="K150" s="33">
        <v>10</v>
      </c>
      <c r="L150" s="33">
        <f>AVERAGE(Table1323[[#This Row],[2Bi Disappearance]:[2Bv Terrorism Injured ]])</f>
        <v>8</v>
      </c>
      <c r="M150" s="33">
        <v>10</v>
      </c>
      <c r="N150" s="33">
        <v>10</v>
      </c>
      <c r="O150" s="34">
        <v>10</v>
      </c>
      <c r="P150" s="34">
        <f>AVERAGE(Table1323[[#This Row],[2Ci Female Genital Mutilation]:[2Ciii Equal Inheritance Rights]])</f>
        <v>10</v>
      </c>
      <c r="Q150" s="33">
        <f t="shared" si="39"/>
        <v>6</v>
      </c>
      <c r="R150" s="33">
        <v>10</v>
      </c>
      <c r="S150" s="33">
        <v>10</v>
      </c>
      <c r="T150" s="33">
        <v>10</v>
      </c>
      <c r="U150" s="33">
        <f t="shared" si="40"/>
        <v>10</v>
      </c>
      <c r="V150" s="33">
        <v>7.5</v>
      </c>
      <c r="W150" s="33">
        <v>6.666666666666667</v>
      </c>
      <c r="X150" s="33">
        <f>AVERAGE(Table1323[[#This Row],[4A Freedom to establish religious organizations]:[4B Autonomy of religious organizations]])</f>
        <v>7.0833333333333339</v>
      </c>
      <c r="Y150" s="33">
        <v>7.5</v>
      </c>
      <c r="Z150" s="33">
        <v>5</v>
      </c>
      <c r="AA150" s="33">
        <v>3.3333333333333335</v>
      </c>
      <c r="AB150" s="33">
        <v>6.666666666666667</v>
      </c>
      <c r="AC150" s="33">
        <v>3.3333333333333335</v>
      </c>
      <c r="AD150" s="33">
        <f>AVERAGE(Table1323[[#This Row],[5Ci Political parties]:[5Ciii Educational, sporting and cultural organizations]])</f>
        <v>4.4444444444444446</v>
      </c>
      <c r="AE150" s="33">
        <v>7.5</v>
      </c>
      <c r="AF150" s="33">
        <v>5</v>
      </c>
      <c r="AG150" s="33">
        <v>5</v>
      </c>
      <c r="AH150" s="33">
        <f>AVERAGE(Table1323[[#This Row],[5Di Political parties]:[5Diii Educational, sporting and cultural organizations5]])</f>
        <v>5.833333333333333</v>
      </c>
      <c r="AI150" s="33">
        <f t="shared" si="47"/>
        <v>5.6944444444444438</v>
      </c>
      <c r="AJ150" s="14">
        <v>10</v>
      </c>
      <c r="AK150" s="15">
        <v>1.3333333333333333</v>
      </c>
      <c r="AL150" s="15">
        <v>3</v>
      </c>
      <c r="AM150" s="15">
        <v>10</v>
      </c>
      <c r="AN150" s="15">
        <v>10</v>
      </c>
      <c r="AO150" s="15">
        <f>AVERAGE(Table1323[[#This Row],[6Di Access to foreign television (cable/ satellite)]:[6Dii Access to foreign newspapers]])</f>
        <v>10</v>
      </c>
      <c r="AP150" s="15">
        <v>6.666666666666667</v>
      </c>
      <c r="AQ150" s="33">
        <f t="shared" si="41"/>
        <v>6.2000000000000011</v>
      </c>
      <c r="AR150" s="33">
        <v>10</v>
      </c>
      <c r="AS150" s="33">
        <v>10</v>
      </c>
      <c r="AT150" s="33">
        <v>10</v>
      </c>
      <c r="AU150" s="33">
        <f t="shared" si="46"/>
        <v>10</v>
      </c>
      <c r="AV150" s="33">
        <f t="shared" si="42"/>
        <v>10</v>
      </c>
      <c r="AW150" s="35">
        <f>AVERAGE(Table1323[[#This Row],[RULE OF LAW]],Table1323[[#This Row],[SECURITY &amp; SAFETY]],Table1323[[#This Row],[PERSONAL FREEDOM (minus S&amp;S and RoL)]],Table1323[[#This Row],[PERSONAL FREEDOM (minus S&amp;S and RoL)]])</f>
        <v>6.1727777777777781</v>
      </c>
      <c r="AX150" s="36">
        <v>4.01</v>
      </c>
      <c r="AY150" s="37">
        <f>AVERAGE(Table1323[[#This Row],[PERSONAL FREEDOM]:[ECONOMIC FREEDOM]])</f>
        <v>5.091388888888889</v>
      </c>
      <c r="AZ150" s="38">
        <f t="shared" si="43"/>
        <v>149</v>
      </c>
      <c r="BA150" s="39">
        <f t="shared" si="44"/>
        <v>5.09</v>
      </c>
      <c r="BB150" s="35">
        <f>Table1323[[#This Row],[1 Rule of Law]]</f>
        <v>3.1</v>
      </c>
      <c r="BC150" s="35">
        <f>Table1323[[#This Row],[2 Security &amp; Safety]]</f>
        <v>6</v>
      </c>
      <c r="BD150" s="35">
        <f t="shared" si="45"/>
        <v>7.7955555555555565</v>
      </c>
    </row>
    <row r="151" spans="1:56" ht="15" customHeight="1" x14ac:dyDescent="0.2">
      <c r="A151" s="32" t="s">
        <v>182</v>
      </c>
      <c r="B151" s="33">
        <v>6.6666666666666661</v>
      </c>
      <c r="C151" s="33">
        <v>4.3491010938215195</v>
      </c>
      <c r="D151" s="33">
        <v>5.6948467516657946</v>
      </c>
      <c r="E151" s="33">
        <v>5.6000000000000005</v>
      </c>
      <c r="F151" s="33">
        <v>8.68</v>
      </c>
      <c r="G151" s="33">
        <v>10</v>
      </c>
      <c r="H151" s="33">
        <v>10</v>
      </c>
      <c r="I151" s="33">
        <v>10</v>
      </c>
      <c r="J151" s="33">
        <v>10</v>
      </c>
      <c r="K151" s="33">
        <v>10</v>
      </c>
      <c r="L151" s="33">
        <f>AVERAGE(Table1323[[#This Row],[2Bi Disappearance]:[2Bv Terrorism Injured ]])</f>
        <v>10</v>
      </c>
      <c r="M151" s="33">
        <v>10</v>
      </c>
      <c r="N151" s="33">
        <v>10</v>
      </c>
      <c r="O151" s="34">
        <v>10</v>
      </c>
      <c r="P151" s="34">
        <f>AVERAGE(Table1323[[#This Row],[2Ci Female Genital Mutilation]:[2Ciii Equal Inheritance Rights]])</f>
        <v>10</v>
      </c>
      <c r="Q151" s="33">
        <f t="shared" si="39"/>
        <v>9.56</v>
      </c>
      <c r="R151" s="33">
        <v>5</v>
      </c>
      <c r="S151" s="33">
        <v>0</v>
      </c>
      <c r="T151" s="33">
        <v>10</v>
      </c>
      <c r="U151" s="33">
        <f t="shared" si="40"/>
        <v>5</v>
      </c>
      <c r="V151" s="33">
        <v>5</v>
      </c>
      <c r="W151" s="33">
        <v>3.3333333333333335</v>
      </c>
      <c r="X151" s="33">
        <f>AVERAGE(Table1323[[#This Row],[4A Freedom to establish religious organizations]:[4B Autonomy of religious organizations]])</f>
        <v>4.166666666666667</v>
      </c>
      <c r="Y151" s="33">
        <v>2.5</v>
      </c>
      <c r="Z151" s="33">
        <v>2.5</v>
      </c>
      <c r="AA151" s="33">
        <v>3.3333333333333335</v>
      </c>
      <c r="AB151" s="33">
        <v>3.3333333333333335</v>
      </c>
      <c r="AC151" s="33">
        <v>3.3333333333333335</v>
      </c>
      <c r="AD151" s="33">
        <f>AVERAGE(Table1323[[#This Row],[5Ci Political parties]:[5Ciii Educational, sporting and cultural organizations]])</f>
        <v>3.3333333333333335</v>
      </c>
      <c r="AE151" s="33">
        <v>0</v>
      </c>
      <c r="AF151" s="33">
        <v>2.5</v>
      </c>
      <c r="AG151" s="33">
        <v>5</v>
      </c>
      <c r="AH151" s="33">
        <f>AVERAGE(Table1323[[#This Row],[5Di Political parties]:[5Diii Educational, sporting and cultural organizations5]])</f>
        <v>2.5</v>
      </c>
      <c r="AI151" s="33">
        <f t="shared" si="47"/>
        <v>2.7083333333333335</v>
      </c>
      <c r="AJ151" s="14">
        <v>10</v>
      </c>
      <c r="AK151" s="15">
        <v>0.66666666666666663</v>
      </c>
      <c r="AL151" s="15">
        <v>1.75</v>
      </c>
      <c r="AM151" s="15">
        <v>3.3333333333333335</v>
      </c>
      <c r="AN151" s="15">
        <v>3.3333333333333335</v>
      </c>
      <c r="AO151" s="15">
        <f>AVERAGE(Table1323[[#This Row],[6Di Access to foreign television (cable/ satellite)]:[6Dii Access to foreign newspapers]])</f>
        <v>3.3333333333333335</v>
      </c>
      <c r="AP151" s="15">
        <v>3.3333333333333335</v>
      </c>
      <c r="AQ151" s="33">
        <f t="shared" si="41"/>
        <v>3.8166666666666664</v>
      </c>
      <c r="AR151" s="33">
        <v>10</v>
      </c>
      <c r="AS151" s="33">
        <v>10</v>
      </c>
      <c r="AT151" s="33">
        <v>10</v>
      </c>
      <c r="AU151" s="33">
        <f t="shared" si="46"/>
        <v>10</v>
      </c>
      <c r="AV151" s="33">
        <f t="shared" si="42"/>
        <v>10</v>
      </c>
      <c r="AW151" s="35">
        <f>AVERAGE(Table1323[[#This Row],[RULE OF LAW]],Table1323[[#This Row],[SECURITY &amp; SAFETY]],Table1323[[#This Row],[PERSONAL FREEDOM (minus S&amp;S and RoL)]],Table1323[[#This Row],[PERSONAL FREEDOM (minus S&amp;S and RoL)]])</f>
        <v>6.3591666666666669</v>
      </c>
      <c r="AX151" s="36">
        <v>6.35</v>
      </c>
      <c r="AY151" s="37">
        <f>AVERAGE(Table1323[[#This Row],[PERSONAL FREEDOM]:[ECONOMIC FREEDOM]])</f>
        <v>6.3545833333333333</v>
      </c>
      <c r="AZ151" s="38">
        <f t="shared" si="43"/>
        <v>115</v>
      </c>
      <c r="BA151" s="39">
        <f t="shared" si="44"/>
        <v>6.35</v>
      </c>
      <c r="BB151" s="35">
        <f>Table1323[[#This Row],[1 Rule of Law]]</f>
        <v>5.6000000000000005</v>
      </c>
      <c r="BC151" s="35">
        <f>Table1323[[#This Row],[2 Security &amp; Safety]]</f>
        <v>9.56</v>
      </c>
      <c r="BD151" s="35">
        <f t="shared" si="45"/>
        <v>5.1383333333333336</v>
      </c>
    </row>
    <row r="152" spans="1:56" ht="15" customHeight="1" x14ac:dyDescent="0.2">
      <c r="A152" s="32" t="s">
        <v>204</v>
      </c>
      <c r="B152" s="33" t="s">
        <v>49</v>
      </c>
      <c r="C152" s="33" t="s">
        <v>49</v>
      </c>
      <c r="D152" s="33" t="s">
        <v>49</v>
      </c>
      <c r="E152" s="33">
        <v>4.0437139999999996</v>
      </c>
      <c r="F152" s="33">
        <v>8.08</v>
      </c>
      <c r="G152" s="33">
        <v>5</v>
      </c>
      <c r="H152" s="33">
        <v>7.5747510911610592</v>
      </c>
      <c r="I152" s="33">
        <v>2.5</v>
      </c>
      <c r="J152" s="33">
        <v>5.0386336607751971</v>
      </c>
      <c r="K152" s="33">
        <v>8.062572585967521</v>
      </c>
      <c r="L152" s="33">
        <f>AVERAGE(Table1323[[#This Row],[2Bi Disappearance]:[2Bv Terrorism Injured ]])</f>
        <v>5.6351914675807553</v>
      </c>
      <c r="M152" s="33">
        <v>10</v>
      </c>
      <c r="N152" s="33">
        <v>5</v>
      </c>
      <c r="O152" s="34">
        <v>5</v>
      </c>
      <c r="P152" s="34">
        <f>AVERAGE(Table1323[[#This Row],[2Ci Female Genital Mutilation]:[2Ciii Equal Inheritance Rights]])</f>
        <v>6.666666666666667</v>
      </c>
      <c r="Q152" s="33">
        <f t="shared" si="39"/>
        <v>6.793952711415808</v>
      </c>
      <c r="R152" s="33">
        <v>0</v>
      </c>
      <c r="S152" s="33">
        <v>5</v>
      </c>
      <c r="T152" s="33">
        <v>5</v>
      </c>
      <c r="U152" s="33">
        <f t="shared" si="40"/>
        <v>3.3333333333333335</v>
      </c>
      <c r="V152" s="33">
        <v>5</v>
      </c>
      <c r="W152" s="33">
        <v>6.666666666666667</v>
      </c>
      <c r="X152" s="33">
        <f>AVERAGE(Table1323[[#This Row],[4A Freedom to establish religious organizations]:[4B Autonomy of religious organizations]])</f>
        <v>5.8333333333333339</v>
      </c>
      <c r="Y152" s="33">
        <v>7.5</v>
      </c>
      <c r="Z152" s="33">
        <v>5</v>
      </c>
      <c r="AA152" s="33">
        <v>6.666666666666667</v>
      </c>
      <c r="AB152" s="33">
        <v>3.3333333333333335</v>
      </c>
      <c r="AC152" s="33">
        <v>3.3333333333333335</v>
      </c>
      <c r="AD152" s="33">
        <f>AVERAGE(Table1323[[#This Row],[5Ci Political parties]:[5Ciii Educational, sporting and cultural organizations]])</f>
        <v>4.4444444444444446</v>
      </c>
      <c r="AE152" s="33">
        <v>7.5</v>
      </c>
      <c r="AF152" s="33">
        <v>5</v>
      </c>
      <c r="AG152" s="33">
        <v>5</v>
      </c>
      <c r="AH152" s="33">
        <f>AVERAGE(Table1323[[#This Row],[5Di Political parties]:[5Diii Educational, sporting and cultural organizations5]])</f>
        <v>5.833333333333333</v>
      </c>
      <c r="AI152" s="33">
        <f t="shared" si="47"/>
        <v>5.6944444444444438</v>
      </c>
      <c r="AJ152" s="14">
        <v>5.8424304419903885</v>
      </c>
      <c r="AK152" s="15">
        <v>1.3333333333333333</v>
      </c>
      <c r="AL152" s="15">
        <v>2.25</v>
      </c>
      <c r="AM152" s="15">
        <v>10</v>
      </c>
      <c r="AN152" s="15">
        <v>6.666666666666667</v>
      </c>
      <c r="AO152" s="15">
        <f>AVERAGE(Table1323[[#This Row],[6Di Access to foreign television (cable/ satellite)]:[6Dii Access to foreign newspapers]])</f>
        <v>8.3333333333333339</v>
      </c>
      <c r="AP152" s="15">
        <v>3.3333333333333335</v>
      </c>
      <c r="AQ152" s="33">
        <f t="shared" si="41"/>
        <v>4.2184860883980777</v>
      </c>
      <c r="AR152" s="33">
        <v>0</v>
      </c>
      <c r="AS152" s="33">
        <v>0</v>
      </c>
      <c r="AT152" s="33">
        <v>0</v>
      </c>
      <c r="AU152" s="33">
        <f t="shared" si="46"/>
        <v>0</v>
      </c>
      <c r="AV152" s="33">
        <f t="shared" si="42"/>
        <v>0</v>
      </c>
      <c r="AW152" s="35">
        <f>AVERAGE(Table1323[[#This Row],[RULE OF LAW]],Table1323[[#This Row],[SECURITY &amp; SAFETY]],Table1323[[#This Row],[PERSONAL FREEDOM (minus S&amp;S and RoL)]],Table1323[[#This Row],[PERSONAL FREEDOM (minus S&amp;S and RoL)]])</f>
        <v>4.6173763978048701</v>
      </c>
      <c r="AX152" s="36">
        <v>6.33</v>
      </c>
      <c r="AY152" s="37">
        <f>AVERAGE(Table1323[[#This Row],[PERSONAL FREEDOM]:[ECONOMIC FREEDOM]])</f>
        <v>5.4736881989024351</v>
      </c>
      <c r="AZ152" s="38">
        <f t="shared" si="43"/>
        <v>144</v>
      </c>
      <c r="BA152" s="39">
        <f t="shared" si="44"/>
        <v>5.47</v>
      </c>
      <c r="BB152" s="35">
        <f>Table1323[[#This Row],[1 Rule of Law]]</f>
        <v>4.0437139999999996</v>
      </c>
      <c r="BC152" s="35">
        <f>Table1323[[#This Row],[2 Security &amp; Safety]]</f>
        <v>6.793952711415808</v>
      </c>
      <c r="BD152" s="35">
        <f t="shared" si="45"/>
        <v>3.8159194399018377</v>
      </c>
    </row>
    <row r="153" spans="1:56" ht="15" customHeight="1" x14ac:dyDescent="0.2">
      <c r="A153" s="32" t="s">
        <v>151</v>
      </c>
      <c r="B153" s="33">
        <v>4.8</v>
      </c>
      <c r="C153" s="33">
        <v>4.5780030427571914</v>
      </c>
      <c r="D153" s="33">
        <v>3.6886519973087184</v>
      </c>
      <c r="E153" s="33">
        <v>4.4000000000000004</v>
      </c>
      <c r="F153" s="33">
        <v>5.7200000000000006</v>
      </c>
      <c r="G153" s="33">
        <v>10</v>
      </c>
      <c r="H153" s="33">
        <v>10</v>
      </c>
      <c r="I153" s="33">
        <v>10</v>
      </c>
      <c r="J153" s="33">
        <v>10</v>
      </c>
      <c r="K153" s="33">
        <v>10</v>
      </c>
      <c r="L153" s="33">
        <f>AVERAGE(Table1323[[#This Row],[2Bi Disappearance]:[2Bv Terrorism Injured ]])</f>
        <v>10</v>
      </c>
      <c r="M153" s="33">
        <v>10</v>
      </c>
      <c r="N153" s="33">
        <v>10</v>
      </c>
      <c r="O153" s="34">
        <v>0</v>
      </c>
      <c r="P153" s="34">
        <f>AVERAGE(Table1323[[#This Row],[2Ci Female Genital Mutilation]:[2Ciii Equal Inheritance Rights]])</f>
        <v>6.666666666666667</v>
      </c>
      <c r="Q153" s="33">
        <f t="shared" si="39"/>
        <v>7.4622222222222225</v>
      </c>
      <c r="R153" s="33">
        <v>10</v>
      </c>
      <c r="S153" s="33">
        <v>5</v>
      </c>
      <c r="T153" s="33">
        <v>10</v>
      </c>
      <c r="U153" s="33">
        <f t="shared" si="40"/>
        <v>8.3333333333333339</v>
      </c>
      <c r="V153" s="33">
        <v>5</v>
      </c>
      <c r="W153" s="33">
        <v>6.666666666666667</v>
      </c>
      <c r="X153" s="33">
        <f>AVERAGE(Table1323[[#This Row],[4A Freedom to establish religious organizations]:[4B Autonomy of religious organizations]])</f>
        <v>5.8333333333333339</v>
      </c>
      <c r="Y153" s="33">
        <v>5</v>
      </c>
      <c r="Z153" s="33">
        <v>5</v>
      </c>
      <c r="AA153" s="33">
        <v>3.3333333333333335</v>
      </c>
      <c r="AB153" s="33">
        <v>3.3333333333333335</v>
      </c>
      <c r="AC153" s="33">
        <v>3.3333333333333335</v>
      </c>
      <c r="AD153" s="33">
        <f>AVERAGE(Table1323[[#This Row],[5Ci Political parties]:[5Ciii Educational, sporting and cultural organizations]])</f>
        <v>3.3333333333333335</v>
      </c>
      <c r="AE153" s="33">
        <v>5</v>
      </c>
      <c r="AF153" s="33">
        <v>2.5</v>
      </c>
      <c r="AG153" s="33">
        <v>5</v>
      </c>
      <c r="AH153" s="33">
        <f>AVERAGE(Table1323[[#This Row],[5Di Political parties]:[5Diii Educational, sporting and cultural organizations5]])</f>
        <v>4.166666666666667</v>
      </c>
      <c r="AI153" s="33">
        <f t="shared" si="47"/>
        <v>4.375</v>
      </c>
      <c r="AJ153" s="14">
        <v>10</v>
      </c>
      <c r="AK153" s="15">
        <v>3.3333333333333335</v>
      </c>
      <c r="AL153" s="15">
        <v>3.75</v>
      </c>
      <c r="AM153" s="15">
        <v>6.666666666666667</v>
      </c>
      <c r="AN153" s="15">
        <v>6.666666666666667</v>
      </c>
      <c r="AO153" s="15">
        <f>AVERAGE(Table1323[[#This Row],[6Di Access to foreign television (cable/ satellite)]:[6Dii Access to foreign newspapers]])</f>
        <v>6.666666666666667</v>
      </c>
      <c r="AP153" s="15">
        <v>10</v>
      </c>
      <c r="AQ153" s="33">
        <f t="shared" si="41"/>
        <v>6.75</v>
      </c>
      <c r="AR153" s="33">
        <v>0</v>
      </c>
      <c r="AS153" s="33">
        <v>0</v>
      </c>
      <c r="AT153" s="33">
        <v>10</v>
      </c>
      <c r="AU153" s="33">
        <f t="shared" si="46"/>
        <v>5</v>
      </c>
      <c r="AV153" s="33">
        <f t="shared" si="42"/>
        <v>2.5</v>
      </c>
      <c r="AW153" s="35">
        <f>AVERAGE(Table1323[[#This Row],[RULE OF LAW]],Table1323[[#This Row],[SECURITY &amp; SAFETY]],Table1323[[#This Row],[PERSONAL FREEDOM (minus S&amp;S and RoL)]],Table1323[[#This Row],[PERSONAL FREEDOM (minus S&amp;S and RoL)]])</f>
        <v>5.7447222222222223</v>
      </c>
      <c r="AX153" s="36">
        <v>7.21</v>
      </c>
      <c r="AY153" s="37">
        <f>AVERAGE(Table1323[[#This Row],[PERSONAL FREEDOM]:[ECONOMIC FREEDOM]])</f>
        <v>6.4773611111111116</v>
      </c>
      <c r="AZ153" s="38">
        <f t="shared" si="43"/>
        <v>108</v>
      </c>
      <c r="BA153" s="39">
        <f t="shared" si="44"/>
        <v>6.48</v>
      </c>
      <c r="BB153" s="35">
        <f>Table1323[[#This Row],[1 Rule of Law]]</f>
        <v>4.4000000000000004</v>
      </c>
      <c r="BC153" s="35">
        <f>Table1323[[#This Row],[2 Security &amp; Safety]]</f>
        <v>7.4622222222222225</v>
      </c>
      <c r="BD153" s="35">
        <f t="shared" si="45"/>
        <v>5.5583333333333345</v>
      </c>
    </row>
    <row r="154" spans="1:56" ht="15" customHeight="1" x14ac:dyDescent="0.2">
      <c r="A154" s="40" t="s">
        <v>198</v>
      </c>
      <c r="B154" s="41">
        <v>2.7</v>
      </c>
      <c r="C154" s="41">
        <v>3.9915815305949298</v>
      </c>
      <c r="D154" s="41">
        <v>4.3276598026981885</v>
      </c>
      <c r="E154" s="41">
        <v>3.7</v>
      </c>
      <c r="F154" s="41">
        <v>5.7600000000000007</v>
      </c>
      <c r="G154" s="41">
        <v>0</v>
      </c>
      <c r="H154" s="41">
        <v>10</v>
      </c>
      <c r="I154" s="41">
        <v>2.5</v>
      </c>
      <c r="J154" s="41">
        <v>9.9734849021176615</v>
      </c>
      <c r="K154" s="41">
        <v>9.9840909412705958</v>
      </c>
      <c r="L154" s="41">
        <f>AVERAGE(Table1323[[#This Row],[2Bi Disappearance]:[2Bv Terrorism Injured ]])</f>
        <v>6.4915151686776511</v>
      </c>
      <c r="M154" s="41">
        <v>9.5</v>
      </c>
      <c r="N154" s="41">
        <v>10</v>
      </c>
      <c r="O154" s="42">
        <v>5</v>
      </c>
      <c r="P154" s="42">
        <f>AVERAGE(Table1323[[#This Row],[2Ci Female Genital Mutilation]:[2Ciii Equal Inheritance Rights]])</f>
        <v>8.1666666666666661</v>
      </c>
      <c r="Q154" s="41">
        <f t="shared" si="39"/>
        <v>6.8060606117814402</v>
      </c>
      <c r="R154" s="41">
        <v>0</v>
      </c>
      <c r="S154" s="41">
        <v>0</v>
      </c>
      <c r="T154" s="41">
        <v>5</v>
      </c>
      <c r="U154" s="41">
        <f t="shared" si="40"/>
        <v>1.6666666666666667</v>
      </c>
      <c r="V154" s="41">
        <v>10</v>
      </c>
      <c r="W154" s="41">
        <v>6.666666666666667</v>
      </c>
      <c r="X154" s="41">
        <f>AVERAGE(Table1323[[#This Row],[4A Freedom to establish religious organizations]:[4B Autonomy of religious organizations]])</f>
        <v>8.3333333333333339</v>
      </c>
      <c r="Y154" s="41">
        <v>5</v>
      </c>
      <c r="Z154" s="41">
        <v>5</v>
      </c>
      <c r="AA154" s="41">
        <v>0</v>
      </c>
      <c r="AB154" s="41">
        <v>0</v>
      </c>
      <c r="AC154" s="41">
        <v>6.666666666666667</v>
      </c>
      <c r="AD154" s="41">
        <f>AVERAGE(Table1323[[#This Row],[5Ci Political parties]:[5Ciii Educational, sporting and cultural organizations]])</f>
        <v>2.2222222222222223</v>
      </c>
      <c r="AE154" s="41">
        <v>5</v>
      </c>
      <c r="AF154" s="41">
        <v>5</v>
      </c>
      <c r="AG154" s="41">
        <v>7.5</v>
      </c>
      <c r="AH154" s="41">
        <f>AVERAGE(Table1323[[#This Row],[5Di Political parties]:[5Diii Educational, sporting and cultural organizations5]])</f>
        <v>5.833333333333333</v>
      </c>
      <c r="AI154" s="41">
        <f t="shared" si="47"/>
        <v>4.5138888888888884</v>
      </c>
      <c r="AJ154" s="23">
        <v>10</v>
      </c>
      <c r="AK154" s="24">
        <v>0.33333333333333331</v>
      </c>
      <c r="AL154" s="24">
        <v>2</v>
      </c>
      <c r="AM154" s="24">
        <v>6.666666666666667</v>
      </c>
      <c r="AN154" s="24">
        <v>3.3333333333333335</v>
      </c>
      <c r="AO154" s="24">
        <f>AVERAGE(Table1323[[#This Row],[6Di Access to foreign television (cable/ satellite)]:[6Dii Access to foreign newspapers]])</f>
        <v>5</v>
      </c>
      <c r="AP154" s="24">
        <v>10</v>
      </c>
      <c r="AQ154" s="41">
        <f t="shared" si="41"/>
        <v>5.4666666666666668</v>
      </c>
      <c r="AR154" s="41">
        <v>5</v>
      </c>
      <c r="AS154" s="41">
        <v>0</v>
      </c>
      <c r="AT154" s="41">
        <v>10</v>
      </c>
      <c r="AU154" s="41">
        <f t="shared" si="46"/>
        <v>5</v>
      </c>
      <c r="AV154" s="41">
        <f t="shared" si="42"/>
        <v>5</v>
      </c>
      <c r="AW154" s="43">
        <f>AVERAGE(Table1323[[#This Row],[RULE OF LAW]],Table1323[[#This Row],[SECURITY &amp; SAFETY]],Table1323[[#This Row],[PERSONAL FREEDOM (minus S&amp;S and RoL)]],Table1323[[#This Row],[PERSONAL FREEDOM (minus S&amp;S and RoL)]])</f>
        <v>5.1245707085009151</v>
      </c>
      <c r="AX154" s="44">
        <v>4.45</v>
      </c>
      <c r="AY154" s="45">
        <f>AVERAGE(Table1323[[#This Row],[PERSONAL FREEDOM]:[ECONOMIC FREEDOM]])</f>
        <v>4.7872853542504572</v>
      </c>
      <c r="AZ154" s="38">
        <f t="shared" si="43"/>
        <v>152</v>
      </c>
      <c r="BA154" s="55">
        <f t="shared" si="44"/>
        <v>4.79</v>
      </c>
      <c r="BB154" s="43">
        <f>Table1323[[#This Row],[1 Rule of Law]]</f>
        <v>3.7</v>
      </c>
      <c r="BC154" s="43">
        <f>Table1323[[#This Row],[2 Security &amp; Safety]]</f>
        <v>6.8060606117814402</v>
      </c>
      <c r="BD154" s="43">
        <f t="shared" si="45"/>
        <v>4.9961111111111105</v>
      </c>
    </row>
  </sheetData>
  <pageMargins left="0" right="0" top="0" bottom="0" header="0" footer="0"/>
  <pageSetup paperSize="5" scale="40" fitToWidth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D154"/>
  <sheetViews>
    <sheetView zoomScale="85" zoomScaleNormal="85" workbookViewId="0">
      <pane xSplit="1" ySplit="1" topLeftCell="AR37" activePane="bottomRight" state="frozen"/>
      <selection sqref="A1:D1"/>
      <selection pane="topRight" sqref="A1:D1"/>
      <selection pane="bottomLeft" sqref="A1:D1"/>
      <selection pane="bottomRight" activeCell="AX43" sqref="AX43"/>
    </sheetView>
  </sheetViews>
  <sheetFormatPr defaultRowHeight="15" x14ac:dyDescent="0.25"/>
  <cols>
    <col min="1" max="1" width="30.7109375" style="1" customWidth="1"/>
    <col min="2" max="5" width="12.7109375" style="1" customWidth="1"/>
    <col min="6" max="6" width="12.7109375" style="2" customWidth="1"/>
    <col min="7" max="15" width="12.7109375" style="1" customWidth="1"/>
    <col min="16" max="16" width="12.7109375" style="2" customWidth="1"/>
    <col min="17" max="19" width="12.7109375" style="1" customWidth="1"/>
    <col min="20" max="20" width="12.7109375" style="2" customWidth="1"/>
    <col min="21" max="23" width="12.7109375" style="1" customWidth="1"/>
    <col min="24" max="24" width="12.7109375" style="2" customWidth="1"/>
    <col min="25" max="29" width="12.7109375" style="1" customWidth="1"/>
    <col min="30" max="30" width="12.7109375" style="2" customWidth="1"/>
    <col min="31" max="31" width="12.7109375" style="3" customWidth="1"/>
    <col min="32" max="32" width="12.7109375" style="4" customWidth="1"/>
    <col min="33" max="33" width="12.7109375" style="5" customWidth="1"/>
    <col min="34" max="38" width="12.7109375" style="1" customWidth="1"/>
    <col min="39" max="41" width="12.7109375" style="2" customWidth="1"/>
    <col min="42" max="48" width="12.7109375" style="1" customWidth="1"/>
    <col min="49" max="51" width="13.7109375" style="30" customWidth="1"/>
    <col min="52" max="54" width="12.7109375" style="1" customWidth="1"/>
    <col min="55" max="55" width="12.85546875" style="1" customWidth="1"/>
    <col min="56" max="56" width="13.28515625" style="1" customWidth="1"/>
    <col min="57" max="59" width="12.7109375" style="1" customWidth="1"/>
    <col min="60" max="16384" width="9.140625" style="1"/>
  </cols>
  <sheetData>
    <row r="1" spans="1:56" s="46" customFormat="1" ht="114.95" customHeight="1" x14ac:dyDescent="0.2">
      <c r="A1" s="6" t="s">
        <v>222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207</v>
      </c>
      <c r="P1" s="7" t="s">
        <v>223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8" t="s">
        <v>18</v>
      </c>
      <c r="W1" s="8" t="s">
        <v>19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8" t="s">
        <v>25</v>
      </c>
      <c r="AD1" s="8" t="s">
        <v>26</v>
      </c>
      <c r="AE1" s="8" t="s">
        <v>27</v>
      </c>
      <c r="AF1" s="8" t="s">
        <v>28</v>
      </c>
      <c r="AG1" s="8" t="s">
        <v>29</v>
      </c>
      <c r="AH1" s="8" t="s">
        <v>30</v>
      </c>
      <c r="AI1" s="8" t="s">
        <v>31</v>
      </c>
      <c r="AJ1" s="9" t="s">
        <v>32</v>
      </c>
      <c r="AK1" s="9" t="s">
        <v>33</v>
      </c>
      <c r="AL1" s="9" t="s">
        <v>34</v>
      </c>
      <c r="AM1" s="8" t="s">
        <v>35</v>
      </c>
      <c r="AN1" s="8" t="s">
        <v>36</v>
      </c>
      <c r="AO1" s="8" t="s">
        <v>37</v>
      </c>
      <c r="AP1" s="8" t="s">
        <v>38</v>
      </c>
      <c r="AQ1" s="8" t="s">
        <v>39</v>
      </c>
      <c r="AR1" s="10" t="s">
        <v>213</v>
      </c>
      <c r="AS1" s="10" t="s">
        <v>42</v>
      </c>
      <c r="AT1" s="10" t="s">
        <v>43</v>
      </c>
      <c r="AU1" s="10" t="s">
        <v>214</v>
      </c>
      <c r="AV1" s="10" t="s">
        <v>45</v>
      </c>
      <c r="AW1" s="7" t="s">
        <v>46</v>
      </c>
      <c r="AX1" s="7" t="s">
        <v>47</v>
      </c>
      <c r="AY1" s="7" t="s">
        <v>48</v>
      </c>
      <c r="AZ1" s="9" t="s">
        <v>215</v>
      </c>
      <c r="BA1" s="11" t="s">
        <v>216</v>
      </c>
      <c r="BB1" s="10" t="s">
        <v>217</v>
      </c>
      <c r="BC1" s="10" t="s">
        <v>218</v>
      </c>
      <c r="BD1" s="7" t="s">
        <v>219</v>
      </c>
    </row>
    <row r="2" spans="1:56" ht="15" customHeight="1" x14ac:dyDescent="0.2">
      <c r="A2" s="32" t="s">
        <v>106</v>
      </c>
      <c r="B2" s="33">
        <v>5.6666666666666679</v>
      </c>
      <c r="C2" s="33">
        <v>5.0747846507805248</v>
      </c>
      <c r="D2" s="33">
        <v>4.1005158089876224</v>
      </c>
      <c r="E2" s="33">
        <v>4.9000000000000004</v>
      </c>
      <c r="F2" s="33">
        <v>8.1999999999999993</v>
      </c>
      <c r="G2" s="33">
        <v>10</v>
      </c>
      <c r="H2" s="33">
        <v>10</v>
      </c>
      <c r="I2" s="33">
        <v>10</v>
      </c>
      <c r="J2" s="33">
        <v>10</v>
      </c>
      <c r="K2" s="33">
        <v>10</v>
      </c>
      <c r="L2" s="33">
        <f>AVERAGE(Table2734[[#This Row],[2Bi Disappearance]:[2Bv Terrorism Injured ]])</f>
        <v>10</v>
      </c>
      <c r="M2" s="33">
        <v>10</v>
      </c>
      <c r="N2" s="33">
        <v>7.5</v>
      </c>
      <c r="O2" s="33">
        <v>7.5</v>
      </c>
      <c r="P2" s="33">
        <f>AVERAGE(Table2734[[#This Row],[2Ci Female Genital Mutilation]:[2Ciii Equal Inheritance Rights]])</f>
        <v>8.3333333333333339</v>
      </c>
      <c r="Q2" s="33">
        <f t="shared" ref="Q2:Q33" si="0">AVERAGE(F2,L2,P2)</f>
        <v>8.8444444444444432</v>
      </c>
      <c r="R2" s="33">
        <v>5</v>
      </c>
      <c r="S2" s="33">
        <v>10</v>
      </c>
      <c r="T2" s="33">
        <v>5</v>
      </c>
      <c r="U2" s="33">
        <f t="shared" ref="U2:U33" si="1">AVERAGE(R2:T2)</f>
        <v>6.666666666666667</v>
      </c>
      <c r="V2" s="33">
        <v>10</v>
      </c>
      <c r="W2" s="33">
        <v>7.5</v>
      </c>
      <c r="X2" s="33">
        <f>AVERAGE(Table2734[[#This Row],[4A Freedom to establish religious organizations]:[4B Autonomy of religious organizations]])</f>
        <v>8.75</v>
      </c>
      <c r="Y2" s="33">
        <v>10</v>
      </c>
      <c r="Z2" s="33">
        <v>10</v>
      </c>
      <c r="AA2" s="33">
        <v>7.5</v>
      </c>
      <c r="AB2" s="33">
        <v>5</v>
      </c>
      <c r="AC2" s="33">
        <v>7.5</v>
      </c>
      <c r="AD2" s="33">
        <f>AVERAGE(Table2734[[#This Row],[5Ci Political parties]:[5Ciii Educational, sporting and cultural organizations]])</f>
        <v>6.666666666666667</v>
      </c>
      <c r="AE2" s="33">
        <v>10</v>
      </c>
      <c r="AF2" s="33">
        <v>10</v>
      </c>
      <c r="AG2" s="33">
        <v>10</v>
      </c>
      <c r="AH2" s="33">
        <f>AVERAGE(Table2734[[#This Row],[5Di Political parties]:[5Diii Educational, sporting and cultural organizations5]])</f>
        <v>10</v>
      </c>
      <c r="AI2" s="33">
        <f t="shared" ref="AI2:AI9" si="2">AVERAGE(Y2:Z2,AD2,AH2)</f>
        <v>9.1666666666666679</v>
      </c>
      <c r="AJ2" s="33">
        <v>10</v>
      </c>
      <c r="AK2" s="34">
        <v>4.666666666666667</v>
      </c>
      <c r="AL2" s="34">
        <v>5.5</v>
      </c>
      <c r="AM2" s="34">
        <v>10</v>
      </c>
      <c r="AN2" s="34">
        <v>10</v>
      </c>
      <c r="AO2" s="34">
        <f>AVERAGE(Table2734[[#This Row],[6Di Access to foreign television (cable/ satellite)]:[6Dii Access to foreign newspapers]])</f>
        <v>10</v>
      </c>
      <c r="AP2" s="34">
        <v>10</v>
      </c>
      <c r="AQ2" s="33">
        <f t="shared" ref="AQ2:AQ33" si="3">AVERAGE(AJ2:AL2,AO2:AP2)</f>
        <v>8.033333333333335</v>
      </c>
      <c r="AR2" s="33">
        <v>10</v>
      </c>
      <c r="AS2" s="33">
        <v>10</v>
      </c>
      <c r="AT2" s="33">
        <v>10</v>
      </c>
      <c r="AU2" s="33">
        <f t="shared" ref="AU2:AU33" si="4">AVERAGE(AS2:AT2)</f>
        <v>10</v>
      </c>
      <c r="AV2" s="33">
        <f t="shared" ref="AV2:AV33" si="5">AVERAGE(AR2,AU2)</f>
        <v>10</v>
      </c>
      <c r="AW2" s="35">
        <f>AVERAGE(Table2734[[#This Row],[RULE OF LAW]],Table2734[[#This Row],[SECURITY &amp; SAFETY]],Table2734[[#This Row],[PERSONAL FREEDOM (minus S&amp;S and RoL)]],Table2734[[#This Row],[PERSONAL FREEDOM (minus S&amp;S and RoL)]])</f>
        <v>7.6977777777777785</v>
      </c>
      <c r="AX2" s="36">
        <v>7.18</v>
      </c>
      <c r="AY2" s="37">
        <f>AVERAGE(Table2734[[#This Row],[PERSONAL FREEDOM]:[ECONOMIC FREEDOM]])</f>
        <v>7.4388888888888891</v>
      </c>
      <c r="AZ2" s="38">
        <f t="shared" ref="AZ2:AZ33" si="6">RANK(BA2,$BA$2:$BA$154)</f>
        <v>52</v>
      </c>
      <c r="BA2" s="20">
        <f t="shared" ref="BA2:BA33" si="7">ROUND(AY2, 2)</f>
        <v>7.44</v>
      </c>
      <c r="BB2" s="35">
        <f>Table2734[[#This Row],[1 Rule of Law]]</f>
        <v>4.9000000000000004</v>
      </c>
      <c r="BC2" s="35">
        <f>Table2734[[#This Row],[2 Security &amp; Safety]]</f>
        <v>8.8444444444444432</v>
      </c>
      <c r="BD2" s="35">
        <f t="shared" ref="BD2:BD33" si="8">AVERAGE(AQ2,U2,AI2,AV2,X2)</f>
        <v>8.5233333333333352</v>
      </c>
    </row>
    <row r="3" spans="1:56" ht="15" customHeight="1" x14ac:dyDescent="0.2">
      <c r="A3" s="32" t="s">
        <v>201</v>
      </c>
      <c r="B3" s="33" t="s">
        <v>49</v>
      </c>
      <c r="C3" s="33" t="s">
        <v>49</v>
      </c>
      <c r="D3" s="33" t="s">
        <v>49</v>
      </c>
      <c r="E3" s="33">
        <v>4.4654470000000002</v>
      </c>
      <c r="F3" s="33">
        <v>9.7199999999999989</v>
      </c>
      <c r="G3" s="33">
        <v>5</v>
      </c>
      <c r="H3" s="33">
        <v>7.6255393666771507</v>
      </c>
      <c r="I3" s="33">
        <v>5</v>
      </c>
      <c r="J3" s="33">
        <v>9.7793252199514082</v>
      </c>
      <c r="K3" s="33">
        <v>9.8199293794803495</v>
      </c>
      <c r="L3" s="33">
        <f>AVERAGE(Table2734[[#This Row],[2Bi Disappearance]:[2Bv Terrorism Injured ]])</f>
        <v>7.4449587932217822</v>
      </c>
      <c r="M3" s="33">
        <v>10</v>
      </c>
      <c r="N3" s="33">
        <v>7.5</v>
      </c>
      <c r="O3" s="34">
        <v>5</v>
      </c>
      <c r="P3" s="34">
        <f>AVERAGE(Table2734[[#This Row],[2Ci Female Genital Mutilation]:[2Ciii Equal Inheritance Rights]])</f>
        <v>7.5</v>
      </c>
      <c r="Q3" s="33">
        <f t="shared" si="0"/>
        <v>8.2216529310739279</v>
      </c>
      <c r="R3" s="33">
        <v>5</v>
      </c>
      <c r="S3" s="33">
        <v>5</v>
      </c>
      <c r="T3" s="33">
        <v>0</v>
      </c>
      <c r="U3" s="33">
        <f t="shared" si="1"/>
        <v>3.3333333333333335</v>
      </c>
      <c r="V3" s="33">
        <v>2.5</v>
      </c>
      <c r="W3" s="33">
        <v>5</v>
      </c>
      <c r="X3" s="33">
        <f>AVERAGE(Table2734[[#This Row],[4A Freedom to establish religious organizations]:[4B Autonomy of religious organizations]])</f>
        <v>3.75</v>
      </c>
      <c r="Y3" s="33">
        <v>5</v>
      </c>
      <c r="Z3" s="33">
        <v>2.5</v>
      </c>
      <c r="AA3" s="33">
        <v>5</v>
      </c>
      <c r="AB3" s="33">
        <v>5</v>
      </c>
      <c r="AC3" s="33">
        <v>5</v>
      </c>
      <c r="AD3" s="33">
        <f>AVERAGE(Table2734[[#This Row],[5Ci Political parties]:[5Ciii Educational, sporting and cultural organizations]])</f>
        <v>5</v>
      </c>
      <c r="AE3" s="33">
        <v>2.5</v>
      </c>
      <c r="AF3" s="33">
        <v>2.5</v>
      </c>
      <c r="AG3" s="33">
        <v>2.5</v>
      </c>
      <c r="AH3" s="33">
        <f>AVERAGE(Table2734[[#This Row],[5Di Political parties]:[5Diii Educational, sporting and cultural organizations5]])</f>
        <v>2.5</v>
      </c>
      <c r="AI3" s="33">
        <f t="shared" si="2"/>
        <v>3.75</v>
      </c>
      <c r="AJ3" s="33">
        <v>10</v>
      </c>
      <c r="AK3" s="34">
        <v>2.6666666666666665</v>
      </c>
      <c r="AL3" s="34">
        <v>4.25</v>
      </c>
      <c r="AM3" s="34">
        <v>10</v>
      </c>
      <c r="AN3" s="34">
        <v>7.5</v>
      </c>
      <c r="AO3" s="34">
        <f>AVERAGE(Table2734[[#This Row],[6Di Access to foreign television (cable/ satellite)]:[6Dii Access to foreign newspapers]])</f>
        <v>8.75</v>
      </c>
      <c r="AP3" s="34">
        <v>7.5</v>
      </c>
      <c r="AQ3" s="33">
        <f t="shared" si="3"/>
        <v>6.6333333333333329</v>
      </c>
      <c r="AR3" s="33">
        <v>5</v>
      </c>
      <c r="AS3" s="33">
        <v>0</v>
      </c>
      <c r="AT3" s="33">
        <v>0</v>
      </c>
      <c r="AU3" s="33">
        <f t="shared" si="4"/>
        <v>0</v>
      </c>
      <c r="AV3" s="33">
        <f t="shared" si="5"/>
        <v>2.5</v>
      </c>
      <c r="AW3" s="35">
        <f>AVERAGE(Table2734[[#This Row],[RULE OF LAW]],Table2734[[#This Row],[SECURITY &amp; SAFETY]],Table2734[[#This Row],[PERSONAL FREEDOM (minus S&amp;S and RoL)]],Table2734[[#This Row],[PERSONAL FREEDOM (minus S&amp;S and RoL)]])</f>
        <v>5.1684416494351479</v>
      </c>
      <c r="AX3" s="36">
        <v>5.2</v>
      </c>
      <c r="AY3" s="37">
        <f>AVERAGE(Table2734[[#This Row],[PERSONAL FREEDOM]:[ECONOMIC FREEDOM]])</f>
        <v>5.1842208247175741</v>
      </c>
      <c r="AZ3" s="38">
        <f t="shared" si="6"/>
        <v>147</v>
      </c>
      <c r="BA3" s="20">
        <f t="shared" si="7"/>
        <v>5.18</v>
      </c>
      <c r="BB3" s="35">
        <f>Table2734[[#This Row],[1 Rule of Law]]</f>
        <v>4.4654470000000002</v>
      </c>
      <c r="BC3" s="35">
        <f>Table2734[[#This Row],[2 Security &amp; Safety]]</f>
        <v>8.2216529310739279</v>
      </c>
      <c r="BD3" s="35">
        <f t="shared" si="8"/>
        <v>3.9933333333333336</v>
      </c>
    </row>
    <row r="4" spans="1:56" ht="15" customHeight="1" x14ac:dyDescent="0.2">
      <c r="A4" s="32" t="s">
        <v>192</v>
      </c>
      <c r="B4" s="33" t="s">
        <v>49</v>
      </c>
      <c r="C4" s="33" t="s">
        <v>49</v>
      </c>
      <c r="D4" s="33" t="s">
        <v>49</v>
      </c>
      <c r="E4" s="33">
        <v>3.8124409999999997</v>
      </c>
      <c r="F4" s="33">
        <v>6</v>
      </c>
      <c r="G4" s="33">
        <v>5</v>
      </c>
      <c r="H4" s="33">
        <v>10</v>
      </c>
      <c r="I4" s="33">
        <v>7.5</v>
      </c>
      <c r="J4" s="33">
        <v>10</v>
      </c>
      <c r="K4" s="33">
        <v>10</v>
      </c>
      <c r="L4" s="33">
        <f>AVERAGE(Table2734[[#This Row],[2Bi Disappearance]:[2Bv Terrorism Injured ]])</f>
        <v>8.5</v>
      </c>
      <c r="M4" s="33">
        <v>10</v>
      </c>
      <c r="N4" s="33">
        <v>10</v>
      </c>
      <c r="O4" s="34">
        <v>5</v>
      </c>
      <c r="P4" s="34">
        <f>AVERAGE(Table2734[[#This Row],[2Ci Female Genital Mutilation]:[2Ciii Equal Inheritance Rights]])</f>
        <v>8.3333333333333339</v>
      </c>
      <c r="Q4" s="33">
        <f t="shared" si="0"/>
        <v>7.6111111111111116</v>
      </c>
      <c r="R4" s="33">
        <v>0</v>
      </c>
      <c r="S4" s="33">
        <v>5</v>
      </c>
      <c r="T4" s="33">
        <v>5</v>
      </c>
      <c r="U4" s="33">
        <f t="shared" si="1"/>
        <v>3.3333333333333335</v>
      </c>
      <c r="V4" s="33">
        <v>5</v>
      </c>
      <c r="W4" s="33">
        <v>5</v>
      </c>
      <c r="X4" s="33">
        <f>AVERAGE(Table2734[[#This Row],[4A Freedom to establish religious organizations]:[4B Autonomy of religious organizations]])</f>
        <v>5</v>
      </c>
      <c r="Y4" s="33">
        <v>2.5</v>
      </c>
      <c r="Z4" s="33">
        <v>2.5</v>
      </c>
      <c r="AA4" s="33">
        <v>2.5</v>
      </c>
      <c r="AB4" s="33">
        <v>2.5</v>
      </c>
      <c r="AC4" s="33">
        <v>5</v>
      </c>
      <c r="AD4" s="33">
        <f>AVERAGE(Table2734[[#This Row],[5Ci Political parties]:[5Ciii Educational, sporting and cultural organizations]])</f>
        <v>3.3333333333333335</v>
      </c>
      <c r="AE4" s="33">
        <v>2.5</v>
      </c>
      <c r="AF4" s="33">
        <v>2.5</v>
      </c>
      <c r="AG4" s="33">
        <v>5</v>
      </c>
      <c r="AH4" s="33">
        <f>AVERAGE(Table2734[[#This Row],[5Di Political parties]:[5Diii Educational, sporting and cultural organizations5]])</f>
        <v>3.3333333333333335</v>
      </c>
      <c r="AI4" s="33">
        <f t="shared" si="2"/>
        <v>2.916666666666667</v>
      </c>
      <c r="AJ4" s="33">
        <v>10</v>
      </c>
      <c r="AK4" s="34">
        <v>3.6666666666666665</v>
      </c>
      <c r="AL4" s="34">
        <v>3.25</v>
      </c>
      <c r="AM4" s="34">
        <v>7.5</v>
      </c>
      <c r="AN4" s="34">
        <v>5</v>
      </c>
      <c r="AO4" s="34">
        <f>AVERAGE(Table2734[[#This Row],[6Di Access to foreign television (cable/ satellite)]:[6Dii Access to foreign newspapers]])</f>
        <v>6.25</v>
      </c>
      <c r="AP4" s="34">
        <v>7.5</v>
      </c>
      <c r="AQ4" s="33">
        <f t="shared" si="3"/>
        <v>6.1333333333333329</v>
      </c>
      <c r="AR4" s="33">
        <v>10</v>
      </c>
      <c r="AS4" s="33">
        <v>0</v>
      </c>
      <c r="AT4" s="33">
        <v>0</v>
      </c>
      <c r="AU4" s="33">
        <f t="shared" si="4"/>
        <v>0</v>
      </c>
      <c r="AV4" s="33">
        <f t="shared" si="5"/>
        <v>5</v>
      </c>
      <c r="AW4" s="35">
        <f>AVERAGE(Table2734[[#This Row],[RULE OF LAW]],Table2734[[#This Row],[SECURITY &amp; SAFETY]],Table2734[[#This Row],[PERSONAL FREEDOM (minus S&amp;S and RoL)]],Table2734[[#This Row],[PERSONAL FREEDOM (minus S&amp;S and RoL)]])</f>
        <v>5.0942213611111109</v>
      </c>
      <c r="AX4" s="36">
        <v>5.23</v>
      </c>
      <c r="AY4" s="37">
        <f>AVERAGE(Table2734[[#This Row],[PERSONAL FREEDOM]:[ECONOMIC FREEDOM]])</f>
        <v>5.1621106805555552</v>
      </c>
      <c r="AZ4" s="38">
        <f t="shared" si="6"/>
        <v>148</v>
      </c>
      <c r="BA4" s="20">
        <f t="shared" si="7"/>
        <v>5.16</v>
      </c>
      <c r="BB4" s="35">
        <f>Table2734[[#This Row],[1 Rule of Law]]</f>
        <v>3.8124409999999997</v>
      </c>
      <c r="BC4" s="35">
        <f>Table2734[[#This Row],[2 Security &amp; Safety]]</f>
        <v>7.6111111111111116</v>
      </c>
      <c r="BD4" s="35">
        <f t="shared" si="8"/>
        <v>4.4766666666666666</v>
      </c>
    </row>
    <row r="5" spans="1:56" ht="15" customHeight="1" x14ac:dyDescent="0.2">
      <c r="A5" s="32" t="s">
        <v>138</v>
      </c>
      <c r="B5" s="33">
        <v>6.333333333333333</v>
      </c>
      <c r="C5" s="33">
        <v>5.366584392268444</v>
      </c>
      <c r="D5" s="33">
        <v>4.3436517423791141</v>
      </c>
      <c r="E5" s="33">
        <v>5.3000000000000007</v>
      </c>
      <c r="F5" s="33">
        <v>7.8000000000000007</v>
      </c>
      <c r="G5" s="33">
        <v>10</v>
      </c>
      <c r="H5" s="33">
        <v>10</v>
      </c>
      <c r="I5" s="33">
        <v>7.5</v>
      </c>
      <c r="J5" s="33">
        <v>10</v>
      </c>
      <c r="K5" s="33">
        <v>10</v>
      </c>
      <c r="L5" s="33">
        <f>AVERAGE(Table2734[[#This Row],[2Bi Disappearance]:[2Bv Terrorism Injured ]])</f>
        <v>9.5</v>
      </c>
      <c r="M5" s="33">
        <v>10</v>
      </c>
      <c r="N5" s="33">
        <v>10</v>
      </c>
      <c r="O5" s="34">
        <v>10</v>
      </c>
      <c r="P5" s="34">
        <f>AVERAGE(Table2734[[#This Row],[2Ci Female Genital Mutilation]:[2Ciii Equal Inheritance Rights]])</f>
        <v>10</v>
      </c>
      <c r="Q5" s="33">
        <f t="shared" si="0"/>
        <v>9.1</v>
      </c>
      <c r="R5" s="33">
        <v>10</v>
      </c>
      <c r="S5" s="33">
        <v>10</v>
      </c>
      <c r="T5" s="33">
        <v>10</v>
      </c>
      <c r="U5" s="33">
        <f t="shared" si="1"/>
        <v>10</v>
      </c>
      <c r="V5" s="33">
        <v>10</v>
      </c>
      <c r="W5" s="33">
        <v>10</v>
      </c>
      <c r="X5" s="33">
        <f>AVERAGE(Table2734[[#This Row],[4A Freedom to establish religious organizations]:[4B Autonomy of religious organizations]])</f>
        <v>10</v>
      </c>
      <c r="Y5" s="33">
        <v>10</v>
      </c>
      <c r="Z5" s="33">
        <v>10</v>
      </c>
      <c r="AA5" s="33">
        <v>5</v>
      </c>
      <c r="AB5" s="33">
        <v>5</v>
      </c>
      <c r="AC5" s="33">
        <v>10</v>
      </c>
      <c r="AD5" s="33">
        <f>AVERAGE(Table2734[[#This Row],[5Ci Political parties]:[5Ciii Educational, sporting and cultural organizations]])</f>
        <v>6.666666666666667</v>
      </c>
      <c r="AE5" s="33">
        <v>10</v>
      </c>
      <c r="AF5" s="33">
        <v>5</v>
      </c>
      <c r="AG5" s="33">
        <v>10</v>
      </c>
      <c r="AH5" s="33">
        <f>AVERAGE(Table2734[[#This Row],[5Di Political parties]:[5Diii Educational, sporting and cultural organizations5]])</f>
        <v>8.3333333333333339</v>
      </c>
      <c r="AI5" s="33">
        <f t="shared" si="2"/>
        <v>8.75</v>
      </c>
      <c r="AJ5" s="33">
        <v>10</v>
      </c>
      <c r="AK5" s="34">
        <v>6</v>
      </c>
      <c r="AL5" s="34">
        <v>4.5</v>
      </c>
      <c r="AM5" s="34">
        <v>10</v>
      </c>
      <c r="AN5" s="34">
        <v>10</v>
      </c>
      <c r="AO5" s="34">
        <f>AVERAGE(Table2734[[#This Row],[6Di Access to foreign television (cable/ satellite)]:[6Dii Access to foreign newspapers]])</f>
        <v>10</v>
      </c>
      <c r="AP5" s="34">
        <v>10</v>
      </c>
      <c r="AQ5" s="33">
        <f t="shared" si="3"/>
        <v>8.1</v>
      </c>
      <c r="AR5" s="33">
        <v>10</v>
      </c>
      <c r="AS5" s="33">
        <v>10</v>
      </c>
      <c r="AT5" s="33">
        <v>10</v>
      </c>
      <c r="AU5" s="33">
        <f t="shared" si="4"/>
        <v>10</v>
      </c>
      <c r="AV5" s="33">
        <f t="shared" si="5"/>
        <v>10</v>
      </c>
      <c r="AW5" s="35">
        <f>AVERAGE(Table2734[[#This Row],[RULE OF LAW]],Table2734[[#This Row],[SECURITY &amp; SAFETY]],Table2734[[#This Row],[PERSONAL FREEDOM (minus S&amp;S and RoL)]],Table2734[[#This Row],[PERSONAL FREEDOM (minus S&amp;S and RoL)]])</f>
        <v>8.2850000000000001</v>
      </c>
      <c r="AX5" s="36">
        <v>5.82</v>
      </c>
      <c r="AY5" s="37">
        <f>AVERAGE(Table2734[[#This Row],[PERSONAL FREEDOM]:[ECONOMIC FREEDOM]])</f>
        <v>7.0525000000000002</v>
      </c>
      <c r="AZ5" s="38">
        <f t="shared" si="6"/>
        <v>66</v>
      </c>
      <c r="BA5" s="20">
        <f t="shared" si="7"/>
        <v>7.05</v>
      </c>
      <c r="BB5" s="35">
        <f>Table2734[[#This Row],[1 Rule of Law]]</f>
        <v>5.3000000000000007</v>
      </c>
      <c r="BC5" s="35">
        <f>Table2734[[#This Row],[2 Security &amp; Safety]]</f>
        <v>9.1</v>
      </c>
      <c r="BD5" s="35">
        <f t="shared" si="8"/>
        <v>9.370000000000001</v>
      </c>
    </row>
    <row r="6" spans="1:56" ht="15" customHeight="1" x14ac:dyDescent="0.2">
      <c r="A6" s="32" t="s">
        <v>113</v>
      </c>
      <c r="B6" s="33" t="s">
        <v>49</v>
      </c>
      <c r="C6" s="33" t="s">
        <v>49</v>
      </c>
      <c r="D6" s="33" t="s">
        <v>49</v>
      </c>
      <c r="E6" s="33">
        <v>4.8599709999999998</v>
      </c>
      <c r="F6" s="33">
        <v>9.120000000000001</v>
      </c>
      <c r="G6" s="33">
        <v>10</v>
      </c>
      <c r="H6" s="33">
        <v>10</v>
      </c>
      <c r="I6" s="33">
        <v>7.5</v>
      </c>
      <c r="J6" s="33">
        <v>10</v>
      </c>
      <c r="K6" s="33">
        <v>10</v>
      </c>
      <c r="L6" s="33">
        <f>AVERAGE(Table2734[[#This Row],[2Bi Disappearance]:[2Bv Terrorism Injured ]])</f>
        <v>9.5</v>
      </c>
      <c r="M6" s="33">
        <v>10</v>
      </c>
      <c r="N6" s="33">
        <v>7.5</v>
      </c>
      <c r="O6" s="34">
        <v>10</v>
      </c>
      <c r="P6" s="34">
        <f>AVERAGE(Table2734[[#This Row],[2Ci Female Genital Mutilation]:[2Ciii Equal Inheritance Rights]])</f>
        <v>9.1666666666666661</v>
      </c>
      <c r="Q6" s="33">
        <f t="shared" si="0"/>
        <v>9.2622222222222224</v>
      </c>
      <c r="R6" s="33">
        <v>5</v>
      </c>
      <c r="S6" s="33">
        <v>5</v>
      </c>
      <c r="T6" s="33">
        <v>10</v>
      </c>
      <c r="U6" s="33">
        <f t="shared" si="1"/>
        <v>6.666666666666667</v>
      </c>
      <c r="V6" s="33">
        <v>5</v>
      </c>
      <c r="W6" s="33">
        <v>5</v>
      </c>
      <c r="X6" s="33">
        <f>AVERAGE(Table2734[[#This Row],[4A Freedom to establish religious organizations]:[4B Autonomy of religious organizations]])</f>
        <v>5</v>
      </c>
      <c r="Y6" s="33">
        <v>5</v>
      </c>
      <c r="Z6" s="33">
        <v>7.5</v>
      </c>
      <c r="AA6" s="33">
        <v>10</v>
      </c>
      <c r="AB6" s="33">
        <v>7.5</v>
      </c>
      <c r="AC6" s="33">
        <v>10</v>
      </c>
      <c r="AD6" s="33">
        <f>AVERAGE(Table2734[[#This Row],[5Ci Political parties]:[5Ciii Educational, sporting and cultural organizations]])</f>
        <v>9.1666666666666661</v>
      </c>
      <c r="AE6" s="33">
        <v>10</v>
      </c>
      <c r="AF6" s="33">
        <v>5</v>
      </c>
      <c r="AG6" s="33">
        <v>10</v>
      </c>
      <c r="AH6" s="33">
        <f>AVERAGE(Table2734[[#This Row],[5Di Political parties]:[5Diii Educational, sporting and cultural organizations5]])</f>
        <v>8.3333333333333339</v>
      </c>
      <c r="AI6" s="33">
        <f t="shared" si="2"/>
        <v>7.5</v>
      </c>
      <c r="AJ6" s="33">
        <v>10</v>
      </c>
      <c r="AK6" s="34">
        <v>3</v>
      </c>
      <c r="AL6" s="34">
        <v>4</v>
      </c>
      <c r="AM6" s="34">
        <v>10</v>
      </c>
      <c r="AN6" s="34">
        <v>10</v>
      </c>
      <c r="AO6" s="34">
        <f>AVERAGE(Table2734[[#This Row],[6Di Access to foreign television (cable/ satellite)]:[6Dii Access to foreign newspapers]])</f>
        <v>10</v>
      </c>
      <c r="AP6" s="34">
        <v>10</v>
      </c>
      <c r="AQ6" s="33">
        <f t="shared" si="3"/>
        <v>7.4</v>
      </c>
      <c r="AR6" s="33">
        <v>10</v>
      </c>
      <c r="AS6" s="33">
        <v>10</v>
      </c>
      <c r="AT6" s="33">
        <v>10</v>
      </c>
      <c r="AU6" s="33">
        <f t="shared" si="4"/>
        <v>10</v>
      </c>
      <c r="AV6" s="33">
        <f t="shared" si="5"/>
        <v>10</v>
      </c>
      <c r="AW6" s="35">
        <f>AVERAGE(Table2734[[#This Row],[RULE OF LAW]],Table2734[[#This Row],[SECURITY &amp; SAFETY]],Table2734[[#This Row],[PERSONAL FREEDOM (minus S&amp;S and RoL)]],Table2734[[#This Row],[PERSONAL FREEDOM (minus S&amp;S and RoL)]])</f>
        <v>7.1872149722222218</v>
      </c>
      <c r="AX6" s="36">
        <v>7.73</v>
      </c>
      <c r="AY6" s="37">
        <f>AVERAGE(Table2734[[#This Row],[PERSONAL FREEDOM]:[ECONOMIC FREEDOM]])</f>
        <v>7.4586074861111111</v>
      </c>
      <c r="AZ6" s="38">
        <f t="shared" si="6"/>
        <v>51</v>
      </c>
      <c r="BA6" s="20">
        <f t="shared" si="7"/>
        <v>7.46</v>
      </c>
      <c r="BB6" s="35">
        <f>Table2734[[#This Row],[1 Rule of Law]]</f>
        <v>4.8599709999999998</v>
      </c>
      <c r="BC6" s="35">
        <f>Table2734[[#This Row],[2 Security &amp; Safety]]</f>
        <v>9.2622222222222224</v>
      </c>
      <c r="BD6" s="35">
        <f t="shared" si="8"/>
        <v>7.3133333333333326</v>
      </c>
    </row>
    <row r="7" spans="1:56" ht="15" customHeight="1" x14ac:dyDescent="0.2">
      <c r="A7" s="32" t="s">
        <v>56</v>
      </c>
      <c r="B7" s="33">
        <v>8.8000000000000007</v>
      </c>
      <c r="C7" s="33">
        <v>7.2328309720832715</v>
      </c>
      <c r="D7" s="33">
        <v>7.2364292656589857</v>
      </c>
      <c r="E7" s="33">
        <v>7.8000000000000007</v>
      </c>
      <c r="F7" s="33">
        <v>9.5599999999999987</v>
      </c>
      <c r="G7" s="33">
        <v>10</v>
      </c>
      <c r="H7" s="33">
        <v>10</v>
      </c>
      <c r="I7" s="33">
        <v>10</v>
      </c>
      <c r="J7" s="33">
        <v>10</v>
      </c>
      <c r="K7" s="33">
        <v>10</v>
      </c>
      <c r="L7" s="33">
        <f>AVERAGE(Table2734[[#This Row],[2Bi Disappearance]:[2Bv Terrorism Injured ]])</f>
        <v>10</v>
      </c>
      <c r="M7" s="33">
        <v>9.5</v>
      </c>
      <c r="N7" s="33">
        <v>10</v>
      </c>
      <c r="O7" s="34">
        <v>10</v>
      </c>
      <c r="P7" s="34">
        <f>AVERAGE(Table2734[[#This Row],[2Ci Female Genital Mutilation]:[2Ciii Equal Inheritance Rights]])</f>
        <v>9.8333333333333339</v>
      </c>
      <c r="Q7" s="33">
        <f t="shared" si="0"/>
        <v>9.7977777777777764</v>
      </c>
      <c r="R7" s="33">
        <v>10</v>
      </c>
      <c r="S7" s="33">
        <v>10</v>
      </c>
      <c r="T7" s="33">
        <v>10</v>
      </c>
      <c r="U7" s="33">
        <f t="shared" si="1"/>
        <v>10</v>
      </c>
      <c r="V7" s="33">
        <v>10</v>
      </c>
      <c r="W7" s="33">
        <v>10</v>
      </c>
      <c r="X7" s="33">
        <f>AVERAGE(Table2734[[#This Row],[4A Freedom to establish religious organizations]:[4B Autonomy of religious organizations]])</f>
        <v>10</v>
      </c>
      <c r="Y7" s="33">
        <v>10</v>
      </c>
      <c r="Z7" s="33">
        <v>10</v>
      </c>
      <c r="AA7" s="33">
        <v>10</v>
      </c>
      <c r="AB7" s="33">
        <v>7.5</v>
      </c>
      <c r="AC7" s="33">
        <v>5</v>
      </c>
      <c r="AD7" s="33">
        <f>AVERAGE(Table2734[[#This Row],[5Ci Political parties]:[5Ciii Educational, sporting and cultural organizations]])</f>
        <v>7.5</v>
      </c>
      <c r="AE7" s="33">
        <v>10</v>
      </c>
      <c r="AF7" s="33">
        <v>10</v>
      </c>
      <c r="AG7" s="33">
        <v>10</v>
      </c>
      <c r="AH7" s="33">
        <f>AVERAGE(Table2734[[#This Row],[5Di Political parties]:[5Diii Educational, sporting and cultural organizations5]])</f>
        <v>10</v>
      </c>
      <c r="AI7" s="33">
        <f t="shared" si="2"/>
        <v>9.375</v>
      </c>
      <c r="AJ7" s="33">
        <v>10</v>
      </c>
      <c r="AK7" s="34">
        <v>8.6666666666666661</v>
      </c>
      <c r="AL7" s="34">
        <v>7.5</v>
      </c>
      <c r="AM7" s="34">
        <v>10</v>
      </c>
      <c r="AN7" s="34">
        <v>10</v>
      </c>
      <c r="AO7" s="34">
        <f>AVERAGE(Table2734[[#This Row],[6Di Access to foreign television (cable/ satellite)]:[6Dii Access to foreign newspapers]])</f>
        <v>10</v>
      </c>
      <c r="AP7" s="34">
        <v>10</v>
      </c>
      <c r="AQ7" s="33">
        <f t="shared" si="3"/>
        <v>9.2333333333333325</v>
      </c>
      <c r="AR7" s="33">
        <v>10</v>
      </c>
      <c r="AS7" s="33">
        <v>10</v>
      </c>
      <c r="AT7" s="33">
        <v>10</v>
      </c>
      <c r="AU7" s="33">
        <f t="shared" si="4"/>
        <v>10</v>
      </c>
      <c r="AV7" s="33">
        <f t="shared" si="5"/>
        <v>10</v>
      </c>
      <c r="AW7" s="35">
        <f>AVERAGE(Table2734[[#This Row],[RULE OF LAW]],Table2734[[#This Row],[SECURITY &amp; SAFETY]],Table2734[[#This Row],[PERSONAL FREEDOM (minus S&amp;S and RoL)]],Table2734[[#This Row],[PERSONAL FREEDOM (minus S&amp;S and RoL)]])</f>
        <v>9.2602777777777785</v>
      </c>
      <c r="AX7" s="36">
        <v>7.93</v>
      </c>
      <c r="AY7" s="37">
        <f>AVERAGE(Table2734[[#This Row],[PERSONAL FREEDOM]:[ECONOMIC FREEDOM]])</f>
        <v>8.59513888888889</v>
      </c>
      <c r="AZ7" s="38">
        <f t="shared" si="6"/>
        <v>4</v>
      </c>
      <c r="BA7" s="20">
        <f t="shared" si="7"/>
        <v>8.6</v>
      </c>
      <c r="BB7" s="35">
        <f>Table2734[[#This Row],[1 Rule of Law]]</f>
        <v>7.8000000000000007</v>
      </c>
      <c r="BC7" s="35">
        <f>Table2734[[#This Row],[2 Security &amp; Safety]]</f>
        <v>9.7977777777777764</v>
      </c>
      <c r="BD7" s="35">
        <f t="shared" si="8"/>
        <v>9.7216666666666676</v>
      </c>
    </row>
    <row r="8" spans="1:56" ht="15" customHeight="1" x14ac:dyDescent="0.2">
      <c r="A8" s="32" t="s">
        <v>59</v>
      </c>
      <c r="B8" s="33">
        <v>8.1</v>
      </c>
      <c r="C8" s="33">
        <v>7.4392399971699943</v>
      </c>
      <c r="D8" s="33">
        <v>7.4790809181214604</v>
      </c>
      <c r="E8" s="33">
        <v>7.7</v>
      </c>
      <c r="F8" s="33">
        <v>9.68</v>
      </c>
      <c r="G8" s="33">
        <v>10</v>
      </c>
      <c r="H8" s="33">
        <v>10</v>
      </c>
      <c r="I8" s="33">
        <v>10</v>
      </c>
      <c r="J8" s="33">
        <v>10</v>
      </c>
      <c r="K8" s="33">
        <v>10</v>
      </c>
      <c r="L8" s="33">
        <f>AVERAGE(Table2734[[#This Row],[2Bi Disappearance]:[2Bv Terrorism Injured ]])</f>
        <v>10</v>
      </c>
      <c r="M8" s="33">
        <v>9.5</v>
      </c>
      <c r="N8" s="33">
        <v>10</v>
      </c>
      <c r="O8" s="34">
        <v>10</v>
      </c>
      <c r="P8" s="34">
        <f>AVERAGE(Table2734[[#This Row],[2Ci Female Genital Mutilation]:[2Ciii Equal Inheritance Rights]])</f>
        <v>9.8333333333333339</v>
      </c>
      <c r="Q8" s="33">
        <f t="shared" si="0"/>
        <v>9.8377777777777791</v>
      </c>
      <c r="R8" s="33">
        <v>10</v>
      </c>
      <c r="S8" s="33">
        <v>10</v>
      </c>
      <c r="T8" s="33">
        <v>10</v>
      </c>
      <c r="U8" s="33">
        <f t="shared" si="1"/>
        <v>10</v>
      </c>
      <c r="V8" s="33">
        <v>10</v>
      </c>
      <c r="W8" s="33">
        <v>10</v>
      </c>
      <c r="X8" s="33">
        <f>AVERAGE(Table2734[[#This Row],[4A Freedom to establish religious organizations]:[4B Autonomy of religious organizations]])</f>
        <v>10</v>
      </c>
      <c r="Y8" s="33">
        <v>10</v>
      </c>
      <c r="Z8" s="33">
        <v>10</v>
      </c>
      <c r="AA8" s="33">
        <v>10</v>
      </c>
      <c r="AB8" s="33">
        <v>10</v>
      </c>
      <c r="AC8" s="33">
        <v>10</v>
      </c>
      <c r="AD8" s="33">
        <f>AVERAGE(Table2734[[#This Row],[5Ci Political parties]:[5Ciii Educational, sporting and cultural organizations]])</f>
        <v>10</v>
      </c>
      <c r="AE8" s="33">
        <v>10</v>
      </c>
      <c r="AF8" s="33">
        <v>10</v>
      </c>
      <c r="AG8" s="33">
        <v>10</v>
      </c>
      <c r="AH8" s="33">
        <f>AVERAGE(Table2734[[#This Row],[5Di Political parties]:[5Diii Educational, sporting and cultural organizations5]])</f>
        <v>10</v>
      </c>
      <c r="AI8" s="33">
        <f t="shared" si="2"/>
        <v>10</v>
      </c>
      <c r="AJ8" s="33">
        <v>10</v>
      </c>
      <c r="AK8" s="34">
        <v>7.333333333333333</v>
      </c>
      <c r="AL8" s="34">
        <v>8</v>
      </c>
      <c r="AM8" s="34">
        <v>10</v>
      </c>
      <c r="AN8" s="34">
        <v>10</v>
      </c>
      <c r="AO8" s="34">
        <f>AVERAGE(Table2734[[#This Row],[6Di Access to foreign television (cable/ satellite)]:[6Dii Access to foreign newspapers]])</f>
        <v>10</v>
      </c>
      <c r="AP8" s="34">
        <v>10</v>
      </c>
      <c r="AQ8" s="33">
        <f t="shared" si="3"/>
        <v>9.0666666666666664</v>
      </c>
      <c r="AR8" s="33">
        <v>10</v>
      </c>
      <c r="AS8" s="33">
        <v>10</v>
      </c>
      <c r="AT8" s="33">
        <v>10</v>
      </c>
      <c r="AU8" s="33">
        <f t="shared" si="4"/>
        <v>10</v>
      </c>
      <c r="AV8" s="33">
        <f t="shared" si="5"/>
        <v>10</v>
      </c>
      <c r="AW8" s="35">
        <f>AVERAGE(Table2734[[#This Row],[RULE OF LAW]],Table2734[[#This Row],[SECURITY &amp; SAFETY]],Table2734[[#This Row],[PERSONAL FREEDOM (minus S&amp;S and RoL)]],Table2734[[#This Row],[PERSONAL FREEDOM (minus S&amp;S and RoL)]])</f>
        <v>9.2911111111111104</v>
      </c>
      <c r="AX8" s="36">
        <v>7.52</v>
      </c>
      <c r="AY8" s="37">
        <f>AVERAGE(Table2734[[#This Row],[PERSONAL FREEDOM]:[ECONOMIC FREEDOM]])</f>
        <v>8.405555555555555</v>
      </c>
      <c r="AZ8" s="38">
        <f t="shared" si="6"/>
        <v>14</v>
      </c>
      <c r="BA8" s="20">
        <f t="shared" si="7"/>
        <v>8.41</v>
      </c>
      <c r="BB8" s="35">
        <f>Table2734[[#This Row],[1 Rule of Law]]</f>
        <v>7.7</v>
      </c>
      <c r="BC8" s="35">
        <f>Table2734[[#This Row],[2 Security &amp; Safety]]</f>
        <v>9.8377777777777791</v>
      </c>
      <c r="BD8" s="35">
        <f t="shared" si="8"/>
        <v>9.8133333333333326</v>
      </c>
    </row>
    <row r="9" spans="1:56" ht="15" customHeight="1" x14ac:dyDescent="0.2">
      <c r="A9" s="32" t="s">
        <v>183</v>
      </c>
      <c r="B9" s="33" t="s">
        <v>49</v>
      </c>
      <c r="C9" s="33" t="s">
        <v>49</v>
      </c>
      <c r="D9" s="33" t="s">
        <v>49</v>
      </c>
      <c r="E9" s="33">
        <v>4.3158000000000003</v>
      </c>
      <c r="F9" s="33">
        <v>9.16</v>
      </c>
      <c r="G9" s="33">
        <v>10</v>
      </c>
      <c r="H9" s="33">
        <v>10</v>
      </c>
      <c r="I9" s="33">
        <v>7.5</v>
      </c>
      <c r="J9" s="33">
        <v>10</v>
      </c>
      <c r="K9" s="33">
        <v>10</v>
      </c>
      <c r="L9" s="33">
        <f>AVERAGE(Table2734[[#This Row],[2Bi Disappearance]:[2Bv Terrorism Injured ]])</f>
        <v>9.5</v>
      </c>
      <c r="M9" s="33">
        <v>10</v>
      </c>
      <c r="N9" s="33">
        <v>7.5</v>
      </c>
      <c r="O9" s="34">
        <v>5</v>
      </c>
      <c r="P9" s="34">
        <f>AVERAGE(Table2734[[#This Row],[2Ci Female Genital Mutilation]:[2Ciii Equal Inheritance Rights]])</f>
        <v>7.5</v>
      </c>
      <c r="Q9" s="33">
        <f t="shared" si="0"/>
        <v>8.7200000000000006</v>
      </c>
      <c r="R9" s="33">
        <v>5</v>
      </c>
      <c r="S9" s="33">
        <v>5</v>
      </c>
      <c r="T9" s="33">
        <v>5</v>
      </c>
      <c r="U9" s="33">
        <f t="shared" si="1"/>
        <v>5</v>
      </c>
      <c r="V9" s="33">
        <v>2.5</v>
      </c>
      <c r="W9" s="33">
        <v>2.5</v>
      </c>
      <c r="X9" s="33">
        <f>AVERAGE(Table2734[[#This Row],[4A Freedom to establish religious organizations]:[4B Autonomy of religious organizations]])</f>
        <v>2.5</v>
      </c>
      <c r="Y9" s="33">
        <v>2.5</v>
      </c>
      <c r="Z9" s="33">
        <v>5</v>
      </c>
      <c r="AA9" s="33">
        <v>2.5</v>
      </c>
      <c r="AB9" s="33">
        <v>2.5</v>
      </c>
      <c r="AC9" s="33">
        <v>2.5</v>
      </c>
      <c r="AD9" s="33">
        <f>AVERAGE(Table2734[[#This Row],[5Ci Political parties]:[5Ciii Educational, sporting and cultural organizations]])</f>
        <v>2.5</v>
      </c>
      <c r="AE9" s="33">
        <v>2.5</v>
      </c>
      <c r="AF9" s="33">
        <v>2.5</v>
      </c>
      <c r="AG9" s="33">
        <v>2.5</v>
      </c>
      <c r="AH9" s="33">
        <f>AVERAGE(Table2734[[#This Row],[5Di Political parties]:[5Diii Educational, sporting and cultural organizations5]])</f>
        <v>2.5</v>
      </c>
      <c r="AI9" s="33">
        <f t="shared" si="2"/>
        <v>3.125</v>
      </c>
      <c r="AJ9" s="33">
        <v>0</v>
      </c>
      <c r="AK9" s="34">
        <v>1.3333333333333333</v>
      </c>
      <c r="AL9" s="34">
        <v>2</v>
      </c>
      <c r="AM9" s="34">
        <v>7.5</v>
      </c>
      <c r="AN9" s="34">
        <v>7.5</v>
      </c>
      <c r="AO9" s="34">
        <f>AVERAGE(Table2734[[#This Row],[6Di Access to foreign television (cable/ satellite)]:[6Dii Access to foreign newspapers]])</f>
        <v>7.5</v>
      </c>
      <c r="AP9" s="34">
        <v>7.5</v>
      </c>
      <c r="AQ9" s="33">
        <f t="shared" si="3"/>
        <v>3.6666666666666665</v>
      </c>
      <c r="AR9" s="33">
        <v>10</v>
      </c>
      <c r="AS9" s="33">
        <v>10</v>
      </c>
      <c r="AT9" s="33">
        <v>10</v>
      </c>
      <c r="AU9" s="33">
        <f t="shared" si="4"/>
        <v>10</v>
      </c>
      <c r="AV9" s="33">
        <f t="shared" si="5"/>
        <v>10</v>
      </c>
      <c r="AW9" s="35">
        <f>AVERAGE(Table2734[[#This Row],[RULE OF LAW]],Table2734[[#This Row],[SECURITY &amp; SAFETY]],Table2734[[#This Row],[PERSONAL FREEDOM (minus S&amp;S and RoL)]],Table2734[[#This Row],[PERSONAL FREEDOM (minus S&amp;S and RoL)]])</f>
        <v>5.6881166666666676</v>
      </c>
      <c r="AX9" s="36">
        <v>6.19</v>
      </c>
      <c r="AY9" s="37">
        <f>AVERAGE(Table2734[[#This Row],[PERSONAL FREEDOM]:[ECONOMIC FREEDOM]])</f>
        <v>5.9390583333333336</v>
      </c>
      <c r="AZ9" s="38">
        <f t="shared" si="6"/>
        <v>128</v>
      </c>
      <c r="BA9" s="20">
        <f t="shared" si="7"/>
        <v>5.94</v>
      </c>
      <c r="BB9" s="35">
        <f>Table2734[[#This Row],[1 Rule of Law]]</f>
        <v>4.3158000000000003</v>
      </c>
      <c r="BC9" s="35">
        <f>Table2734[[#This Row],[2 Security &amp; Safety]]</f>
        <v>8.7200000000000006</v>
      </c>
      <c r="BD9" s="35">
        <f t="shared" si="8"/>
        <v>4.8583333333333325</v>
      </c>
    </row>
    <row r="10" spans="1:56" ht="15" customHeight="1" x14ac:dyDescent="0.2">
      <c r="A10" s="32" t="s">
        <v>97</v>
      </c>
      <c r="B10" s="33" t="s">
        <v>49</v>
      </c>
      <c r="C10" s="33" t="s">
        <v>49</v>
      </c>
      <c r="D10" s="33" t="s">
        <v>49</v>
      </c>
      <c r="E10" s="33">
        <v>6.4244650000000005</v>
      </c>
      <c r="F10" s="33">
        <v>0</v>
      </c>
      <c r="G10" s="33">
        <v>10</v>
      </c>
      <c r="H10" s="33">
        <v>10</v>
      </c>
      <c r="I10" s="33" t="s">
        <v>49</v>
      </c>
      <c r="J10" s="33">
        <v>10</v>
      </c>
      <c r="K10" s="33">
        <v>10</v>
      </c>
      <c r="L10" s="33">
        <f>AVERAGE(Table2734[[#This Row],[2Bi Disappearance]:[2Bv Terrorism Injured ]])</f>
        <v>10</v>
      </c>
      <c r="M10" s="33" t="s">
        <v>49</v>
      </c>
      <c r="N10" s="33">
        <v>10</v>
      </c>
      <c r="O10" s="34">
        <v>0</v>
      </c>
      <c r="P10" s="34">
        <f>AVERAGE(Table2734[[#This Row],[2Ci Female Genital Mutilation]:[2Ciii Equal Inheritance Rights]])</f>
        <v>5</v>
      </c>
      <c r="Q10" s="33">
        <f t="shared" si="0"/>
        <v>5</v>
      </c>
      <c r="R10" s="33">
        <v>10</v>
      </c>
      <c r="S10" s="33">
        <v>10</v>
      </c>
      <c r="T10" s="33">
        <v>10</v>
      </c>
      <c r="U10" s="33">
        <f t="shared" si="1"/>
        <v>10</v>
      </c>
      <c r="V10" s="33" t="s">
        <v>49</v>
      </c>
      <c r="W10" s="33" t="s">
        <v>49</v>
      </c>
      <c r="X10" s="33" t="s">
        <v>49</v>
      </c>
      <c r="Y10" s="33" t="s">
        <v>49</v>
      </c>
      <c r="Z10" s="33" t="s">
        <v>49</v>
      </c>
      <c r="AA10" s="33" t="s">
        <v>49</v>
      </c>
      <c r="AB10" s="33" t="s">
        <v>49</v>
      </c>
      <c r="AC10" s="33" t="s">
        <v>49</v>
      </c>
      <c r="AD10" s="33" t="s">
        <v>49</v>
      </c>
      <c r="AE10" s="33" t="s">
        <v>49</v>
      </c>
      <c r="AF10" s="33" t="s">
        <v>49</v>
      </c>
      <c r="AG10" s="33" t="s">
        <v>49</v>
      </c>
      <c r="AH10" s="33" t="s">
        <v>49</v>
      </c>
      <c r="AI10" s="33" t="s">
        <v>49</v>
      </c>
      <c r="AJ10" s="33">
        <v>10</v>
      </c>
      <c r="AK10" s="34">
        <v>9</v>
      </c>
      <c r="AL10" s="34">
        <v>7.5</v>
      </c>
      <c r="AM10" s="34" t="s">
        <v>49</v>
      </c>
      <c r="AN10" s="34" t="s">
        <v>49</v>
      </c>
      <c r="AO10" s="34" t="s">
        <v>49</v>
      </c>
      <c r="AP10" s="34" t="s">
        <v>49</v>
      </c>
      <c r="AQ10" s="33">
        <f t="shared" si="3"/>
        <v>8.8333333333333339</v>
      </c>
      <c r="AR10" s="33">
        <v>10</v>
      </c>
      <c r="AS10" s="33">
        <v>10</v>
      </c>
      <c r="AT10" s="33">
        <v>10</v>
      </c>
      <c r="AU10" s="33">
        <f t="shared" si="4"/>
        <v>10</v>
      </c>
      <c r="AV10" s="33">
        <f t="shared" si="5"/>
        <v>10</v>
      </c>
      <c r="AW10" s="35">
        <f>AVERAGE(Table2734[[#This Row],[RULE OF LAW]],Table2734[[#This Row],[SECURITY &amp; SAFETY]],Table2734[[#This Row],[PERSONAL FREEDOM (minus S&amp;S and RoL)]],Table2734[[#This Row],[PERSONAL FREEDOM (minus S&amp;S and RoL)]])</f>
        <v>7.6616718055555566</v>
      </c>
      <c r="AX10" s="36">
        <v>7.4</v>
      </c>
      <c r="AY10" s="37">
        <f>AVERAGE(Table2734[[#This Row],[PERSONAL FREEDOM]:[ECONOMIC FREEDOM]])</f>
        <v>7.5308359027777785</v>
      </c>
      <c r="AZ10" s="38">
        <f t="shared" si="6"/>
        <v>49</v>
      </c>
      <c r="BA10" s="20">
        <f t="shared" si="7"/>
        <v>7.53</v>
      </c>
      <c r="BB10" s="35">
        <f>Table2734[[#This Row],[1 Rule of Law]]</f>
        <v>6.4244650000000005</v>
      </c>
      <c r="BC10" s="35">
        <f>Table2734[[#This Row],[2 Security &amp; Safety]]</f>
        <v>5</v>
      </c>
      <c r="BD10" s="35">
        <f t="shared" si="8"/>
        <v>9.6111111111111125</v>
      </c>
    </row>
    <row r="11" spans="1:56" ht="15" customHeight="1" x14ac:dyDescent="0.2">
      <c r="A11" s="32" t="s">
        <v>149</v>
      </c>
      <c r="B11" s="33" t="s">
        <v>49</v>
      </c>
      <c r="C11" s="33" t="s">
        <v>49</v>
      </c>
      <c r="D11" s="33" t="s">
        <v>49</v>
      </c>
      <c r="E11" s="33">
        <v>6.0843579999999999</v>
      </c>
      <c r="F11" s="33">
        <v>9.8000000000000007</v>
      </c>
      <c r="G11" s="33">
        <v>0</v>
      </c>
      <c r="H11" s="33">
        <v>10</v>
      </c>
      <c r="I11" s="33">
        <v>2.5</v>
      </c>
      <c r="J11" s="33">
        <v>10</v>
      </c>
      <c r="K11" s="33">
        <v>10</v>
      </c>
      <c r="L11" s="33">
        <f>AVERAGE(Table2734[[#This Row],[2Bi Disappearance]:[2Bv Terrorism Injured ]])</f>
        <v>6.5</v>
      </c>
      <c r="M11" s="33">
        <v>10</v>
      </c>
      <c r="N11" s="33">
        <v>7.5</v>
      </c>
      <c r="O11" s="34">
        <v>0</v>
      </c>
      <c r="P11" s="34">
        <f>AVERAGE(Table2734[[#This Row],[2Ci Female Genital Mutilation]:[2Ciii Equal Inheritance Rights]])</f>
        <v>5.833333333333333</v>
      </c>
      <c r="Q11" s="33">
        <f t="shared" si="0"/>
        <v>7.3777777777777773</v>
      </c>
      <c r="R11" s="33">
        <v>10</v>
      </c>
      <c r="S11" s="33">
        <v>5</v>
      </c>
      <c r="T11" s="33">
        <v>5</v>
      </c>
      <c r="U11" s="33">
        <f t="shared" si="1"/>
        <v>6.666666666666667</v>
      </c>
      <c r="V11" s="33">
        <v>7.5</v>
      </c>
      <c r="W11" s="33">
        <v>7.5</v>
      </c>
      <c r="X11" s="33">
        <f>AVERAGE(Table2734[[#This Row],[4A Freedom to establish religious organizations]:[4B Autonomy of religious organizations]])</f>
        <v>7.5</v>
      </c>
      <c r="Y11" s="33">
        <v>5</v>
      </c>
      <c r="Z11" s="33">
        <v>2.5</v>
      </c>
      <c r="AA11" s="33">
        <v>5</v>
      </c>
      <c r="AB11" s="33">
        <v>7.5</v>
      </c>
      <c r="AC11" s="33">
        <v>7.5</v>
      </c>
      <c r="AD11" s="33">
        <f>AVERAGE(Table2734[[#This Row],[5Ci Political parties]:[5Ciii Educational, sporting and cultural organizations]])</f>
        <v>6.666666666666667</v>
      </c>
      <c r="AE11" s="33">
        <v>7.5</v>
      </c>
      <c r="AF11" s="33">
        <v>7.5</v>
      </c>
      <c r="AG11" s="33">
        <v>7.5</v>
      </c>
      <c r="AH11" s="33">
        <f>AVERAGE(Table2734[[#This Row],[5Di Political parties]:[5Diii Educational, sporting and cultural organizations5]])</f>
        <v>7.5</v>
      </c>
      <c r="AI11" s="33">
        <f>AVERAGE(Y11:Z11,AD11,AH11)</f>
        <v>5.416666666666667</v>
      </c>
      <c r="AJ11" s="33">
        <v>0</v>
      </c>
      <c r="AK11" s="34">
        <v>0.66666666666666663</v>
      </c>
      <c r="AL11" s="34">
        <v>1.25</v>
      </c>
      <c r="AM11" s="34">
        <v>10</v>
      </c>
      <c r="AN11" s="34">
        <v>7.5</v>
      </c>
      <c r="AO11" s="34">
        <f>AVERAGE(Table2734[[#This Row],[6Di Access to foreign television (cable/ satellite)]:[6Dii Access to foreign newspapers]])</f>
        <v>8.75</v>
      </c>
      <c r="AP11" s="34">
        <v>2.5</v>
      </c>
      <c r="AQ11" s="33">
        <f t="shared" si="3"/>
        <v>2.6333333333333333</v>
      </c>
      <c r="AR11" s="33">
        <v>0</v>
      </c>
      <c r="AS11" s="33">
        <v>10</v>
      </c>
      <c r="AT11" s="33">
        <v>10</v>
      </c>
      <c r="AU11" s="33">
        <f t="shared" si="4"/>
        <v>10</v>
      </c>
      <c r="AV11" s="33">
        <f t="shared" si="5"/>
        <v>5</v>
      </c>
      <c r="AW11" s="35">
        <f>AVERAGE(Table2734[[#This Row],[RULE OF LAW]],Table2734[[#This Row],[SECURITY &amp; SAFETY]],Table2734[[#This Row],[PERSONAL FREEDOM (minus S&amp;S and RoL)]],Table2734[[#This Row],[PERSONAL FREEDOM (minus S&amp;S and RoL)]])</f>
        <v>6.0872006111111112</v>
      </c>
      <c r="AX11" s="36">
        <v>7.76</v>
      </c>
      <c r="AY11" s="37">
        <f>AVERAGE(Table2734[[#This Row],[PERSONAL FREEDOM]:[ECONOMIC FREEDOM]])</f>
        <v>6.9236003055555555</v>
      </c>
      <c r="AZ11" s="38">
        <f t="shared" si="6"/>
        <v>77</v>
      </c>
      <c r="BA11" s="20">
        <f t="shared" si="7"/>
        <v>6.92</v>
      </c>
      <c r="BB11" s="35">
        <f>Table2734[[#This Row],[1 Rule of Law]]</f>
        <v>6.0843579999999999</v>
      </c>
      <c r="BC11" s="35">
        <f>Table2734[[#This Row],[2 Security &amp; Safety]]</f>
        <v>7.3777777777777773</v>
      </c>
      <c r="BD11" s="35">
        <f t="shared" si="8"/>
        <v>5.4433333333333334</v>
      </c>
    </row>
    <row r="12" spans="1:56" ht="15" customHeight="1" x14ac:dyDescent="0.2">
      <c r="A12" s="32" t="s">
        <v>186</v>
      </c>
      <c r="B12" s="33">
        <v>3.4000000000000004</v>
      </c>
      <c r="C12" s="33">
        <v>3.2247674314856001</v>
      </c>
      <c r="D12" s="33">
        <v>3.8183600442172732</v>
      </c>
      <c r="E12" s="33">
        <v>3.5</v>
      </c>
      <c r="F12" s="33">
        <v>8.9599999999999991</v>
      </c>
      <c r="G12" s="33">
        <v>5</v>
      </c>
      <c r="H12" s="33">
        <v>10</v>
      </c>
      <c r="I12" s="33">
        <v>5</v>
      </c>
      <c r="J12" s="33">
        <v>9.9803745107259232</v>
      </c>
      <c r="K12" s="33">
        <v>9.9895330723871574</v>
      </c>
      <c r="L12" s="33">
        <f>AVERAGE(Table2734[[#This Row],[2Bi Disappearance]:[2Bv Terrorism Injured ]])</f>
        <v>7.9939815166226165</v>
      </c>
      <c r="M12" s="33">
        <v>10</v>
      </c>
      <c r="N12" s="33">
        <v>7.5</v>
      </c>
      <c r="O12" s="34">
        <v>5</v>
      </c>
      <c r="P12" s="34">
        <f>AVERAGE(Table2734[[#This Row],[2Ci Female Genital Mutilation]:[2Ciii Equal Inheritance Rights]])</f>
        <v>7.5</v>
      </c>
      <c r="Q12" s="33">
        <f t="shared" si="0"/>
        <v>8.1513271722075391</v>
      </c>
      <c r="R12" s="33">
        <v>10</v>
      </c>
      <c r="S12" s="33">
        <v>5</v>
      </c>
      <c r="T12" s="33">
        <v>5</v>
      </c>
      <c r="U12" s="33">
        <f t="shared" si="1"/>
        <v>6.666666666666667</v>
      </c>
      <c r="V12" s="33">
        <v>5</v>
      </c>
      <c r="W12" s="33">
        <v>5</v>
      </c>
      <c r="X12" s="33">
        <f>AVERAGE(Table2734[[#This Row],[4A Freedom to establish religious organizations]:[4B Autonomy of religious organizations]])</f>
        <v>5</v>
      </c>
      <c r="Y12" s="33">
        <v>7.5</v>
      </c>
      <c r="Z12" s="33">
        <v>5</v>
      </c>
      <c r="AA12" s="33">
        <v>7.5</v>
      </c>
      <c r="AB12" s="33">
        <v>5</v>
      </c>
      <c r="AC12" s="33">
        <v>5</v>
      </c>
      <c r="AD12" s="33">
        <f>AVERAGE(Table2734[[#This Row],[5Ci Political parties]:[5Ciii Educational, sporting and cultural organizations]])</f>
        <v>5.833333333333333</v>
      </c>
      <c r="AE12" s="33">
        <v>7.5</v>
      </c>
      <c r="AF12" s="33">
        <v>5</v>
      </c>
      <c r="AG12" s="33">
        <v>7.5</v>
      </c>
      <c r="AH12" s="33">
        <f>AVERAGE(Table2734[[#This Row],[5Di Political parties]:[5Diii Educational, sporting and cultural organizations5]])</f>
        <v>6.666666666666667</v>
      </c>
      <c r="AI12" s="33">
        <f>AVERAGE(Y12:Z12,AD12,AH12)</f>
        <v>6.25</v>
      </c>
      <c r="AJ12" s="33">
        <v>10</v>
      </c>
      <c r="AK12" s="34">
        <v>5</v>
      </c>
      <c r="AL12" s="34">
        <v>4.75</v>
      </c>
      <c r="AM12" s="34">
        <v>7.5</v>
      </c>
      <c r="AN12" s="34">
        <v>10</v>
      </c>
      <c r="AO12" s="34">
        <f>AVERAGE(Table2734[[#This Row],[6Di Access to foreign television (cable/ satellite)]:[6Dii Access to foreign newspapers]])</f>
        <v>8.75</v>
      </c>
      <c r="AP12" s="34">
        <v>10</v>
      </c>
      <c r="AQ12" s="33">
        <f t="shared" si="3"/>
        <v>7.7</v>
      </c>
      <c r="AR12" s="33">
        <v>0</v>
      </c>
      <c r="AS12" s="33">
        <v>0</v>
      </c>
      <c r="AT12" s="33">
        <v>0</v>
      </c>
      <c r="AU12" s="33">
        <f t="shared" si="4"/>
        <v>0</v>
      </c>
      <c r="AV12" s="33">
        <f t="shared" si="5"/>
        <v>0</v>
      </c>
      <c r="AW12" s="35">
        <f>AVERAGE(Table2734[[#This Row],[RULE OF LAW]],Table2734[[#This Row],[SECURITY &amp; SAFETY]],Table2734[[#This Row],[PERSONAL FREEDOM (minus S&amp;S and RoL)]],Table2734[[#This Row],[PERSONAL FREEDOM (minus S&amp;S and RoL)]])</f>
        <v>5.4744984597185518</v>
      </c>
      <c r="AX12" s="36">
        <v>6.41</v>
      </c>
      <c r="AY12" s="37">
        <f>AVERAGE(Table2734[[#This Row],[PERSONAL FREEDOM]:[ECONOMIC FREEDOM]])</f>
        <v>5.9422492298592759</v>
      </c>
      <c r="AZ12" s="38">
        <f t="shared" si="6"/>
        <v>128</v>
      </c>
      <c r="BA12" s="20">
        <f t="shared" si="7"/>
        <v>5.94</v>
      </c>
      <c r="BB12" s="35">
        <f>Table2734[[#This Row],[1 Rule of Law]]</f>
        <v>3.5</v>
      </c>
      <c r="BC12" s="35">
        <f>Table2734[[#This Row],[2 Security &amp; Safety]]</f>
        <v>8.1513271722075391</v>
      </c>
      <c r="BD12" s="35">
        <f t="shared" si="8"/>
        <v>5.1233333333333331</v>
      </c>
    </row>
    <row r="13" spans="1:56" ht="15" customHeight="1" x14ac:dyDescent="0.2">
      <c r="A13" s="32" t="s">
        <v>142</v>
      </c>
      <c r="B13" s="33" t="s">
        <v>49</v>
      </c>
      <c r="C13" s="33" t="s">
        <v>49</v>
      </c>
      <c r="D13" s="33" t="s">
        <v>49</v>
      </c>
      <c r="E13" s="33">
        <v>6.9142200000000003</v>
      </c>
      <c r="F13" s="33">
        <v>6.16</v>
      </c>
      <c r="G13" s="33">
        <v>10</v>
      </c>
      <c r="H13" s="33">
        <v>10</v>
      </c>
      <c r="I13" s="33" t="s">
        <v>49</v>
      </c>
      <c r="J13" s="33">
        <v>10</v>
      </c>
      <c r="K13" s="33">
        <v>10</v>
      </c>
      <c r="L13" s="33">
        <f>AVERAGE(Table2734[[#This Row],[2Bi Disappearance]:[2Bv Terrorism Injured ]])</f>
        <v>10</v>
      </c>
      <c r="M13" s="33" t="s">
        <v>49</v>
      </c>
      <c r="N13" s="33">
        <v>10</v>
      </c>
      <c r="O13" s="34" t="s">
        <v>49</v>
      </c>
      <c r="P13" s="34">
        <f>AVERAGE(Table2734[[#This Row],[2Ci Female Genital Mutilation]:[2Ciii Equal Inheritance Rights]])</f>
        <v>10</v>
      </c>
      <c r="Q13" s="33">
        <f t="shared" si="0"/>
        <v>8.7200000000000006</v>
      </c>
      <c r="R13" s="33">
        <v>10</v>
      </c>
      <c r="S13" s="33">
        <v>10</v>
      </c>
      <c r="T13" s="33" t="s">
        <v>49</v>
      </c>
      <c r="U13" s="33">
        <f t="shared" si="1"/>
        <v>10</v>
      </c>
      <c r="V13" s="33" t="s">
        <v>49</v>
      </c>
      <c r="W13" s="33" t="s">
        <v>49</v>
      </c>
      <c r="X13" s="33" t="s">
        <v>49</v>
      </c>
      <c r="Y13" s="33" t="s">
        <v>49</v>
      </c>
      <c r="Z13" s="33" t="s">
        <v>49</v>
      </c>
      <c r="AA13" s="33" t="s">
        <v>49</v>
      </c>
      <c r="AB13" s="33" t="s">
        <v>49</v>
      </c>
      <c r="AC13" s="33" t="s">
        <v>49</v>
      </c>
      <c r="AD13" s="33" t="s">
        <v>49</v>
      </c>
      <c r="AE13" s="33" t="s">
        <v>49</v>
      </c>
      <c r="AF13" s="33" t="s">
        <v>49</v>
      </c>
      <c r="AG13" s="33" t="s">
        <v>49</v>
      </c>
      <c r="AH13" s="33" t="s">
        <v>49</v>
      </c>
      <c r="AI13" s="33" t="s">
        <v>49</v>
      </c>
      <c r="AJ13" s="33">
        <v>10</v>
      </c>
      <c r="AK13" s="34">
        <v>9</v>
      </c>
      <c r="AL13" s="34">
        <v>7.5</v>
      </c>
      <c r="AM13" s="34" t="s">
        <v>49</v>
      </c>
      <c r="AN13" s="34" t="s">
        <v>49</v>
      </c>
      <c r="AO13" s="34" t="s">
        <v>49</v>
      </c>
      <c r="AP13" s="34" t="s">
        <v>49</v>
      </c>
      <c r="AQ13" s="33">
        <f t="shared" si="3"/>
        <v>8.8333333333333339</v>
      </c>
      <c r="AR13" s="33">
        <v>10</v>
      </c>
      <c r="AS13" s="33">
        <v>0</v>
      </c>
      <c r="AT13" s="33">
        <v>0</v>
      </c>
      <c r="AU13" s="33">
        <f t="shared" si="4"/>
        <v>0</v>
      </c>
      <c r="AV13" s="33">
        <f t="shared" si="5"/>
        <v>5</v>
      </c>
      <c r="AW13" s="35">
        <f>AVERAGE(Table2734[[#This Row],[RULE OF LAW]],Table2734[[#This Row],[SECURITY &amp; SAFETY]],Table2734[[#This Row],[PERSONAL FREEDOM (minus S&amp;S and RoL)]],Table2734[[#This Row],[PERSONAL FREEDOM (minus S&amp;S and RoL)]])</f>
        <v>7.880777222222223</v>
      </c>
      <c r="AX13" s="36">
        <v>6.82</v>
      </c>
      <c r="AY13" s="37">
        <f>AVERAGE(Table2734[[#This Row],[PERSONAL FREEDOM]:[ECONOMIC FREEDOM]])</f>
        <v>7.3503886111111116</v>
      </c>
      <c r="AZ13" s="38">
        <f t="shared" si="6"/>
        <v>56</v>
      </c>
      <c r="BA13" s="20">
        <f t="shared" si="7"/>
        <v>7.35</v>
      </c>
      <c r="BB13" s="35">
        <f>Table2734[[#This Row],[1 Rule of Law]]</f>
        <v>6.9142200000000003</v>
      </c>
      <c r="BC13" s="35">
        <f>Table2734[[#This Row],[2 Security &amp; Safety]]</f>
        <v>8.7200000000000006</v>
      </c>
      <c r="BD13" s="35">
        <f t="shared" si="8"/>
        <v>7.9444444444444455</v>
      </c>
    </row>
    <row r="14" spans="1:56" ht="15" customHeight="1" x14ac:dyDescent="0.2">
      <c r="A14" s="32" t="s">
        <v>67</v>
      </c>
      <c r="B14" s="33">
        <v>8.4333333333333336</v>
      </c>
      <c r="C14" s="33">
        <v>6.7815029119556716</v>
      </c>
      <c r="D14" s="33">
        <v>7.1580345314131808</v>
      </c>
      <c r="E14" s="33">
        <v>7.5</v>
      </c>
      <c r="F14" s="33">
        <v>9.24</v>
      </c>
      <c r="G14" s="33">
        <v>10</v>
      </c>
      <c r="H14" s="33">
        <v>10</v>
      </c>
      <c r="I14" s="33">
        <v>10</v>
      </c>
      <c r="J14" s="33">
        <v>10</v>
      </c>
      <c r="K14" s="33">
        <v>10</v>
      </c>
      <c r="L14" s="33">
        <f>AVERAGE(Table2734[[#This Row],[2Bi Disappearance]:[2Bv Terrorism Injured ]])</f>
        <v>10</v>
      </c>
      <c r="M14" s="33">
        <v>9.5</v>
      </c>
      <c r="N14" s="33">
        <v>10</v>
      </c>
      <c r="O14" s="34">
        <v>10</v>
      </c>
      <c r="P14" s="34">
        <f>AVERAGE(Table2734[[#This Row],[2Ci Female Genital Mutilation]:[2Ciii Equal Inheritance Rights]])</f>
        <v>9.8333333333333339</v>
      </c>
      <c r="Q14" s="33">
        <f t="shared" si="0"/>
        <v>9.6911111111111126</v>
      </c>
      <c r="R14" s="33">
        <v>10</v>
      </c>
      <c r="S14" s="33">
        <v>10</v>
      </c>
      <c r="T14" s="33">
        <v>10</v>
      </c>
      <c r="U14" s="33">
        <f t="shared" si="1"/>
        <v>10</v>
      </c>
      <c r="V14" s="33">
        <v>10</v>
      </c>
      <c r="W14" s="33">
        <v>10</v>
      </c>
      <c r="X14" s="33">
        <f>AVERAGE(Table2734[[#This Row],[4A Freedom to establish religious organizations]:[4B Autonomy of religious organizations]])</f>
        <v>10</v>
      </c>
      <c r="Y14" s="33">
        <v>10</v>
      </c>
      <c r="Z14" s="33">
        <v>10</v>
      </c>
      <c r="AA14" s="33">
        <v>10</v>
      </c>
      <c r="AB14" s="33">
        <v>10</v>
      </c>
      <c r="AC14" s="33">
        <v>7.5</v>
      </c>
      <c r="AD14" s="33">
        <f>AVERAGE(Table2734[[#This Row],[5Ci Political parties]:[5Ciii Educational, sporting and cultural organizations]])</f>
        <v>9.1666666666666661</v>
      </c>
      <c r="AE14" s="33">
        <v>10</v>
      </c>
      <c r="AF14" s="33">
        <v>10</v>
      </c>
      <c r="AG14" s="33">
        <v>10</v>
      </c>
      <c r="AH14" s="33">
        <f>AVERAGE(Table2734[[#This Row],[5Di Political parties]:[5Diii Educational, sporting and cultural organizations5]])</f>
        <v>10</v>
      </c>
      <c r="AI14" s="33">
        <f>AVERAGE(Y14:Z14,AD14,AH14)</f>
        <v>9.7916666666666661</v>
      </c>
      <c r="AJ14" s="33">
        <v>10</v>
      </c>
      <c r="AK14" s="34">
        <v>9.3333333333333339</v>
      </c>
      <c r="AL14" s="34">
        <v>9</v>
      </c>
      <c r="AM14" s="34">
        <v>10</v>
      </c>
      <c r="AN14" s="34">
        <v>10</v>
      </c>
      <c r="AO14" s="34">
        <f>AVERAGE(Table2734[[#This Row],[6Di Access to foreign television (cable/ satellite)]:[6Dii Access to foreign newspapers]])</f>
        <v>10</v>
      </c>
      <c r="AP14" s="34">
        <v>10</v>
      </c>
      <c r="AQ14" s="33">
        <f t="shared" si="3"/>
        <v>9.6666666666666679</v>
      </c>
      <c r="AR14" s="33">
        <v>10</v>
      </c>
      <c r="AS14" s="33">
        <v>10</v>
      </c>
      <c r="AT14" s="33">
        <v>10</v>
      </c>
      <c r="AU14" s="33">
        <f t="shared" si="4"/>
        <v>10</v>
      </c>
      <c r="AV14" s="33">
        <f t="shared" si="5"/>
        <v>10</v>
      </c>
      <c r="AW14" s="35">
        <f>AVERAGE(Table2734[[#This Row],[RULE OF LAW]],Table2734[[#This Row],[SECURITY &amp; SAFETY]],Table2734[[#This Row],[PERSONAL FREEDOM (minus S&amp;S and RoL)]],Table2734[[#This Row],[PERSONAL FREEDOM (minus S&amp;S and RoL)]])</f>
        <v>9.243611111111111</v>
      </c>
      <c r="AX14" s="36">
        <v>7.31</v>
      </c>
      <c r="AY14" s="37">
        <f>AVERAGE(Table2734[[#This Row],[PERSONAL FREEDOM]:[ECONOMIC FREEDOM]])</f>
        <v>8.2768055555555549</v>
      </c>
      <c r="AZ14" s="38">
        <f t="shared" si="6"/>
        <v>18</v>
      </c>
      <c r="BA14" s="20">
        <f t="shared" si="7"/>
        <v>8.2799999999999994</v>
      </c>
      <c r="BB14" s="35">
        <f>Table2734[[#This Row],[1 Rule of Law]]</f>
        <v>7.5</v>
      </c>
      <c r="BC14" s="35">
        <f>Table2734[[#This Row],[2 Security &amp; Safety]]</f>
        <v>9.6911111111111126</v>
      </c>
      <c r="BD14" s="35">
        <f t="shared" si="8"/>
        <v>9.8916666666666675</v>
      </c>
    </row>
    <row r="15" spans="1:56" ht="15" customHeight="1" x14ac:dyDescent="0.2">
      <c r="A15" s="32" t="s">
        <v>153</v>
      </c>
      <c r="B15" s="33" t="s">
        <v>49</v>
      </c>
      <c r="C15" s="33" t="s">
        <v>49</v>
      </c>
      <c r="D15" s="33" t="s">
        <v>49</v>
      </c>
      <c r="E15" s="33">
        <v>5.0096179999999997</v>
      </c>
      <c r="F15" s="33">
        <v>0</v>
      </c>
      <c r="G15" s="33">
        <v>10</v>
      </c>
      <c r="H15" s="33">
        <v>10</v>
      </c>
      <c r="I15" s="33" t="s">
        <v>49</v>
      </c>
      <c r="J15" s="33">
        <v>10</v>
      </c>
      <c r="K15" s="33">
        <v>10</v>
      </c>
      <c r="L15" s="33">
        <f>AVERAGE(Table2734[[#This Row],[2Bi Disappearance]:[2Bv Terrorism Injured ]])</f>
        <v>10</v>
      </c>
      <c r="M15" s="33" t="s">
        <v>49</v>
      </c>
      <c r="N15" s="33">
        <v>10</v>
      </c>
      <c r="O15" s="34">
        <v>10</v>
      </c>
      <c r="P15" s="34">
        <f>AVERAGE(Table2734[[#This Row],[2Ci Female Genital Mutilation]:[2Ciii Equal Inheritance Rights]])</f>
        <v>10</v>
      </c>
      <c r="Q15" s="33">
        <f t="shared" si="0"/>
        <v>6.666666666666667</v>
      </c>
      <c r="R15" s="33">
        <v>10</v>
      </c>
      <c r="S15" s="33">
        <v>10</v>
      </c>
      <c r="T15" s="33" t="s">
        <v>49</v>
      </c>
      <c r="U15" s="33">
        <f t="shared" si="1"/>
        <v>10</v>
      </c>
      <c r="V15" s="33" t="s">
        <v>49</v>
      </c>
      <c r="W15" s="33" t="s">
        <v>49</v>
      </c>
      <c r="X15" s="33" t="s">
        <v>49</v>
      </c>
      <c r="Y15" s="33" t="s">
        <v>49</v>
      </c>
      <c r="Z15" s="33" t="s">
        <v>49</v>
      </c>
      <c r="AA15" s="33" t="s">
        <v>49</v>
      </c>
      <c r="AB15" s="33" t="s">
        <v>49</v>
      </c>
      <c r="AC15" s="33" t="s">
        <v>49</v>
      </c>
      <c r="AD15" s="33" t="s">
        <v>49</v>
      </c>
      <c r="AE15" s="33" t="s">
        <v>49</v>
      </c>
      <c r="AF15" s="33" t="s">
        <v>49</v>
      </c>
      <c r="AG15" s="33" t="s">
        <v>49</v>
      </c>
      <c r="AH15" s="33" t="s">
        <v>49</v>
      </c>
      <c r="AI15" s="33" t="s">
        <v>49</v>
      </c>
      <c r="AJ15" s="33">
        <v>10</v>
      </c>
      <c r="AK15" s="34">
        <v>7.333333333333333</v>
      </c>
      <c r="AL15" s="34">
        <v>8</v>
      </c>
      <c r="AM15" s="34" t="s">
        <v>49</v>
      </c>
      <c r="AN15" s="34" t="s">
        <v>49</v>
      </c>
      <c r="AO15" s="34" t="s">
        <v>49</v>
      </c>
      <c r="AP15" s="34" t="s">
        <v>49</v>
      </c>
      <c r="AQ15" s="33">
        <f t="shared" si="3"/>
        <v>8.4444444444444446</v>
      </c>
      <c r="AR15" s="33">
        <v>10</v>
      </c>
      <c r="AS15" s="33">
        <v>0</v>
      </c>
      <c r="AT15" s="33">
        <v>10</v>
      </c>
      <c r="AU15" s="33">
        <f t="shared" si="4"/>
        <v>5</v>
      </c>
      <c r="AV15" s="33">
        <f t="shared" si="5"/>
        <v>7.5</v>
      </c>
      <c r="AW15" s="35">
        <f>AVERAGE(Table2734[[#This Row],[RULE OF LAW]],Table2734[[#This Row],[SECURITY &amp; SAFETY]],Table2734[[#This Row],[PERSONAL FREEDOM (minus S&amp;S and RoL)]],Table2734[[#This Row],[PERSONAL FREEDOM (minus S&amp;S and RoL)]])</f>
        <v>7.2431452407407395</v>
      </c>
      <c r="AX15" s="36">
        <v>6.6</v>
      </c>
      <c r="AY15" s="37">
        <f>AVERAGE(Table2734[[#This Row],[PERSONAL FREEDOM]:[ECONOMIC FREEDOM]])</f>
        <v>6.9215726203703696</v>
      </c>
      <c r="AZ15" s="38">
        <f t="shared" si="6"/>
        <v>77</v>
      </c>
      <c r="BA15" s="20">
        <f t="shared" si="7"/>
        <v>6.92</v>
      </c>
      <c r="BB15" s="35">
        <f>Table2734[[#This Row],[1 Rule of Law]]</f>
        <v>5.0096179999999997</v>
      </c>
      <c r="BC15" s="35">
        <f>Table2734[[#This Row],[2 Security &amp; Safety]]</f>
        <v>6.666666666666667</v>
      </c>
      <c r="BD15" s="35">
        <f t="shared" si="8"/>
        <v>8.648148148148147</v>
      </c>
    </row>
    <row r="16" spans="1:56" ht="15" customHeight="1" x14ac:dyDescent="0.2">
      <c r="A16" s="32" t="s">
        <v>135</v>
      </c>
      <c r="B16" s="33" t="s">
        <v>49</v>
      </c>
      <c r="C16" s="33" t="s">
        <v>49</v>
      </c>
      <c r="D16" s="33" t="s">
        <v>49</v>
      </c>
      <c r="E16" s="33">
        <v>4.5062600000000002</v>
      </c>
      <c r="F16" s="33">
        <v>6.6400000000000006</v>
      </c>
      <c r="G16" s="33">
        <v>10</v>
      </c>
      <c r="H16" s="33">
        <v>10</v>
      </c>
      <c r="I16" s="33">
        <v>2.5</v>
      </c>
      <c r="J16" s="33">
        <v>10</v>
      </c>
      <c r="K16" s="33">
        <v>10</v>
      </c>
      <c r="L16" s="33">
        <f>AVERAGE(Table2734[[#This Row],[2Bi Disappearance]:[2Bv Terrorism Injured ]])</f>
        <v>8.5</v>
      </c>
      <c r="M16" s="33">
        <v>8.6999999999999993</v>
      </c>
      <c r="N16" s="33">
        <v>10</v>
      </c>
      <c r="O16" s="34">
        <v>2.5</v>
      </c>
      <c r="P16" s="34">
        <f>AVERAGE(Table2734[[#This Row],[2Ci Female Genital Mutilation]:[2Ciii Equal Inheritance Rights]])</f>
        <v>7.0666666666666664</v>
      </c>
      <c r="Q16" s="33">
        <f t="shared" si="0"/>
        <v>7.402222222222222</v>
      </c>
      <c r="R16" s="33">
        <v>0</v>
      </c>
      <c r="S16" s="33">
        <v>10</v>
      </c>
      <c r="T16" s="33">
        <v>5</v>
      </c>
      <c r="U16" s="33">
        <f t="shared" si="1"/>
        <v>5</v>
      </c>
      <c r="V16" s="33">
        <v>10</v>
      </c>
      <c r="W16" s="33">
        <v>10</v>
      </c>
      <c r="X16" s="33">
        <f>AVERAGE(Table2734[[#This Row],[4A Freedom to establish religious organizations]:[4B Autonomy of religious organizations]])</f>
        <v>10</v>
      </c>
      <c r="Y16" s="33">
        <v>10</v>
      </c>
      <c r="Z16" s="33">
        <v>10</v>
      </c>
      <c r="AA16" s="33">
        <v>10</v>
      </c>
      <c r="AB16" s="33">
        <v>10</v>
      </c>
      <c r="AC16" s="33">
        <v>10</v>
      </c>
      <c r="AD16" s="33">
        <f>AVERAGE(Table2734[[#This Row],[5Ci Political parties]:[5Ciii Educational, sporting and cultural organizations]])</f>
        <v>10</v>
      </c>
      <c r="AE16" s="33">
        <v>10</v>
      </c>
      <c r="AF16" s="33">
        <v>10</v>
      </c>
      <c r="AG16" s="33">
        <v>10</v>
      </c>
      <c r="AH16" s="33">
        <f>AVERAGE(Table2734[[#This Row],[5Di Political parties]:[5Diii Educational, sporting and cultural organizations5]])</f>
        <v>10</v>
      </c>
      <c r="AI16" s="33">
        <f>AVERAGE(Y16:Z16,AD16,AH16)</f>
        <v>10</v>
      </c>
      <c r="AJ16" s="33">
        <v>10</v>
      </c>
      <c r="AK16" s="34">
        <v>6.333333333333333</v>
      </c>
      <c r="AL16" s="34">
        <v>7</v>
      </c>
      <c r="AM16" s="34">
        <v>10</v>
      </c>
      <c r="AN16" s="34">
        <v>10</v>
      </c>
      <c r="AO16" s="34">
        <f>AVERAGE(Table2734[[#This Row],[6Di Access to foreign television (cable/ satellite)]:[6Dii Access to foreign newspapers]])</f>
        <v>10</v>
      </c>
      <c r="AP16" s="34">
        <v>10</v>
      </c>
      <c r="AQ16" s="33">
        <f t="shared" si="3"/>
        <v>8.6666666666666661</v>
      </c>
      <c r="AR16" s="33">
        <v>5</v>
      </c>
      <c r="AS16" s="33">
        <v>10</v>
      </c>
      <c r="AT16" s="33">
        <v>10</v>
      </c>
      <c r="AU16" s="33">
        <f t="shared" si="4"/>
        <v>10</v>
      </c>
      <c r="AV16" s="33">
        <f t="shared" si="5"/>
        <v>7.5</v>
      </c>
      <c r="AW16" s="35">
        <f>AVERAGE(Table2734[[#This Row],[RULE OF LAW]],Table2734[[#This Row],[SECURITY &amp; SAFETY]],Table2734[[#This Row],[PERSONAL FREEDOM (minus S&amp;S and RoL)]],Table2734[[#This Row],[PERSONAL FREEDOM (minus S&amp;S and RoL)]])</f>
        <v>7.0937872222222218</v>
      </c>
      <c r="AX16" s="36">
        <v>6.11</v>
      </c>
      <c r="AY16" s="37">
        <f>AVERAGE(Table2734[[#This Row],[PERSONAL FREEDOM]:[ECONOMIC FREEDOM]])</f>
        <v>6.6018936111111106</v>
      </c>
      <c r="AZ16" s="38">
        <f t="shared" si="6"/>
        <v>100</v>
      </c>
      <c r="BA16" s="20">
        <f t="shared" si="7"/>
        <v>6.6</v>
      </c>
      <c r="BB16" s="35">
        <f>Table2734[[#This Row],[1 Rule of Law]]</f>
        <v>4.5062600000000002</v>
      </c>
      <c r="BC16" s="35">
        <f>Table2734[[#This Row],[2 Security &amp; Safety]]</f>
        <v>7.402222222222222</v>
      </c>
      <c r="BD16" s="35">
        <f t="shared" si="8"/>
        <v>8.2333333333333325</v>
      </c>
    </row>
    <row r="17" spans="1:56" ht="15" customHeight="1" x14ac:dyDescent="0.2">
      <c r="A17" s="32" t="s">
        <v>108</v>
      </c>
      <c r="B17" s="33">
        <v>4.4333333333333336</v>
      </c>
      <c r="C17" s="33">
        <v>3.7894526348272652</v>
      </c>
      <c r="D17" s="33">
        <v>2.8212521267580826</v>
      </c>
      <c r="E17" s="33">
        <v>3.7</v>
      </c>
      <c r="F17" s="33">
        <v>6</v>
      </c>
      <c r="G17" s="33">
        <v>10</v>
      </c>
      <c r="H17" s="33">
        <v>10</v>
      </c>
      <c r="I17" s="33">
        <v>5</v>
      </c>
      <c r="J17" s="33">
        <v>10</v>
      </c>
      <c r="K17" s="33">
        <v>10</v>
      </c>
      <c r="L17" s="33">
        <f>AVERAGE(Table2734[[#This Row],[2Bi Disappearance]:[2Bv Terrorism Injured ]])</f>
        <v>9</v>
      </c>
      <c r="M17" s="33">
        <v>10</v>
      </c>
      <c r="N17" s="33">
        <v>10</v>
      </c>
      <c r="O17" s="34">
        <v>10</v>
      </c>
      <c r="P17" s="34">
        <f>AVERAGE(Table2734[[#This Row],[2Ci Female Genital Mutilation]:[2Ciii Equal Inheritance Rights]])</f>
        <v>10</v>
      </c>
      <c r="Q17" s="33">
        <f t="shared" si="0"/>
        <v>8.3333333333333339</v>
      </c>
      <c r="R17" s="33">
        <v>10</v>
      </c>
      <c r="S17" s="33">
        <v>10</v>
      </c>
      <c r="T17" s="33">
        <v>10</v>
      </c>
      <c r="U17" s="33">
        <f t="shared" si="1"/>
        <v>10</v>
      </c>
      <c r="V17" s="33">
        <v>10</v>
      </c>
      <c r="W17" s="33">
        <v>10</v>
      </c>
      <c r="X17" s="33">
        <f>AVERAGE(Table2734[[#This Row],[4A Freedom to establish religious organizations]:[4B Autonomy of religious organizations]])</f>
        <v>10</v>
      </c>
      <c r="Y17" s="33">
        <v>10</v>
      </c>
      <c r="Z17" s="33">
        <v>10</v>
      </c>
      <c r="AA17" s="33">
        <v>7.5</v>
      </c>
      <c r="AB17" s="33">
        <v>7.5</v>
      </c>
      <c r="AC17" s="33">
        <v>10</v>
      </c>
      <c r="AD17" s="33">
        <f>AVERAGE(Table2734[[#This Row],[5Ci Political parties]:[5Ciii Educational, sporting and cultural organizations]])</f>
        <v>8.3333333333333339</v>
      </c>
      <c r="AE17" s="33">
        <v>10</v>
      </c>
      <c r="AF17" s="33">
        <v>10</v>
      </c>
      <c r="AG17" s="33">
        <v>10</v>
      </c>
      <c r="AH17" s="33">
        <f>AVERAGE(Table2734[[#This Row],[5Di Political parties]:[5Diii Educational, sporting and cultural organizations5]])</f>
        <v>10</v>
      </c>
      <c r="AI17" s="33">
        <f>AVERAGE(Y17:Z17,AD17,AH17)</f>
        <v>9.5833333333333339</v>
      </c>
      <c r="AJ17" s="33">
        <v>0.31424933737358302</v>
      </c>
      <c r="AK17" s="34">
        <v>5.666666666666667</v>
      </c>
      <c r="AL17" s="34">
        <v>4.5</v>
      </c>
      <c r="AM17" s="34">
        <v>10</v>
      </c>
      <c r="AN17" s="34">
        <v>10</v>
      </c>
      <c r="AO17" s="34">
        <f>AVERAGE(Table2734[[#This Row],[6Di Access to foreign television (cable/ satellite)]:[6Dii Access to foreign newspapers]])</f>
        <v>10</v>
      </c>
      <c r="AP17" s="34">
        <v>10</v>
      </c>
      <c r="AQ17" s="33">
        <f t="shared" si="3"/>
        <v>6.0961832008080501</v>
      </c>
      <c r="AR17" s="33">
        <v>10</v>
      </c>
      <c r="AS17" s="33">
        <v>10</v>
      </c>
      <c r="AT17" s="33">
        <v>10</v>
      </c>
      <c r="AU17" s="33">
        <f t="shared" si="4"/>
        <v>10</v>
      </c>
      <c r="AV17" s="33">
        <f t="shared" si="5"/>
        <v>10</v>
      </c>
      <c r="AW17" s="35">
        <f>AVERAGE(Table2734[[#This Row],[RULE OF LAW]],Table2734[[#This Row],[SECURITY &amp; SAFETY]],Table2734[[#This Row],[PERSONAL FREEDOM (minus S&amp;S and RoL)]],Table2734[[#This Row],[PERSONAL FREEDOM (minus S&amp;S and RoL)]])</f>
        <v>7.5762849867474724</v>
      </c>
      <c r="AX17" s="36">
        <v>6.39</v>
      </c>
      <c r="AY17" s="37">
        <f>AVERAGE(Table2734[[#This Row],[PERSONAL FREEDOM]:[ECONOMIC FREEDOM]])</f>
        <v>6.9831424933737356</v>
      </c>
      <c r="AZ17" s="38">
        <f t="shared" si="6"/>
        <v>75</v>
      </c>
      <c r="BA17" s="20">
        <f t="shared" si="7"/>
        <v>6.98</v>
      </c>
      <c r="BB17" s="35">
        <f>Table2734[[#This Row],[1 Rule of Law]]</f>
        <v>3.7</v>
      </c>
      <c r="BC17" s="35">
        <f>Table2734[[#This Row],[2 Security &amp; Safety]]</f>
        <v>8.3333333333333339</v>
      </c>
      <c r="BD17" s="35">
        <f t="shared" si="8"/>
        <v>9.1359033068282773</v>
      </c>
    </row>
    <row r="18" spans="1:56" ht="15" customHeight="1" x14ac:dyDescent="0.2">
      <c r="A18" s="32" t="s">
        <v>221</v>
      </c>
      <c r="B18" s="33">
        <v>7.0000000000000009</v>
      </c>
      <c r="C18" s="33">
        <v>4.9949702304935375</v>
      </c>
      <c r="D18" s="33">
        <v>6.1715393008058763</v>
      </c>
      <c r="E18" s="33">
        <v>6.1</v>
      </c>
      <c r="F18" s="33">
        <v>9.48</v>
      </c>
      <c r="G18" s="33">
        <v>10</v>
      </c>
      <c r="H18" s="33">
        <v>10</v>
      </c>
      <c r="I18" s="33">
        <v>7.5</v>
      </c>
      <c r="J18" s="33">
        <v>10</v>
      </c>
      <c r="K18" s="33">
        <v>9.9479074690791762</v>
      </c>
      <c r="L18" s="33">
        <f>AVERAGE(Table2734[[#This Row],[2Bi Disappearance]:[2Bv Terrorism Injured ]])</f>
        <v>9.4895814938158356</v>
      </c>
      <c r="M18" s="33">
        <v>10</v>
      </c>
      <c r="N18" s="33">
        <v>10</v>
      </c>
      <c r="O18" s="34">
        <v>5</v>
      </c>
      <c r="P18" s="34">
        <f>AVERAGE(Table2734[[#This Row],[2Ci Female Genital Mutilation]:[2Ciii Equal Inheritance Rights]])</f>
        <v>8.3333333333333339</v>
      </c>
      <c r="Q18" s="33">
        <f t="shared" si="0"/>
        <v>9.1009716090497239</v>
      </c>
      <c r="R18" s="33">
        <v>0</v>
      </c>
      <c r="S18" s="33">
        <v>10</v>
      </c>
      <c r="T18" s="33">
        <v>10</v>
      </c>
      <c r="U18" s="33">
        <f t="shared" si="1"/>
        <v>6.666666666666667</v>
      </c>
      <c r="V18" s="33">
        <v>7.5</v>
      </c>
      <c r="W18" s="33">
        <v>7.5</v>
      </c>
      <c r="X18" s="33">
        <f>AVERAGE(Table2734[[#This Row],[4A Freedom to establish religious organizations]:[4B Autonomy of religious organizations]])</f>
        <v>7.5</v>
      </c>
      <c r="Y18" s="33">
        <v>10</v>
      </c>
      <c r="Z18" s="33">
        <v>10</v>
      </c>
      <c r="AA18" s="33">
        <v>2.5</v>
      </c>
      <c r="AB18" s="33">
        <v>7.5</v>
      </c>
      <c r="AC18" s="33">
        <v>10</v>
      </c>
      <c r="AD18" s="33">
        <f>AVERAGE(Table2734[[#This Row],[5Ci Political parties]:[5Ciii Educational, sporting and cultural organizations]])</f>
        <v>6.666666666666667</v>
      </c>
      <c r="AE18" s="33">
        <v>10</v>
      </c>
      <c r="AF18" s="33">
        <v>7.5</v>
      </c>
      <c r="AG18" s="33">
        <v>10</v>
      </c>
      <c r="AH18" s="33">
        <f>AVERAGE(Table2734[[#This Row],[5Di Political parties]:[5Diii Educational, sporting and cultural organizations5]])</f>
        <v>9.1666666666666661</v>
      </c>
      <c r="AI18" s="33">
        <f>AVERAGE(Y18:Z18,AD18,AH18)</f>
        <v>8.9583333333333339</v>
      </c>
      <c r="AJ18" s="33">
        <v>10</v>
      </c>
      <c r="AK18" s="34">
        <v>7</v>
      </c>
      <c r="AL18" s="34">
        <v>4.25</v>
      </c>
      <c r="AM18" s="34">
        <v>10</v>
      </c>
      <c r="AN18" s="34">
        <v>10</v>
      </c>
      <c r="AO18" s="34">
        <f>AVERAGE(Table2734[[#This Row],[6Di Access to foreign television (cable/ satellite)]:[6Dii Access to foreign newspapers]])</f>
        <v>10</v>
      </c>
      <c r="AP18" s="34">
        <v>10</v>
      </c>
      <c r="AQ18" s="33">
        <f t="shared" si="3"/>
        <v>8.25</v>
      </c>
      <c r="AR18" s="33">
        <v>10</v>
      </c>
      <c r="AS18" s="33">
        <v>10</v>
      </c>
      <c r="AT18" s="33">
        <v>10</v>
      </c>
      <c r="AU18" s="33">
        <f t="shared" si="4"/>
        <v>10</v>
      </c>
      <c r="AV18" s="33">
        <f t="shared" si="5"/>
        <v>10</v>
      </c>
      <c r="AW18" s="35">
        <f>AVERAGE(Table2734[[#This Row],[RULE OF LAW]],Table2734[[#This Row],[SECURITY &amp; SAFETY]],Table2734[[#This Row],[PERSONAL FREEDOM (minus S&amp;S and RoL)]],Table2734[[#This Row],[PERSONAL FREEDOM (minus S&amp;S and RoL)]])</f>
        <v>7.9377429022624302</v>
      </c>
      <c r="AX18" s="36">
        <v>6.73</v>
      </c>
      <c r="AY18" s="37">
        <f>AVERAGE(Table2734[[#This Row],[PERSONAL FREEDOM]:[ECONOMIC FREEDOM]])</f>
        <v>7.3338714511312153</v>
      </c>
      <c r="AZ18" s="38">
        <f t="shared" si="6"/>
        <v>58</v>
      </c>
      <c r="BA18" s="20">
        <f t="shared" si="7"/>
        <v>7.33</v>
      </c>
      <c r="BB18" s="35">
        <f>Table2734[[#This Row],[1 Rule of Law]]</f>
        <v>6.1</v>
      </c>
      <c r="BC18" s="35">
        <f>Table2734[[#This Row],[2 Security &amp; Safety]]</f>
        <v>9.1009716090497239</v>
      </c>
      <c r="BD18" s="35">
        <f t="shared" si="8"/>
        <v>8.2750000000000004</v>
      </c>
    </row>
    <row r="19" spans="1:56" ht="15" customHeight="1" x14ac:dyDescent="0.2">
      <c r="A19" s="32" t="s">
        <v>152</v>
      </c>
      <c r="B19" s="33">
        <v>4.833333333333333</v>
      </c>
      <c r="C19" s="33">
        <v>6.5427171857891047</v>
      </c>
      <c r="D19" s="33">
        <v>7.1739739682245851</v>
      </c>
      <c r="E19" s="33">
        <v>6.2</v>
      </c>
      <c r="F19" s="33">
        <v>2.6400000000000006</v>
      </c>
      <c r="G19" s="33">
        <v>10</v>
      </c>
      <c r="H19" s="33">
        <v>10</v>
      </c>
      <c r="I19" s="33">
        <v>10</v>
      </c>
      <c r="J19" s="33">
        <v>10</v>
      </c>
      <c r="K19" s="33">
        <v>10</v>
      </c>
      <c r="L19" s="33">
        <f>AVERAGE(Table2734[[#This Row],[2Bi Disappearance]:[2Bv Terrorism Injured ]])</f>
        <v>10</v>
      </c>
      <c r="M19" s="33">
        <v>10</v>
      </c>
      <c r="N19" s="33">
        <v>10</v>
      </c>
      <c r="O19" s="34">
        <v>5</v>
      </c>
      <c r="P19" s="34">
        <f>AVERAGE(Table2734[[#This Row],[2Ci Female Genital Mutilation]:[2Ciii Equal Inheritance Rights]])</f>
        <v>8.3333333333333339</v>
      </c>
      <c r="Q19" s="33">
        <f t="shared" si="0"/>
        <v>6.9911111111111124</v>
      </c>
      <c r="R19" s="33">
        <v>5</v>
      </c>
      <c r="S19" s="33">
        <v>10</v>
      </c>
      <c r="T19" s="33">
        <v>5</v>
      </c>
      <c r="U19" s="33">
        <f t="shared" si="1"/>
        <v>6.666666666666667</v>
      </c>
      <c r="V19" s="33">
        <v>5</v>
      </c>
      <c r="W19" s="33">
        <v>7.5</v>
      </c>
      <c r="X19" s="33">
        <f>AVERAGE(Table2734[[#This Row],[4A Freedom to establish religious organizations]:[4B Autonomy of religious organizations]])</f>
        <v>6.25</v>
      </c>
      <c r="Y19" s="33">
        <v>7.5</v>
      </c>
      <c r="Z19" s="33">
        <v>7.5</v>
      </c>
      <c r="AA19" s="33">
        <v>5</v>
      </c>
      <c r="AB19" s="33">
        <v>5</v>
      </c>
      <c r="AC19" s="33">
        <v>7.5</v>
      </c>
      <c r="AD19" s="33">
        <f>AVERAGE(Table2734[[#This Row],[5Ci Political parties]:[5Ciii Educational, sporting and cultural organizations]])</f>
        <v>5.833333333333333</v>
      </c>
      <c r="AE19" s="33">
        <v>5</v>
      </c>
      <c r="AF19" s="33">
        <v>5</v>
      </c>
      <c r="AG19" s="33">
        <v>5</v>
      </c>
      <c r="AH19" s="33">
        <f>AVERAGE(Table2734[[#This Row],[5Di Political parties]:[5Diii Educational, sporting and cultural organizations5]])</f>
        <v>5</v>
      </c>
      <c r="AI19" s="33">
        <f>AVERAGE(Y19:Z19,AD19,AH19)</f>
        <v>6.458333333333333</v>
      </c>
      <c r="AJ19" s="33">
        <v>10</v>
      </c>
      <c r="AK19" s="34">
        <v>6.333333333333333</v>
      </c>
      <c r="AL19" s="34">
        <v>5.75</v>
      </c>
      <c r="AM19" s="34">
        <v>7.5</v>
      </c>
      <c r="AN19" s="34">
        <v>5</v>
      </c>
      <c r="AO19" s="34">
        <f>AVERAGE(Table2734[[#This Row],[6Di Access to foreign television (cable/ satellite)]:[6Dii Access to foreign newspapers]])</f>
        <v>6.25</v>
      </c>
      <c r="AP19" s="34">
        <v>7.5</v>
      </c>
      <c r="AQ19" s="33">
        <f t="shared" si="3"/>
        <v>7.1666666666666661</v>
      </c>
      <c r="AR19" s="33">
        <v>5</v>
      </c>
      <c r="AS19" s="33">
        <v>0</v>
      </c>
      <c r="AT19" s="33">
        <v>0</v>
      </c>
      <c r="AU19" s="33">
        <f t="shared" si="4"/>
        <v>0</v>
      </c>
      <c r="AV19" s="33">
        <f t="shared" si="5"/>
        <v>2.5</v>
      </c>
      <c r="AW19" s="35">
        <f>AVERAGE(Table2734[[#This Row],[RULE OF LAW]],Table2734[[#This Row],[SECURITY &amp; SAFETY]],Table2734[[#This Row],[PERSONAL FREEDOM (minus S&amp;S and RoL)]],Table2734[[#This Row],[PERSONAL FREEDOM (minus S&amp;S and RoL)]])</f>
        <v>6.2019444444444449</v>
      </c>
      <c r="AX19" s="36">
        <v>7.23</v>
      </c>
      <c r="AY19" s="37">
        <f>AVERAGE(Table2734[[#This Row],[PERSONAL FREEDOM]:[ECONOMIC FREEDOM]])</f>
        <v>6.7159722222222227</v>
      </c>
      <c r="AZ19" s="38">
        <f t="shared" si="6"/>
        <v>92</v>
      </c>
      <c r="BA19" s="20">
        <f t="shared" si="7"/>
        <v>6.72</v>
      </c>
      <c r="BB19" s="35">
        <f>Table2734[[#This Row],[1 Rule of Law]]</f>
        <v>6.2</v>
      </c>
      <c r="BC19" s="35">
        <f>Table2734[[#This Row],[2 Security &amp; Safety]]</f>
        <v>6.9911111111111124</v>
      </c>
      <c r="BD19" s="35">
        <f t="shared" si="8"/>
        <v>5.8083333333333327</v>
      </c>
    </row>
    <row r="20" spans="1:56" ht="15" customHeight="1" x14ac:dyDescent="0.2">
      <c r="A20" s="32" t="s">
        <v>112</v>
      </c>
      <c r="B20" s="33">
        <v>6.1</v>
      </c>
      <c r="C20" s="33">
        <v>5.5462805147641792</v>
      </c>
      <c r="D20" s="33">
        <v>4.85032514366572</v>
      </c>
      <c r="E20" s="33">
        <v>5.5</v>
      </c>
      <c r="F20" s="33">
        <v>0.64000000000000057</v>
      </c>
      <c r="G20" s="33">
        <v>5</v>
      </c>
      <c r="H20" s="33">
        <v>10</v>
      </c>
      <c r="I20" s="33">
        <v>10</v>
      </c>
      <c r="J20" s="33">
        <v>10</v>
      </c>
      <c r="K20" s="33">
        <v>10</v>
      </c>
      <c r="L20" s="33">
        <f>AVERAGE(Table2734[[#This Row],[2Bi Disappearance]:[2Bv Terrorism Injured ]])</f>
        <v>9</v>
      </c>
      <c r="M20" s="33">
        <v>10</v>
      </c>
      <c r="N20" s="33">
        <v>10</v>
      </c>
      <c r="O20" s="34">
        <v>7.5</v>
      </c>
      <c r="P20" s="34">
        <f>AVERAGE(Table2734[[#This Row],[2Ci Female Genital Mutilation]:[2Ciii Equal Inheritance Rights]])</f>
        <v>9.1666666666666661</v>
      </c>
      <c r="Q20" s="33">
        <f t="shared" si="0"/>
        <v>6.2688888888888883</v>
      </c>
      <c r="R20" s="33">
        <v>10</v>
      </c>
      <c r="S20" s="33">
        <v>10</v>
      </c>
      <c r="T20" s="33">
        <v>10</v>
      </c>
      <c r="U20" s="33">
        <f t="shared" si="1"/>
        <v>10</v>
      </c>
      <c r="V20" s="33">
        <v>10</v>
      </c>
      <c r="W20" s="33">
        <v>10</v>
      </c>
      <c r="X20" s="33">
        <f>AVERAGE(Table2734[[#This Row],[4A Freedom to establish religious organizations]:[4B Autonomy of religious organizations]])</f>
        <v>10</v>
      </c>
      <c r="Y20" s="33">
        <v>10</v>
      </c>
      <c r="Z20" s="33">
        <v>10</v>
      </c>
      <c r="AA20" s="33">
        <v>7.5</v>
      </c>
      <c r="AB20" s="33">
        <v>7.5</v>
      </c>
      <c r="AC20" s="33">
        <v>10</v>
      </c>
      <c r="AD20" s="33">
        <f>AVERAGE(Table2734[[#This Row],[5Ci Political parties]:[5Ciii Educational, sporting and cultural organizations]])</f>
        <v>8.3333333333333339</v>
      </c>
      <c r="AE20" s="33">
        <v>10</v>
      </c>
      <c r="AF20" s="33">
        <v>10</v>
      </c>
      <c r="AG20" s="33">
        <v>10</v>
      </c>
      <c r="AH20" s="33">
        <f>AVERAGE(Table2734[[#This Row],[5Di Political parties]:[5Diii Educational, sporting and cultural organizations5]])</f>
        <v>10</v>
      </c>
      <c r="AI20" s="33">
        <f>AVERAGE(Y20:Z20,AD20,AH20)</f>
        <v>9.5833333333333339</v>
      </c>
      <c r="AJ20" s="33">
        <v>6.9533115406416011</v>
      </c>
      <c r="AK20" s="34">
        <v>5.666666666666667</v>
      </c>
      <c r="AL20" s="34">
        <v>5</v>
      </c>
      <c r="AM20" s="34">
        <v>10</v>
      </c>
      <c r="AN20" s="34">
        <v>10</v>
      </c>
      <c r="AO20" s="34">
        <f>AVERAGE(Table2734[[#This Row],[6Di Access to foreign television (cable/ satellite)]:[6Dii Access to foreign newspapers]])</f>
        <v>10</v>
      </c>
      <c r="AP20" s="34">
        <v>10</v>
      </c>
      <c r="AQ20" s="33">
        <f t="shared" si="3"/>
        <v>7.5239956414616529</v>
      </c>
      <c r="AR20" s="33">
        <v>10</v>
      </c>
      <c r="AS20" s="33">
        <v>10</v>
      </c>
      <c r="AT20" s="33">
        <v>10</v>
      </c>
      <c r="AU20" s="33">
        <f t="shared" si="4"/>
        <v>10</v>
      </c>
      <c r="AV20" s="33">
        <f t="shared" si="5"/>
        <v>10</v>
      </c>
      <c r="AW20" s="35">
        <f>AVERAGE(Table2734[[#This Row],[RULE OF LAW]],Table2734[[#This Row],[SECURITY &amp; SAFETY]],Table2734[[#This Row],[PERSONAL FREEDOM (minus S&amp;S and RoL)]],Table2734[[#This Row],[PERSONAL FREEDOM (minus S&amp;S and RoL)]])</f>
        <v>7.6529551197017209</v>
      </c>
      <c r="AX20" s="36">
        <v>6.57</v>
      </c>
      <c r="AY20" s="37">
        <f>AVERAGE(Table2734[[#This Row],[PERSONAL FREEDOM]:[ECONOMIC FREEDOM]])</f>
        <v>7.1114775598508606</v>
      </c>
      <c r="AZ20" s="38">
        <f t="shared" si="6"/>
        <v>62</v>
      </c>
      <c r="BA20" s="20">
        <f t="shared" si="7"/>
        <v>7.11</v>
      </c>
      <c r="BB20" s="35">
        <f>Table2734[[#This Row],[1 Rule of Law]]</f>
        <v>5.5</v>
      </c>
      <c r="BC20" s="35">
        <f>Table2734[[#This Row],[2 Security &amp; Safety]]</f>
        <v>6.2688888888888883</v>
      </c>
      <c r="BD20" s="35">
        <f t="shared" si="8"/>
        <v>9.4214657949589977</v>
      </c>
    </row>
    <row r="21" spans="1:56" ht="15" customHeight="1" x14ac:dyDescent="0.2">
      <c r="A21" s="32" t="s">
        <v>139</v>
      </c>
      <c r="B21" s="33" t="s">
        <v>49</v>
      </c>
      <c r="C21" s="33" t="s">
        <v>49</v>
      </c>
      <c r="D21" s="33" t="s">
        <v>49</v>
      </c>
      <c r="E21" s="33">
        <v>6.5877169999999996</v>
      </c>
      <c r="F21" s="33">
        <v>9.2000000000000011</v>
      </c>
      <c r="G21" s="33">
        <v>10</v>
      </c>
      <c r="H21" s="33">
        <v>10</v>
      </c>
      <c r="I21" s="33" t="s">
        <v>49</v>
      </c>
      <c r="J21" s="33">
        <v>10</v>
      </c>
      <c r="K21" s="33">
        <v>10</v>
      </c>
      <c r="L21" s="33">
        <f>AVERAGE(Table2734[[#This Row],[2Bi Disappearance]:[2Bv Terrorism Injured ]])</f>
        <v>10</v>
      </c>
      <c r="M21" s="33">
        <v>9</v>
      </c>
      <c r="N21" s="33">
        <v>10</v>
      </c>
      <c r="O21" s="34">
        <v>0</v>
      </c>
      <c r="P21" s="34">
        <f>AVERAGE(Table2734[[#This Row],[2Ci Female Genital Mutilation]:[2Ciii Equal Inheritance Rights]])</f>
        <v>6.333333333333333</v>
      </c>
      <c r="Q21" s="33">
        <f t="shared" si="0"/>
        <v>8.5111111111111111</v>
      </c>
      <c r="R21" s="33">
        <v>10</v>
      </c>
      <c r="S21" s="33">
        <v>5</v>
      </c>
      <c r="T21" s="33">
        <v>10</v>
      </c>
      <c r="U21" s="33">
        <f t="shared" si="1"/>
        <v>8.3333333333333339</v>
      </c>
      <c r="V21" s="33" t="s">
        <v>49</v>
      </c>
      <c r="W21" s="33" t="s">
        <v>49</v>
      </c>
      <c r="X21" s="33" t="s">
        <v>49</v>
      </c>
      <c r="Y21" s="33" t="s">
        <v>49</v>
      </c>
      <c r="Z21" s="33" t="s">
        <v>49</v>
      </c>
      <c r="AA21" s="33" t="s">
        <v>49</v>
      </c>
      <c r="AB21" s="33" t="s">
        <v>49</v>
      </c>
      <c r="AC21" s="33" t="s">
        <v>49</v>
      </c>
      <c r="AD21" s="33" t="s">
        <v>49</v>
      </c>
      <c r="AE21" s="33" t="s">
        <v>49</v>
      </c>
      <c r="AF21" s="33" t="s">
        <v>49</v>
      </c>
      <c r="AG21" s="33" t="s">
        <v>49</v>
      </c>
      <c r="AH21" s="33" t="s">
        <v>49</v>
      </c>
      <c r="AI21" s="33" t="s">
        <v>49</v>
      </c>
      <c r="AJ21" s="33">
        <v>10</v>
      </c>
      <c r="AK21" s="34">
        <v>0.66666666666666663</v>
      </c>
      <c r="AL21" s="34">
        <v>3.75</v>
      </c>
      <c r="AM21" s="34" t="s">
        <v>49</v>
      </c>
      <c r="AN21" s="34" t="s">
        <v>49</v>
      </c>
      <c r="AO21" s="34" t="s">
        <v>49</v>
      </c>
      <c r="AP21" s="34" t="s">
        <v>49</v>
      </c>
      <c r="AQ21" s="33">
        <f t="shared" si="3"/>
        <v>4.8055555555555554</v>
      </c>
      <c r="AR21" s="33">
        <v>0</v>
      </c>
      <c r="AS21" s="33">
        <v>0</v>
      </c>
      <c r="AT21" s="33">
        <v>10</v>
      </c>
      <c r="AU21" s="33">
        <f t="shared" si="4"/>
        <v>5</v>
      </c>
      <c r="AV21" s="33">
        <f t="shared" si="5"/>
        <v>2.5</v>
      </c>
      <c r="AW21" s="35">
        <f>AVERAGE(Table2734[[#This Row],[RULE OF LAW]],Table2734[[#This Row],[SECURITY &amp; SAFETY]],Table2734[[#This Row],[PERSONAL FREEDOM (minus S&amp;S and RoL)]],Table2734[[#This Row],[PERSONAL FREEDOM (minus S&amp;S and RoL)]])</f>
        <v>6.3811885092592586</v>
      </c>
      <c r="AX21" s="36">
        <v>7.03</v>
      </c>
      <c r="AY21" s="37">
        <f>AVERAGE(Table2734[[#This Row],[PERSONAL FREEDOM]:[ECONOMIC FREEDOM]])</f>
        <v>6.705594254629629</v>
      </c>
      <c r="AZ21" s="38">
        <f t="shared" si="6"/>
        <v>94</v>
      </c>
      <c r="BA21" s="20">
        <f t="shared" si="7"/>
        <v>6.71</v>
      </c>
      <c r="BB21" s="35">
        <f>Table2734[[#This Row],[1 Rule of Law]]</f>
        <v>6.5877169999999996</v>
      </c>
      <c r="BC21" s="35">
        <f>Table2734[[#This Row],[2 Security &amp; Safety]]</f>
        <v>8.5111111111111111</v>
      </c>
      <c r="BD21" s="35">
        <f t="shared" si="8"/>
        <v>5.2129629629629628</v>
      </c>
    </row>
    <row r="22" spans="1:56" ht="15" customHeight="1" x14ac:dyDescent="0.2">
      <c r="A22" s="32" t="s">
        <v>87</v>
      </c>
      <c r="B22" s="33">
        <v>6.3</v>
      </c>
      <c r="C22" s="33">
        <v>5.6612906259097349</v>
      </c>
      <c r="D22" s="33">
        <v>3.8725544316012601</v>
      </c>
      <c r="E22" s="33">
        <v>5.3000000000000007</v>
      </c>
      <c r="F22" s="33">
        <v>9.32</v>
      </c>
      <c r="G22" s="33">
        <v>10</v>
      </c>
      <c r="H22" s="33">
        <v>10</v>
      </c>
      <c r="I22" s="33">
        <v>10</v>
      </c>
      <c r="J22" s="33">
        <v>10</v>
      </c>
      <c r="K22" s="33">
        <v>10</v>
      </c>
      <c r="L22" s="33">
        <f>AVERAGE(Table2734[[#This Row],[2Bi Disappearance]:[2Bv Terrorism Injured ]])</f>
        <v>10</v>
      </c>
      <c r="M22" s="33">
        <v>10</v>
      </c>
      <c r="N22" s="33">
        <v>10</v>
      </c>
      <c r="O22" s="34">
        <v>10</v>
      </c>
      <c r="P22" s="34">
        <f>AVERAGE(Table2734[[#This Row],[2Ci Female Genital Mutilation]:[2Ciii Equal Inheritance Rights]])</f>
        <v>10</v>
      </c>
      <c r="Q22" s="33">
        <f t="shared" si="0"/>
        <v>9.7733333333333334</v>
      </c>
      <c r="R22" s="33">
        <v>10</v>
      </c>
      <c r="S22" s="33">
        <v>10</v>
      </c>
      <c r="T22" s="33">
        <v>10</v>
      </c>
      <c r="U22" s="33">
        <f t="shared" si="1"/>
        <v>10</v>
      </c>
      <c r="V22" s="33">
        <v>7.5</v>
      </c>
      <c r="W22" s="33">
        <v>7.5</v>
      </c>
      <c r="X22" s="33">
        <f>AVERAGE(Table2734[[#This Row],[4A Freedom to establish religious organizations]:[4B Autonomy of religious organizations]])</f>
        <v>7.5</v>
      </c>
      <c r="Y22" s="33">
        <v>10</v>
      </c>
      <c r="Z22" s="33">
        <v>10</v>
      </c>
      <c r="AA22" s="33">
        <v>7.5</v>
      </c>
      <c r="AB22" s="33">
        <v>7.5</v>
      </c>
      <c r="AC22" s="33">
        <v>10</v>
      </c>
      <c r="AD22" s="33">
        <f>AVERAGE(Table2734[[#This Row],[5Ci Political parties]:[5Ciii Educational, sporting and cultural organizations]])</f>
        <v>8.3333333333333339</v>
      </c>
      <c r="AE22" s="33">
        <v>10</v>
      </c>
      <c r="AF22" s="33">
        <v>10</v>
      </c>
      <c r="AG22" s="33">
        <v>10</v>
      </c>
      <c r="AH22" s="33">
        <f>AVERAGE(Table2734[[#This Row],[5Di Political parties]:[5Diii Educational, sporting and cultural organizations5]])</f>
        <v>10</v>
      </c>
      <c r="AI22" s="33">
        <f t="shared" ref="AI22:AI27" si="9">AVERAGE(Y22:Z22,AD22,AH22)</f>
        <v>9.5833333333333339</v>
      </c>
      <c r="AJ22" s="33">
        <v>10</v>
      </c>
      <c r="AK22" s="34">
        <v>6.333333333333333</v>
      </c>
      <c r="AL22" s="34">
        <v>6.25</v>
      </c>
      <c r="AM22" s="34">
        <v>10</v>
      </c>
      <c r="AN22" s="34">
        <v>10</v>
      </c>
      <c r="AO22" s="34">
        <f>AVERAGE(Table2734[[#This Row],[6Di Access to foreign television (cable/ satellite)]:[6Dii Access to foreign newspapers]])</f>
        <v>10</v>
      </c>
      <c r="AP22" s="34">
        <v>10</v>
      </c>
      <c r="AQ22" s="33">
        <f t="shared" si="3"/>
        <v>8.5166666666666657</v>
      </c>
      <c r="AR22" s="33">
        <v>10</v>
      </c>
      <c r="AS22" s="33">
        <v>10</v>
      </c>
      <c r="AT22" s="33">
        <v>10</v>
      </c>
      <c r="AU22" s="33">
        <f t="shared" si="4"/>
        <v>10</v>
      </c>
      <c r="AV22" s="33">
        <f t="shared" si="5"/>
        <v>10</v>
      </c>
      <c r="AW22" s="35">
        <f>AVERAGE(Table2734[[#This Row],[RULE OF LAW]],Table2734[[#This Row],[SECURITY &amp; SAFETY]],Table2734[[#This Row],[PERSONAL FREEDOM (minus S&amp;S and RoL)]],Table2734[[#This Row],[PERSONAL FREEDOM (minus S&amp;S and RoL)]])</f>
        <v>8.3283333333333331</v>
      </c>
      <c r="AX22" s="36">
        <v>7.38</v>
      </c>
      <c r="AY22" s="37">
        <f>AVERAGE(Table2734[[#This Row],[PERSONAL FREEDOM]:[ECONOMIC FREEDOM]])</f>
        <v>7.8541666666666661</v>
      </c>
      <c r="AZ22" s="38">
        <f t="shared" si="6"/>
        <v>41</v>
      </c>
      <c r="BA22" s="20">
        <f t="shared" si="7"/>
        <v>7.85</v>
      </c>
      <c r="BB22" s="35">
        <f>Table2734[[#This Row],[1 Rule of Law]]</f>
        <v>5.3000000000000007</v>
      </c>
      <c r="BC22" s="35">
        <f>Table2734[[#This Row],[2 Security &amp; Safety]]</f>
        <v>9.7733333333333334</v>
      </c>
      <c r="BD22" s="35">
        <f t="shared" si="8"/>
        <v>9.120000000000001</v>
      </c>
    </row>
    <row r="23" spans="1:56" ht="15" customHeight="1" x14ac:dyDescent="0.2">
      <c r="A23" s="32" t="s">
        <v>131</v>
      </c>
      <c r="B23" s="33">
        <v>4.2333333333333334</v>
      </c>
      <c r="C23" s="33">
        <v>5.8899062596520766</v>
      </c>
      <c r="D23" s="33">
        <v>4.4652524019713073</v>
      </c>
      <c r="E23" s="33">
        <v>4.9000000000000004</v>
      </c>
      <c r="F23" s="33">
        <v>6.8000000000000007</v>
      </c>
      <c r="G23" s="33">
        <v>10</v>
      </c>
      <c r="H23" s="33">
        <v>10</v>
      </c>
      <c r="I23" s="33">
        <v>7.5</v>
      </c>
      <c r="J23" s="33">
        <v>10</v>
      </c>
      <c r="K23" s="33">
        <v>10</v>
      </c>
      <c r="L23" s="33">
        <f>AVERAGE(Table2734[[#This Row],[2Bi Disappearance]:[2Bv Terrorism Injured ]])</f>
        <v>9.5</v>
      </c>
      <c r="M23" s="33">
        <v>2.7</v>
      </c>
      <c r="N23" s="33">
        <v>10</v>
      </c>
      <c r="O23" s="34">
        <v>0</v>
      </c>
      <c r="P23" s="34">
        <f>AVERAGE(Table2734[[#This Row],[2Ci Female Genital Mutilation]:[2Ciii Equal Inheritance Rights]])</f>
        <v>4.2333333333333334</v>
      </c>
      <c r="Q23" s="33">
        <f t="shared" si="0"/>
        <v>6.844444444444445</v>
      </c>
      <c r="R23" s="33">
        <v>10</v>
      </c>
      <c r="S23" s="33">
        <v>10</v>
      </c>
      <c r="T23" s="33">
        <v>5</v>
      </c>
      <c r="U23" s="33">
        <f t="shared" si="1"/>
        <v>8.3333333333333339</v>
      </c>
      <c r="V23" s="33">
        <v>7.5</v>
      </c>
      <c r="W23" s="33">
        <v>10</v>
      </c>
      <c r="X23" s="33">
        <f>AVERAGE(Table2734[[#This Row],[4A Freedom to establish religious organizations]:[4B Autonomy of religious organizations]])</f>
        <v>8.75</v>
      </c>
      <c r="Y23" s="33">
        <v>10</v>
      </c>
      <c r="Z23" s="33">
        <v>7.5</v>
      </c>
      <c r="AA23" s="33">
        <v>2.5</v>
      </c>
      <c r="AB23" s="33">
        <v>7.5</v>
      </c>
      <c r="AC23" s="33">
        <v>10</v>
      </c>
      <c r="AD23" s="33">
        <f>AVERAGE(Table2734[[#This Row],[5Ci Political parties]:[5Ciii Educational, sporting and cultural organizations]])</f>
        <v>6.666666666666667</v>
      </c>
      <c r="AE23" s="33">
        <v>10</v>
      </c>
      <c r="AF23" s="33">
        <v>10</v>
      </c>
      <c r="AG23" s="33">
        <v>10</v>
      </c>
      <c r="AH23" s="33">
        <f>AVERAGE(Table2734[[#This Row],[5Di Political parties]:[5Diii Educational, sporting and cultural organizations5]])</f>
        <v>10</v>
      </c>
      <c r="AI23" s="33">
        <f t="shared" si="9"/>
        <v>8.5416666666666679</v>
      </c>
      <c r="AJ23" s="33">
        <v>10</v>
      </c>
      <c r="AK23" s="34">
        <v>5.666666666666667</v>
      </c>
      <c r="AL23" s="34">
        <v>6</v>
      </c>
      <c r="AM23" s="34">
        <v>10</v>
      </c>
      <c r="AN23" s="34">
        <v>10</v>
      </c>
      <c r="AO23" s="34">
        <f>AVERAGE(Table2734[[#This Row],[6Di Access to foreign television (cable/ satellite)]:[6Dii Access to foreign newspapers]])</f>
        <v>10</v>
      </c>
      <c r="AP23" s="34">
        <v>10</v>
      </c>
      <c r="AQ23" s="33">
        <f t="shared" si="3"/>
        <v>8.3333333333333339</v>
      </c>
      <c r="AR23" s="33">
        <v>7.5</v>
      </c>
      <c r="AS23" s="33">
        <v>10</v>
      </c>
      <c r="AT23" s="33">
        <v>10</v>
      </c>
      <c r="AU23" s="33">
        <f t="shared" si="4"/>
        <v>10</v>
      </c>
      <c r="AV23" s="33">
        <f t="shared" si="5"/>
        <v>8.75</v>
      </c>
      <c r="AW23" s="35">
        <f>AVERAGE(Table2734[[#This Row],[RULE OF LAW]],Table2734[[#This Row],[SECURITY &amp; SAFETY]],Table2734[[#This Row],[PERSONAL FREEDOM (minus S&amp;S and RoL)]],Table2734[[#This Row],[PERSONAL FREEDOM (minus S&amp;S and RoL)]])</f>
        <v>7.2069444444444448</v>
      </c>
      <c r="AX23" s="36">
        <v>5.95</v>
      </c>
      <c r="AY23" s="37">
        <f>AVERAGE(Table2734[[#This Row],[PERSONAL FREEDOM]:[ECONOMIC FREEDOM]])</f>
        <v>6.5784722222222225</v>
      </c>
      <c r="AZ23" s="38">
        <f t="shared" si="6"/>
        <v>101</v>
      </c>
      <c r="BA23" s="20">
        <f t="shared" si="7"/>
        <v>6.58</v>
      </c>
      <c r="BB23" s="35">
        <f>Table2734[[#This Row],[1 Rule of Law]]</f>
        <v>4.9000000000000004</v>
      </c>
      <c r="BC23" s="35">
        <f>Table2734[[#This Row],[2 Security &amp; Safety]]</f>
        <v>6.844444444444445</v>
      </c>
      <c r="BD23" s="35">
        <f t="shared" si="8"/>
        <v>8.5416666666666679</v>
      </c>
    </row>
    <row r="24" spans="1:56" ht="15" customHeight="1" x14ac:dyDescent="0.2">
      <c r="A24" s="32" t="s">
        <v>166</v>
      </c>
      <c r="B24" s="33" t="s">
        <v>49</v>
      </c>
      <c r="C24" s="33" t="s">
        <v>49</v>
      </c>
      <c r="D24" s="33" t="s">
        <v>49</v>
      </c>
      <c r="E24" s="33">
        <v>3.8804620000000001</v>
      </c>
      <c r="F24" s="33">
        <v>6.8000000000000007</v>
      </c>
      <c r="G24" s="33">
        <v>10</v>
      </c>
      <c r="H24" s="33">
        <v>10</v>
      </c>
      <c r="I24" s="33">
        <v>2.5</v>
      </c>
      <c r="J24" s="33">
        <v>8.3578540660546565</v>
      </c>
      <c r="K24" s="33">
        <v>9.3710930465741242</v>
      </c>
      <c r="L24" s="33">
        <f>AVERAGE(Table2734[[#This Row],[2Bi Disappearance]:[2Bv Terrorism Injured ]])</f>
        <v>8.0457894225257558</v>
      </c>
      <c r="M24" s="33">
        <v>10</v>
      </c>
      <c r="N24" s="33">
        <v>10</v>
      </c>
      <c r="O24" s="34">
        <v>0</v>
      </c>
      <c r="P24" s="34">
        <f>AVERAGE(Table2734[[#This Row],[2Ci Female Genital Mutilation]:[2Ciii Equal Inheritance Rights]])</f>
        <v>6.666666666666667</v>
      </c>
      <c r="Q24" s="33">
        <f t="shared" si="0"/>
        <v>7.1708186963974745</v>
      </c>
      <c r="R24" s="33">
        <v>5</v>
      </c>
      <c r="S24" s="33">
        <v>5</v>
      </c>
      <c r="T24" s="33">
        <v>5</v>
      </c>
      <c r="U24" s="33">
        <f t="shared" si="1"/>
        <v>5</v>
      </c>
      <c r="V24" s="33">
        <v>10</v>
      </c>
      <c r="W24" s="33">
        <v>10</v>
      </c>
      <c r="X24" s="33">
        <f>AVERAGE(Table2734[[#This Row],[4A Freedom to establish religious organizations]:[4B Autonomy of religious organizations]])</f>
        <v>10</v>
      </c>
      <c r="Y24" s="33">
        <v>7.5</v>
      </c>
      <c r="Z24" s="33">
        <v>7.5</v>
      </c>
      <c r="AA24" s="33">
        <v>5</v>
      </c>
      <c r="AB24" s="33">
        <v>10</v>
      </c>
      <c r="AC24" s="33">
        <v>10</v>
      </c>
      <c r="AD24" s="33">
        <f>AVERAGE(Table2734[[#This Row],[5Ci Political parties]:[5Ciii Educational, sporting and cultural organizations]])</f>
        <v>8.3333333333333339</v>
      </c>
      <c r="AE24" s="33">
        <v>10</v>
      </c>
      <c r="AF24" s="33">
        <v>10</v>
      </c>
      <c r="AG24" s="33">
        <v>10</v>
      </c>
      <c r="AH24" s="33">
        <f>AVERAGE(Table2734[[#This Row],[5Di Political parties]:[5Diii Educational, sporting and cultural organizations5]])</f>
        <v>10</v>
      </c>
      <c r="AI24" s="33">
        <f t="shared" si="9"/>
        <v>8.3333333333333339</v>
      </c>
      <c r="AJ24" s="33">
        <v>10</v>
      </c>
      <c r="AK24" s="34">
        <v>2.3333333333333335</v>
      </c>
      <c r="AL24" s="34">
        <v>3</v>
      </c>
      <c r="AM24" s="34">
        <v>7.5</v>
      </c>
      <c r="AN24" s="34">
        <v>10</v>
      </c>
      <c r="AO24" s="34">
        <f>AVERAGE(Table2734[[#This Row],[6Di Access to foreign television (cable/ satellite)]:[6Dii Access to foreign newspapers]])</f>
        <v>8.75</v>
      </c>
      <c r="AP24" s="34">
        <v>10</v>
      </c>
      <c r="AQ24" s="33">
        <f t="shared" si="3"/>
        <v>6.8166666666666673</v>
      </c>
      <c r="AR24" s="33">
        <v>5</v>
      </c>
      <c r="AS24" s="33">
        <v>0</v>
      </c>
      <c r="AT24" s="33">
        <v>0</v>
      </c>
      <c r="AU24" s="33">
        <f t="shared" si="4"/>
        <v>0</v>
      </c>
      <c r="AV24" s="33">
        <f t="shared" si="5"/>
        <v>2.5</v>
      </c>
      <c r="AW24" s="35">
        <f>AVERAGE(Table2734[[#This Row],[RULE OF LAW]],Table2734[[#This Row],[SECURITY &amp; SAFETY]],Table2734[[#This Row],[PERSONAL FREEDOM (minus S&amp;S and RoL)]],Table2734[[#This Row],[PERSONAL FREEDOM (minus S&amp;S and RoL)]])</f>
        <v>6.027820174099368</v>
      </c>
      <c r="AX24" s="36">
        <v>5.21</v>
      </c>
      <c r="AY24" s="37">
        <f>AVERAGE(Table2734[[#This Row],[PERSONAL FREEDOM]:[ECONOMIC FREEDOM]])</f>
        <v>5.6189100870496844</v>
      </c>
      <c r="AZ24" s="38">
        <f t="shared" si="6"/>
        <v>136</v>
      </c>
      <c r="BA24" s="20">
        <f t="shared" si="7"/>
        <v>5.62</v>
      </c>
      <c r="BB24" s="35">
        <f>Table2734[[#This Row],[1 Rule of Law]]</f>
        <v>3.8804620000000001</v>
      </c>
      <c r="BC24" s="35">
        <f>Table2734[[#This Row],[2 Security &amp; Safety]]</f>
        <v>7.1708186963974745</v>
      </c>
      <c r="BD24" s="35">
        <f t="shared" si="8"/>
        <v>6.5299999999999994</v>
      </c>
    </row>
    <row r="25" spans="1:56" ht="15" customHeight="1" x14ac:dyDescent="0.2">
      <c r="A25" s="32" t="s">
        <v>116</v>
      </c>
      <c r="B25" s="33">
        <v>3.8000000000000007</v>
      </c>
      <c r="C25" s="33">
        <v>3.7437709495704272</v>
      </c>
      <c r="D25" s="33">
        <v>3.965153189454826</v>
      </c>
      <c r="E25" s="33">
        <v>3.8</v>
      </c>
      <c r="F25" s="33">
        <v>7.4</v>
      </c>
      <c r="G25" s="33">
        <v>10</v>
      </c>
      <c r="H25" s="33">
        <v>9.3609871616387093</v>
      </c>
      <c r="I25" s="33">
        <v>7.5</v>
      </c>
      <c r="J25" s="33">
        <v>10</v>
      </c>
      <c r="K25" s="33">
        <v>10</v>
      </c>
      <c r="L25" s="33">
        <f>AVERAGE(Table2734[[#This Row],[2Bi Disappearance]:[2Bv Terrorism Injured ]])</f>
        <v>9.3721974323277415</v>
      </c>
      <c r="M25" s="33">
        <v>10</v>
      </c>
      <c r="N25" s="33">
        <v>10</v>
      </c>
      <c r="O25" s="34">
        <v>10</v>
      </c>
      <c r="P25" s="34">
        <f>AVERAGE(Table2734[[#This Row],[2Ci Female Genital Mutilation]:[2Ciii Equal Inheritance Rights]])</f>
        <v>10</v>
      </c>
      <c r="Q25" s="33">
        <f t="shared" si="0"/>
        <v>8.9240658107759145</v>
      </c>
      <c r="R25" s="33">
        <v>10</v>
      </c>
      <c r="S25" s="33">
        <v>5</v>
      </c>
      <c r="T25" s="33">
        <v>10</v>
      </c>
      <c r="U25" s="33">
        <f t="shared" si="1"/>
        <v>8.3333333333333339</v>
      </c>
      <c r="V25" s="33">
        <v>7.5</v>
      </c>
      <c r="W25" s="33">
        <v>7.5</v>
      </c>
      <c r="X25" s="33">
        <f>AVERAGE(Table2734[[#This Row],[4A Freedom to establish religious organizations]:[4B Autonomy of religious organizations]])</f>
        <v>7.5</v>
      </c>
      <c r="Y25" s="33">
        <v>7.5</v>
      </c>
      <c r="Z25" s="33">
        <v>5</v>
      </c>
      <c r="AA25" s="33">
        <v>7.5</v>
      </c>
      <c r="AB25" s="33">
        <v>7.5</v>
      </c>
      <c r="AC25" s="33">
        <v>7.5</v>
      </c>
      <c r="AD25" s="33">
        <f>AVERAGE(Table2734[[#This Row],[5Ci Political parties]:[5Ciii Educational, sporting and cultural organizations]])</f>
        <v>7.5</v>
      </c>
      <c r="AE25" s="33">
        <v>7.5</v>
      </c>
      <c r="AF25" s="33">
        <v>7.5</v>
      </c>
      <c r="AG25" s="33">
        <v>7.5</v>
      </c>
      <c r="AH25" s="33">
        <f>AVERAGE(Table2734[[#This Row],[5Di Political parties]:[5Diii Educational, sporting and cultural organizations5]])</f>
        <v>7.5</v>
      </c>
      <c r="AI25" s="33">
        <f t="shared" si="9"/>
        <v>6.875</v>
      </c>
      <c r="AJ25" s="33">
        <v>10</v>
      </c>
      <c r="AK25" s="34">
        <v>3</v>
      </c>
      <c r="AL25" s="34">
        <v>4.25</v>
      </c>
      <c r="AM25" s="34">
        <v>10</v>
      </c>
      <c r="AN25" s="34">
        <v>10</v>
      </c>
      <c r="AO25" s="34">
        <f>AVERAGE(Table2734[[#This Row],[6Di Access to foreign television (cable/ satellite)]:[6Dii Access to foreign newspapers]])</f>
        <v>10</v>
      </c>
      <c r="AP25" s="34">
        <v>10</v>
      </c>
      <c r="AQ25" s="33">
        <f t="shared" si="3"/>
        <v>7.45</v>
      </c>
      <c r="AR25" s="33">
        <v>10</v>
      </c>
      <c r="AS25" s="33">
        <v>10</v>
      </c>
      <c r="AT25" s="33">
        <v>10</v>
      </c>
      <c r="AU25" s="33">
        <f t="shared" si="4"/>
        <v>10</v>
      </c>
      <c r="AV25" s="33">
        <f t="shared" si="5"/>
        <v>10</v>
      </c>
      <c r="AW25" s="35">
        <f>AVERAGE(Table2734[[#This Row],[RULE OF LAW]],Table2734[[#This Row],[SECURITY &amp; SAFETY]],Table2734[[#This Row],[PERSONAL FREEDOM (minus S&amp;S and RoL)]],Table2734[[#This Row],[PERSONAL FREEDOM (minus S&amp;S and RoL)]])</f>
        <v>7.196849786027312</v>
      </c>
      <c r="AX25" s="36">
        <v>7.06</v>
      </c>
      <c r="AY25" s="37">
        <f>AVERAGE(Table2734[[#This Row],[PERSONAL FREEDOM]:[ECONOMIC FREEDOM]])</f>
        <v>7.1284248930136558</v>
      </c>
      <c r="AZ25" s="38">
        <f t="shared" si="6"/>
        <v>61</v>
      </c>
      <c r="BA25" s="20">
        <f t="shared" si="7"/>
        <v>7.13</v>
      </c>
      <c r="BB25" s="35">
        <f>Table2734[[#This Row],[1 Rule of Law]]</f>
        <v>3.8</v>
      </c>
      <c r="BC25" s="35">
        <f>Table2734[[#This Row],[2 Security &amp; Safety]]</f>
        <v>8.9240658107759145</v>
      </c>
      <c r="BD25" s="35">
        <f t="shared" si="8"/>
        <v>8.0316666666666663</v>
      </c>
    </row>
    <row r="26" spans="1:56" ht="15" customHeight="1" x14ac:dyDescent="0.2">
      <c r="A26" s="32" t="s">
        <v>170</v>
      </c>
      <c r="B26" s="33">
        <v>3.5333333333333332</v>
      </c>
      <c r="C26" s="33">
        <v>3.4594980055639333</v>
      </c>
      <c r="D26" s="33">
        <v>3.1706423282054148</v>
      </c>
      <c r="E26" s="33">
        <v>3.4000000000000004</v>
      </c>
      <c r="F26" s="33">
        <v>6.9599999999999991</v>
      </c>
      <c r="G26" s="33">
        <v>10</v>
      </c>
      <c r="H26" s="33">
        <v>10</v>
      </c>
      <c r="I26" s="33">
        <v>5</v>
      </c>
      <c r="J26" s="33">
        <v>9.9369769242268529</v>
      </c>
      <c r="K26" s="33">
        <v>10</v>
      </c>
      <c r="L26" s="33">
        <f>AVERAGE(Table2734[[#This Row],[2Bi Disappearance]:[2Bv Terrorism Injured ]])</f>
        <v>8.9873953848453709</v>
      </c>
      <c r="M26" s="33">
        <v>9.9</v>
      </c>
      <c r="N26" s="33">
        <v>10</v>
      </c>
      <c r="O26" s="34">
        <v>5</v>
      </c>
      <c r="P26" s="34">
        <f>AVERAGE(Table2734[[#This Row],[2Ci Female Genital Mutilation]:[2Ciii Equal Inheritance Rights]])</f>
        <v>8.2999999999999989</v>
      </c>
      <c r="Q26" s="33">
        <f t="shared" si="0"/>
        <v>8.0824651282817896</v>
      </c>
      <c r="R26" s="33">
        <v>0</v>
      </c>
      <c r="S26" s="33">
        <v>5</v>
      </c>
      <c r="T26" s="33">
        <v>5</v>
      </c>
      <c r="U26" s="33">
        <f t="shared" si="1"/>
        <v>3.3333333333333335</v>
      </c>
      <c r="V26" s="33">
        <v>10</v>
      </c>
      <c r="W26" s="33">
        <v>7.5</v>
      </c>
      <c r="X26" s="33">
        <f>AVERAGE(Table2734[[#This Row],[4A Freedom to establish religious organizations]:[4B Autonomy of religious organizations]])</f>
        <v>8.75</v>
      </c>
      <c r="Y26" s="33">
        <v>7.5</v>
      </c>
      <c r="Z26" s="33">
        <v>7.5</v>
      </c>
      <c r="AA26" s="33">
        <v>10</v>
      </c>
      <c r="AB26" s="33">
        <v>5</v>
      </c>
      <c r="AC26" s="33">
        <v>7.5</v>
      </c>
      <c r="AD26" s="33">
        <f>AVERAGE(Table2734[[#This Row],[5Ci Political parties]:[5Ciii Educational, sporting and cultural organizations]])</f>
        <v>7.5</v>
      </c>
      <c r="AE26" s="33">
        <v>7.5</v>
      </c>
      <c r="AF26" s="33">
        <v>7.5</v>
      </c>
      <c r="AG26" s="33">
        <v>10</v>
      </c>
      <c r="AH26" s="33">
        <f>AVERAGE(Table2734[[#This Row],[5Di Political parties]:[5Diii Educational, sporting and cultural organizations5]])</f>
        <v>8.3333333333333339</v>
      </c>
      <c r="AI26" s="33">
        <f t="shared" si="9"/>
        <v>7.7083333333333339</v>
      </c>
      <c r="AJ26" s="33">
        <v>10</v>
      </c>
      <c r="AK26" s="34">
        <v>3</v>
      </c>
      <c r="AL26" s="34">
        <v>3.5</v>
      </c>
      <c r="AM26" s="34">
        <v>10</v>
      </c>
      <c r="AN26" s="34">
        <v>7.5</v>
      </c>
      <c r="AO26" s="34">
        <f>AVERAGE(Table2734[[#This Row],[6Di Access to foreign television (cable/ satellite)]:[6Dii Access to foreign newspapers]])</f>
        <v>8.75</v>
      </c>
      <c r="AP26" s="34">
        <v>10</v>
      </c>
      <c r="AQ26" s="33">
        <f t="shared" si="3"/>
        <v>7.05</v>
      </c>
      <c r="AR26" s="33">
        <v>7.5</v>
      </c>
      <c r="AS26" s="33">
        <v>0</v>
      </c>
      <c r="AT26" s="33">
        <v>0</v>
      </c>
      <c r="AU26" s="33">
        <f t="shared" si="4"/>
        <v>0</v>
      </c>
      <c r="AV26" s="33">
        <f t="shared" si="5"/>
        <v>3.75</v>
      </c>
      <c r="AW26" s="35">
        <f>AVERAGE(Table2734[[#This Row],[RULE OF LAW]],Table2734[[#This Row],[SECURITY &amp; SAFETY]],Table2734[[#This Row],[PERSONAL FREEDOM (minus S&amp;S and RoL)]],Table2734[[#This Row],[PERSONAL FREEDOM (minus S&amp;S and RoL)]])</f>
        <v>5.929782948737115</v>
      </c>
      <c r="AX26" s="36">
        <v>6.33</v>
      </c>
      <c r="AY26" s="37">
        <f>AVERAGE(Table2734[[#This Row],[PERSONAL FREEDOM]:[ECONOMIC FREEDOM]])</f>
        <v>6.1298914743685575</v>
      </c>
      <c r="AZ26" s="38">
        <f t="shared" si="6"/>
        <v>123</v>
      </c>
      <c r="BA26" s="20">
        <f t="shared" si="7"/>
        <v>6.13</v>
      </c>
      <c r="BB26" s="35">
        <f>Table2734[[#This Row],[1 Rule of Law]]</f>
        <v>3.4000000000000004</v>
      </c>
      <c r="BC26" s="35">
        <f>Table2734[[#This Row],[2 Security &amp; Safety]]</f>
        <v>8.0824651282817896</v>
      </c>
      <c r="BD26" s="35">
        <f t="shared" si="8"/>
        <v>6.1183333333333341</v>
      </c>
    </row>
    <row r="27" spans="1:56" ht="15" customHeight="1" x14ac:dyDescent="0.2">
      <c r="A27" s="32" t="s">
        <v>53</v>
      </c>
      <c r="B27" s="33">
        <v>8.3000000000000007</v>
      </c>
      <c r="C27" s="33">
        <v>7.2313955460199262</v>
      </c>
      <c r="D27" s="33">
        <v>7.4838631946403575</v>
      </c>
      <c r="E27" s="33">
        <v>7.7</v>
      </c>
      <c r="F27" s="33">
        <v>9.3999999999999986</v>
      </c>
      <c r="G27" s="33">
        <v>10</v>
      </c>
      <c r="H27" s="33">
        <v>10</v>
      </c>
      <c r="I27" s="33">
        <v>10</v>
      </c>
      <c r="J27" s="33">
        <v>10</v>
      </c>
      <c r="K27" s="33">
        <v>10</v>
      </c>
      <c r="L27" s="33">
        <f>AVERAGE(Table2734[[#This Row],[2Bi Disappearance]:[2Bv Terrorism Injured ]])</f>
        <v>10</v>
      </c>
      <c r="M27" s="33">
        <v>9.5</v>
      </c>
      <c r="N27" s="33">
        <v>10</v>
      </c>
      <c r="O27" s="34">
        <v>10</v>
      </c>
      <c r="P27" s="34">
        <f>AVERAGE(Table2734[[#This Row],[2Ci Female Genital Mutilation]:[2Ciii Equal Inheritance Rights]])</f>
        <v>9.8333333333333339</v>
      </c>
      <c r="Q27" s="33">
        <f t="shared" si="0"/>
        <v>9.7444444444444454</v>
      </c>
      <c r="R27" s="33">
        <v>10</v>
      </c>
      <c r="S27" s="33">
        <v>10</v>
      </c>
      <c r="T27" s="33">
        <v>10</v>
      </c>
      <c r="U27" s="33">
        <f t="shared" si="1"/>
        <v>10</v>
      </c>
      <c r="V27" s="33">
        <v>10</v>
      </c>
      <c r="W27" s="33">
        <v>10</v>
      </c>
      <c r="X27" s="33">
        <f>AVERAGE(Table2734[[#This Row],[4A Freedom to establish religious organizations]:[4B Autonomy of religious organizations]])</f>
        <v>10</v>
      </c>
      <c r="Y27" s="33">
        <v>10</v>
      </c>
      <c r="Z27" s="33">
        <v>10</v>
      </c>
      <c r="AA27" s="33">
        <v>10</v>
      </c>
      <c r="AB27" s="33">
        <v>10</v>
      </c>
      <c r="AC27" s="33">
        <v>10</v>
      </c>
      <c r="AD27" s="33">
        <f>AVERAGE(Table2734[[#This Row],[5Ci Political parties]:[5Ciii Educational, sporting and cultural organizations]])</f>
        <v>10</v>
      </c>
      <c r="AE27" s="33">
        <v>10</v>
      </c>
      <c r="AF27" s="33">
        <v>10</v>
      </c>
      <c r="AG27" s="33">
        <v>10</v>
      </c>
      <c r="AH27" s="33">
        <f>AVERAGE(Table2734[[#This Row],[5Di Political parties]:[5Diii Educational, sporting and cultural organizations5]])</f>
        <v>10</v>
      </c>
      <c r="AI27" s="33">
        <f t="shared" si="9"/>
        <v>10</v>
      </c>
      <c r="AJ27" s="33">
        <v>10</v>
      </c>
      <c r="AK27" s="34">
        <v>8.3333333333333339</v>
      </c>
      <c r="AL27" s="34">
        <v>8</v>
      </c>
      <c r="AM27" s="34">
        <v>10</v>
      </c>
      <c r="AN27" s="34">
        <v>10</v>
      </c>
      <c r="AO27" s="34">
        <f>AVERAGE(Table2734[[#This Row],[6Di Access to foreign television (cable/ satellite)]:[6Dii Access to foreign newspapers]])</f>
        <v>10</v>
      </c>
      <c r="AP27" s="34">
        <v>10</v>
      </c>
      <c r="AQ27" s="33">
        <f t="shared" si="3"/>
        <v>9.2666666666666675</v>
      </c>
      <c r="AR27" s="33">
        <v>10</v>
      </c>
      <c r="AS27" s="33">
        <v>10</v>
      </c>
      <c r="AT27" s="33">
        <v>10</v>
      </c>
      <c r="AU27" s="33">
        <f t="shared" si="4"/>
        <v>10</v>
      </c>
      <c r="AV27" s="33">
        <f t="shared" si="5"/>
        <v>10</v>
      </c>
      <c r="AW27" s="35">
        <f>AVERAGE(Table2734[[#This Row],[RULE OF LAW]],Table2734[[#This Row],[SECURITY &amp; SAFETY]],Table2734[[#This Row],[PERSONAL FREEDOM (minus S&amp;S and RoL)]],Table2734[[#This Row],[PERSONAL FREEDOM (minus S&amp;S and RoL)]])</f>
        <v>9.2877777777777784</v>
      </c>
      <c r="AX27" s="36">
        <v>7.87</v>
      </c>
      <c r="AY27" s="37">
        <f>AVERAGE(Table2734[[#This Row],[PERSONAL FREEDOM]:[ECONOMIC FREEDOM]])</f>
        <v>8.5788888888888888</v>
      </c>
      <c r="AZ27" s="38">
        <f t="shared" si="6"/>
        <v>7</v>
      </c>
      <c r="BA27" s="20">
        <f t="shared" si="7"/>
        <v>8.58</v>
      </c>
      <c r="BB27" s="35">
        <f>Table2734[[#This Row],[1 Rule of Law]]</f>
        <v>7.7</v>
      </c>
      <c r="BC27" s="35">
        <f>Table2734[[#This Row],[2 Security &amp; Safety]]</f>
        <v>9.7444444444444454</v>
      </c>
      <c r="BD27" s="35">
        <f t="shared" si="8"/>
        <v>9.8533333333333335</v>
      </c>
    </row>
    <row r="28" spans="1:56" ht="15" customHeight="1" x14ac:dyDescent="0.2">
      <c r="A28" s="32" t="s">
        <v>95</v>
      </c>
      <c r="B28" s="33" t="s">
        <v>49</v>
      </c>
      <c r="C28" s="33" t="s">
        <v>49</v>
      </c>
      <c r="D28" s="33" t="s">
        <v>49</v>
      </c>
      <c r="E28" s="33">
        <v>6.0707529999999998</v>
      </c>
      <c r="F28" s="33">
        <v>3.96</v>
      </c>
      <c r="G28" s="33">
        <v>10</v>
      </c>
      <c r="H28" s="33">
        <v>10</v>
      </c>
      <c r="I28" s="33" t="s">
        <v>49</v>
      </c>
      <c r="J28" s="33">
        <v>10</v>
      </c>
      <c r="K28" s="33">
        <v>10</v>
      </c>
      <c r="L28" s="33">
        <f>AVERAGE(Table2734[[#This Row],[2Bi Disappearance]:[2Bv Terrorism Injured ]])</f>
        <v>10</v>
      </c>
      <c r="M28" s="33">
        <v>10</v>
      </c>
      <c r="N28" s="33">
        <v>10</v>
      </c>
      <c r="O28" s="34" t="s">
        <v>49</v>
      </c>
      <c r="P28" s="34">
        <f>AVERAGE(Table2734[[#This Row],[2Ci Female Genital Mutilation]:[2Ciii Equal Inheritance Rights]])</f>
        <v>10</v>
      </c>
      <c r="Q28" s="33">
        <f t="shared" si="0"/>
        <v>7.9866666666666672</v>
      </c>
      <c r="R28" s="33">
        <v>10</v>
      </c>
      <c r="S28" s="33">
        <v>10</v>
      </c>
      <c r="T28" s="33">
        <v>10</v>
      </c>
      <c r="U28" s="33">
        <f t="shared" si="1"/>
        <v>10</v>
      </c>
      <c r="V28" s="33" t="s">
        <v>49</v>
      </c>
      <c r="W28" s="33" t="s">
        <v>49</v>
      </c>
      <c r="X28" s="33" t="s">
        <v>49</v>
      </c>
      <c r="Y28" s="33" t="s">
        <v>49</v>
      </c>
      <c r="Z28" s="33" t="s">
        <v>49</v>
      </c>
      <c r="AA28" s="33" t="s">
        <v>49</v>
      </c>
      <c r="AB28" s="33" t="s">
        <v>49</v>
      </c>
      <c r="AC28" s="33" t="s">
        <v>49</v>
      </c>
      <c r="AD28" s="33" t="s">
        <v>49</v>
      </c>
      <c r="AE28" s="33" t="s">
        <v>49</v>
      </c>
      <c r="AF28" s="33" t="s">
        <v>49</v>
      </c>
      <c r="AG28" s="33" t="s">
        <v>49</v>
      </c>
      <c r="AH28" s="33" t="s">
        <v>49</v>
      </c>
      <c r="AI28" s="33" t="s">
        <v>49</v>
      </c>
      <c r="AJ28" s="33">
        <v>10</v>
      </c>
      <c r="AK28" s="34">
        <v>8</v>
      </c>
      <c r="AL28" s="34">
        <v>7.75</v>
      </c>
      <c r="AM28" s="34" t="s">
        <v>49</v>
      </c>
      <c r="AN28" s="34" t="s">
        <v>49</v>
      </c>
      <c r="AO28" s="34" t="s">
        <v>49</v>
      </c>
      <c r="AP28" s="34" t="s">
        <v>49</v>
      </c>
      <c r="AQ28" s="33">
        <f t="shared" si="3"/>
        <v>8.5833333333333339</v>
      </c>
      <c r="AR28" s="33" t="s">
        <v>49</v>
      </c>
      <c r="AS28" s="33">
        <v>10</v>
      </c>
      <c r="AT28" s="33">
        <v>10</v>
      </c>
      <c r="AU28" s="33">
        <f t="shared" si="4"/>
        <v>10</v>
      </c>
      <c r="AV28" s="33">
        <f t="shared" si="5"/>
        <v>10</v>
      </c>
      <c r="AW28" s="35">
        <f>AVERAGE(Table2734[[#This Row],[RULE OF LAW]],Table2734[[#This Row],[SECURITY &amp; SAFETY]],Table2734[[#This Row],[PERSONAL FREEDOM (minus S&amp;S and RoL)]],Table2734[[#This Row],[PERSONAL FREEDOM (minus S&amp;S and RoL)]])</f>
        <v>8.2782438055555563</v>
      </c>
      <c r="AX28" s="36">
        <v>6.54</v>
      </c>
      <c r="AY28" s="37">
        <f>AVERAGE(Table2734[[#This Row],[PERSONAL FREEDOM]:[ECONOMIC FREEDOM]])</f>
        <v>7.4091219027777786</v>
      </c>
      <c r="AZ28" s="38">
        <f t="shared" si="6"/>
        <v>53</v>
      </c>
      <c r="BA28" s="20">
        <f t="shared" si="7"/>
        <v>7.41</v>
      </c>
      <c r="BB28" s="35">
        <f>Table2734[[#This Row],[1 Rule of Law]]</f>
        <v>6.0707529999999998</v>
      </c>
      <c r="BC28" s="35">
        <f>Table2734[[#This Row],[2 Security &amp; Safety]]</f>
        <v>7.9866666666666672</v>
      </c>
      <c r="BD28" s="35">
        <f t="shared" si="8"/>
        <v>9.5277777777777786</v>
      </c>
    </row>
    <row r="29" spans="1:56" ht="15" customHeight="1" x14ac:dyDescent="0.2">
      <c r="A29" s="32" t="s">
        <v>196</v>
      </c>
      <c r="B29" s="33" t="s">
        <v>49</v>
      </c>
      <c r="C29" s="33" t="s">
        <v>49</v>
      </c>
      <c r="D29" s="33" t="s">
        <v>49</v>
      </c>
      <c r="E29" s="33">
        <v>3.7308150000000002</v>
      </c>
      <c r="F29" s="33">
        <v>5.28</v>
      </c>
      <c r="G29" s="33">
        <v>10</v>
      </c>
      <c r="H29" s="33">
        <v>6.693879792925669</v>
      </c>
      <c r="I29" s="33">
        <v>2.5</v>
      </c>
      <c r="J29" s="33">
        <v>7.3701316534635994</v>
      </c>
      <c r="K29" s="33">
        <v>9.8647496278924134</v>
      </c>
      <c r="L29" s="33">
        <f>AVERAGE(Table2734[[#This Row],[2Bi Disappearance]:[2Bv Terrorism Injured ]])</f>
        <v>7.2857522148563358</v>
      </c>
      <c r="M29" s="33">
        <v>7.4</v>
      </c>
      <c r="N29" s="33">
        <v>10</v>
      </c>
      <c r="O29" s="34">
        <v>5</v>
      </c>
      <c r="P29" s="34">
        <f>AVERAGE(Table2734[[#This Row],[2Ci Female Genital Mutilation]:[2Ciii Equal Inheritance Rights]])</f>
        <v>7.4666666666666659</v>
      </c>
      <c r="Q29" s="33">
        <f t="shared" si="0"/>
        <v>6.677472960507667</v>
      </c>
      <c r="R29" s="33">
        <v>0</v>
      </c>
      <c r="S29" s="33">
        <v>5</v>
      </c>
      <c r="T29" s="33">
        <v>0</v>
      </c>
      <c r="U29" s="33">
        <f t="shared" si="1"/>
        <v>1.6666666666666667</v>
      </c>
      <c r="V29" s="33">
        <v>7.5</v>
      </c>
      <c r="W29" s="33">
        <v>7.5</v>
      </c>
      <c r="X29" s="33">
        <f>AVERAGE(Table2734[[#This Row],[4A Freedom to establish religious organizations]:[4B Autonomy of religious organizations]])</f>
        <v>7.5</v>
      </c>
      <c r="Y29" s="33">
        <v>7.5</v>
      </c>
      <c r="Z29" s="33">
        <v>2.5</v>
      </c>
      <c r="AA29" s="33">
        <v>7.5</v>
      </c>
      <c r="AB29" s="33">
        <v>7.5</v>
      </c>
      <c r="AC29" s="33">
        <v>5</v>
      </c>
      <c r="AD29" s="33">
        <f>AVERAGE(Table2734[[#This Row],[5Ci Political parties]:[5Ciii Educational, sporting and cultural organizations]])</f>
        <v>6.666666666666667</v>
      </c>
      <c r="AE29" s="33">
        <v>2.5</v>
      </c>
      <c r="AF29" s="33">
        <v>7.5</v>
      </c>
      <c r="AG29" s="33">
        <v>7.5</v>
      </c>
      <c r="AH29" s="33">
        <f>AVERAGE(Table2734[[#This Row],[5Di Political parties]:[5Diii Educational, sporting and cultural organizations5]])</f>
        <v>5.833333333333333</v>
      </c>
      <c r="AI29" s="33">
        <f t="shared" ref="AI29:AI42" si="10">AVERAGE(Y29:Z29,AD29,AH29)</f>
        <v>5.625</v>
      </c>
      <c r="AJ29" s="33">
        <v>10</v>
      </c>
      <c r="AK29" s="34">
        <v>3.3333333333333335</v>
      </c>
      <c r="AL29" s="34">
        <v>4.25</v>
      </c>
      <c r="AM29" s="34">
        <v>5</v>
      </c>
      <c r="AN29" s="34">
        <v>2.5</v>
      </c>
      <c r="AO29" s="34">
        <f>AVERAGE(Table2734[[#This Row],[6Di Access to foreign television (cable/ satellite)]:[6Dii Access to foreign newspapers]])</f>
        <v>3.75</v>
      </c>
      <c r="AP29" s="34">
        <v>5</v>
      </c>
      <c r="AQ29" s="33">
        <f t="shared" si="3"/>
        <v>5.2666666666666675</v>
      </c>
      <c r="AR29" s="33">
        <v>0</v>
      </c>
      <c r="AS29" s="33">
        <v>10</v>
      </c>
      <c r="AT29" s="33">
        <v>10</v>
      </c>
      <c r="AU29" s="33">
        <f t="shared" si="4"/>
        <v>10</v>
      </c>
      <c r="AV29" s="33">
        <f t="shared" si="5"/>
        <v>5</v>
      </c>
      <c r="AW29" s="35">
        <f>AVERAGE(Table2734[[#This Row],[RULE OF LAW]],Table2734[[#This Row],[SECURITY &amp; SAFETY]],Table2734[[#This Row],[PERSONAL FREEDOM (minus S&amp;S and RoL)]],Table2734[[#This Row],[PERSONAL FREEDOM (minus S&amp;S and RoL)]])</f>
        <v>5.1079053234602503</v>
      </c>
      <c r="AX29" s="36">
        <v>5.32</v>
      </c>
      <c r="AY29" s="37">
        <f>AVERAGE(Table2734[[#This Row],[PERSONAL FREEDOM]:[ECONOMIC FREEDOM]])</f>
        <v>5.2139526617301257</v>
      </c>
      <c r="AZ29" s="38">
        <f t="shared" si="6"/>
        <v>146</v>
      </c>
      <c r="BA29" s="20">
        <f t="shared" si="7"/>
        <v>5.21</v>
      </c>
      <c r="BB29" s="35">
        <f>Table2734[[#This Row],[1 Rule of Law]]</f>
        <v>3.7308150000000002</v>
      </c>
      <c r="BC29" s="35">
        <f>Table2734[[#This Row],[2 Security &amp; Safety]]</f>
        <v>6.677472960507667</v>
      </c>
      <c r="BD29" s="35">
        <f t="shared" si="8"/>
        <v>5.0116666666666667</v>
      </c>
    </row>
    <row r="30" spans="1:56" ht="15" customHeight="1" x14ac:dyDescent="0.2">
      <c r="A30" s="32" t="s">
        <v>194</v>
      </c>
      <c r="B30" s="33" t="s">
        <v>49</v>
      </c>
      <c r="C30" s="33" t="s">
        <v>49</v>
      </c>
      <c r="D30" s="33" t="s">
        <v>49</v>
      </c>
      <c r="E30" s="33">
        <v>3.4587289999999999</v>
      </c>
      <c r="F30" s="33">
        <v>7.08</v>
      </c>
      <c r="G30" s="33">
        <v>5</v>
      </c>
      <c r="H30" s="33">
        <v>10</v>
      </c>
      <c r="I30" s="33">
        <v>2.5</v>
      </c>
      <c r="J30" s="33">
        <v>10</v>
      </c>
      <c r="K30" s="33">
        <v>10</v>
      </c>
      <c r="L30" s="33">
        <f>AVERAGE(Table2734[[#This Row],[2Bi Disappearance]:[2Bv Terrorism Injured ]])</f>
        <v>7.5</v>
      </c>
      <c r="M30" s="33">
        <v>5.5</v>
      </c>
      <c r="N30" s="33">
        <v>10</v>
      </c>
      <c r="O30" s="34">
        <v>0</v>
      </c>
      <c r="P30" s="34">
        <f>AVERAGE(Table2734[[#This Row],[2Ci Female Genital Mutilation]:[2Ciii Equal Inheritance Rights]])</f>
        <v>5.166666666666667</v>
      </c>
      <c r="Q30" s="33">
        <f t="shared" si="0"/>
        <v>6.5822222222222218</v>
      </c>
      <c r="R30" s="33">
        <v>5</v>
      </c>
      <c r="S30" s="33">
        <v>10</v>
      </c>
      <c r="T30" s="33">
        <v>5</v>
      </c>
      <c r="U30" s="33">
        <f t="shared" si="1"/>
        <v>6.666666666666667</v>
      </c>
      <c r="V30" s="33">
        <v>5</v>
      </c>
      <c r="W30" s="33">
        <v>7.5</v>
      </c>
      <c r="X30" s="33">
        <f>AVERAGE(Table2734[[#This Row],[4A Freedom to establish religious organizations]:[4B Autonomy of religious organizations]])</f>
        <v>6.25</v>
      </c>
      <c r="Y30" s="33">
        <v>7.5</v>
      </c>
      <c r="Z30" s="33">
        <v>5</v>
      </c>
      <c r="AA30" s="33">
        <v>7.5</v>
      </c>
      <c r="AB30" s="33">
        <v>7.5</v>
      </c>
      <c r="AC30" s="33">
        <v>7.5</v>
      </c>
      <c r="AD30" s="33">
        <f>AVERAGE(Table2734[[#This Row],[5Ci Political parties]:[5Ciii Educational, sporting and cultural organizations]])</f>
        <v>7.5</v>
      </c>
      <c r="AE30" s="33">
        <v>7.5</v>
      </c>
      <c r="AF30" s="33">
        <v>5</v>
      </c>
      <c r="AG30" s="33">
        <v>5</v>
      </c>
      <c r="AH30" s="33">
        <f>AVERAGE(Table2734[[#This Row],[5Di Political parties]:[5Diii Educational, sporting and cultural organizations5]])</f>
        <v>5.833333333333333</v>
      </c>
      <c r="AI30" s="33">
        <f t="shared" si="10"/>
        <v>6.458333333333333</v>
      </c>
      <c r="AJ30" s="33">
        <v>10</v>
      </c>
      <c r="AK30" s="34">
        <v>2.3333333333333335</v>
      </c>
      <c r="AL30" s="34">
        <v>2.25</v>
      </c>
      <c r="AM30" s="34">
        <v>5</v>
      </c>
      <c r="AN30" s="34">
        <v>7.5</v>
      </c>
      <c r="AO30" s="34">
        <f>AVERAGE(Table2734[[#This Row],[6Di Access to foreign television (cable/ satellite)]:[6Dii Access to foreign newspapers]])</f>
        <v>6.25</v>
      </c>
      <c r="AP30" s="34">
        <v>7.5</v>
      </c>
      <c r="AQ30" s="33">
        <f t="shared" si="3"/>
        <v>5.666666666666667</v>
      </c>
      <c r="AR30" s="33">
        <v>0</v>
      </c>
      <c r="AS30" s="33">
        <v>10</v>
      </c>
      <c r="AT30" s="33">
        <v>10</v>
      </c>
      <c r="AU30" s="33">
        <f t="shared" si="4"/>
        <v>10</v>
      </c>
      <c r="AV30" s="33">
        <f t="shared" si="5"/>
        <v>5</v>
      </c>
      <c r="AW30" s="35">
        <f>AVERAGE(Table2734[[#This Row],[RULE OF LAW]],Table2734[[#This Row],[SECURITY &amp; SAFETY]],Table2734[[#This Row],[PERSONAL FREEDOM (minus S&amp;S and RoL)]],Table2734[[#This Row],[PERSONAL FREEDOM (minus S&amp;S and RoL)]])</f>
        <v>5.5144044722222221</v>
      </c>
      <c r="AX30" s="36">
        <v>5.07</v>
      </c>
      <c r="AY30" s="37">
        <f>AVERAGE(Table2734[[#This Row],[PERSONAL FREEDOM]:[ECONOMIC FREEDOM]])</f>
        <v>5.2922022361111107</v>
      </c>
      <c r="AZ30" s="38">
        <f t="shared" si="6"/>
        <v>144</v>
      </c>
      <c r="BA30" s="20">
        <f t="shared" si="7"/>
        <v>5.29</v>
      </c>
      <c r="BB30" s="35">
        <f>Table2734[[#This Row],[1 Rule of Law]]</f>
        <v>3.4587289999999999</v>
      </c>
      <c r="BC30" s="35">
        <f>Table2734[[#This Row],[2 Security &amp; Safety]]</f>
        <v>6.5822222222222218</v>
      </c>
      <c r="BD30" s="35">
        <f t="shared" si="8"/>
        <v>6.0083333333333337</v>
      </c>
    </row>
    <row r="31" spans="1:56" ht="15" customHeight="1" x14ac:dyDescent="0.2">
      <c r="A31" s="32" t="s">
        <v>75</v>
      </c>
      <c r="B31" s="33">
        <v>7.5666666666666673</v>
      </c>
      <c r="C31" s="33">
        <v>6.6010828442133853</v>
      </c>
      <c r="D31" s="33">
        <v>6.0245590980259758</v>
      </c>
      <c r="E31" s="33">
        <v>6.7</v>
      </c>
      <c r="F31" s="33">
        <v>8.52</v>
      </c>
      <c r="G31" s="33">
        <v>10</v>
      </c>
      <c r="H31" s="33">
        <v>10</v>
      </c>
      <c r="I31" s="33">
        <v>10</v>
      </c>
      <c r="J31" s="33">
        <v>10</v>
      </c>
      <c r="K31" s="33">
        <v>9.988444949631246</v>
      </c>
      <c r="L31" s="33">
        <f>AVERAGE(Table2734[[#This Row],[2Bi Disappearance]:[2Bv Terrorism Injured ]])</f>
        <v>9.9976889899262495</v>
      </c>
      <c r="M31" s="33" t="s">
        <v>49</v>
      </c>
      <c r="N31" s="33">
        <v>10</v>
      </c>
      <c r="O31" s="34">
        <v>10</v>
      </c>
      <c r="P31" s="34">
        <f>AVERAGE(Table2734[[#This Row],[2Ci Female Genital Mutilation]:[2Ciii Equal Inheritance Rights]])</f>
        <v>10</v>
      </c>
      <c r="Q31" s="33">
        <f t="shared" si="0"/>
        <v>9.5058963299754158</v>
      </c>
      <c r="R31" s="33">
        <v>10</v>
      </c>
      <c r="S31" s="33">
        <v>10</v>
      </c>
      <c r="T31" s="33">
        <v>10</v>
      </c>
      <c r="U31" s="33">
        <f t="shared" si="1"/>
        <v>10</v>
      </c>
      <c r="V31" s="33">
        <v>10</v>
      </c>
      <c r="W31" s="33">
        <v>10</v>
      </c>
      <c r="X31" s="33">
        <f>AVERAGE(Table2734[[#This Row],[4A Freedom to establish religious organizations]:[4B Autonomy of religious organizations]])</f>
        <v>10</v>
      </c>
      <c r="Y31" s="33">
        <v>10</v>
      </c>
      <c r="Z31" s="33">
        <v>7.5</v>
      </c>
      <c r="AA31" s="33">
        <v>7.5</v>
      </c>
      <c r="AB31" s="33">
        <v>10</v>
      </c>
      <c r="AC31" s="33">
        <v>10</v>
      </c>
      <c r="AD31" s="33">
        <f>AVERAGE(Table2734[[#This Row],[5Ci Political parties]:[5Ciii Educational, sporting and cultural organizations]])</f>
        <v>9.1666666666666661</v>
      </c>
      <c r="AE31" s="33">
        <v>10</v>
      </c>
      <c r="AF31" s="33">
        <v>10</v>
      </c>
      <c r="AG31" s="33">
        <v>10</v>
      </c>
      <c r="AH31" s="33">
        <f>AVERAGE(Table2734[[#This Row],[5Di Political parties]:[5Diii Educational, sporting and cultural organizations5]])</f>
        <v>10</v>
      </c>
      <c r="AI31" s="33">
        <f t="shared" si="10"/>
        <v>9.1666666666666661</v>
      </c>
      <c r="AJ31" s="33">
        <v>10</v>
      </c>
      <c r="AK31" s="34">
        <v>7.333333333333333</v>
      </c>
      <c r="AL31" s="34">
        <v>6.5</v>
      </c>
      <c r="AM31" s="34">
        <v>10</v>
      </c>
      <c r="AN31" s="34">
        <v>10</v>
      </c>
      <c r="AO31" s="34">
        <f>AVERAGE(Table2734[[#This Row],[6Di Access to foreign television (cable/ satellite)]:[6Dii Access to foreign newspapers]])</f>
        <v>10</v>
      </c>
      <c r="AP31" s="34">
        <v>10</v>
      </c>
      <c r="AQ31" s="33">
        <f t="shared" si="3"/>
        <v>8.7666666666666657</v>
      </c>
      <c r="AR31" s="33">
        <v>10</v>
      </c>
      <c r="AS31" s="33">
        <v>10</v>
      </c>
      <c r="AT31" s="33">
        <v>10</v>
      </c>
      <c r="AU31" s="33">
        <f t="shared" si="4"/>
        <v>10</v>
      </c>
      <c r="AV31" s="33">
        <f t="shared" si="5"/>
        <v>10</v>
      </c>
      <c r="AW31" s="35">
        <f>AVERAGE(Table2734[[#This Row],[RULE OF LAW]],Table2734[[#This Row],[SECURITY &amp; SAFETY]],Table2734[[#This Row],[PERSONAL FREEDOM (minus S&amp;S and RoL)]],Table2734[[#This Row],[PERSONAL FREEDOM (minus S&amp;S and RoL)]])</f>
        <v>8.8448074158271872</v>
      </c>
      <c r="AX31" s="36">
        <v>7.94</v>
      </c>
      <c r="AY31" s="37">
        <f>AVERAGE(Table2734[[#This Row],[PERSONAL FREEDOM]:[ECONOMIC FREEDOM]])</f>
        <v>8.3924037079135942</v>
      </c>
      <c r="AZ31" s="38">
        <f t="shared" si="6"/>
        <v>17</v>
      </c>
      <c r="BA31" s="20">
        <f t="shared" si="7"/>
        <v>8.39</v>
      </c>
      <c r="BB31" s="35">
        <f>Table2734[[#This Row],[1 Rule of Law]]</f>
        <v>6.7</v>
      </c>
      <c r="BC31" s="35">
        <f>Table2734[[#This Row],[2 Security &amp; Safety]]</f>
        <v>9.5058963299754158</v>
      </c>
      <c r="BD31" s="35">
        <f t="shared" si="8"/>
        <v>9.586666666666666</v>
      </c>
    </row>
    <row r="32" spans="1:56" ht="15" customHeight="1" x14ac:dyDescent="0.2">
      <c r="A32" s="32" t="s">
        <v>190</v>
      </c>
      <c r="B32" s="33">
        <v>4.3</v>
      </c>
      <c r="C32" s="33">
        <v>4.3065421038355947</v>
      </c>
      <c r="D32" s="33">
        <v>5.4335053432729179</v>
      </c>
      <c r="E32" s="33">
        <v>4.6999999999999993</v>
      </c>
      <c r="F32" s="33">
        <v>9.6</v>
      </c>
      <c r="G32" s="33">
        <v>0</v>
      </c>
      <c r="H32" s="33">
        <v>10</v>
      </c>
      <c r="I32" s="33">
        <v>5</v>
      </c>
      <c r="J32" s="33">
        <v>9.995288154171595</v>
      </c>
      <c r="K32" s="33">
        <v>9.9952385557944528</v>
      </c>
      <c r="L32" s="33">
        <f>AVERAGE(Table2734[[#This Row],[2Bi Disappearance]:[2Bv Terrorism Injured ]])</f>
        <v>6.9981053419932095</v>
      </c>
      <c r="M32" s="33">
        <v>10</v>
      </c>
      <c r="N32" s="33">
        <v>2.5</v>
      </c>
      <c r="O32" s="34">
        <v>5</v>
      </c>
      <c r="P32" s="34">
        <f>AVERAGE(Table2734[[#This Row],[2Ci Female Genital Mutilation]:[2Ciii Equal Inheritance Rights]])</f>
        <v>5.833333333333333</v>
      </c>
      <c r="Q32" s="33">
        <f t="shared" si="0"/>
        <v>7.4771462251088474</v>
      </c>
      <c r="R32" s="33">
        <v>0</v>
      </c>
      <c r="S32" s="33">
        <v>0</v>
      </c>
      <c r="T32" s="33">
        <v>10</v>
      </c>
      <c r="U32" s="33">
        <f t="shared" si="1"/>
        <v>3.3333333333333335</v>
      </c>
      <c r="V32" s="33">
        <v>2.5</v>
      </c>
      <c r="W32" s="33">
        <v>2.5</v>
      </c>
      <c r="X32" s="33">
        <f>AVERAGE(Table2734[[#This Row],[4A Freedom to establish religious organizations]:[4B Autonomy of religious organizations]])</f>
        <v>2.5</v>
      </c>
      <c r="Y32" s="33">
        <v>0</v>
      </c>
      <c r="Z32" s="33">
        <v>2.5</v>
      </c>
      <c r="AA32" s="33">
        <v>0</v>
      </c>
      <c r="AB32" s="33">
        <v>2.5</v>
      </c>
      <c r="AC32" s="33">
        <v>5</v>
      </c>
      <c r="AD32" s="33">
        <f>AVERAGE(Table2734[[#This Row],[5Ci Political parties]:[5Ciii Educational, sporting and cultural organizations]])</f>
        <v>2.5</v>
      </c>
      <c r="AE32" s="33">
        <v>0</v>
      </c>
      <c r="AF32" s="33">
        <v>0</v>
      </c>
      <c r="AG32" s="33">
        <v>5</v>
      </c>
      <c r="AH32" s="33">
        <f>AVERAGE(Table2734[[#This Row],[5Di Political parties]:[5Diii Educational, sporting and cultural organizations5]])</f>
        <v>1.6666666666666667</v>
      </c>
      <c r="AI32" s="33">
        <f t="shared" si="10"/>
        <v>1.6666666666666667</v>
      </c>
      <c r="AJ32" s="33">
        <v>9.9256024342883507</v>
      </c>
      <c r="AK32" s="34">
        <v>0.33333333333333331</v>
      </c>
      <c r="AL32" s="34">
        <v>1.5</v>
      </c>
      <c r="AM32" s="34">
        <v>5</v>
      </c>
      <c r="AN32" s="34">
        <v>7.5</v>
      </c>
      <c r="AO32" s="34">
        <f>AVERAGE(Table2734[[#This Row],[6Di Access to foreign television (cable/ satellite)]:[6Dii Access to foreign newspapers]])</f>
        <v>6.25</v>
      </c>
      <c r="AP32" s="34">
        <v>5</v>
      </c>
      <c r="AQ32" s="33">
        <f t="shared" si="3"/>
        <v>4.6017871535243371</v>
      </c>
      <c r="AR32" s="33">
        <v>10</v>
      </c>
      <c r="AS32" s="33">
        <v>10</v>
      </c>
      <c r="AT32" s="33">
        <v>10</v>
      </c>
      <c r="AU32" s="33">
        <f t="shared" si="4"/>
        <v>10</v>
      </c>
      <c r="AV32" s="33">
        <f t="shared" si="5"/>
        <v>10</v>
      </c>
      <c r="AW32" s="35">
        <f>AVERAGE(Table2734[[#This Row],[RULE OF LAW]],Table2734[[#This Row],[SECURITY &amp; SAFETY]],Table2734[[#This Row],[PERSONAL FREEDOM (minus S&amp;S and RoL)]],Table2734[[#This Row],[PERSONAL FREEDOM (minus S&amp;S and RoL)]])</f>
        <v>5.2544652716296447</v>
      </c>
      <c r="AX32" s="36">
        <v>6.32</v>
      </c>
      <c r="AY32" s="37">
        <f>AVERAGE(Table2734[[#This Row],[PERSONAL FREEDOM]:[ECONOMIC FREEDOM]])</f>
        <v>5.7872326358148225</v>
      </c>
      <c r="AZ32" s="38">
        <f t="shared" si="6"/>
        <v>133</v>
      </c>
      <c r="BA32" s="20">
        <f t="shared" si="7"/>
        <v>5.79</v>
      </c>
      <c r="BB32" s="35">
        <f>Table2734[[#This Row],[1 Rule of Law]]</f>
        <v>4.6999999999999993</v>
      </c>
      <c r="BC32" s="35">
        <f>Table2734[[#This Row],[2 Security &amp; Safety]]</f>
        <v>7.4771462251088474</v>
      </c>
      <c r="BD32" s="35">
        <f t="shared" si="8"/>
        <v>4.4203574307048665</v>
      </c>
    </row>
    <row r="33" spans="1:56" ht="15" customHeight="1" x14ac:dyDescent="0.2">
      <c r="A33" s="32" t="s">
        <v>143</v>
      </c>
      <c r="B33" s="33">
        <v>4.5999999999999996</v>
      </c>
      <c r="C33" s="33">
        <v>5.3452783513136239</v>
      </c>
      <c r="D33" s="33">
        <v>4.315201644016633</v>
      </c>
      <c r="E33" s="33">
        <v>4.8</v>
      </c>
      <c r="F33" s="33">
        <v>0</v>
      </c>
      <c r="G33" s="33">
        <v>0</v>
      </c>
      <c r="H33" s="33">
        <v>8.5697735546542191</v>
      </c>
      <c r="I33" s="33">
        <v>2.5</v>
      </c>
      <c r="J33" s="33">
        <v>9.6955458556937195</v>
      </c>
      <c r="K33" s="33">
        <v>9.6389032241948769</v>
      </c>
      <c r="L33" s="33">
        <f>AVERAGE(Table2734[[#This Row],[2Bi Disappearance]:[2Bv Terrorism Injured ]])</f>
        <v>6.0808445269085629</v>
      </c>
      <c r="M33" s="33">
        <v>10</v>
      </c>
      <c r="N33" s="33">
        <v>10</v>
      </c>
      <c r="O33" s="34">
        <v>10</v>
      </c>
      <c r="P33" s="34">
        <f>AVERAGE(Table2734[[#This Row],[2Ci Female Genital Mutilation]:[2Ciii Equal Inheritance Rights]])</f>
        <v>10</v>
      </c>
      <c r="Q33" s="33">
        <f t="shared" si="0"/>
        <v>5.3602815089695213</v>
      </c>
      <c r="R33" s="33">
        <v>5</v>
      </c>
      <c r="S33" s="33">
        <v>10</v>
      </c>
      <c r="T33" s="33">
        <v>5</v>
      </c>
      <c r="U33" s="33">
        <f t="shared" si="1"/>
        <v>6.666666666666667</v>
      </c>
      <c r="V33" s="33">
        <v>7.5</v>
      </c>
      <c r="W33" s="33">
        <v>7.5</v>
      </c>
      <c r="X33" s="33">
        <f>AVERAGE(Table2734[[#This Row],[4A Freedom to establish religious organizations]:[4B Autonomy of religious organizations]])</f>
        <v>7.5</v>
      </c>
      <c r="Y33" s="33">
        <v>10</v>
      </c>
      <c r="Z33" s="33">
        <v>7.5</v>
      </c>
      <c r="AA33" s="33">
        <v>7.5</v>
      </c>
      <c r="AB33" s="33">
        <v>7.5</v>
      </c>
      <c r="AC33" s="33">
        <v>7.5</v>
      </c>
      <c r="AD33" s="33">
        <f>AVERAGE(Table2734[[#This Row],[5Ci Political parties]:[5Ciii Educational, sporting and cultural organizations]])</f>
        <v>7.5</v>
      </c>
      <c r="AE33" s="33">
        <v>7.5</v>
      </c>
      <c r="AF33" s="33">
        <v>5</v>
      </c>
      <c r="AG33" s="33">
        <v>7.5</v>
      </c>
      <c r="AH33" s="33">
        <f>AVERAGE(Table2734[[#This Row],[5Di Political parties]:[5Diii Educational, sporting and cultural organizations5]])</f>
        <v>6.666666666666667</v>
      </c>
      <c r="AI33" s="33">
        <f t="shared" si="10"/>
        <v>7.916666666666667</v>
      </c>
      <c r="AJ33" s="33">
        <v>7.8759013187933959</v>
      </c>
      <c r="AK33" s="34">
        <v>6.333333333333333</v>
      </c>
      <c r="AL33" s="34">
        <v>3</v>
      </c>
      <c r="AM33" s="34">
        <v>10</v>
      </c>
      <c r="AN33" s="34">
        <v>10</v>
      </c>
      <c r="AO33" s="34">
        <f>AVERAGE(Table2734[[#This Row],[6Di Access to foreign television (cable/ satellite)]:[6Dii Access to foreign newspapers]])</f>
        <v>10</v>
      </c>
      <c r="AP33" s="34">
        <v>7.5</v>
      </c>
      <c r="AQ33" s="33">
        <f t="shared" si="3"/>
        <v>6.9418469304253447</v>
      </c>
      <c r="AR33" s="33">
        <v>10</v>
      </c>
      <c r="AS33" s="33">
        <v>10</v>
      </c>
      <c r="AT33" s="33">
        <v>10</v>
      </c>
      <c r="AU33" s="33">
        <f t="shared" si="4"/>
        <v>10</v>
      </c>
      <c r="AV33" s="33">
        <f t="shared" si="5"/>
        <v>10</v>
      </c>
      <c r="AW33" s="35">
        <f>AVERAGE(Table2734[[#This Row],[RULE OF LAW]],Table2734[[#This Row],[SECURITY &amp; SAFETY]],Table2734[[#This Row],[PERSONAL FREEDOM (minus S&amp;S and RoL)]],Table2734[[#This Row],[PERSONAL FREEDOM (minus S&amp;S and RoL)]])</f>
        <v>6.4425884036182479</v>
      </c>
      <c r="AX33" s="36">
        <v>6.6</v>
      </c>
      <c r="AY33" s="37">
        <f>AVERAGE(Table2734[[#This Row],[PERSONAL FREEDOM]:[ECONOMIC FREEDOM]])</f>
        <v>6.5212942018091233</v>
      </c>
      <c r="AZ33" s="38">
        <f t="shared" si="6"/>
        <v>105</v>
      </c>
      <c r="BA33" s="20">
        <f t="shared" si="7"/>
        <v>6.52</v>
      </c>
      <c r="BB33" s="35">
        <f>Table2734[[#This Row],[1 Rule of Law]]</f>
        <v>4.8</v>
      </c>
      <c r="BC33" s="35">
        <f>Table2734[[#This Row],[2 Security &amp; Safety]]</f>
        <v>5.3602815089695213</v>
      </c>
      <c r="BD33" s="35">
        <f t="shared" si="8"/>
        <v>7.8050360527517357</v>
      </c>
    </row>
    <row r="34" spans="1:56" ht="15" customHeight="1" x14ac:dyDescent="0.2">
      <c r="A34" s="32" t="s">
        <v>199</v>
      </c>
      <c r="B34" s="33" t="s">
        <v>49</v>
      </c>
      <c r="C34" s="33" t="s">
        <v>49</v>
      </c>
      <c r="D34" s="33" t="s">
        <v>49</v>
      </c>
      <c r="E34" s="33">
        <v>3.3090820000000001</v>
      </c>
      <c r="F34" s="33">
        <v>0</v>
      </c>
      <c r="G34" s="33">
        <v>0</v>
      </c>
      <c r="H34" s="33">
        <v>10</v>
      </c>
      <c r="I34" s="33">
        <v>2.5</v>
      </c>
      <c r="J34" s="33">
        <v>6.0555619849895201</v>
      </c>
      <c r="K34" s="33">
        <v>9.621333950558995</v>
      </c>
      <c r="L34" s="33">
        <f>AVERAGE(Table2734[[#This Row],[2Bi Disappearance]:[2Bv Terrorism Injured ]])</f>
        <v>5.6353791871097032</v>
      </c>
      <c r="M34" s="33">
        <v>10</v>
      </c>
      <c r="N34" s="33">
        <v>10</v>
      </c>
      <c r="O34" s="34">
        <v>5</v>
      </c>
      <c r="P34" s="34">
        <f>AVERAGE(Table2734[[#This Row],[2Ci Female Genital Mutilation]:[2Ciii Equal Inheritance Rights]])</f>
        <v>8.3333333333333339</v>
      </c>
      <c r="Q34" s="33">
        <f t="shared" ref="Q34:Q65" si="11">AVERAGE(F34,L34,P34)</f>
        <v>4.656237506814346</v>
      </c>
      <c r="R34" s="33">
        <v>0</v>
      </c>
      <c r="S34" s="33">
        <v>0</v>
      </c>
      <c r="T34" s="33">
        <v>0</v>
      </c>
      <c r="U34" s="33">
        <f t="shared" ref="U34:U65" si="12">AVERAGE(R34:T34)</f>
        <v>0</v>
      </c>
      <c r="V34" s="33">
        <v>5</v>
      </c>
      <c r="W34" s="33">
        <v>7.5</v>
      </c>
      <c r="X34" s="33">
        <f>AVERAGE(Table2734[[#This Row],[4A Freedom to establish religious organizations]:[4B Autonomy of religious organizations]])</f>
        <v>6.25</v>
      </c>
      <c r="Y34" s="33">
        <v>7.5</v>
      </c>
      <c r="Z34" s="33">
        <v>7.5</v>
      </c>
      <c r="AA34" s="33">
        <v>2.5</v>
      </c>
      <c r="AB34" s="33">
        <v>5</v>
      </c>
      <c r="AC34" s="33">
        <v>5</v>
      </c>
      <c r="AD34" s="33">
        <f>AVERAGE(Table2734[[#This Row],[5Ci Political parties]:[5Ciii Educational, sporting and cultural organizations]])</f>
        <v>4.166666666666667</v>
      </c>
      <c r="AE34" s="33">
        <v>5</v>
      </c>
      <c r="AF34" s="33">
        <v>2.5</v>
      </c>
      <c r="AG34" s="33">
        <v>2.5</v>
      </c>
      <c r="AH34" s="33">
        <f>AVERAGE(Table2734[[#This Row],[5Di Political parties]:[5Diii Educational, sporting and cultural organizations5]])</f>
        <v>3.3333333333333335</v>
      </c>
      <c r="AI34" s="33">
        <f t="shared" si="10"/>
        <v>5.625</v>
      </c>
      <c r="AJ34" s="33">
        <v>0</v>
      </c>
      <c r="AK34" s="47">
        <v>4.666666666666667</v>
      </c>
      <c r="AL34" s="33">
        <v>4.5</v>
      </c>
      <c r="AM34" s="33">
        <v>7.5</v>
      </c>
      <c r="AN34" s="33">
        <v>7.5</v>
      </c>
      <c r="AO34" s="33">
        <f>AVERAGE(Table2734[[#This Row],[6Di Access to foreign television (cable/ satellite)]:[6Dii Access to foreign newspapers]])</f>
        <v>7.5</v>
      </c>
      <c r="AP34" s="33">
        <v>10</v>
      </c>
      <c r="AQ34" s="33">
        <f t="shared" ref="AQ34:AQ65" si="13">AVERAGE(AJ34:AL34,AO34:AP34)</f>
        <v>5.3333333333333339</v>
      </c>
      <c r="AR34" s="33">
        <v>0</v>
      </c>
      <c r="AS34" s="33">
        <v>10</v>
      </c>
      <c r="AT34" s="33">
        <v>10</v>
      </c>
      <c r="AU34" s="33">
        <f t="shared" ref="AU34:AU57" si="14">AVERAGE(AS34:AT34)</f>
        <v>10</v>
      </c>
      <c r="AV34" s="33">
        <f t="shared" ref="AV34:AV65" si="15">AVERAGE(AR34,AU34)</f>
        <v>5</v>
      </c>
      <c r="AW34" s="35">
        <f>AVERAGE(Table2734[[#This Row],[RULE OF LAW]],Table2734[[#This Row],[SECURITY &amp; SAFETY]],Table2734[[#This Row],[PERSONAL FREEDOM (minus S&amp;S and RoL)]],Table2734[[#This Row],[PERSONAL FREEDOM (minus S&amp;S and RoL)]])</f>
        <v>4.2121632100369197</v>
      </c>
      <c r="AX34" s="36">
        <v>5.43</v>
      </c>
      <c r="AY34" s="37">
        <f>AVERAGE(Table2734[[#This Row],[PERSONAL FREEDOM]:[ECONOMIC FREEDOM]])</f>
        <v>4.8210816050184597</v>
      </c>
      <c r="AZ34" s="38">
        <f t="shared" ref="AZ34:AZ65" si="16">RANK(BA34,$BA$2:$BA$154)</f>
        <v>151</v>
      </c>
      <c r="BA34" s="20">
        <f t="shared" ref="BA34:BA65" si="17">ROUND(AY34, 2)</f>
        <v>4.82</v>
      </c>
      <c r="BB34" s="35">
        <f>Table2734[[#This Row],[1 Rule of Law]]</f>
        <v>3.3090820000000001</v>
      </c>
      <c r="BC34" s="35">
        <f>Table2734[[#This Row],[2 Security &amp; Safety]]</f>
        <v>4.656237506814346</v>
      </c>
      <c r="BD34" s="35">
        <f t="shared" ref="BD34:BD65" si="18">AVERAGE(AQ34,U34,AI34,AV34,X34)</f>
        <v>4.4416666666666673</v>
      </c>
    </row>
    <row r="35" spans="1:56" ht="15" customHeight="1" x14ac:dyDescent="0.2">
      <c r="A35" s="32" t="s">
        <v>178</v>
      </c>
      <c r="B35" s="33" t="s">
        <v>49</v>
      </c>
      <c r="C35" s="33" t="s">
        <v>49</v>
      </c>
      <c r="D35" s="33" t="s">
        <v>49</v>
      </c>
      <c r="E35" s="33">
        <v>3.9348800000000002</v>
      </c>
      <c r="F35" s="33">
        <v>5</v>
      </c>
      <c r="G35" s="33">
        <v>10</v>
      </c>
      <c r="H35" s="33">
        <v>10</v>
      </c>
      <c r="I35" s="33">
        <v>5</v>
      </c>
      <c r="J35" s="33">
        <v>10</v>
      </c>
      <c r="K35" s="33">
        <v>10</v>
      </c>
      <c r="L35" s="33">
        <f>AVERAGE(Table2734[[#This Row],[2Bi Disappearance]:[2Bv Terrorism Injured ]])</f>
        <v>9</v>
      </c>
      <c r="M35" s="33">
        <v>9</v>
      </c>
      <c r="N35" s="33">
        <v>10</v>
      </c>
      <c r="O35" s="34">
        <v>2.5</v>
      </c>
      <c r="P35" s="34">
        <f>AVERAGE(Table2734[[#This Row],[2Ci Female Genital Mutilation]:[2Ciii Equal Inheritance Rights]])</f>
        <v>7.166666666666667</v>
      </c>
      <c r="Q35" s="33">
        <f t="shared" si="11"/>
        <v>7.0555555555555562</v>
      </c>
      <c r="R35" s="33">
        <v>10</v>
      </c>
      <c r="S35" s="33">
        <v>10</v>
      </c>
      <c r="T35" s="33">
        <v>5</v>
      </c>
      <c r="U35" s="33">
        <f t="shared" si="12"/>
        <v>8.3333333333333339</v>
      </c>
      <c r="V35" s="33">
        <v>10</v>
      </c>
      <c r="W35" s="33">
        <v>7.5</v>
      </c>
      <c r="X35" s="33">
        <f>AVERAGE(Table2734[[#This Row],[4A Freedom to establish religious organizations]:[4B Autonomy of religious organizations]])</f>
        <v>8.75</v>
      </c>
      <c r="Y35" s="33">
        <v>7.5</v>
      </c>
      <c r="Z35" s="33">
        <v>5</v>
      </c>
      <c r="AA35" s="33">
        <v>7.5</v>
      </c>
      <c r="AB35" s="33">
        <v>5</v>
      </c>
      <c r="AC35" s="33">
        <v>5</v>
      </c>
      <c r="AD35" s="33">
        <f>AVERAGE(Table2734[[#This Row],[5Ci Political parties]:[5Ciii Educational, sporting and cultural organizations]])</f>
        <v>5.833333333333333</v>
      </c>
      <c r="AE35" s="33">
        <v>10</v>
      </c>
      <c r="AF35" s="33">
        <v>10</v>
      </c>
      <c r="AG35" s="33">
        <v>7.5</v>
      </c>
      <c r="AH35" s="33">
        <f>AVERAGE(Table2734[[#This Row],[5Di Political parties]:[5Diii Educational, sporting and cultural organizations5]])</f>
        <v>9.1666666666666661</v>
      </c>
      <c r="AI35" s="33">
        <f t="shared" si="10"/>
        <v>6.875</v>
      </c>
      <c r="AJ35" s="33">
        <v>10</v>
      </c>
      <c r="AK35" s="47">
        <v>1.6666666666666667</v>
      </c>
      <c r="AL35" s="33">
        <v>1.5</v>
      </c>
      <c r="AM35" s="33">
        <v>7.5</v>
      </c>
      <c r="AN35" s="33">
        <v>7.5</v>
      </c>
      <c r="AO35" s="33">
        <f>AVERAGE(Table2734[[#This Row],[6Di Access to foreign television (cable/ satellite)]:[6Dii Access to foreign newspapers]])</f>
        <v>7.5</v>
      </c>
      <c r="AP35" s="33">
        <v>5</v>
      </c>
      <c r="AQ35" s="33">
        <f t="shared" si="13"/>
        <v>5.1333333333333329</v>
      </c>
      <c r="AR35" s="33">
        <v>0</v>
      </c>
      <c r="AS35" s="33">
        <v>10</v>
      </c>
      <c r="AT35" s="33">
        <v>10</v>
      </c>
      <c r="AU35" s="33">
        <f t="shared" si="14"/>
        <v>10</v>
      </c>
      <c r="AV35" s="33">
        <f t="shared" si="15"/>
        <v>5</v>
      </c>
      <c r="AW35" s="35">
        <f>AVERAGE(Table2734[[#This Row],[RULE OF LAW]],Table2734[[#This Row],[SECURITY &amp; SAFETY]],Table2734[[#This Row],[PERSONAL FREEDOM (minus S&amp;S and RoL)]],Table2734[[#This Row],[PERSONAL FREEDOM (minus S&amp;S and RoL)]])</f>
        <v>6.1567755555555568</v>
      </c>
      <c r="AX35" s="36">
        <v>4.53</v>
      </c>
      <c r="AY35" s="37">
        <f>AVERAGE(Table2734[[#This Row],[PERSONAL FREEDOM]:[ECONOMIC FREEDOM]])</f>
        <v>5.3433877777777781</v>
      </c>
      <c r="AZ35" s="38">
        <f t="shared" si="16"/>
        <v>142</v>
      </c>
      <c r="BA35" s="20">
        <f t="shared" si="17"/>
        <v>5.34</v>
      </c>
      <c r="BB35" s="35">
        <f>Table2734[[#This Row],[1 Rule of Law]]</f>
        <v>3.9348800000000002</v>
      </c>
      <c r="BC35" s="35">
        <f>Table2734[[#This Row],[2 Security &amp; Safety]]</f>
        <v>7.0555555555555562</v>
      </c>
      <c r="BD35" s="35">
        <f t="shared" si="18"/>
        <v>6.8183333333333334</v>
      </c>
    </row>
    <row r="36" spans="1:56" ht="15" customHeight="1" x14ac:dyDescent="0.2">
      <c r="A36" s="32" t="s">
        <v>89</v>
      </c>
      <c r="B36" s="33" t="s">
        <v>49</v>
      </c>
      <c r="C36" s="33" t="s">
        <v>49</v>
      </c>
      <c r="D36" s="33" t="s">
        <v>49</v>
      </c>
      <c r="E36" s="33">
        <v>6.1659839999999999</v>
      </c>
      <c r="F36" s="33">
        <v>6</v>
      </c>
      <c r="G36" s="33">
        <v>10</v>
      </c>
      <c r="H36" s="33">
        <v>10</v>
      </c>
      <c r="I36" s="33">
        <v>10</v>
      </c>
      <c r="J36" s="33">
        <v>10</v>
      </c>
      <c r="K36" s="33">
        <v>10</v>
      </c>
      <c r="L36" s="33">
        <f>AVERAGE(Table2734[[#This Row],[2Bi Disappearance]:[2Bv Terrorism Injured ]])</f>
        <v>10</v>
      </c>
      <c r="M36" s="33">
        <v>10</v>
      </c>
      <c r="N36" s="33">
        <v>10</v>
      </c>
      <c r="O36" s="34">
        <v>10</v>
      </c>
      <c r="P36" s="34">
        <f>AVERAGE(Table2734[[#This Row],[2Ci Female Genital Mutilation]:[2Ciii Equal Inheritance Rights]])</f>
        <v>10</v>
      </c>
      <c r="Q36" s="33">
        <f t="shared" si="11"/>
        <v>8.6666666666666661</v>
      </c>
      <c r="R36" s="33">
        <v>5</v>
      </c>
      <c r="S36" s="33">
        <v>10</v>
      </c>
      <c r="T36" s="33">
        <v>10</v>
      </c>
      <c r="U36" s="33">
        <f t="shared" si="12"/>
        <v>8.3333333333333339</v>
      </c>
      <c r="V36" s="33">
        <v>7.5</v>
      </c>
      <c r="W36" s="33">
        <v>7.5</v>
      </c>
      <c r="X36" s="33">
        <f>AVERAGE(Table2734[[#This Row],[4A Freedom to establish religious organizations]:[4B Autonomy of religious organizations]])</f>
        <v>7.5</v>
      </c>
      <c r="Y36" s="33">
        <v>10</v>
      </c>
      <c r="Z36" s="33">
        <v>10</v>
      </c>
      <c r="AA36" s="33">
        <v>10</v>
      </c>
      <c r="AB36" s="33">
        <v>7.5</v>
      </c>
      <c r="AC36" s="33">
        <v>7.5</v>
      </c>
      <c r="AD36" s="33">
        <f>AVERAGE(Table2734[[#This Row],[5Ci Political parties]:[5Ciii Educational, sporting and cultural organizations]])</f>
        <v>8.3333333333333339</v>
      </c>
      <c r="AE36" s="33">
        <v>7.5</v>
      </c>
      <c r="AF36" s="33">
        <v>7.5</v>
      </c>
      <c r="AG36" s="33">
        <v>10</v>
      </c>
      <c r="AH36" s="33">
        <f>AVERAGE(Table2734[[#This Row],[5Di Political parties]:[5Diii Educational, sporting and cultural organizations5]])</f>
        <v>8.3333333333333339</v>
      </c>
      <c r="AI36" s="33">
        <f t="shared" si="10"/>
        <v>9.1666666666666679</v>
      </c>
      <c r="AJ36" s="33">
        <v>10</v>
      </c>
      <c r="AK36" s="34">
        <v>8.3333333333333339</v>
      </c>
      <c r="AL36" s="34">
        <v>8</v>
      </c>
      <c r="AM36" s="34">
        <v>10</v>
      </c>
      <c r="AN36" s="34">
        <v>10</v>
      </c>
      <c r="AO36" s="34">
        <f>AVERAGE(Table2734[[#This Row],[6Di Access to foreign television (cable/ satellite)]:[6Dii Access to foreign newspapers]])</f>
        <v>10</v>
      </c>
      <c r="AP36" s="34">
        <v>10</v>
      </c>
      <c r="AQ36" s="33">
        <f t="shared" si="13"/>
        <v>9.2666666666666675</v>
      </c>
      <c r="AR36" s="33">
        <v>10</v>
      </c>
      <c r="AS36" s="33">
        <v>10</v>
      </c>
      <c r="AT36" s="33">
        <v>10</v>
      </c>
      <c r="AU36" s="33">
        <f t="shared" si="14"/>
        <v>10</v>
      </c>
      <c r="AV36" s="33">
        <f t="shared" si="15"/>
        <v>10</v>
      </c>
      <c r="AW36" s="35">
        <f>AVERAGE(Table2734[[#This Row],[RULE OF LAW]],Table2734[[#This Row],[SECURITY &amp; SAFETY]],Table2734[[#This Row],[PERSONAL FREEDOM (minus S&amp;S and RoL)]],Table2734[[#This Row],[PERSONAL FREEDOM (minus S&amp;S and RoL)]])</f>
        <v>8.1348293333333324</v>
      </c>
      <c r="AX36" s="36">
        <v>7.61</v>
      </c>
      <c r="AY36" s="37">
        <f>AVERAGE(Table2734[[#This Row],[PERSONAL FREEDOM]:[ECONOMIC FREEDOM]])</f>
        <v>7.8724146666666659</v>
      </c>
      <c r="AZ36" s="38">
        <f t="shared" si="16"/>
        <v>40</v>
      </c>
      <c r="BA36" s="20">
        <f t="shared" si="17"/>
        <v>7.87</v>
      </c>
      <c r="BB36" s="35">
        <f>Table2734[[#This Row],[1 Rule of Law]]</f>
        <v>6.1659839999999999</v>
      </c>
      <c r="BC36" s="35">
        <f>Table2734[[#This Row],[2 Security &amp; Safety]]</f>
        <v>8.6666666666666661</v>
      </c>
      <c r="BD36" s="35">
        <f t="shared" si="18"/>
        <v>8.8533333333333335</v>
      </c>
    </row>
    <row r="37" spans="1:56" ht="15" customHeight="1" x14ac:dyDescent="0.2">
      <c r="A37" s="32" t="s">
        <v>144</v>
      </c>
      <c r="B37" s="33">
        <v>2.7333333333333338</v>
      </c>
      <c r="C37" s="33">
        <v>5.0922796466900708</v>
      </c>
      <c r="D37" s="33">
        <v>3.7202476381334497</v>
      </c>
      <c r="E37" s="33">
        <v>3.8</v>
      </c>
      <c r="F37" s="33">
        <v>4.5600000000000005</v>
      </c>
      <c r="G37" s="33">
        <v>5</v>
      </c>
      <c r="H37" s="33">
        <v>9.3983138553775483</v>
      </c>
      <c r="I37" s="33">
        <v>2.5</v>
      </c>
      <c r="J37" s="33">
        <v>9.6046062478195324</v>
      </c>
      <c r="K37" s="33">
        <v>9.9690561411337022</v>
      </c>
      <c r="L37" s="33">
        <f>AVERAGE(Table2734[[#This Row],[2Bi Disappearance]:[2Bv Terrorism Injured ]])</f>
        <v>7.2943952488661568</v>
      </c>
      <c r="M37" s="33">
        <v>6.4</v>
      </c>
      <c r="N37" s="33">
        <v>10</v>
      </c>
      <c r="O37" s="34">
        <v>5</v>
      </c>
      <c r="P37" s="34">
        <f>AVERAGE(Table2734[[#This Row],[2Ci Female Genital Mutilation]:[2Ciii Equal Inheritance Rights]])</f>
        <v>7.1333333333333329</v>
      </c>
      <c r="Q37" s="33">
        <f t="shared" si="11"/>
        <v>6.3292428607331637</v>
      </c>
      <c r="R37" s="33">
        <v>0</v>
      </c>
      <c r="S37" s="33">
        <v>5</v>
      </c>
      <c r="T37" s="33">
        <v>5</v>
      </c>
      <c r="U37" s="33">
        <f t="shared" si="12"/>
        <v>3.3333333333333335</v>
      </c>
      <c r="V37" s="33">
        <v>10</v>
      </c>
      <c r="W37" s="33">
        <v>10</v>
      </c>
      <c r="X37" s="33">
        <f>AVERAGE(Table2734[[#This Row],[4A Freedom to establish religious organizations]:[4B Autonomy of religious organizations]])</f>
        <v>10</v>
      </c>
      <c r="Y37" s="33">
        <v>10</v>
      </c>
      <c r="Z37" s="33">
        <v>7.5</v>
      </c>
      <c r="AA37" s="33">
        <v>10</v>
      </c>
      <c r="AB37" s="33">
        <v>10</v>
      </c>
      <c r="AC37" s="33">
        <v>10</v>
      </c>
      <c r="AD37" s="33">
        <f>AVERAGE(Table2734[[#This Row],[5Ci Political parties]:[5Ciii Educational, sporting and cultural organizations]])</f>
        <v>10</v>
      </c>
      <c r="AE37" s="33">
        <v>10</v>
      </c>
      <c r="AF37" s="33">
        <v>10</v>
      </c>
      <c r="AG37" s="33">
        <v>10</v>
      </c>
      <c r="AH37" s="33">
        <f>AVERAGE(Table2734[[#This Row],[5Di Political parties]:[5Diii Educational, sporting and cultural organizations5]])</f>
        <v>10</v>
      </c>
      <c r="AI37" s="33">
        <f t="shared" si="10"/>
        <v>9.375</v>
      </c>
      <c r="AJ37" s="33">
        <v>0</v>
      </c>
      <c r="AK37" s="34">
        <v>3.3333333333333335</v>
      </c>
      <c r="AL37" s="34">
        <v>2.25</v>
      </c>
      <c r="AM37" s="34">
        <v>10</v>
      </c>
      <c r="AN37" s="34">
        <v>7.5</v>
      </c>
      <c r="AO37" s="34">
        <f>AVERAGE(Table2734[[#This Row],[6Di Access to foreign television (cable/ satellite)]:[6Dii Access to foreign newspapers]])</f>
        <v>8.75</v>
      </c>
      <c r="AP37" s="34">
        <v>10</v>
      </c>
      <c r="AQ37" s="33">
        <f t="shared" si="13"/>
        <v>4.8666666666666671</v>
      </c>
      <c r="AR37" s="33">
        <v>5</v>
      </c>
      <c r="AS37" s="33">
        <v>10</v>
      </c>
      <c r="AT37" s="33">
        <v>10</v>
      </c>
      <c r="AU37" s="33">
        <f t="shared" si="14"/>
        <v>10</v>
      </c>
      <c r="AV37" s="33">
        <f t="shared" si="15"/>
        <v>7.5</v>
      </c>
      <c r="AW37" s="35">
        <f>AVERAGE(Table2734[[#This Row],[RULE OF LAW]],Table2734[[#This Row],[SECURITY &amp; SAFETY]],Table2734[[#This Row],[PERSONAL FREEDOM (minus S&amp;S and RoL)]],Table2734[[#This Row],[PERSONAL FREEDOM (minus S&amp;S and RoL)]])</f>
        <v>6.0398107151832914</v>
      </c>
      <c r="AX37" s="36">
        <v>5.98</v>
      </c>
      <c r="AY37" s="37">
        <f>AVERAGE(Table2734[[#This Row],[PERSONAL FREEDOM]:[ECONOMIC FREEDOM]])</f>
        <v>6.0099053575916459</v>
      </c>
      <c r="AZ37" s="38">
        <f t="shared" si="16"/>
        <v>126</v>
      </c>
      <c r="BA37" s="20">
        <f t="shared" si="17"/>
        <v>6.01</v>
      </c>
      <c r="BB37" s="35">
        <f>Table2734[[#This Row],[1 Rule of Law]]</f>
        <v>3.8</v>
      </c>
      <c r="BC37" s="35">
        <f>Table2734[[#This Row],[2 Security &amp; Safety]]</f>
        <v>6.3292428607331637</v>
      </c>
      <c r="BD37" s="35">
        <f t="shared" si="18"/>
        <v>7.0150000000000006</v>
      </c>
    </row>
    <row r="38" spans="1:56" ht="15" customHeight="1" x14ac:dyDescent="0.2">
      <c r="A38" s="32" t="s">
        <v>93</v>
      </c>
      <c r="B38" s="33">
        <v>6.3</v>
      </c>
      <c r="C38" s="33">
        <v>5.1203930555860486</v>
      </c>
      <c r="D38" s="33">
        <v>5.2729957159174043</v>
      </c>
      <c r="E38" s="33">
        <v>5.6000000000000005</v>
      </c>
      <c r="F38" s="33">
        <v>9.5599999999999987</v>
      </c>
      <c r="G38" s="33">
        <v>10</v>
      </c>
      <c r="H38" s="33">
        <v>10</v>
      </c>
      <c r="I38" s="33">
        <v>10</v>
      </c>
      <c r="J38" s="33">
        <v>10</v>
      </c>
      <c r="K38" s="33">
        <v>10</v>
      </c>
      <c r="L38" s="33">
        <f>AVERAGE(Table2734[[#This Row],[2Bi Disappearance]:[2Bv Terrorism Injured ]])</f>
        <v>10</v>
      </c>
      <c r="M38" s="33">
        <v>10</v>
      </c>
      <c r="N38" s="33">
        <v>10</v>
      </c>
      <c r="O38" s="34">
        <v>10</v>
      </c>
      <c r="P38" s="34">
        <f>AVERAGE(Table2734[[#This Row],[2Ci Female Genital Mutilation]:[2Ciii Equal Inheritance Rights]])</f>
        <v>10</v>
      </c>
      <c r="Q38" s="33">
        <f t="shared" si="11"/>
        <v>9.8533333333333335</v>
      </c>
      <c r="R38" s="33">
        <v>10</v>
      </c>
      <c r="S38" s="33">
        <v>10</v>
      </c>
      <c r="T38" s="33">
        <v>10</v>
      </c>
      <c r="U38" s="33">
        <f t="shared" si="12"/>
        <v>10</v>
      </c>
      <c r="V38" s="33">
        <v>7.5</v>
      </c>
      <c r="W38" s="33">
        <v>7.5</v>
      </c>
      <c r="X38" s="33">
        <f>AVERAGE(Table2734[[#This Row],[4A Freedom to establish religious organizations]:[4B Autonomy of religious organizations]])</f>
        <v>7.5</v>
      </c>
      <c r="Y38" s="33">
        <v>10</v>
      </c>
      <c r="Z38" s="33">
        <v>10</v>
      </c>
      <c r="AA38" s="33">
        <v>10</v>
      </c>
      <c r="AB38" s="33">
        <v>7.5</v>
      </c>
      <c r="AC38" s="33">
        <v>10</v>
      </c>
      <c r="AD38" s="33">
        <f>AVERAGE(Table2734[[#This Row],[5Ci Political parties]:[5Ciii Educational, sporting and cultural organizations]])</f>
        <v>9.1666666666666661</v>
      </c>
      <c r="AE38" s="33">
        <v>10</v>
      </c>
      <c r="AF38" s="33">
        <v>7.5</v>
      </c>
      <c r="AG38" s="33">
        <v>10</v>
      </c>
      <c r="AH38" s="33">
        <f>AVERAGE(Table2734[[#This Row],[5Di Political parties]:[5Diii Educational, sporting and cultural organizations5]])</f>
        <v>9.1666666666666661</v>
      </c>
      <c r="AI38" s="33">
        <f t="shared" si="10"/>
        <v>9.5833333333333321</v>
      </c>
      <c r="AJ38" s="33">
        <v>10</v>
      </c>
      <c r="AK38" s="34">
        <v>7</v>
      </c>
      <c r="AL38" s="34">
        <v>6</v>
      </c>
      <c r="AM38" s="34">
        <v>10</v>
      </c>
      <c r="AN38" s="34">
        <v>10</v>
      </c>
      <c r="AO38" s="34">
        <f>AVERAGE(Table2734[[#This Row],[6Di Access to foreign television (cable/ satellite)]:[6Dii Access to foreign newspapers]])</f>
        <v>10</v>
      </c>
      <c r="AP38" s="34">
        <v>10</v>
      </c>
      <c r="AQ38" s="33">
        <f t="shared" si="13"/>
        <v>8.6</v>
      </c>
      <c r="AR38" s="33">
        <v>10</v>
      </c>
      <c r="AS38" s="33">
        <v>10</v>
      </c>
      <c r="AT38" s="33">
        <v>10</v>
      </c>
      <c r="AU38" s="33">
        <f t="shared" si="14"/>
        <v>10</v>
      </c>
      <c r="AV38" s="33">
        <f t="shared" si="15"/>
        <v>10</v>
      </c>
      <c r="AW38" s="35">
        <f>AVERAGE(Table2734[[#This Row],[RULE OF LAW]],Table2734[[#This Row],[SECURITY &amp; SAFETY]],Table2734[[#This Row],[PERSONAL FREEDOM (minus S&amp;S and RoL)]],Table2734[[#This Row],[PERSONAL FREEDOM (minus S&amp;S and RoL)]])</f>
        <v>8.4316666666666666</v>
      </c>
      <c r="AX38" s="36">
        <v>6.91</v>
      </c>
      <c r="AY38" s="37">
        <f>AVERAGE(Table2734[[#This Row],[PERSONAL FREEDOM]:[ECONOMIC FREEDOM]])</f>
        <v>7.6708333333333334</v>
      </c>
      <c r="AZ38" s="38">
        <f t="shared" si="16"/>
        <v>44</v>
      </c>
      <c r="BA38" s="20">
        <f t="shared" si="17"/>
        <v>7.67</v>
      </c>
      <c r="BB38" s="35">
        <f>Table2734[[#This Row],[1 Rule of Law]]</f>
        <v>5.6000000000000005</v>
      </c>
      <c r="BC38" s="35">
        <f>Table2734[[#This Row],[2 Security &amp; Safety]]</f>
        <v>9.8533333333333335</v>
      </c>
      <c r="BD38" s="35">
        <f t="shared" si="18"/>
        <v>9.1366666666666667</v>
      </c>
    </row>
    <row r="39" spans="1:56" ht="15" customHeight="1" x14ac:dyDescent="0.2">
      <c r="A39" s="32" t="s">
        <v>92</v>
      </c>
      <c r="B39" s="33" t="s">
        <v>49</v>
      </c>
      <c r="C39" s="33" t="s">
        <v>49</v>
      </c>
      <c r="D39" s="33" t="s">
        <v>49</v>
      </c>
      <c r="E39" s="33">
        <v>7.1182840000000001</v>
      </c>
      <c r="F39" s="33">
        <v>9.68</v>
      </c>
      <c r="G39" s="33">
        <v>10</v>
      </c>
      <c r="H39" s="33">
        <v>10</v>
      </c>
      <c r="I39" s="33">
        <v>7.5</v>
      </c>
      <c r="J39" s="33">
        <v>10</v>
      </c>
      <c r="K39" s="33">
        <v>10</v>
      </c>
      <c r="L39" s="33">
        <f>AVERAGE(Table2734[[#This Row],[2Bi Disappearance]:[2Bv Terrorism Injured ]])</f>
        <v>9.5</v>
      </c>
      <c r="M39" s="33">
        <v>10</v>
      </c>
      <c r="N39" s="33">
        <v>10</v>
      </c>
      <c r="O39" s="34" t="s">
        <v>49</v>
      </c>
      <c r="P39" s="34">
        <f>AVERAGE(Table2734[[#This Row],[2Ci Female Genital Mutilation]:[2Ciii Equal Inheritance Rights]])</f>
        <v>10</v>
      </c>
      <c r="Q39" s="33">
        <f t="shared" si="11"/>
        <v>9.7266666666666666</v>
      </c>
      <c r="R39" s="33">
        <v>10</v>
      </c>
      <c r="S39" s="33">
        <v>10</v>
      </c>
      <c r="T39" s="33">
        <v>10</v>
      </c>
      <c r="U39" s="33">
        <f t="shared" si="12"/>
        <v>10</v>
      </c>
      <c r="V39" s="33">
        <v>5</v>
      </c>
      <c r="W39" s="33">
        <v>10</v>
      </c>
      <c r="X39" s="33">
        <f>AVERAGE(Table2734[[#This Row],[4A Freedom to establish religious organizations]:[4B Autonomy of religious organizations]])</f>
        <v>7.5</v>
      </c>
      <c r="Y39" s="33">
        <v>10</v>
      </c>
      <c r="Z39" s="33">
        <v>10</v>
      </c>
      <c r="AA39" s="33">
        <v>7.5</v>
      </c>
      <c r="AB39" s="33">
        <v>10</v>
      </c>
      <c r="AC39" s="33">
        <v>7.5</v>
      </c>
      <c r="AD39" s="33">
        <f>AVERAGE(Table2734[[#This Row],[5Ci Political parties]:[5Ciii Educational, sporting and cultural organizations]])</f>
        <v>8.3333333333333339</v>
      </c>
      <c r="AE39" s="33">
        <v>10</v>
      </c>
      <c r="AF39" s="33">
        <v>10</v>
      </c>
      <c r="AG39" s="33">
        <v>10</v>
      </c>
      <c r="AH39" s="33">
        <f>AVERAGE(Table2734[[#This Row],[5Di Political parties]:[5Diii Educational, sporting and cultural organizations5]])</f>
        <v>10</v>
      </c>
      <c r="AI39" s="33">
        <f t="shared" si="10"/>
        <v>9.5833333333333339</v>
      </c>
      <c r="AJ39" s="33">
        <v>10</v>
      </c>
      <c r="AK39" s="34">
        <v>8.3333333333333339</v>
      </c>
      <c r="AL39" s="34">
        <v>7.75</v>
      </c>
      <c r="AM39" s="34">
        <v>10</v>
      </c>
      <c r="AN39" s="34">
        <v>10</v>
      </c>
      <c r="AO39" s="34">
        <f>AVERAGE(Table2734[[#This Row],[6Di Access to foreign television (cable/ satellite)]:[6Dii Access to foreign newspapers]])</f>
        <v>10</v>
      </c>
      <c r="AP39" s="34">
        <v>10</v>
      </c>
      <c r="AQ39" s="33">
        <f t="shared" si="13"/>
        <v>9.2166666666666668</v>
      </c>
      <c r="AR39" s="33">
        <v>10</v>
      </c>
      <c r="AS39" s="33">
        <v>5</v>
      </c>
      <c r="AT39" s="33">
        <v>5</v>
      </c>
      <c r="AU39" s="33">
        <f t="shared" si="14"/>
        <v>5</v>
      </c>
      <c r="AV39" s="33">
        <f t="shared" si="15"/>
        <v>7.5</v>
      </c>
      <c r="AW39" s="35">
        <f>AVERAGE(Table2734[[#This Row],[RULE OF LAW]],Table2734[[#This Row],[SECURITY &amp; SAFETY]],Table2734[[#This Row],[PERSONAL FREEDOM (minus S&amp;S and RoL)]],Table2734[[#This Row],[PERSONAL FREEDOM (minus S&amp;S and RoL)]])</f>
        <v>8.5912376666666681</v>
      </c>
      <c r="AX39" s="36">
        <v>7.62</v>
      </c>
      <c r="AY39" s="37">
        <f>AVERAGE(Table2734[[#This Row],[PERSONAL FREEDOM]:[ECONOMIC FREEDOM]])</f>
        <v>8.1056188333333345</v>
      </c>
      <c r="AZ39" s="38">
        <f t="shared" si="16"/>
        <v>28</v>
      </c>
      <c r="BA39" s="20">
        <f t="shared" si="17"/>
        <v>8.11</v>
      </c>
      <c r="BB39" s="35">
        <f>Table2734[[#This Row],[1 Rule of Law]]</f>
        <v>7.1182840000000001</v>
      </c>
      <c r="BC39" s="35">
        <f>Table2734[[#This Row],[2 Security &amp; Safety]]</f>
        <v>9.7266666666666666</v>
      </c>
      <c r="BD39" s="35">
        <f t="shared" si="18"/>
        <v>8.7600000000000016</v>
      </c>
    </row>
    <row r="40" spans="1:56" ht="15" customHeight="1" x14ac:dyDescent="0.2">
      <c r="A40" s="32" t="s">
        <v>71</v>
      </c>
      <c r="B40" s="33">
        <v>8.3333333333333339</v>
      </c>
      <c r="C40" s="33">
        <v>6.4719473244890739</v>
      </c>
      <c r="D40" s="33">
        <v>6.9610902694768608</v>
      </c>
      <c r="E40" s="33">
        <v>7.3</v>
      </c>
      <c r="F40" s="33">
        <v>9.68</v>
      </c>
      <c r="G40" s="33">
        <v>10</v>
      </c>
      <c r="H40" s="33">
        <v>10</v>
      </c>
      <c r="I40" s="33">
        <v>7.5</v>
      </c>
      <c r="J40" s="33">
        <v>10</v>
      </c>
      <c r="K40" s="33">
        <v>10</v>
      </c>
      <c r="L40" s="33">
        <f>AVERAGE(Table2734[[#This Row],[2Bi Disappearance]:[2Bv Terrorism Injured ]])</f>
        <v>9.5</v>
      </c>
      <c r="M40" s="33">
        <v>10</v>
      </c>
      <c r="N40" s="33">
        <v>10</v>
      </c>
      <c r="O40" s="34">
        <v>10</v>
      </c>
      <c r="P40" s="34">
        <f>AVERAGE(Table2734[[#This Row],[2Ci Female Genital Mutilation]:[2Ciii Equal Inheritance Rights]])</f>
        <v>10</v>
      </c>
      <c r="Q40" s="33">
        <f t="shared" si="11"/>
        <v>9.7266666666666666</v>
      </c>
      <c r="R40" s="33">
        <v>10</v>
      </c>
      <c r="S40" s="33">
        <v>10</v>
      </c>
      <c r="T40" s="33" t="s">
        <v>49</v>
      </c>
      <c r="U40" s="33">
        <f t="shared" si="12"/>
        <v>10</v>
      </c>
      <c r="V40" s="33">
        <v>10</v>
      </c>
      <c r="W40" s="33">
        <v>10</v>
      </c>
      <c r="X40" s="33">
        <f>AVERAGE(Table2734[[#This Row],[4A Freedom to establish religious organizations]:[4B Autonomy of religious organizations]])</f>
        <v>10</v>
      </c>
      <c r="Y40" s="33">
        <v>10</v>
      </c>
      <c r="Z40" s="33">
        <v>10</v>
      </c>
      <c r="AA40" s="33">
        <v>10</v>
      </c>
      <c r="AB40" s="33">
        <v>5</v>
      </c>
      <c r="AC40" s="33">
        <v>10</v>
      </c>
      <c r="AD40" s="33">
        <f>AVERAGE(Table2734[[#This Row],[5Ci Political parties]:[5Ciii Educational, sporting and cultural organizations]])</f>
        <v>8.3333333333333339</v>
      </c>
      <c r="AE40" s="33">
        <v>7.5</v>
      </c>
      <c r="AF40" s="33">
        <v>10</v>
      </c>
      <c r="AG40" s="33">
        <v>10</v>
      </c>
      <c r="AH40" s="33">
        <f>AVERAGE(Table2734[[#This Row],[5Di Political parties]:[5Diii Educational, sporting and cultural organizations5]])</f>
        <v>9.1666666666666661</v>
      </c>
      <c r="AI40" s="33">
        <f t="shared" si="10"/>
        <v>9.375</v>
      </c>
      <c r="AJ40" s="33">
        <v>10</v>
      </c>
      <c r="AK40" s="34">
        <v>8.6666666666666661</v>
      </c>
      <c r="AL40" s="34">
        <v>8</v>
      </c>
      <c r="AM40" s="34">
        <v>10</v>
      </c>
      <c r="AN40" s="34">
        <v>10</v>
      </c>
      <c r="AO40" s="34">
        <f>AVERAGE(Table2734[[#This Row],[6Di Access to foreign television (cable/ satellite)]:[6Dii Access to foreign newspapers]])</f>
        <v>10</v>
      </c>
      <c r="AP40" s="34">
        <v>10</v>
      </c>
      <c r="AQ40" s="33">
        <f t="shared" si="13"/>
        <v>9.3333333333333321</v>
      </c>
      <c r="AR40" s="33">
        <v>10</v>
      </c>
      <c r="AS40" s="33">
        <v>10</v>
      </c>
      <c r="AT40" s="33">
        <v>10</v>
      </c>
      <c r="AU40" s="33">
        <f t="shared" si="14"/>
        <v>10</v>
      </c>
      <c r="AV40" s="33">
        <f t="shared" si="15"/>
        <v>10</v>
      </c>
      <c r="AW40" s="35">
        <f>AVERAGE(Table2734[[#This Row],[RULE OF LAW]],Table2734[[#This Row],[SECURITY &amp; SAFETY]],Table2734[[#This Row],[PERSONAL FREEDOM (minus S&amp;S and RoL)]],Table2734[[#This Row],[PERSONAL FREEDOM (minus S&amp;S and RoL)]])</f>
        <v>9.1274999999999995</v>
      </c>
      <c r="AX40" s="36">
        <v>7.23</v>
      </c>
      <c r="AY40" s="37">
        <f>AVERAGE(Table2734[[#This Row],[PERSONAL FREEDOM]:[ECONOMIC FREEDOM]])</f>
        <v>8.1787500000000009</v>
      </c>
      <c r="AZ40" s="38">
        <f t="shared" si="16"/>
        <v>25</v>
      </c>
      <c r="BA40" s="20">
        <f t="shared" si="17"/>
        <v>8.18</v>
      </c>
      <c r="BB40" s="35">
        <f>Table2734[[#This Row],[1 Rule of Law]]</f>
        <v>7.3</v>
      </c>
      <c r="BC40" s="35">
        <f>Table2734[[#This Row],[2 Security &amp; Safety]]</f>
        <v>9.7266666666666666</v>
      </c>
      <c r="BD40" s="35">
        <f t="shared" si="18"/>
        <v>9.7416666666666654</v>
      </c>
    </row>
    <row r="41" spans="1:56" ht="15" customHeight="1" x14ac:dyDescent="0.2">
      <c r="A41" s="32" t="s">
        <v>55</v>
      </c>
      <c r="B41" s="33">
        <v>9.3666666666666671</v>
      </c>
      <c r="C41" s="33">
        <v>7.860079504814018</v>
      </c>
      <c r="D41" s="33">
        <v>8.7198480408055996</v>
      </c>
      <c r="E41" s="33">
        <v>8.6</v>
      </c>
      <c r="F41" s="33">
        <v>9.68</v>
      </c>
      <c r="G41" s="33">
        <v>10</v>
      </c>
      <c r="H41" s="33">
        <v>10</v>
      </c>
      <c r="I41" s="33">
        <v>10</v>
      </c>
      <c r="J41" s="33">
        <v>9.9401617404221092</v>
      </c>
      <c r="K41" s="33">
        <v>9.9281940885065314</v>
      </c>
      <c r="L41" s="33">
        <f>AVERAGE(Table2734[[#This Row],[2Bi Disappearance]:[2Bv Terrorism Injured ]])</f>
        <v>9.9736711657857278</v>
      </c>
      <c r="M41" s="33">
        <v>9.5</v>
      </c>
      <c r="N41" s="33">
        <v>10</v>
      </c>
      <c r="O41" s="34">
        <v>10</v>
      </c>
      <c r="P41" s="34">
        <f>AVERAGE(Table2734[[#This Row],[2Ci Female Genital Mutilation]:[2Ciii Equal Inheritance Rights]])</f>
        <v>9.8333333333333339</v>
      </c>
      <c r="Q41" s="33">
        <f t="shared" si="11"/>
        <v>9.8290014997063526</v>
      </c>
      <c r="R41" s="33">
        <v>10</v>
      </c>
      <c r="S41" s="33">
        <v>10</v>
      </c>
      <c r="T41" s="33">
        <v>10</v>
      </c>
      <c r="U41" s="33">
        <f t="shared" si="12"/>
        <v>10</v>
      </c>
      <c r="V41" s="33">
        <v>10</v>
      </c>
      <c r="W41" s="33">
        <v>10</v>
      </c>
      <c r="X41" s="33">
        <f>AVERAGE(Table2734[[#This Row],[4A Freedom to establish religious organizations]:[4B Autonomy of religious organizations]])</f>
        <v>10</v>
      </c>
      <c r="Y41" s="33">
        <v>10</v>
      </c>
      <c r="Z41" s="33">
        <v>10</v>
      </c>
      <c r="AA41" s="33">
        <v>10</v>
      </c>
      <c r="AB41" s="33">
        <v>10</v>
      </c>
      <c r="AC41" s="33">
        <v>10</v>
      </c>
      <c r="AD41" s="33">
        <f>AVERAGE(Table2734[[#This Row],[5Ci Political parties]:[5Ciii Educational, sporting and cultural organizations]])</f>
        <v>10</v>
      </c>
      <c r="AE41" s="33">
        <v>10</v>
      </c>
      <c r="AF41" s="33">
        <v>10</v>
      </c>
      <c r="AG41" s="33">
        <v>10</v>
      </c>
      <c r="AH41" s="33">
        <f>AVERAGE(Table2734[[#This Row],[5Di Political parties]:[5Diii Educational, sporting and cultural organizations5]])</f>
        <v>10</v>
      </c>
      <c r="AI41" s="33">
        <f t="shared" si="10"/>
        <v>10</v>
      </c>
      <c r="AJ41" s="33">
        <v>10</v>
      </c>
      <c r="AK41" s="34">
        <v>9.3333333333333339</v>
      </c>
      <c r="AL41" s="34">
        <v>8.75</v>
      </c>
      <c r="AM41" s="34">
        <v>10</v>
      </c>
      <c r="AN41" s="34">
        <v>10</v>
      </c>
      <c r="AO41" s="34">
        <f>AVERAGE(Table2734[[#This Row],[6Di Access to foreign television (cable/ satellite)]:[6Dii Access to foreign newspapers]])</f>
        <v>10</v>
      </c>
      <c r="AP41" s="34">
        <v>10</v>
      </c>
      <c r="AQ41" s="33">
        <f t="shared" si="13"/>
        <v>9.6166666666666671</v>
      </c>
      <c r="AR41" s="33">
        <v>10</v>
      </c>
      <c r="AS41" s="33">
        <v>10</v>
      </c>
      <c r="AT41" s="33">
        <v>10</v>
      </c>
      <c r="AU41" s="33">
        <f t="shared" si="14"/>
        <v>10</v>
      </c>
      <c r="AV41" s="33">
        <f t="shared" si="15"/>
        <v>10</v>
      </c>
      <c r="AW41" s="35">
        <f>AVERAGE(Table2734[[#This Row],[RULE OF LAW]],Table2734[[#This Row],[SECURITY &amp; SAFETY]],Table2734[[#This Row],[PERSONAL FREEDOM (minus S&amp;S and RoL)]],Table2734[[#This Row],[PERSONAL FREEDOM (minus S&amp;S and RoL)]])</f>
        <v>9.5689170415932541</v>
      </c>
      <c r="AX41" s="36">
        <v>7.64</v>
      </c>
      <c r="AY41" s="37">
        <f>AVERAGE(Table2734[[#This Row],[PERSONAL FREEDOM]:[ECONOMIC FREEDOM]])</f>
        <v>8.6044585207966264</v>
      </c>
      <c r="AZ41" s="38">
        <f t="shared" si="16"/>
        <v>4</v>
      </c>
      <c r="BA41" s="20">
        <f t="shared" si="17"/>
        <v>8.6</v>
      </c>
      <c r="BB41" s="35">
        <f>Table2734[[#This Row],[1 Rule of Law]]</f>
        <v>8.6</v>
      </c>
      <c r="BC41" s="35">
        <f>Table2734[[#This Row],[2 Security &amp; Safety]]</f>
        <v>9.8290014997063526</v>
      </c>
      <c r="BD41" s="35">
        <f t="shared" si="18"/>
        <v>9.9233333333333338</v>
      </c>
    </row>
    <row r="42" spans="1:56" ht="15" customHeight="1" x14ac:dyDescent="0.2">
      <c r="A42" s="32" t="s">
        <v>109</v>
      </c>
      <c r="B42" s="33">
        <v>5.6000000000000005</v>
      </c>
      <c r="C42" s="33">
        <v>5.1137240010371867</v>
      </c>
      <c r="D42" s="33">
        <v>4.7147212527304534</v>
      </c>
      <c r="E42" s="33">
        <v>5.0999999999999996</v>
      </c>
      <c r="F42" s="33">
        <v>7.9999999999999724E-2</v>
      </c>
      <c r="G42" s="33">
        <v>10</v>
      </c>
      <c r="H42" s="33">
        <v>10</v>
      </c>
      <c r="I42" s="33">
        <v>7.5</v>
      </c>
      <c r="J42" s="33">
        <v>10</v>
      </c>
      <c r="K42" s="33">
        <v>10</v>
      </c>
      <c r="L42" s="33">
        <f>AVERAGE(Table2734[[#This Row],[2Bi Disappearance]:[2Bv Terrorism Injured ]])</f>
        <v>9.5</v>
      </c>
      <c r="M42" s="33">
        <v>10</v>
      </c>
      <c r="N42" s="33">
        <v>10</v>
      </c>
      <c r="O42" s="34">
        <v>10</v>
      </c>
      <c r="P42" s="34">
        <f>AVERAGE(Table2734[[#This Row],[2Ci Female Genital Mutilation]:[2Ciii Equal Inheritance Rights]])</f>
        <v>10</v>
      </c>
      <c r="Q42" s="33">
        <f t="shared" si="11"/>
        <v>6.5266666666666664</v>
      </c>
      <c r="R42" s="33">
        <v>5</v>
      </c>
      <c r="S42" s="33">
        <v>5</v>
      </c>
      <c r="T42" s="33">
        <v>10</v>
      </c>
      <c r="U42" s="33">
        <f t="shared" si="12"/>
        <v>6.666666666666667</v>
      </c>
      <c r="V42" s="33">
        <v>10</v>
      </c>
      <c r="W42" s="33">
        <v>7.5</v>
      </c>
      <c r="X42" s="33">
        <f>AVERAGE(Table2734[[#This Row],[4A Freedom to establish religious organizations]:[4B Autonomy of religious organizations]])</f>
        <v>8.75</v>
      </c>
      <c r="Y42" s="33">
        <v>7.5</v>
      </c>
      <c r="Z42" s="33">
        <v>5</v>
      </c>
      <c r="AA42" s="33">
        <v>7.5</v>
      </c>
      <c r="AB42" s="33">
        <v>7.5</v>
      </c>
      <c r="AC42" s="33">
        <v>7.5</v>
      </c>
      <c r="AD42" s="33">
        <f>AVERAGE(Table2734[[#This Row],[5Ci Political parties]:[5Ciii Educational, sporting and cultural organizations]])</f>
        <v>7.5</v>
      </c>
      <c r="AE42" s="33">
        <v>10</v>
      </c>
      <c r="AF42" s="33">
        <v>7.5</v>
      </c>
      <c r="AG42" s="33">
        <v>10</v>
      </c>
      <c r="AH42" s="33">
        <f>AVERAGE(Table2734[[#This Row],[5Di Political parties]:[5Diii Educational, sporting and cultural organizations5]])</f>
        <v>9.1666666666666661</v>
      </c>
      <c r="AI42" s="33">
        <f t="shared" si="10"/>
        <v>7.2916666666666661</v>
      </c>
      <c r="AJ42" s="33">
        <v>0.1454511698236377</v>
      </c>
      <c r="AK42" s="34">
        <v>7.666666666666667</v>
      </c>
      <c r="AL42" s="34">
        <v>4.75</v>
      </c>
      <c r="AM42" s="34">
        <v>10</v>
      </c>
      <c r="AN42" s="34">
        <v>10</v>
      </c>
      <c r="AO42" s="34">
        <f>AVERAGE(Table2734[[#This Row],[6Di Access to foreign television (cable/ satellite)]:[6Dii Access to foreign newspapers]])</f>
        <v>10</v>
      </c>
      <c r="AP42" s="34">
        <v>10</v>
      </c>
      <c r="AQ42" s="33">
        <f t="shared" si="13"/>
        <v>6.5124235672980602</v>
      </c>
      <c r="AR42" s="33">
        <v>10</v>
      </c>
      <c r="AS42" s="33">
        <v>10</v>
      </c>
      <c r="AT42" s="33">
        <v>10</v>
      </c>
      <c r="AU42" s="33">
        <f t="shared" si="14"/>
        <v>10</v>
      </c>
      <c r="AV42" s="33">
        <f t="shared" si="15"/>
        <v>10</v>
      </c>
      <c r="AW42" s="35">
        <f>AVERAGE(Table2734[[#This Row],[RULE OF LAW]],Table2734[[#This Row],[SECURITY &amp; SAFETY]],Table2734[[#This Row],[PERSONAL FREEDOM (minus S&amp;S and RoL)]],Table2734[[#This Row],[PERSONAL FREEDOM (minus S&amp;S and RoL)]])</f>
        <v>6.8287423567298049</v>
      </c>
      <c r="AX42" s="36">
        <v>7.19</v>
      </c>
      <c r="AY42" s="37">
        <f>AVERAGE(Table2734[[#This Row],[PERSONAL FREEDOM]:[ECONOMIC FREEDOM]])</f>
        <v>7.0093711783649031</v>
      </c>
      <c r="AZ42" s="38">
        <f t="shared" si="16"/>
        <v>70</v>
      </c>
      <c r="BA42" s="20">
        <f t="shared" si="17"/>
        <v>7.01</v>
      </c>
      <c r="BB42" s="35">
        <f>Table2734[[#This Row],[1 Rule of Law]]</f>
        <v>5.0999999999999996</v>
      </c>
      <c r="BC42" s="35">
        <f>Table2734[[#This Row],[2 Security &amp; Safety]]</f>
        <v>6.5266666666666664</v>
      </c>
      <c r="BD42" s="35">
        <f t="shared" si="18"/>
        <v>7.844151380126279</v>
      </c>
    </row>
    <row r="43" spans="1:56" ht="15" customHeight="1" x14ac:dyDescent="0.2">
      <c r="A43" s="32" t="s">
        <v>162</v>
      </c>
      <c r="B43" s="33" t="s">
        <v>49</v>
      </c>
      <c r="C43" s="33" t="s">
        <v>49</v>
      </c>
      <c r="D43" s="33" t="s">
        <v>49</v>
      </c>
      <c r="E43" s="33">
        <v>3.8396499999999998</v>
      </c>
      <c r="F43" s="33">
        <v>8.56</v>
      </c>
      <c r="G43" s="33">
        <v>10</v>
      </c>
      <c r="H43" s="33">
        <v>10</v>
      </c>
      <c r="I43" s="33" t="s">
        <v>49</v>
      </c>
      <c r="J43" s="33">
        <v>10</v>
      </c>
      <c r="K43" s="33">
        <v>10</v>
      </c>
      <c r="L43" s="33">
        <f>AVERAGE(Table2734[[#This Row],[2Bi Disappearance]:[2Bv Terrorism Injured ]])</f>
        <v>10</v>
      </c>
      <c r="M43" s="33">
        <v>10</v>
      </c>
      <c r="N43" s="33">
        <v>7.5</v>
      </c>
      <c r="O43" s="34">
        <v>5</v>
      </c>
      <c r="P43" s="34">
        <f>AVERAGE(Table2734[[#This Row],[2Ci Female Genital Mutilation]:[2Ciii Equal Inheritance Rights]])</f>
        <v>7.5</v>
      </c>
      <c r="Q43" s="33">
        <f t="shared" si="11"/>
        <v>8.6866666666666674</v>
      </c>
      <c r="R43" s="33">
        <v>10</v>
      </c>
      <c r="S43" s="33">
        <v>10</v>
      </c>
      <c r="T43" s="33">
        <v>0</v>
      </c>
      <c r="U43" s="33">
        <f t="shared" si="12"/>
        <v>6.666666666666667</v>
      </c>
      <c r="V43" s="33" t="s">
        <v>49</v>
      </c>
      <c r="W43" s="33" t="s">
        <v>49</v>
      </c>
      <c r="X43" s="33" t="s">
        <v>49</v>
      </c>
      <c r="Y43" s="33" t="s">
        <v>49</v>
      </c>
      <c r="Z43" s="33" t="s">
        <v>49</v>
      </c>
      <c r="AA43" s="33" t="s">
        <v>49</v>
      </c>
      <c r="AB43" s="33" t="s">
        <v>49</v>
      </c>
      <c r="AC43" s="33" t="s">
        <v>49</v>
      </c>
      <c r="AD43" s="33" t="s">
        <v>49</v>
      </c>
      <c r="AE43" s="33" t="s">
        <v>49</v>
      </c>
      <c r="AF43" s="33" t="s">
        <v>49</v>
      </c>
      <c r="AG43" s="33" t="s">
        <v>49</v>
      </c>
      <c r="AH43" s="33" t="s">
        <v>49</v>
      </c>
      <c r="AI43" s="33" t="s">
        <v>49</v>
      </c>
      <c r="AJ43" s="33">
        <v>10</v>
      </c>
      <c r="AK43" s="34">
        <v>6.333333333333333</v>
      </c>
      <c r="AL43" s="34">
        <v>7.25</v>
      </c>
      <c r="AM43" s="34" t="s">
        <v>49</v>
      </c>
      <c r="AN43" s="34" t="s">
        <v>49</v>
      </c>
      <c r="AO43" s="34" t="s">
        <v>49</v>
      </c>
      <c r="AP43" s="34" t="s">
        <v>49</v>
      </c>
      <c r="AQ43" s="33">
        <f t="shared" si="13"/>
        <v>7.8611111111111107</v>
      </c>
      <c r="AR43" s="33">
        <v>5</v>
      </c>
      <c r="AS43" s="33">
        <v>10</v>
      </c>
      <c r="AT43" s="33">
        <v>10</v>
      </c>
      <c r="AU43" s="33">
        <f t="shared" si="14"/>
        <v>10</v>
      </c>
      <c r="AV43" s="33">
        <f t="shared" si="15"/>
        <v>7.5</v>
      </c>
      <c r="AW43" s="35">
        <f>AVERAGE(Table2734[[#This Row],[RULE OF LAW]],Table2734[[#This Row],[SECURITY &amp; SAFETY]],Table2734[[#This Row],[PERSONAL FREEDOM (minus S&amp;S and RoL)]],Table2734[[#This Row],[PERSONAL FREEDOM (minus S&amp;S and RoL)]])</f>
        <v>6.8028754629629624</v>
      </c>
      <c r="AX43" s="36">
        <v>6.41</v>
      </c>
      <c r="AY43" s="37">
        <f>AVERAGE(Table2734[[#This Row],[PERSONAL FREEDOM]:[ECONOMIC FREEDOM]])</f>
        <v>6.6064377314814813</v>
      </c>
      <c r="AZ43" s="38">
        <f t="shared" si="16"/>
        <v>99</v>
      </c>
      <c r="BA43" s="20">
        <f t="shared" si="17"/>
        <v>6.61</v>
      </c>
      <c r="BB43" s="35">
        <f>Table2734[[#This Row],[1 Rule of Law]]</f>
        <v>3.8396499999999998</v>
      </c>
      <c r="BC43" s="35">
        <f>Table2734[[#This Row],[2 Security &amp; Safety]]</f>
        <v>8.6866666666666674</v>
      </c>
      <c r="BD43" s="35">
        <f t="shared" si="18"/>
        <v>7.3425925925925926</v>
      </c>
    </row>
    <row r="44" spans="1:56" ht="15" customHeight="1" x14ac:dyDescent="0.2">
      <c r="A44" s="32" t="s">
        <v>136</v>
      </c>
      <c r="B44" s="33">
        <v>5.2666666666666675</v>
      </c>
      <c r="C44" s="33">
        <v>4.2449727715429759</v>
      </c>
      <c r="D44" s="33">
        <v>4.3640309328367879</v>
      </c>
      <c r="E44" s="33">
        <v>4.6000000000000005</v>
      </c>
      <c r="F44" s="33">
        <v>3.84</v>
      </c>
      <c r="G44" s="33">
        <v>10</v>
      </c>
      <c r="H44" s="33">
        <v>10</v>
      </c>
      <c r="I44" s="33">
        <v>5</v>
      </c>
      <c r="J44" s="33">
        <v>10</v>
      </c>
      <c r="K44" s="33">
        <v>10</v>
      </c>
      <c r="L44" s="33">
        <f>AVERAGE(Table2734[[#This Row],[2Bi Disappearance]:[2Bv Terrorism Injured ]])</f>
        <v>9</v>
      </c>
      <c r="M44" s="33">
        <v>10</v>
      </c>
      <c r="N44" s="33">
        <v>10</v>
      </c>
      <c r="O44" s="34">
        <v>10</v>
      </c>
      <c r="P44" s="34">
        <f>AVERAGE(Table2734[[#This Row],[2Ci Female Genital Mutilation]:[2Ciii Equal Inheritance Rights]])</f>
        <v>10</v>
      </c>
      <c r="Q44" s="33">
        <f t="shared" si="11"/>
        <v>7.6133333333333333</v>
      </c>
      <c r="R44" s="33">
        <v>10</v>
      </c>
      <c r="S44" s="33">
        <v>10</v>
      </c>
      <c r="T44" s="33">
        <v>10</v>
      </c>
      <c r="U44" s="33">
        <f t="shared" si="12"/>
        <v>10</v>
      </c>
      <c r="V44" s="33">
        <v>10</v>
      </c>
      <c r="W44" s="33">
        <v>7.5</v>
      </c>
      <c r="X44" s="33">
        <f>AVERAGE(Table2734[[#This Row],[4A Freedom to establish religious organizations]:[4B Autonomy of religious organizations]])</f>
        <v>8.75</v>
      </c>
      <c r="Y44" s="33">
        <v>10</v>
      </c>
      <c r="Z44" s="33">
        <v>10</v>
      </c>
      <c r="AA44" s="33">
        <v>7.5</v>
      </c>
      <c r="AB44" s="33">
        <v>7.5</v>
      </c>
      <c r="AC44" s="33">
        <v>7.5</v>
      </c>
      <c r="AD44" s="33">
        <f>AVERAGE(Table2734[[#This Row],[5Ci Political parties]:[5Ciii Educational, sporting and cultural organizations]])</f>
        <v>7.5</v>
      </c>
      <c r="AE44" s="33">
        <v>2.5</v>
      </c>
      <c r="AF44" s="33">
        <v>2.5</v>
      </c>
      <c r="AG44" s="33">
        <v>7.5</v>
      </c>
      <c r="AH44" s="33">
        <f>AVERAGE(Table2734[[#This Row],[5Di Political parties]:[5Diii Educational, sporting and cultural organizations5]])</f>
        <v>4.166666666666667</v>
      </c>
      <c r="AI44" s="33">
        <f>AVERAGE(Y44:Z44,AD44,AH44)</f>
        <v>7.916666666666667</v>
      </c>
      <c r="AJ44" s="33">
        <v>10</v>
      </c>
      <c r="AK44" s="34">
        <v>3.3333333333333335</v>
      </c>
      <c r="AL44" s="34">
        <v>4</v>
      </c>
      <c r="AM44" s="34">
        <v>10</v>
      </c>
      <c r="AN44" s="34">
        <v>10</v>
      </c>
      <c r="AO44" s="34">
        <f>AVERAGE(Table2734[[#This Row],[6Di Access to foreign television (cable/ satellite)]:[6Dii Access to foreign newspapers]])</f>
        <v>10</v>
      </c>
      <c r="AP44" s="34">
        <v>10</v>
      </c>
      <c r="AQ44" s="33">
        <f t="shared" si="13"/>
        <v>7.4666666666666668</v>
      </c>
      <c r="AR44" s="33">
        <v>10</v>
      </c>
      <c r="AS44" s="33">
        <v>10</v>
      </c>
      <c r="AT44" s="33">
        <v>10</v>
      </c>
      <c r="AU44" s="33">
        <f t="shared" si="14"/>
        <v>10</v>
      </c>
      <c r="AV44" s="33">
        <f t="shared" si="15"/>
        <v>10</v>
      </c>
      <c r="AW44" s="35">
        <f>AVERAGE(Table2734[[#This Row],[RULE OF LAW]],Table2734[[#This Row],[SECURITY &amp; SAFETY]],Table2734[[#This Row],[PERSONAL FREEDOM (minus S&amp;S and RoL)]],Table2734[[#This Row],[PERSONAL FREEDOM (minus S&amp;S and RoL)]])</f>
        <v>7.4666666666666677</v>
      </c>
      <c r="AX44" s="36">
        <v>5.84</v>
      </c>
      <c r="AY44" s="37">
        <f>AVERAGE(Table2734[[#This Row],[PERSONAL FREEDOM]:[ECONOMIC FREEDOM]])</f>
        <v>6.6533333333333342</v>
      </c>
      <c r="AZ44" s="38">
        <f t="shared" si="16"/>
        <v>97</v>
      </c>
      <c r="BA44" s="20">
        <f t="shared" si="17"/>
        <v>6.65</v>
      </c>
      <c r="BB44" s="35">
        <f>Table2734[[#This Row],[1 Rule of Law]]</f>
        <v>4.6000000000000005</v>
      </c>
      <c r="BC44" s="35">
        <f>Table2734[[#This Row],[2 Security &amp; Safety]]</f>
        <v>7.6133333333333333</v>
      </c>
      <c r="BD44" s="35">
        <f t="shared" si="18"/>
        <v>8.826666666666668</v>
      </c>
    </row>
    <row r="45" spans="1:56" ht="15" customHeight="1" x14ac:dyDescent="0.2">
      <c r="A45" s="32" t="s">
        <v>197</v>
      </c>
      <c r="B45" s="33">
        <v>3.3000000000000003</v>
      </c>
      <c r="C45" s="33">
        <v>4.6527639702120736</v>
      </c>
      <c r="D45" s="33">
        <v>4.5341480119170861</v>
      </c>
      <c r="E45" s="33">
        <v>4.2</v>
      </c>
      <c r="F45" s="33">
        <v>8.64</v>
      </c>
      <c r="G45" s="33">
        <v>0</v>
      </c>
      <c r="H45" s="33">
        <v>10</v>
      </c>
      <c r="I45" s="33">
        <v>5</v>
      </c>
      <c r="J45" s="33">
        <v>9.88244056642184</v>
      </c>
      <c r="K45" s="33">
        <v>9.7254147515710123</v>
      </c>
      <c r="L45" s="33">
        <f>AVERAGE(Table2734[[#This Row],[2Bi Disappearance]:[2Bv Terrorism Injured ]])</f>
        <v>6.9215710635985719</v>
      </c>
      <c r="M45" s="33">
        <v>0.89999999999999969</v>
      </c>
      <c r="N45" s="33">
        <v>10</v>
      </c>
      <c r="O45" s="34">
        <v>0</v>
      </c>
      <c r="P45" s="34">
        <f>AVERAGE(Table2734[[#This Row],[2Ci Female Genital Mutilation]:[2Ciii Equal Inheritance Rights]])</f>
        <v>3.6333333333333333</v>
      </c>
      <c r="Q45" s="33">
        <f t="shared" si="11"/>
        <v>6.3983014656439687</v>
      </c>
      <c r="R45" s="33">
        <v>10</v>
      </c>
      <c r="S45" s="33">
        <v>0</v>
      </c>
      <c r="T45" s="33">
        <v>0</v>
      </c>
      <c r="U45" s="33">
        <f t="shared" si="12"/>
        <v>3.3333333333333335</v>
      </c>
      <c r="V45" s="33">
        <v>2.5</v>
      </c>
      <c r="W45" s="33">
        <v>7.5</v>
      </c>
      <c r="X45" s="33">
        <f>AVERAGE(Table2734[[#This Row],[4A Freedom to establish religious organizations]:[4B Autonomy of religious organizations]])</f>
        <v>5</v>
      </c>
      <c r="Y45" s="33">
        <v>5</v>
      </c>
      <c r="Z45" s="33">
        <v>7.5</v>
      </c>
      <c r="AA45" s="33">
        <v>5</v>
      </c>
      <c r="AB45" s="33">
        <v>2.5</v>
      </c>
      <c r="AC45" s="33">
        <v>5</v>
      </c>
      <c r="AD45" s="33">
        <f>AVERAGE(Table2734[[#This Row],[5Ci Political parties]:[5Ciii Educational, sporting and cultural organizations]])</f>
        <v>4.166666666666667</v>
      </c>
      <c r="AE45" s="33">
        <v>7.5</v>
      </c>
      <c r="AF45" s="33">
        <v>5</v>
      </c>
      <c r="AG45" s="33">
        <v>7.5</v>
      </c>
      <c r="AH45" s="33">
        <f>AVERAGE(Table2734[[#This Row],[5Di Political parties]:[5Diii Educational, sporting and cultural organizations5]])</f>
        <v>6.666666666666667</v>
      </c>
      <c r="AI45" s="33">
        <f>AVERAGE(Y45:Z45,AD45,AH45)</f>
        <v>5.8333333333333339</v>
      </c>
      <c r="AJ45" s="33">
        <v>7.4808692804679975</v>
      </c>
      <c r="AK45" s="34">
        <v>3.3333333333333335</v>
      </c>
      <c r="AL45" s="34">
        <v>4.5</v>
      </c>
      <c r="AM45" s="34">
        <v>10</v>
      </c>
      <c r="AN45" s="34">
        <v>7.5</v>
      </c>
      <c r="AO45" s="34">
        <f>AVERAGE(Table2734[[#This Row],[6Di Access to foreign television (cable/ satellite)]:[6Dii Access to foreign newspapers]])</f>
        <v>8.75</v>
      </c>
      <c r="AP45" s="34">
        <v>7.5</v>
      </c>
      <c r="AQ45" s="33">
        <f t="shared" si="13"/>
        <v>6.3128405227602666</v>
      </c>
      <c r="AR45" s="33">
        <v>5</v>
      </c>
      <c r="AS45" s="33">
        <v>0</v>
      </c>
      <c r="AT45" s="33" t="s">
        <v>49</v>
      </c>
      <c r="AU45" s="33">
        <f t="shared" si="14"/>
        <v>0</v>
      </c>
      <c r="AV45" s="33">
        <f t="shared" si="15"/>
        <v>2.5</v>
      </c>
      <c r="AW45" s="35">
        <f>AVERAGE(Table2734[[#This Row],[RULE OF LAW]],Table2734[[#This Row],[SECURITY &amp; SAFETY]],Table2734[[#This Row],[PERSONAL FREEDOM (minus S&amp;S and RoL)]],Table2734[[#This Row],[PERSONAL FREEDOM (minus S&amp;S and RoL)]])</f>
        <v>4.9475260853536849</v>
      </c>
      <c r="AX45" s="36">
        <v>6.33</v>
      </c>
      <c r="AY45" s="37">
        <f>AVERAGE(Table2734[[#This Row],[PERSONAL FREEDOM]:[ECONOMIC FREEDOM]])</f>
        <v>5.6387630426768425</v>
      </c>
      <c r="AZ45" s="38">
        <f t="shared" si="16"/>
        <v>135</v>
      </c>
      <c r="BA45" s="20">
        <f t="shared" si="17"/>
        <v>5.64</v>
      </c>
      <c r="BB45" s="35">
        <f>Table2734[[#This Row],[1 Rule of Law]]</f>
        <v>4.2</v>
      </c>
      <c r="BC45" s="35">
        <f>Table2734[[#This Row],[2 Security &amp; Safety]]</f>
        <v>6.3983014656439687</v>
      </c>
      <c r="BD45" s="35">
        <f t="shared" si="18"/>
        <v>4.5959014378853862</v>
      </c>
    </row>
    <row r="46" spans="1:56" ht="15" customHeight="1" x14ac:dyDescent="0.2">
      <c r="A46" s="32" t="s">
        <v>107</v>
      </c>
      <c r="B46" s="33">
        <v>4.4000000000000004</v>
      </c>
      <c r="C46" s="33">
        <v>4.9208337673934146</v>
      </c>
      <c r="D46" s="33">
        <v>2.4922651996829699</v>
      </c>
      <c r="E46" s="33">
        <v>3.9000000000000004</v>
      </c>
      <c r="F46" s="33">
        <v>0</v>
      </c>
      <c r="G46" s="33">
        <v>10</v>
      </c>
      <c r="H46" s="33">
        <v>10</v>
      </c>
      <c r="I46" s="33">
        <v>5</v>
      </c>
      <c r="J46" s="33">
        <v>10</v>
      </c>
      <c r="K46" s="33">
        <v>10</v>
      </c>
      <c r="L46" s="33">
        <f>AVERAGE(Table2734[[#This Row],[2Bi Disappearance]:[2Bv Terrorism Injured ]])</f>
        <v>9</v>
      </c>
      <c r="M46" s="33">
        <v>10</v>
      </c>
      <c r="N46" s="33">
        <v>10</v>
      </c>
      <c r="O46" s="34">
        <v>10</v>
      </c>
      <c r="P46" s="34">
        <f>AVERAGE(Table2734[[#This Row],[2Ci Female Genital Mutilation]:[2Ciii Equal Inheritance Rights]])</f>
        <v>10</v>
      </c>
      <c r="Q46" s="33">
        <f t="shared" si="11"/>
        <v>6.333333333333333</v>
      </c>
      <c r="R46" s="33">
        <v>10</v>
      </c>
      <c r="S46" s="33">
        <v>10</v>
      </c>
      <c r="T46" s="33">
        <v>10</v>
      </c>
      <c r="U46" s="33">
        <f t="shared" si="12"/>
        <v>10</v>
      </c>
      <c r="V46" s="33">
        <v>7.5</v>
      </c>
      <c r="W46" s="33">
        <v>7.5</v>
      </c>
      <c r="X46" s="33">
        <f>AVERAGE(Table2734[[#This Row],[4A Freedom to establish religious organizations]:[4B Autonomy of religious organizations]])</f>
        <v>7.5</v>
      </c>
      <c r="Y46" s="33">
        <v>7.5</v>
      </c>
      <c r="Z46" s="33">
        <v>7.5</v>
      </c>
      <c r="AA46" s="33">
        <v>7.5</v>
      </c>
      <c r="AB46" s="33">
        <v>7.5</v>
      </c>
      <c r="AC46" s="33">
        <v>7.5</v>
      </c>
      <c r="AD46" s="33">
        <f>AVERAGE(Table2734[[#This Row],[5Ci Political parties]:[5Ciii Educational, sporting and cultural organizations]])</f>
        <v>7.5</v>
      </c>
      <c r="AE46" s="33">
        <v>10</v>
      </c>
      <c r="AF46" s="33">
        <v>7.5</v>
      </c>
      <c r="AG46" s="33">
        <v>7.5</v>
      </c>
      <c r="AH46" s="33">
        <f>AVERAGE(Table2734[[#This Row],[5Di Political parties]:[5Diii Educational, sporting and cultural organizations5]])</f>
        <v>8.3333333333333339</v>
      </c>
      <c r="AI46" s="33">
        <f>AVERAGE(Y46:Z46,AD46,AH46)</f>
        <v>7.7083333333333339</v>
      </c>
      <c r="AJ46" s="33">
        <v>0</v>
      </c>
      <c r="AK46" s="34">
        <v>7</v>
      </c>
      <c r="AL46" s="34">
        <v>5.75</v>
      </c>
      <c r="AM46" s="34">
        <v>7.5</v>
      </c>
      <c r="AN46" s="34">
        <v>7.5</v>
      </c>
      <c r="AO46" s="34">
        <f>AVERAGE(Table2734[[#This Row],[6Di Access to foreign television (cable/ satellite)]:[6Dii Access to foreign newspapers]])</f>
        <v>7.5</v>
      </c>
      <c r="AP46" s="34">
        <v>7.5</v>
      </c>
      <c r="AQ46" s="33">
        <f t="shared" si="13"/>
        <v>5.55</v>
      </c>
      <c r="AR46" s="33">
        <v>10</v>
      </c>
      <c r="AS46" s="33">
        <v>10</v>
      </c>
      <c r="AT46" s="33">
        <v>10</v>
      </c>
      <c r="AU46" s="33">
        <f t="shared" si="14"/>
        <v>10</v>
      </c>
      <c r="AV46" s="33">
        <f t="shared" si="15"/>
        <v>10</v>
      </c>
      <c r="AW46" s="35">
        <f>AVERAGE(Table2734[[#This Row],[RULE OF LAW]],Table2734[[#This Row],[SECURITY &amp; SAFETY]],Table2734[[#This Row],[PERSONAL FREEDOM (minus S&amp;S and RoL)]],Table2734[[#This Row],[PERSONAL FREEDOM (minus S&amp;S and RoL)]])</f>
        <v>6.6341666666666672</v>
      </c>
      <c r="AX46" s="36">
        <v>7.14</v>
      </c>
      <c r="AY46" s="37">
        <f>AVERAGE(Table2734[[#This Row],[PERSONAL FREEDOM]:[ECONOMIC FREEDOM]])</f>
        <v>6.887083333333333</v>
      </c>
      <c r="AZ46" s="38">
        <f t="shared" si="16"/>
        <v>79</v>
      </c>
      <c r="BA46" s="20">
        <f t="shared" si="17"/>
        <v>6.89</v>
      </c>
      <c r="BB46" s="35">
        <f>Table2734[[#This Row],[1 Rule of Law]]</f>
        <v>3.9000000000000004</v>
      </c>
      <c r="BC46" s="35">
        <f>Table2734[[#This Row],[2 Security &amp; Safety]]</f>
        <v>6.333333333333333</v>
      </c>
      <c r="BD46" s="35">
        <f t="shared" si="18"/>
        <v>8.1516666666666673</v>
      </c>
    </row>
    <row r="47" spans="1:56" ht="15" customHeight="1" x14ac:dyDescent="0.2">
      <c r="A47" s="32" t="s">
        <v>72</v>
      </c>
      <c r="B47" s="33">
        <v>8.0333333333333332</v>
      </c>
      <c r="C47" s="33">
        <v>7.0721140291144122</v>
      </c>
      <c r="D47" s="33">
        <v>7.4817648470638627</v>
      </c>
      <c r="E47" s="33">
        <v>7.5</v>
      </c>
      <c r="F47" s="33">
        <v>8</v>
      </c>
      <c r="G47" s="33">
        <v>10</v>
      </c>
      <c r="H47" s="33">
        <v>10</v>
      </c>
      <c r="I47" s="33">
        <v>10</v>
      </c>
      <c r="J47" s="33">
        <v>10</v>
      </c>
      <c r="K47" s="33">
        <v>10</v>
      </c>
      <c r="L47" s="33">
        <f>AVERAGE(Table2734[[#This Row],[2Bi Disappearance]:[2Bv Terrorism Injured ]])</f>
        <v>10</v>
      </c>
      <c r="M47" s="33">
        <v>10</v>
      </c>
      <c r="N47" s="33">
        <v>10</v>
      </c>
      <c r="O47" s="34">
        <v>10</v>
      </c>
      <c r="P47" s="34">
        <f>AVERAGE(Table2734[[#This Row],[2Ci Female Genital Mutilation]:[2Ciii Equal Inheritance Rights]])</f>
        <v>10</v>
      </c>
      <c r="Q47" s="33">
        <f t="shared" si="11"/>
        <v>9.3333333333333339</v>
      </c>
      <c r="R47" s="33">
        <v>10</v>
      </c>
      <c r="S47" s="33">
        <v>10</v>
      </c>
      <c r="T47" s="33">
        <v>10</v>
      </c>
      <c r="U47" s="33">
        <f t="shared" si="12"/>
        <v>10</v>
      </c>
      <c r="V47" s="33">
        <v>5</v>
      </c>
      <c r="W47" s="33">
        <v>10</v>
      </c>
      <c r="X47" s="33">
        <f>AVERAGE(Table2734[[#This Row],[4A Freedom to establish religious organizations]:[4B Autonomy of religious organizations]])</f>
        <v>7.5</v>
      </c>
      <c r="Y47" s="33">
        <v>10</v>
      </c>
      <c r="Z47" s="33">
        <v>7.5</v>
      </c>
      <c r="AA47" s="33">
        <v>10</v>
      </c>
      <c r="AB47" s="33">
        <v>10</v>
      </c>
      <c r="AC47" s="33">
        <v>10</v>
      </c>
      <c r="AD47" s="33">
        <f>AVERAGE(Table2734[[#This Row],[5Ci Political parties]:[5Ciii Educational, sporting and cultural organizations]])</f>
        <v>10</v>
      </c>
      <c r="AE47" s="33">
        <v>10</v>
      </c>
      <c r="AF47" s="33">
        <v>10</v>
      </c>
      <c r="AG47" s="33">
        <v>10</v>
      </c>
      <c r="AH47" s="33">
        <f>AVERAGE(Table2734[[#This Row],[5Di Political parties]:[5Diii Educational, sporting and cultural organizations5]])</f>
        <v>10</v>
      </c>
      <c r="AI47" s="33">
        <f>AVERAGE(Y47:Z47,AD47,AH47)</f>
        <v>9.375</v>
      </c>
      <c r="AJ47" s="33">
        <v>10</v>
      </c>
      <c r="AK47" s="34">
        <v>8.3333333333333339</v>
      </c>
      <c r="AL47" s="34">
        <v>8.5</v>
      </c>
      <c r="AM47" s="34">
        <v>10</v>
      </c>
      <c r="AN47" s="34">
        <v>10</v>
      </c>
      <c r="AO47" s="34">
        <f>AVERAGE(Table2734[[#This Row],[6Di Access to foreign television (cable/ satellite)]:[6Dii Access to foreign newspapers]])</f>
        <v>10</v>
      </c>
      <c r="AP47" s="34">
        <v>10</v>
      </c>
      <c r="AQ47" s="33">
        <f t="shared" si="13"/>
        <v>9.3666666666666671</v>
      </c>
      <c r="AR47" s="33">
        <v>10</v>
      </c>
      <c r="AS47" s="33">
        <v>10</v>
      </c>
      <c r="AT47" s="33">
        <v>10</v>
      </c>
      <c r="AU47" s="33">
        <f t="shared" si="14"/>
        <v>10</v>
      </c>
      <c r="AV47" s="33">
        <f t="shared" si="15"/>
        <v>10</v>
      </c>
      <c r="AW47" s="35">
        <f>AVERAGE(Table2734[[#This Row],[RULE OF LAW]],Table2734[[#This Row],[SECURITY &amp; SAFETY]],Table2734[[#This Row],[PERSONAL FREEDOM (minus S&amp;S and RoL)]],Table2734[[#This Row],[PERSONAL FREEDOM (minus S&amp;S and RoL)]])</f>
        <v>8.8325000000000014</v>
      </c>
      <c r="AX47" s="36">
        <v>7.68</v>
      </c>
      <c r="AY47" s="37">
        <f>AVERAGE(Table2734[[#This Row],[PERSONAL FREEDOM]:[ECONOMIC FREEDOM]])</f>
        <v>8.2562500000000014</v>
      </c>
      <c r="AZ47" s="38">
        <f t="shared" si="16"/>
        <v>19</v>
      </c>
      <c r="BA47" s="20">
        <f t="shared" si="17"/>
        <v>8.26</v>
      </c>
      <c r="BB47" s="35">
        <f>Table2734[[#This Row],[1 Rule of Law]]</f>
        <v>7.5</v>
      </c>
      <c r="BC47" s="35">
        <f>Table2734[[#This Row],[2 Security &amp; Safety]]</f>
        <v>9.3333333333333339</v>
      </c>
      <c r="BD47" s="35">
        <f t="shared" si="18"/>
        <v>9.2483333333333331</v>
      </c>
    </row>
    <row r="48" spans="1:56" ht="15" customHeight="1" x14ac:dyDescent="0.2">
      <c r="A48" s="32" t="s">
        <v>189</v>
      </c>
      <c r="B48" s="33">
        <v>3.9999999999999996</v>
      </c>
      <c r="C48" s="33">
        <v>4.5503186328219831</v>
      </c>
      <c r="D48" s="33">
        <v>4.9222093992779206</v>
      </c>
      <c r="E48" s="33">
        <v>4.5</v>
      </c>
      <c r="F48" s="33">
        <v>5.2</v>
      </c>
      <c r="G48" s="33">
        <v>5</v>
      </c>
      <c r="H48" s="33">
        <v>9.8135574942021329</v>
      </c>
      <c r="I48" s="33">
        <v>2.5</v>
      </c>
      <c r="J48" s="33">
        <v>9.9925422997680844</v>
      </c>
      <c r="K48" s="33">
        <v>9.9932880697912765</v>
      </c>
      <c r="L48" s="33">
        <f>AVERAGE(Table2734[[#This Row],[2Bi Disappearance]:[2Bv Terrorism Injured ]])</f>
        <v>7.4598775727522995</v>
      </c>
      <c r="M48" s="33">
        <v>2.6</v>
      </c>
      <c r="N48" s="33">
        <v>10</v>
      </c>
      <c r="O48" s="34">
        <v>5</v>
      </c>
      <c r="P48" s="34">
        <f>AVERAGE(Table2734[[#This Row],[2Ci Female Genital Mutilation]:[2Ciii Equal Inheritance Rights]])</f>
        <v>5.8666666666666671</v>
      </c>
      <c r="Q48" s="33">
        <f t="shared" si="11"/>
        <v>6.1755147464729889</v>
      </c>
      <c r="R48" s="33">
        <v>10</v>
      </c>
      <c r="S48" s="33">
        <v>5</v>
      </c>
      <c r="T48" s="33">
        <v>5</v>
      </c>
      <c r="U48" s="33">
        <f t="shared" si="12"/>
        <v>6.666666666666667</v>
      </c>
      <c r="V48" s="33">
        <v>2.5</v>
      </c>
      <c r="W48" s="33">
        <v>7.5</v>
      </c>
      <c r="X48" s="33">
        <f>AVERAGE(Table2734[[#This Row],[4A Freedom to establish religious organizations]:[4B Autonomy of religious organizations]])</f>
        <v>5</v>
      </c>
      <c r="Y48" s="33">
        <v>5</v>
      </c>
      <c r="Z48" s="33">
        <v>2.5</v>
      </c>
      <c r="AA48" s="33">
        <v>7.5</v>
      </c>
      <c r="AB48" s="33">
        <v>5</v>
      </c>
      <c r="AC48" s="33">
        <v>5</v>
      </c>
      <c r="AD48" s="33">
        <f>AVERAGE(Table2734[[#This Row],[5Ci Political parties]:[5Ciii Educational, sporting and cultural organizations]])</f>
        <v>5.833333333333333</v>
      </c>
      <c r="AE48" s="33">
        <v>2.5</v>
      </c>
      <c r="AF48" s="33">
        <v>2.5</v>
      </c>
      <c r="AG48" s="33">
        <v>2.5</v>
      </c>
      <c r="AH48" s="33">
        <f>AVERAGE(Table2734[[#This Row],[5Di Political parties]:[5Diii Educational, sporting and cultural organizations5]])</f>
        <v>2.5</v>
      </c>
      <c r="AI48" s="33">
        <f>AVERAGE(Y48:Z48,AD48,AH48)</f>
        <v>3.958333333333333</v>
      </c>
      <c r="AJ48" s="33">
        <v>10</v>
      </c>
      <c r="AK48" s="34">
        <v>0.66666666666666663</v>
      </c>
      <c r="AL48" s="34">
        <v>1.25</v>
      </c>
      <c r="AM48" s="34">
        <v>7.5</v>
      </c>
      <c r="AN48" s="34">
        <v>7.5</v>
      </c>
      <c r="AO48" s="34">
        <f>AVERAGE(Table2734[[#This Row],[6Di Access to foreign television (cable/ satellite)]:[6Dii Access to foreign newspapers]])</f>
        <v>7.5</v>
      </c>
      <c r="AP48" s="34">
        <v>7.5</v>
      </c>
      <c r="AQ48" s="33">
        <f t="shared" si="13"/>
        <v>5.3833333333333329</v>
      </c>
      <c r="AR48" s="33">
        <v>10</v>
      </c>
      <c r="AS48" s="33">
        <v>0</v>
      </c>
      <c r="AT48" s="33">
        <v>0</v>
      </c>
      <c r="AU48" s="33">
        <f t="shared" si="14"/>
        <v>0</v>
      </c>
      <c r="AV48" s="33">
        <f t="shared" si="15"/>
        <v>5</v>
      </c>
      <c r="AW48" s="35">
        <f>AVERAGE(Table2734[[#This Row],[RULE OF LAW]],Table2734[[#This Row],[SECURITY &amp; SAFETY]],Table2734[[#This Row],[PERSONAL FREEDOM (minus S&amp;S and RoL)]],Table2734[[#This Row],[PERSONAL FREEDOM (minus S&amp;S and RoL)]])</f>
        <v>5.2697120199515801</v>
      </c>
      <c r="AX48" s="36">
        <v>5.21</v>
      </c>
      <c r="AY48" s="37">
        <f>AVERAGE(Table2734[[#This Row],[PERSONAL FREEDOM]:[ECONOMIC FREEDOM]])</f>
        <v>5.2398560099757905</v>
      </c>
      <c r="AZ48" s="38">
        <f t="shared" si="16"/>
        <v>145</v>
      </c>
      <c r="BA48" s="20">
        <f t="shared" si="17"/>
        <v>5.24</v>
      </c>
      <c r="BB48" s="35">
        <f>Table2734[[#This Row],[1 Rule of Law]]</f>
        <v>4.5</v>
      </c>
      <c r="BC48" s="35">
        <f>Table2734[[#This Row],[2 Security &amp; Safety]]</f>
        <v>6.1755147464729889</v>
      </c>
      <c r="BD48" s="35">
        <f t="shared" si="18"/>
        <v>5.2016666666666662</v>
      </c>
    </row>
    <row r="49" spans="1:56" ht="15" customHeight="1" x14ac:dyDescent="0.2">
      <c r="A49" s="32" t="s">
        <v>121</v>
      </c>
      <c r="B49" s="33" t="s">
        <v>49</v>
      </c>
      <c r="C49" s="33" t="s">
        <v>49</v>
      </c>
      <c r="D49" s="33" t="s">
        <v>49</v>
      </c>
      <c r="E49" s="33">
        <v>4.3430080000000002</v>
      </c>
      <c r="F49" s="33">
        <v>8.4</v>
      </c>
      <c r="G49" s="33">
        <v>10</v>
      </c>
      <c r="H49" s="33">
        <v>10</v>
      </c>
      <c r="I49" s="33" t="s">
        <v>49</v>
      </c>
      <c r="J49" s="33">
        <v>10</v>
      </c>
      <c r="K49" s="33">
        <v>10</v>
      </c>
      <c r="L49" s="33">
        <f>AVERAGE(Table2734[[#This Row],[2Bi Disappearance]:[2Bv Terrorism Injured ]])</f>
        <v>10</v>
      </c>
      <c r="M49" s="33">
        <v>10</v>
      </c>
      <c r="N49" s="33">
        <v>10</v>
      </c>
      <c r="O49" s="34">
        <v>5</v>
      </c>
      <c r="P49" s="34">
        <f>AVERAGE(Table2734[[#This Row],[2Ci Female Genital Mutilation]:[2Ciii Equal Inheritance Rights]])</f>
        <v>8.3333333333333339</v>
      </c>
      <c r="Q49" s="33">
        <f t="shared" si="11"/>
        <v>8.9111111111111114</v>
      </c>
      <c r="R49" s="33">
        <v>10</v>
      </c>
      <c r="S49" s="33">
        <v>5</v>
      </c>
      <c r="T49" s="33">
        <v>10</v>
      </c>
      <c r="U49" s="33">
        <f t="shared" si="12"/>
        <v>8.3333333333333339</v>
      </c>
      <c r="V49" s="33" t="s">
        <v>49</v>
      </c>
      <c r="W49" s="33" t="s">
        <v>49</v>
      </c>
      <c r="X49" s="33" t="s">
        <v>49</v>
      </c>
      <c r="Y49" s="33" t="s">
        <v>49</v>
      </c>
      <c r="Z49" s="33" t="s">
        <v>49</v>
      </c>
      <c r="AA49" s="33" t="s">
        <v>49</v>
      </c>
      <c r="AB49" s="33" t="s">
        <v>49</v>
      </c>
      <c r="AC49" s="33" t="s">
        <v>49</v>
      </c>
      <c r="AD49" s="33" t="s">
        <v>49</v>
      </c>
      <c r="AE49" s="33" t="s">
        <v>49</v>
      </c>
      <c r="AF49" s="33" t="s">
        <v>49</v>
      </c>
      <c r="AG49" s="33" t="s">
        <v>49</v>
      </c>
      <c r="AH49" s="33" t="s">
        <v>49</v>
      </c>
      <c r="AI49" s="33" t="s">
        <v>49</v>
      </c>
      <c r="AJ49" s="33">
        <v>10</v>
      </c>
      <c r="AK49" s="34">
        <v>4</v>
      </c>
      <c r="AL49" s="34">
        <v>3.25</v>
      </c>
      <c r="AM49" s="34" t="s">
        <v>49</v>
      </c>
      <c r="AN49" s="34" t="s">
        <v>49</v>
      </c>
      <c r="AO49" s="34" t="s">
        <v>49</v>
      </c>
      <c r="AP49" s="34" t="s">
        <v>49</v>
      </c>
      <c r="AQ49" s="33">
        <f t="shared" si="13"/>
        <v>5.75</v>
      </c>
      <c r="AR49" s="33">
        <v>10</v>
      </c>
      <c r="AS49" s="33">
        <v>10</v>
      </c>
      <c r="AT49" s="33">
        <v>10</v>
      </c>
      <c r="AU49" s="33">
        <f t="shared" si="14"/>
        <v>10</v>
      </c>
      <c r="AV49" s="33">
        <f t="shared" si="15"/>
        <v>10</v>
      </c>
      <c r="AW49" s="35">
        <f>AVERAGE(Table2734[[#This Row],[RULE OF LAW]],Table2734[[#This Row],[SECURITY &amp; SAFETY]],Table2734[[#This Row],[PERSONAL FREEDOM (minus S&amp;S and RoL)]],Table2734[[#This Row],[PERSONAL FREEDOM (minus S&amp;S and RoL)]])</f>
        <v>7.3274186666666674</v>
      </c>
      <c r="AX49" s="36">
        <v>7.14</v>
      </c>
      <c r="AY49" s="37">
        <f>AVERAGE(Table2734[[#This Row],[PERSONAL FREEDOM]:[ECONOMIC FREEDOM]])</f>
        <v>7.2337093333333335</v>
      </c>
      <c r="AZ49" s="38">
        <f t="shared" si="16"/>
        <v>59</v>
      </c>
      <c r="BA49" s="20">
        <f t="shared" si="17"/>
        <v>7.23</v>
      </c>
      <c r="BB49" s="35">
        <f>Table2734[[#This Row],[1 Rule of Law]]</f>
        <v>4.3430080000000002</v>
      </c>
      <c r="BC49" s="35">
        <f>Table2734[[#This Row],[2 Security &amp; Safety]]</f>
        <v>8.9111111111111114</v>
      </c>
      <c r="BD49" s="35">
        <f t="shared" si="18"/>
        <v>8.0277777777777786</v>
      </c>
    </row>
    <row r="50" spans="1:56" ht="15" customHeight="1" x14ac:dyDescent="0.2">
      <c r="A50" s="32" t="s">
        <v>58</v>
      </c>
      <c r="B50" s="33">
        <v>9.6666666666666661</v>
      </c>
      <c r="C50" s="33">
        <v>7.8844386724111288</v>
      </c>
      <c r="D50" s="33">
        <v>8.6739846113270005</v>
      </c>
      <c r="E50" s="33">
        <v>8.6999999999999993</v>
      </c>
      <c r="F50" s="33">
        <v>9.16</v>
      </c>
      <c r="G50" s="33">
        <v>10</v>
      </c>
      <c r="H50" s="33">
        <v>10</v>
      </c>
      <c r="I50" s="33">
        <v>10</v>
      </c>
      <c r="J50" s="33">
        <v>10</v>
      </c>
      <c r="K50" s="33">
        <v>10</v>
      </c>
      <c r="L50" s="33">
        <f>AVERAGE(Table2734[[#This Row],[2Bi Disappearance]:[2Bv Terrorism Injured ]])</f>
        <v>10</v>
      </c>
      <c r="M50" s="33">
        <v>10</v>
      </c>
      <c r="N50" s="33">
        <v>10</v>
      </c>
      <c r="O50" s="34">
        <v>10</v>
      </c>
      <c r="P50" s="34">
        <f>AVERAGE(Table2734[[#This Row],[2Ci Female Genital Mutilation]:[2Ciii Equal Inheritance Rights]])</f>
        <v>10</v>
      </c>
      <c r="Q50" s="33">
        <f t="shared" si="11"/>
        <v>9.7200000000000006</v>
      </c>
      <c r="R50" s="33">
        <v>10</v>
      </c>
      <c r="S50" s="33">
        <v>10</v>
      </c>
      <c r="T50" s="33">
        <v>10</v>
      </c>
      <c r="U50" s="33">
        <f t="shared" si="12"/>
        <v>10</v>
      </c>
      <c r="V50" s="33">
        <v>10</v>
      </c>
      <c r="W50" s="33">
        <v>7.5</v>
      </c>
      <c r="X50" s="33">
        <f>AVERAGE(Table2734[[#This Row],[4A Freedom to establish religious organizations]:[4B Autonomy of religious organizations]])</f>
        <v>8.75</v>
      </c>
      <c r="Y50" s="33">
        <v>10</v>
      </c>
      <c r="Z50" s="33">
        <v>10</v>
      </c>
      <c r="AA50" s="33">
        <v>10</v>
      </c>
      <c r="AB50" s="33">
        <v>10</v>
      </c>
      <c r="AC50" s="33">
        <v>10</v>
      </c>
      <c r="AD50" s="33">
        <f>AVERAGE(Table2734[[#This Row],[5Ci Political parties]:[5Ciii Educational, sporting and cultural organizations]])</f>
        <v>10</v>
      </c>
      <c r="AE50" s="33">
        <v>10</v>
      </c>
      <c r="AF50" s="33">
        <v>10</v>
      </c>
      <c r="AG50" s="33">
        <v>10</v>
      </c>
      <c r="AH50" s="33">
        <f>AVERAGE(Table2734[[#This Row],[5Di Political parties]:[5Diii Educational, sporting and cultural organizations5]])</f>
        <v>10</v>
      </c>
      <c r="AI50" s="33">
        <f>AVERAGE(Y50:Z50,AD50,AH50)</f>
        <v>10</v>
      </c>
      <c r="AJ50" s="33">
        <v>10</v>
      </c>
      <c r="AK50" s="34">
        <v>9</v>
      </c>
      <c r="AL50" s="34">
        <v>9.25</v>
      </c>
      <c r="AM50" s="34">
        <v>10</v>
      </c>
      <c r="AN50" s="34">
        <v>10</v>
      </c>
      <c r="AO50" s="34">
        <f>AVERAGE(Table2734[[#This Row],[6Di Access to foreign television (cable/ satellite)]:[6Dii Access to foreign newspapers]])</f>
        <v>10</v>
      </c>
      <c r="AP50" s="34">
        <v>10</v>
      </c>
      <c r="AQ50" s="33">
        <f t="shared" si="13"/>
        <v>9.65</v>
      </c>
      <c r="AR50" s="33">
        <v>10</v>
      </c>
      <c r="AS50" s="33">
        <v>10</v>
      </c>
      <c r="AT50" s="33">
        <v>10</v>
      </c>
      <c r="AU50" s="33">
        <f t="shared" si="14"/>
        <v>10</v>
      </c>
      <c r="AV50" s="33">
        <f t="shared" si="15"/>
        <v>10</v>
      </c>
      <c r="AW50" s="35">
        <f>AVERAGE(Table2734[[#This Row],[RULE OF LAW]],Table2734[[#This Row],[SECURITY &amp; SAFETY]],Table2734[[#This Row],[PERSONAL FREEDOM (minus S&amp;S and RoL)]],Table2734[[#This Row],[PERSONAL FREEDOM (minus S&amp;S and RoL)]])</f>
        <v>9.4450000000000003</v>
      </c>
      <c r="AX50" s="36">
        <v>7.8</v>
      </c>
      <c r="AY50" s="37">
        <f>AVERAGE(Table2734[[#This Row],[PERSONAL FREEDOM]:[ECONOMIC FREEDOM]])</f>
        <v>8.6225000000000005</v>
      </c>
      <c r="AZ50" s="38">
        <f t="shared" si="16"/>
        <v>3</v>
      </c>
      <c r="BA50" s="20">
        <f t="shared" si="17"/>
        <v>8.6199999999999992</v>
      </c>
      <c r="BB50" s="35">
        <f>Table2734[[#This Row],[1 Rule of Law]]</f>
        <v>8.6999999999999993</v>
      </c>
      <c r="BC50" s="35">
        <f>Table2734[[#This Row],[2 Security &amp; Safety]]</f>
        <v>9.7200000000000006</v>
      </c>
      <c r="BD50" s="35">
        <f t="shared" si="18"/>
        <v>9.68</v>
      </c>
    </row>
    <row r="51" spans="1:56" ht="15" customHeight="1" x14ac:dyDescent="0.2">
      <c r="A51" s="32" t="s">
        <v>82</v>
      </c>
      <c r="B51" s="33">
        <v>7.3666666666666671</v>
      </c>
      <c r="C51" s="33">
        <v>6.8357906496912673</v>
      </c>
      <c r="D51" s="33">
        <v>6.8780257928593871</v>
      </c>
      <c r="E51" s="33">
        <v>7</v>
      </c>
      <c r="F51" s="33">
        <v>9.5200000000000014</v>
      </c>
      <c r="G51" s="33">
        <v>10</v>
      </c>
      <c r="H51" s="33">
        <v>10</v>
      </c>
      <c r="I51" s="33">
        <v>7.5</v>
      </c>
      <c r="J51" s="33">
        <v>10</v>
      </c>
      <c r="K51" s="33">
        <v>9.9969405680719543</v>
      </c>
      <c r="L51" s="33">
        <f>AVERAGE(Table2734[[#This Row],[2Bi Disappearance]:[2Bv Terrorism Injured ]])</f>
        <v>9.4993881136143905</v>
      </c>
      <c r="M51" s="33">
        <v>9.5</v>
      </c>
      <c r="N51" s="33">
        <v>10</v>
      </c>
      <c r="O51" s="34">
        <v>10</v>
      </c>
      <c r="P51" s="34">
        <f>AVERAGE(Table2734[[#This Row],[2Ci Female Genital Mutilation]:[2Ciii Equal Inheritance Rights]])</f>
        <v>9.8333333333333339</v>
      </c>
      <c r="Q51" s="33">
        <f t="shared" si="11"/>
        <v>9.6175738156492425</v>
      </c>
      <c r="R51" s="33">
        <v>5</v>
      </c>
      <c r="S51" s="33">
        <v>10</v>
      </c>
      <c r="T51" s="33">
        <v>10</v>
      </c>
      <c r="U51" s="33">
        <f t="shared" si="12"/>
        <v>8.3333333333333339</v>
      </c>
      <c r="V51" s="33">
        <v>7.5</v>
      </c>
      <c r="W51" s="33">
        <v>10</v>
      </c>
      <c r="X51" s="33">
        <f>AVERAGE(Table2734[[#This Row],[4A Freedom to establish religious organizations]:[4B Autonomy of religious organizations]])</f>
        <v>8.75</v>
      </c>
      <c r="Y51" s="33">
        <v>10</v>
      </c>
      <c r="Z51" s="33">
        <v>10</v>
      </c>
      <c r="AA51" s="33">
        <v>10</v>
      </c>
      <c r="AB51" s="33">
        <v>10</v>
      </c>
      <c r="AC51" s="33">
        <v>10</v>
      </c>
      <c r="AD51" s="33">
        <f>AVERAGE(Table2734[[#This Row],[5Ci Political parties]:[5Ciii Educational, sporting and cultural organizations]])</f>
        <v>10</v>
      </c>
      <c r="AE51" s="33">
        <v>10</v>
      </c>
      <c r="AF51" s="33">
        <v>10</v>
      </c>
      <c r="AG51" s="33">
        <v>10</v>
      </c>
      <c r="AH51" s="33">
        <f>AVERAGE(Table2734[[#This Row],[5Di Political parties]:[5Diii Educational, sporting and cultural organizations5]])</f>
        <v>10</v>
      </c>
      <c r="AI51" s="33">
        <f>AVERAGE(Y51:Z51,AD51,AH51)</f>
        <v>10</v>
      </c>
      <c r="AJ51" s="33">
        <v>10</v>
      </c>
      <c r="AK51" s="34">
        <v>8</v>
      </c>
      <c r="AL51" s="34">
        <v>7.25</v>
      </c>
      <c r="AM51" s="34">
        <v>10</v>
      </c>
      <c r="AN51" s="34">
        <v>10</v>
      </c>
      <c r="AO51" s="34">
        <f>AVERAGE(Table2734[[#This Row],[6Di Access to foreign television (cable/ satellite)]:[6Dii Access to foreign newspapers]])</f>
        <v>10</v>
      </c>
      <c r="AP51" s="34">
        <v>10</v>
      </c>
      <c r="AQ51" s="33">
        <f t="shared" si="13"/>
        <v>9.0500000000000007</v>
      </c>
      <c r="AR51" s="33">
        <v>10</v>
      </c>
      <c r="AS51" s="33">
        <v>10</v>
      </c>
      <c r="AT51" s="33">
        <v>10</v>
      </c>
      <c r="AU51" s="33">
        <f t="shared" si="14"/>
        <v>10</v>
      </c>
      <c r="AV51" s="33">
        <f t="shared" si="15"/>
        <v>10</v>
      </c>
      <c r="AW51" s="35">
        <f>AVERAGE(Table2734[[#This Row],[RULE OF LAW]],Table2734[[#This Row],[SECURITY &amp; SAFETY]],Table2734[[#This Row],[PERSONAL FREEDOM (minus S&amp;S and RoL)]],Table2734[[#This Row],[PERSONAL FREEDOM (minus S&amp;S and RoL)]])</f>
        <v>8.7677267872456444</v>
      </c>
      <c r="AX51" s="36">
        <v>7.29</v>
      </c>
      <c r="AY51" s="37">
        <f>AVERAGE(Table2734[[#This Row],[PERSONAL FREEDOM]:[ECONOMIC FREEDOM]])</f>
        <v>8.0288633936228226</v>
      </c>
      <c r="AZ51" s="38">
        <f t="shared" si="16"/>
        <v>34</v>
      </c>
      <c r="BA51" s="20">
        <f t="shared" si="17"/>
        <v>8.0299999999999994</v>
      </c>
      <c r="BB51" s="35">
        <f>Table2734[[#This Row],[1 Rule of Law]]</f>
        <v>7</v>
      </c>
      <c r="BC51" s="35">
        <f>Table2734[[#This Row],[2 Security &amp; Safety]]</f>
        <v>9.6175738156492425</v>
      </c>
      <c r="BD51" s="35">
        <f t="shared" si="18"/>
        <v>9.2266666666666666</v>
      </c>
    </row>
    <row r="52" spans="1:56" ht="15" customHeight="1" x14ac:dyDescent="0.2">
      <c r="A52" s="32" t="s">
        <v>184</v>
      </c>
      <c r="B52" s="33" t="s">
        <v>49</v>
      </c>
      <c r="C52" s="33" t="s">
        <v>49</v>
      </c>
      <c r="D52" s="33" t="s">
        <v>49</v>
      </c>
      <c r="E52" s="33">
        <v>4.8055539999999999</v>
      </c>
      <c r="F52" s="33">
        <v>6.36</v>
      </c>
      <c r="G52" s="33">
        <v>10</v>
      </c>
      <c r="H52" s="33">
        <v>10</v>
      </c>
      <c r="I52" s="33">
        <v>5</v>
      </c>
      <c r="J52" s="33">
        <v>10</v>
      </c>
      <c r="K52" s="33">
        <v>10</v>
      </c>
      <c r="L52" s="33">
        <f>AVERAGE(Table2734[[#This Row],[2Bi Disappearance]:[2Bv Terrorism Injured ]])</f>
        <v>9</v>
      </c>
      <c r="M52" s="33">
        <v>10</v>
      </c>
      <c r="N52" s="33">
        <v>10</v>
      </c>
      <c r="O52" s="34">
        <v>0</v>
      </c>
      <c r="P52" s="34">
        <f>AVERAGE(Table2734[[#This Row],[2Ci Female Genital Mutilation]:[2Ciii Equal Inheritance Rights]])</f>
        <v>6.666666666666667</v>
      </c>
      <c r="Q52" s="33">
        <f t="shared" si="11"/>
        <v>7.3422222222222224</v>
      </c>
      <c r="R52" s="33">
        <v>0</v>
      </c>
      <c r="S52" s="33">
        <v>10</v>
      </c>
      <c r="T52" s="33">
        <v>0</v>
      </c>
      <c r="U52" s="33">
        <f t="shared" si="12"/>
        <v>3.3333333333333335</v>
      </c>
      <c r="V52" s="33">
        <v>10</v>
      </c>
      <c r="W52" s="33">
        <v>7.5</v>
      </c>
      <c r="X52" s="33">
        <f>AVERAGE(Table2734[[#This Row],[4A Freedom to establish religious organizations]:[4B Autonomy of religious organizations]])</f>
        <v>8.75</v>
      </c>
      <c r="Y52" s="33">
        <v>7.5</v>
      </c>
      <c r="Z52" s="33">
        <v>7.5</v>
      </c>
      <c r="AA52" s="33">
        <v>5</v>
      </c>
      <c r="AB52" s="33">
        <v>5</v>
      </c>
      <c r="AC52" s="33">
        <v>7.5</v>
      </c>
      <c r="AD52" s="33">
        <f>AVERAGE(Table2734[[#This Row],[5Ci Political parties]:[5Ciii Educational, sporting and cultural organizations]])</f>
        <v>5.833333333333333</v>
      </c>
      <c r="AE52" s="33">
        <v>10</v>
      </c>
      <c r="AF52" s="33">
        <v>7.5</v>
      </c>
      <c r="AG52" s="33">
        <v>10</v>
      </c>
      <c r="AH52" s="33">
        <f>AVERAGE(Table2734[[#This Row],[5Di Political parties]:[5Diii Educational, sporting and cultural organizations5]])</f>
        <v>9.1666666666666661</v>
      </c>
      <c r="AI52" s="33">
        <f>AVERAGE(Y52:Z52,AD52,AH52)</f>
        <v>7.5</v>
      </c>
      <c r="AJ52" s="33">
        <v>10</v>
      </c>
      <c r="AK52" s="34">
        <v>2</v>
      </c>
      <c r="AL52" s="34">
        <v>4</v>
      </c>
      <c r="AM52" s="34">
        <v>10</v>
      </c>
      <c r="AN52" s="34">
        <v>7.5</v>
      </c>
      <c r="AO52" s="34">
        <f>AVERAGE(Table2734[[#This Row],[6Di Access to foreign television (cable/ satellite)]:[6Dii Access to foreign newspapers]])</f>
        <v>8.75</v>
      </c>
      <c r="AP52" s="34">
        <v>7.5</v>
      </c>
      <c r="AQ52" s="33">
        <f t="shared" si="13"/>
        <v>6.45</v>
      </c>
      <c r="AR52" s="33">
        <v>0</v>
      </c>
      <c r="AS52" s="33">
        <v>10</v>
      </c>
      <c r="AT52" s="33">
        <v>10</v>
      </c>
      <c r="AU52" s="33">
        <f t="shared" si="14"/>
        <v>10</v>
      </c>
      <c r="AV52" s="33">
        <f t="shared" si="15"/>
        <v>5</v>
      </c>
      <c r="AW52" s="35">
        <f>AVERAGE(Table2734[[#This Row],[RULE OF LAW]],Table2734[[#This Row],[SECURITY &amp; SAFETY]],Table2734[[#This Row],[PERSONAL FREEDOM (minus S&amp;S and RoL)]],Table2734[[#This Row],[PERSONAL FREEDOM (minus S&amp;S and RoL)]])</f>
        <v>6.1402773888888893</v>
      </c>
      <c r="AX52" s="36">
        <v>5.74</v>
      </c>
      <c r="AY52" s="37">
        <f>AVERAGE(Table2734[[#This Row],[PERSONAL FREEDOM]:[ECONOMIC FREEDOM]])</f>
        <v>5.9401386944444443</v>
      </c>
      <c r="AZ52" s="38">
        <f t="shared" si="16"/>
        <v>128</v>
      </c>
      <c r="BA52" s="20">
        <f t="shared" si="17"/>
        <v>5.94</v>
      </c>
      <c r="BB52" s="35">
        <f>Table2734[[#This Row],[1 Rule of Law]]</f>
        <v>4.8055539999999999</v>
      </c>
      <c r="BC52" s="35">
        <f>Table2734[[#This Row],[2 Security &amp; Safety]]</f>
        <v>7.3422222222222224</v>
      </c>
      <c r="BD52" s="35">
        <f t="shared" si="18"/>
        <v>6.2066666666666661</v>
      </c>
    </row>
    <row r="53" spans="1:56" ht="15" customHeight="1" x14ac:dyDescent="0.2">
      <c r="A53" s="32" t="s">
        <v>169</v>
      </c>
      <c r="B53" s="33" t="s">
        <v>49</v>
      </c>
      <c r="C53" s="33" t="s">
        <v>49</v>
      </c>
      <c r="D53" s="33" t="s">
        <v>49</v>
      </c>
      <c r="E53" s="33">
        <v>4.8055539999999999</v>
      </c>
      <c r="F53" s="33">
        <v>5.9200000000000008</v>
      </c>
      <c r="G53" s="33">
        <v>10</v>
      </c>
      <c r="H53" s="33">
        <v>10</v>
      </c>
      <c r="I53" s="33" t="s">
        <v>49</v>
      </c>
      <c r="J53" s="33">
        <v>10</v>
      </c>
      <c r="K53" s="33">
        <v>10</v>
      </c>
      <c r="L53" s="33">
        <f>AVERAGE(Table2734[[#This Row],[2Bi Disappearance]:[2Bv Terrorism Injured ]])</f>
        <v>10</v>
      </c>
      <c r="M53" s="33">
        <v>2.1999999999999997</v>
      </c>
      <c r="N53" s="33">
        <v>10</v>
      </c>
      <c r="O53" s="34">
        <v>0</v>
      </c>
      <c r="P53" s="34">
        <f>AVERAGE(Table2734[[#This Row],[2Ci Female Genital Mutilation]:[2Ciii Equal Inheritance Rights]])</f>
        <v>4.0666666666666664</v>
      </c>
      <c r="Q53" s="33">
        <f t="shared" si="11"/>
        <v>6.6622222222222227</v>
      </c>
      <c r="R53" s="33">
        <v>10</v>
      </c>
      <c r="S53" s="33">
        <v>5</v>
      </c>
      <c r="T53" s="33">
        <v>10</v>
      </c>
      <c r="U53" s="33">
        <f t="shared" si="12"/>
        <v>8.3333333333333339</v>
      </c>
      <c r="V53" s="33" t="s">
        <v>49</v>
      </c>
      <c r="W53" s="33" t="s">
        <v>49</v>
      </c>
      <c r="X53" s="33" t="s">
        <v>49</v>
      </c>
      <c r="Y53" s="33" t="s">
        <v>49</v>
      </c>
      <c r="Z53" s="33" t="s">
        <v>49</v>
      </c>
      <c r="AA53" s="33" t="s">
        <v>49</v>
      </c>
      <c r="AB53" s="33" t="s">
        <v>49</v>
      </c>
      <c r="AC53" s="33" t="s">
        <v>49</v>
      </c>
      <c r="AD53" s="33" t="s">
        <v>49</v>
      </c>
      <c r="AE53" s="33" t="s">
        <v>49</v>
      </c>
      <c r="AF53" s="33" t="s">
        <v>49</v>
      </c>
      <c r="AG53" s="33" t="s">
        <v>49</v>
      </c>
      <c r="AH53" s="33" t="s">
        <v>49</v>
      </c>
      <c r="AI53" s="33" t="s">
        <v>49</v>
      </c>
      <c r="AJ53" s="33">
        <v>10</v>
      </c>
      <c r="AK53" s="34">
        <v>1.3333333333333333</v>
      </c>
      <c r="AL53" s="34">
        <v>1.25</v>
      </c>
      <c r="AM53" s="34" t="s">
        <v>49</v>
      </c>
      <c r="AN53" s="34" t="s">
        <v>49</v>
      </c>
      <c r="AO53" s="34" t="s">
        <v>49</v>
      </c>
      <c r="AP53" s="34" t="s">
        <v>49</v>
      </c>
      <c r="AQ53" s="33">
        <f t="shared" si="13"/>
        <v>4.1944444444444446</v>
      </c>
      <c r="AR53" s="33">
        <v>10</v>
      </c>
      <c r="AS53" s="33">
        <v>0</v>
      </c>
      <c r="AT53" s="33">
        <v>0</v>
      </c>
      <c r="AU53" s="33">
        <f t="shared" si="14"/>
        <v>0</v>
      </c>
      <c r="AV53" s="33">
        <f t="shared" si="15"/>
        <v>5</v>
      </c>
      <c r="AW53" s="35">
        <f>AVERAGE(Table2734[[#This Row],[RULE OF LAW]],Table2734[[#This Row],[SECURITY &amp; SAFETY]],Table2734[[#This Row],[PERSONAL FREEDOM (minus S&amp;S and RoL)]],Table2734[[#This Row],[PERSONAL FREEDOM (minus S&amp;S and RoL)]])</f>
        <v>5.7882403518518517</v>
      </c>
      <c r="AX53" s="36">
        <v>7.07</v>
      </c>
      <c r="AY53" s="37">
        <f>AVERAGE(Table2734[[#This Row],[PERSONAL FREEDOM]:[ECONOMIC FREEDOM]])</f>
        <v>6.4291201759259256</v>
      </c>
      <c r="AZ53" s="38">
        <f t="shared" si="16"/>
        <v>109</v>
      </c>
      <c r="BA53" s="20">
        <f t="shared" si="17"/>
        <v>6.43</v>
      </c>
      <c r="BB53" s="35">
        <f>Table2734[[#This Row],[1 Rule of Law]]</f>
        <v>4.8055539999999999</v>
      </c>
      <c r="BC53" s="35">
        <f>Table2734[[#This Row],[2 Security &amp; Safety]]</f>
        <v>6.6622222222222227</v>
      </c>
      <c r="BD53" s="35">
        <f t="shared" si="18"/>
        <v>5.8425925925925926</v>
      </c>
    </row>
    <row r="54" spans="1:56" ht="15" customHeight="1" x14ac:dyDescent="0.2">
      <c r="A54" s="32" t="s">
        <v>91</v>
      </c>
      <c r="B54" s="33">
        <v>5.333333333333333</v>
      </c>
      <c r="C54" s="33">
        <v>6.1401069581892118</v>
      </c>
      <c r="D54" s="33">
        <v>6.5725908630084664</v>
      </c>
      <c r="E54" s="33">
        <v>6</v>
      </c>
      <c r="F54" s="33">
        <v>8.2799999999999994</v>
      </c>
      <c r="G54" s="33">
        <v>10</v>
      </c>
      <c r="H54" s="33">
        <v>10</v>
      </c>
      <c r="I54" s="33">
        <v>2.5</v>
      </c>
      <c r="J54" s="33">
        <v>9.9256516631722942</v>
      </c>
      <c r="K54" s="33">
        <v>9.9553909979033772</v>
      </c>
      <c r="L54" s="33">
        <f>AVERAGE(Table2734[[#This Row],[2Bi Disappearance]:[2Bv Terrorism Injured ]])</f>
        <v>8.4762085322151357</v>
      </c>
      <c r="M54" s="33">
        <v>10</v>
      </c>
      <c r="N54" s="33">
        <v>7.5</v>
      </c>
      <c r="O54" s="34">
        <v>5</v>
      </c>
      <c r="P54" s="34">
        <f>AVERAGE(Table2734[[#This Row],[2Ci Female Genital Mutilation]:[2Ciii Equal Inheritance Rights]])</f>
        <v>7.5</v>
      </c>
      <c r="Q54" s="33">
        <f t="shared" si="11"/>
        <v>8.0854028440717105</v>
      </c>
      <c r="R54" s="33">
        <v>5</v>
      </c>
      <c r="S54" s="33">
        <v>10</v>
      </c>
      <c r="T54" s="33">
        <v>5</v>
      </c>
      <c r="U54" s="33">
        <f t="shared" si="12"/>
        <v>6.666666666666667</v>
      </c>
      <c r="V54" s="33">
        <v>7.5</v>
      </c>
      <c r="W54" s="33">
        <v>10</v>
      </c>
      <c r="X54" s="33">
        <f>AVERAGE(Table2734[[#This Row],[4A Freedom to establish religious organizations]:[4B Autonomy of religious organizations]])</f>
        <v>8.75</v>
      </c>
      <c r="Y54" s="33">
        <v>10</v>
      </c>
      <c r="Z54" s="33">
        <v>7.5</v>
      </c>
      <c r="AA54" s="33">
        <v>7.5</v>
      </c>
      <c r="AB54" s="33">
        <v>7.5</v>
      </c>
      <c r="AC54" s="33">
        <v>10</v>
      </c>
      <c r="AD54" s="33">
        <f>AVERAGE(Table2734[[#This Row],[5Ci Political parties]:[5Ciii Educational, sporting and cultural organizations]])</f>
        <v>8.3333333333333339</v>
      </c>
      <c r="AE54" s="33">
        <v>5</v>
      </c>
      <c r="AF54" s="33">
        <v>7.5</v>
      </c>
      <c r="AG54" s="33">
        <v>10</v>
      </c>
      <c r="AH54" s="33">
        <f>AVERAGE(Table2734[[#This Row],[5Di Political parties]:[5Diii Educational, sporting and cultural organizations5]])</f>
        <v>7.5</v>
      </c>
      <c r="AI54" s="33">
        <f>AVERAGE(Y54:Z54,AD54,AH54)</f>
        <v>8.3333333333333339</v>
      </c>
      <c r="AJ54" s="33">
        <v>10</v>
      </c>
      <c r="AK54" s="34">
        <v>5.666666666666667</v>
      </c>
      <c r="AL54" s="34">
        <v>4.75</v>
      </c>
      <c r="AM54" s="34">
        <v>10</v>
      </c>
      <c r="AN54" s="34">
        <v>7.5</v>
      </c>
      <c r="AO54" s="34">
        <f>AVERAGE(Table2734[[#This Row],[6Di Access to foreign television (cable/ satellite)]:[6Dii Access to foreign newspapers]])</f>
        <v>8.75</v>
      </c>
      <c r="AP54" s="34">
        <v>10</v>
      </c>
      <c r="AQ54" s="33">
        <f t="shared" si="13"/>
        <v>7.8333333333333339</v>
      </c>
      <c r="AR54" s="33">
        <v>5</v>
      </c>
      <c r="AS54" s="33">
        <v>10</v>
      </c>
      <c r="AT54" s="33">
        <v>10</v>
      </c>
      <c r="AU54" s="33">
        <f t="shared" si="14"/>
        <v>10</v>
      </c>
      <c r="AV54" s="33">
        <f t="shared" si="15"/>
        <v>7.5</v>
      </c>
      <c r="AW54" s="35">
        <f>AVERAGE(Table2734[[#This Row],[RULE OF LAW]],Table2734[[#This Row],[SECURITY &amp; SAFETY]],Table2734[[#This Row],[PERSONAL FREEDOM (minus S&amp;S and RoL)]],Table2734[[#This Row],[PERSONAL FREEDOM (minus S&amp;S and RoL)]])</f>
        <v>7.4296840443512613</v>
      </c>
      <c r="AX54" s="36">
        <v>7.62</v>
      </c>
      <c r="AY54" s="37">
        <f>AVERAGE(Table2734[[#This Row],[PERSONAL FREEDOM]:[ECONOMIC FREEDOM]])</f>
        <v>7.5248420221756307</v>
      </c>
      <c r="AZ54" s="38">
        <f t="shared" si="16"/>
        <v>50</v>
      </c>
      <c r="BA54" s="20">
        <f t="shared" si="17"/>
        <v>7.52</v>
      </c>
      <c r="BB54" s="35">
        <f>Table2734[[#This Row],[1 Rule of Law]]</f>
        <v>6</v>
      </c>
      <c r="BC54" s="35">
        <f>Table2734[[#This Row],[2 Security &amp; Safety]]</f>
        <v>8.0854028440717105</v>
      </c>
      <c r="BD54" s="35">
        <f t="shared" si="18"/>
        <v>7.8166666666666673</v>
      </c>
    </row>
    <row r="55" spans="1:56" ht="15" customHeight="1" x14ac:dyDescent="0.2">
      <c r="A55" s="32" t="s">
        <v>62</v>
      </c>
      <c r="B55" s="33">
        <v>8.1333333333333346</v>
      </c>
      <c r="C55" s="33">
        <v>7.9997998504833667</v>
      </c>
      <c r="D55" s="33">
        <v>7.6079168786827562</v>
      </c>
      <c r="E55" s="33">
        <v>7.9</v>
      </c>
      <c r="F55" s="33">
        <v>9.68</v>
      </c>
      <c r="G55" s="33">
        <v>10</v>
      </c>
      <c r="H55" s="33">
        <v>10</v>
      </c>
      <c r="I55" s="33">
        <v>10</v>
      </c>
      <c r="J55" s="33">
        <v>10</v>
      </c>
      <c r="K55" s="33">
        <v>10</v>
      </c>
      <c r="L55" s="33">
        <f>AVERAGE(Table2734[[#This Row],[2Bi Disappearance]:[2Bv Terrorism Injured ]])</f>
        <v>10</v>
      </c>
      <c r="M55" s="33">
        <v>9.5</v>
      </c>
      <c r="N55" s="33">
        <v>10</v>
      </c>
      <c r="O55" s="34">
        <v>10</v>
      </c>
      <c r="P55" s="34">
        <f>AVERAGE(Table2734[[#This Row],[2Ci Female Genital Mutilation]:[2Ciii Equal Inheritance Rights]])</f>
        <v>9.8333333333333339</v>
      </c>
      <c r="Q55" s="33">
        <f t="shared" si="11"/>
        <v>9.8377777777777791</v>
      </c>
      <c r="R55" s="33">
        <v>10</v>
      </c>
      <c r="S55" s="33">
        <v>10</v>
      </c>
      <c r="T55" s="33">
        <v>10</v>
      </c>
      <c r="U55" s="33">
        <f t="shared" si="12"/>
        <v>10</v>
      </c>
      <c r="V55" s="33">
        <v>10</v>
      </c>
      <c r="W55" s="33">
        <v>10</v>
      </c>
      <c r="X55" s="33">
        <f>AVERAGE(Table2734[[#This Row],[4A Freedom to establish religious organizations]:[4B Autonomy of religious organizations]])</f>
        <v>10</v>
      </c>
      <c r="Y55" s="33">
        <v>10</v>
      </c>
      <c r="Z55" s="33">
        <v>10</v>
      </c>
      <c r="AA55" s="33">
        <v>10</v>
      </c>
      <c r="AB55" s="33">
        <v>10</v>
      </c>
      <c r="AC55" s="33">
        <v>10</v>
      </c>
      <c r="AD55" s="33">
        <f>AVERAGE(Table2734[[#This Row],[5Ci Political parties]:[5Ciii Educational, sporting and cultural organizations]])</f>
        <v>10</v>
      </c>
      <c r="AE55" s="33">
        <v>10</v>
      </c>
      <c r="AF55" s="33">
        <v>10</v>
      </c>
      <c r="AG55" s="33">
        <v>10</v>
      </c>
      <c r="AH55" s="33">
        <f>AVERAGE(Table2734[[#This Row],[5Di Political parties]:[5Diii Educational, sporting and cultural organizations5]])</f>
        <v>10</v>
      </c>
      <c r="AI55" s="33">
        <f>AVERAGE(Y55:Z55,AD55,AH55)</f>
        <v>10</v>
      </c>
      <c r="AJ55" s="33">
        <v>10</v>
      </c>
      <c r="AK55" s="34">
        <v>8</v>
      </c>
      <c r="AL55" s="34">
        <v>8.25</v>
      </c>
      <c r="AM55" s="34">
        <v>10</v>
      </c>
      <c r="AN55" s="34">
        <v>10</v>
      </c>
      <c r="AO55" s="34">
        <f>AVERAGE(Table2734[[#This Row],[6Di Access to foreign television (cable/ satellite)]:[6Dii Access to foreign newspapers]])</f>
        <v>10</v>
      </c>
      <c r="AP55" s="34">
        <v>10</v>
      </c>
      <c r="AQ55" s="33">
        <f t="shared" si="13"/>
        <v>9.25</v>
      </c>
      <c r="AR55" s="33">
        <v>10</v>
      </c>
      <c r="AS55" s="33">
        <v>10</v>
      </c>
      <c r="AT55" s="33">
        <v>10</v>
      </c>
      <c r="AU55" s="33">
        <f t="shared" si="14"/>
        <v>10</v>
      </c>
      <c r="AV55" s="33">
        <f t="shared" si="15"/>
        <v>10</v>
      </c>
      <c r="AW55" s="35">
        <f>AVERAGE(Table2734[[#This Row],[RULE OF LAW]],Table2734[[#This Row],[SECURITY &amp; SAFETY]],Table2734[[#This Row],[PERSONAL FREEDOM (minus S&amp;S and RoL)]],Table2734[[#This Row],[PERSONAL FREEDOM (minus S&amp;S and RoL)]])</f>
        <v>9.3594444444444456</v>
      </c>
      <c r="AX55" s="36">
        <v>7.6</v>
      </c>
      <c r="AY55" s="37">
        <f>AVERAGE(Table2734[[#This Row],[PERSONAL FREEDOM]:[ECONOMIC FREEDOM]])</f>
        <v>8.4797222222222217</v>
      </c>
      <c r="AZ55" s="38">
        <f t="shared" si="16"/>
        <v>11</v>
      </c>
      <c r="BA55" s="20">
        <f t="shared" si="17"/>
        <v>8.48</v>
      </c>
      <c r="BB55" s="35">
        <f>Table2734[[#This Row],[1 Rule of Law]]</f>
        <v>7.9</v>
      </c>
      <c r="BC55" s="35">
        <f>Table2734[[#This Row],[2 Security &amp; Safety]]</f>
        <v>9.8377777777777791</v>
      </c>
      <c r="BD55" s="35">
        <f t="shared" si="18"/>
        <v>9.85</v>
      </c>
    </row>
    <row r="56" spans="1:56" ht="15" customHeight="1" x14ac:dyDescent="0.2">
      <c r="A56" s="32" t="s">
        <v>117</v>
      </c>
      <c r="B56" s="33">
        <v>5.8</v>
      </c>
      <c r="C56" s="33">
        <v>6.0508590163421996</v>
      </c>
      <c r="D56" s="33">
        <v>4.4911223561998099</v>
      </c>
      <c r="E56" s="33">
        <v>5.4</v>
      </c>
      <c r="F56" s="33">
        <v>7.5599999999999987</v>
      </c>
      <c r="G56" s="33">
        <v>10</v>
      </c>
      <c r="H56" s="33">
        <v>10</v>
      </c>
      <c r="I56" s="33">
        <v>7.5</v>
      </c>
      <c r="J56" s="33">
        <v>10</v>
      </c>
      <c r="K56" s="33">
        <v>10</v>
      </c>
      <c r="L56" s="33">
        <f>AVERAGE(Table2734[[#This Row],[2Bi Disappearance]:[2Bv Terrorism Injured ]])</f>
        <v>9.5</v>
      </c>
      <c r="M56" s="33">
        <v>9.6</v>
      </c>
      <c r="N56" s="33">
        <v>10</v>
      </c>
      <c r="O56" s="34">
        <v>5</v>
      </c>
      <c r="P56" s="34">
        <f>AVERAGE(Table2734[[#This Row],[2Ci Female Genital Mutilation]:[2Ciii Equal Inheritance Rights]])</f>
        <v>8.2000000000000011</v>
      </c>
      <c r="Q56" s="33">
        <f t="shared" si="11"/>
        <v>8.42</v>
      </c>
      <c r="R56" s="33">
        <v>10</v>
      </c>
      <c r="S56" s="33">
        <v>10</v>
      </c>
      <c r="T56" s="33">
        <v>10</v>
      </c>
      <c r="U56" s="33">
        <f t="shared" si="12"/>
        <v>10</v>
      </c>
      <c r="V56" s="33">
        <v>7.5</v>
      </c>
      <c r="W56" s="33">
        <v>10</v>
      </c>
      <c r="X56" s="33">
        <f>AVERAGE(Table2734[[#This Row],[4A Freedom to establish religious organizations]:[4B Autonomy of religious organizations]])</f>
        <v>8.75</v>
      </c>
      <c r="Y56" s="33">
        <v>10</v>
      </c>
      <c r="Z56" s="33">
        <v>7.5</v>
      </c>
      <c r="AA56" s="33">
        <v>7.5</v>
      </c>
      <c r="AB56" s="33">
        <v>10</v>
      </c>
      <c r="AC56" s="33">
        <v>10</v>
      </c>
      <c r="AD56" s="33">
        <f>AVERAGE(Table2734[[#This Row],[5Ci Political parties]:[5Ciii Educational, sporting and cultural organizations]])</f>
        <v>9.1666666666666661</v>
      </c>
      <c r="AE56" s="33">
        <v>7.5</v>
      </c>
      <c r="AF56" s="33">
        <v>7.5</v>
      </c>
      <c r="AG56" s="33">
        <v>7.5</v>
      </c>
      <c r="AH56" s="33">
        <f>AVERAGE(Table2734[[#This Row],[5Di Political parties]:[5Diii Educational, sporting and cultural organizations5]])</f>
        <v>7.5</v>
      </c>
      <c r="AI56" s="33">
        <f>AVERAGE(Y56:Z56,AD56,AH56)</f>
        <v>8.5416666666666661</v>
      </c>
      <c r="AJ56" s="33">
        <v>10</v>
      </c>
      <c r="AK56" s="34">
        <v>7.333333333333333</v>
      </c>
      <c r="AL56" s="34">
        <v>7.5</v>
      </c>
      <c r="AM56" s="34">
        <v>10</v>
      </c>
      <c r="AN56" s="34">
        <v>10</v>
      </c>
      <c r="AO56" s="34">
        <f>AVERAGE(Table2734[[#This Row],[6Di Access to foreign television (cable/ satellite)]:[6Dii Access to foreign newspapers]])</f>
        <v>10</v>
      </c>
      <c r="AP56" s="34">
        <v>10</v>
      </c>
      <c r="AQ56" s="33">
        <f t="shared" si="13"/>
        <v>8.966666666666665</v>
      </c>
      <c r="AR56" s="33">
        <v>5</v>
      </c>
      <c r="AS56" s="33">
        <v>0</v>
      </c>
      <c r="AT56" s="33">
        <v>10</v>
      </c>
      <c r="AU56" s="33">
        <f t="shared" si="14"/>
        <v>5</v>
      </c>
      <c r="AV56" s="33">
        <f t="shared" si="15"/>
        <v>5</v>
      </c>
      <c r="AW56" s="35">
        <f>AVERAGE(Table2734[[#This Row],[RULE OF LAW]],Table2734[[#This Row],[SECURITY &amp; SAFETY]],Table2734[[#This Row],[PERSONAL FREEDOM (minus S&amp;S and RoL)]],Table2734[[#This Row],[PERSONAL FREEDOM (minus S&amp;S and RoL)]])</f>
        <v>7.5808333333333326</v>
      </c>
      <c r="AX56" s="36">
        <v>6.44</v>
      </c>
      <c r="AY56" s="37">
        <f>AVERAGE(Table2734[[#This Row],[PERSONAL FREEDOM]:[ECONOMIC FREEDOM]])</f>
        <v>7.0104166666666661</v>
      </c>
      <c r="AZ56" s="38">
        <f t="shared" si="16"/>
        <v>70</v>
      </c>
      <c r="BA56" s="20">
        <f t="shared" si="17"/>
        <v>7.01</v>
      </c>
      <c r="BB56" s="35">
        <f>Table2734[[#This Row],[1 Rule of Law]]</f>
        <v>5.4</v>
      </c>
      <c r="BC56" s="35">
        <f>Table2734[[#This Row],[2 Security &amp; Safety]]</f>
        <v>8.42</v>
      </c>
      <c r="BD56" s="35">
        <f t="shared" si="18"/>
        <v>8.2516666666666669</v>
      </c>
    </row>
    <row r="57" spans="1:56" ht="15" customHeight="1" x14ac:dyDescent="0.2">
      <c r="A57" s="32" t="s">
        <v>98</v>
      </c>
      <c r="B57" s="33">
        <v>7.166666666666667</v>
      </c>
      <c r="C57" s="33">
        <v>6.1411792385161732</v>
      </c>
      <c r="D57" s="33">
        <v>5.0289852362113132</v>
      </c>
      <c r="E57" s="33">
        <v>6.1</v>
      </c>
      <c r="F57" s="33">
        <v>9.32</v>
      </c>
      <c r="G57" s="33">
        <v>10</v>
      </c>
      <c r="H57" s="33">
        <v>10</v>
      </c>
      <c r="I57" s="33">
        <v>7.5</v>
      </c>
      <c r="J57" s="33">
        <v>10</v>
      </c>
      <c r="K57" s="33">
        <v>9.9115042368231592</v>
      </c>
      <c r="L57" s="33">
        <f>AVERAGE(Table2734[[#This Row],[2Bi Disappearance]:[2Bv Terrorism Injured ]])</f>
        <v>9.4823008473646322</v>
      </c>
      <c r="M57" s="33">
        <v>10</v>
      </c>
      <c r="N57" s="33">
        <v>10</v>
      </c>
      <c r="O57" s="34">
        <v>10</v>
      </c>
      <c r="P57" s="34">
        <f>AVERAGE(Table2734[[#This Row],[2Ci Female Genital Mutilation]:[2Ciii Equal Inheritance Rights]])</f>
        <v>10</v>
      </c>
      <c r="Q57" s="33">
        <f t="shared" si="11"/>
        <v>9.6007669491215442</v>
      </c>
      <c r="R57" s="33">
        <v>10</v>
      </c>
      <c r="S57" s="33">
        <v>10</v>
      </c>
      <c r="T57" s="33">
        <v>10</v>
      </c>
      <c r="U57" s="33">
        <f t="shared" si="12"/>
        <v>10</v>
      </c>
      <c r="V57" s="33">
        <v>7.5</v>
      </c>
      <c r="W57" s="33">
        <v>10</v>
      </c>
      <c r="X57" s="33">
        <f>AVERAGE(Table2734[[#This Row],[4A Freedom to establish religious organizations]:[4B Autonomy of religious organizations]])</f>
        <v>8.75</v>
      </c>
      <c r="Y57" s="33">
        <v>10</v>
      </c>
      <c r="Z57" s="33">
        <v>10</v>
      </c>
      <c r="AA57" s="33">
        <v>10</v>
      </c>
      <c r="AB57" s="33">
        <v>10</v>
      </c>
      <c r="AC57" s="33">
        <v>10</v>
      </c>
      <c r="AD57" s="33">
        <f>AVERAGE(Table2734[[#This Row],[5Ci Political parties]:[5Ciii Educational, sporting and cultural organizations]])</f>
        <v>10</v>
      </c>
      <c r="AE57" s="33">
        <v>10</v>
      </c>
      <c r="AF57" s="33">
        <v>10</v>
      </c>
      <c r="AG57" s="33">
        <v>10</v>
      </c>
      <c r="AH57" s="33">
        <f>AVERAGE(Table2734[[#This Row],[5Di Political parties]:[5Diii Educational, sporting and cultural organizations5]])</f>
        <v>10</v>
      </c>
      <c r="AI57" s="33">
        <f>AVERAGE(Y57:Z57,AD57,AH57)</f>
        <v>10</v>
      </c>
      <c r="AJ57" s="33">
        <v>10</v>
      </c>
      <c r="AK57" s="34">
        <v>7</v>
      </c>
      <c r="AL57" s="34">
        <v>6.25</v>
      </c>
      <c r="AM57" s="34">
        <v>10</v>
      </c>
      <c r="AN57" s="34">
        <v>10</v>
      </c>
      <c r="AO57" s="34">
        <f>AVERAGE(Table2734[[#This Row],[6Di Access to foreign television (cable/ satellite)]:[6Dii Access to foreign newspapers]])</f>
        <v>10</v>
      </c>
      <c r="AP57" s="34">
        <v>10</v>
      </c>
      <c r="AQ57" s="33">
        <f t="shared" si="13"/>
        <v>8.65</v>
      </c>
      <c r="AR57" s="33">
        <v>10</v>
      </c>
      <c r="AS57" s="33">
        <v>10</v>
      </c>
      <c r="AT57" s="33">
        <v>10</v>
      </c>
      <c r="AU57" s="33">
        <f t="shared" si="14"/>
        <v>10</v>
      </c>
      <c r="AV57" s="33">
        <f t="shared" si="15"/>
        <v>10</v>
      </c>
      <c r="AW57" s="35">
        <f>AVERAGE(Table2734[[#This Row],[RULE OF LAW]],Table2734[[#This Row],[SECURITY &amp; SAFETY]],Table2734[[#This Row],[PERSONAL FREEDOM (minus S&amp;S and RoL)]],Table2734[[#This Row],[PERSONAL FREEDOM (minus S&amp;S and RoL)]])</f>
        <v>8.6651917372803862</v>
      </c>
      <c r="AX57" s="36">
        <v>6.68</v>
      </c>
      <c r="AY57" s="37">
        <f>AVERAGE(Table2734[[#This Row],[PERSONAL FREEDOM]:[ECONOMIC FREEDOM]])</f>
        <v>7.6725958686401929</v>
      </c>
      <c r="AZ57" s="38">
        <f t="shared" si="16"/>
        <v>44</v>
      </c>
      <c r="BA57" s="20">
        <f t="shared" si="17"/>
        <v>7.67</v>
      </c>
      <c r="BB57" s="35">
        <f>Table2734[[#This Row],[1 Rule of Law]]</f>
        <v>6.1</v>
      </c>
      <c r="BC57" s="35">
        <f>Table2734[[#This Row],[2 Security &amp; Safety]]</f>
        <v>9.6007669491215442</v>
      </c>
      <c r="BD57" s="35">
        <f t="shared" si="18"/>
        <v>9.48</v>
      </c>
    </row>
    <row r="58" spans="1:56" ht="15" customHeight="1" x14ac:dyDescent="0.2">
      <c r="A58" s="32" t="s">
        <v>115</v>
      </c>
      <c r="B58" s="33">
        <v>5.8666666666666671</v>
      </c>
      <c r="C58" s="33">
        <v>4.0830938020456742</v>
      </c>
      <c r="D58" s="33">
        <v>3.7400057772961492</v>
      </c>
      <c r="E58" s="33">
        <v>4.6000000000000005</v>
      </c>
      <c r="F58" s="33">
        <v>0</v>
      </c>
      <c r="G58" s="33">
        <v>10</v>
      </c>
      <c r="H58" s="33">
        <v>10</v>
      </c>
      <c r="I58" s="33">
        <v>2.5</v>
      </c>
      <c r="J58" s="33">
        <v>10</v>
      </c>
      <c r="K58" s="33">
        <v>10</v>
      </c>
      <c r="L58" s="33">
        <f>AVERAGE(Table2734[[#This Row],[2Bi Disappearance]:[2Bv Terrorism Injured ]])</f>
        <v>8.5</v>
      </c>
      <c r="M58" s="33">
        <v>10</v>
      </c>
      <c r="N58" s="33">
        <v>10</v>
      </c>
      <c r="O58" s="34">
        <v>10</v>
      </c>
      <c r="P58" s="34">
        <f>AVERAGE(Table2734[[#This Row],[2Ci Female Genital Mutilation]:[2Ciii Equal Inheritance Rights]])</f>
        <v>10</v>
      </c>
      <c r="Q58" s="33">
        <f t="shared" si="11"/>
        <v>6.166666666666667</v>
      </c>
      <c r="R58" s="33">
        <v>10</v>
      </c>
      <c r="S58" s="33">
        <v>10</v>
      </c>
      <c r="T58" s="33">
        <v>10</v>
      </c>
      <c r="U58" s="33">
        <f t="shared" si="12"/>
        <v>10</v>
      </c>
      <c r="V58" s="33">
        <v>7.5</v>
      </c>
      <c r="W58" s="33">
        <v>7.5</v>
      </c>
      <c r="X58" s="33">
        <f>AVERAGE(Table2734[[#This Row],[4A Freedom to establish religious organizations]:[4B Autonomy of religious organizations]])</f>
        <v>7.5</v>
      </c>
      <c r="Y58" s="33">
        <v>7.5</v>
      </c>
      <c r="Z58" s="33">
        <v>7.5</v>
      </c>
      <c r="AA58" s="33">
        <v>7.5</v>
      </c>
      <c r="AB58" s="33">
        <v>7.5</v>
      </c>
      <c r="AC58" s="33">
        <v>7.5</v>
      </c>
      <c r="AD58" s="33">
        <f>AVERAGE(Table2734[[#This Row],[5Ci Political parties]:[5Ciii Educational, sporting and cultural organizations]])</f>
        <v>7.5</v>
      </c>
      <c r="AE58" s="33">
        <v>7.5</v>
      </c>
      <c r="AF58" s="33">
        <v>7.5</v>
      </c>
      <c r="AG58" s="33">
        <v>7.5</v>
      </c>
      <c r="AH58" s="33">
        <f>AVERAGE(Table2734[[#This Row],[5Di Political parties]:[5Diii Educational, sporting and cultural organizations5]])</f>
        <v>7.5</v>
      </c>
      <c r="AI58" s="33">
        <f>AVERAGE(Y58:Z58,AD58,AH58)</f>
        <v>7.5</v>
      </c>
      <c r="AJ58" s="33">
        <v>3.200321651984575</v>
      </c>
      <c r="AK58" s="34">
        <v>4.666666666666667</v>
      </c>
      <c r="AL58" s="34">
        <v>3.5</v>
      </c>
      <c r="AM58" s="34">
        <v>7.5</v>
      </c>
      <c r="AN58" s="34">
        <v>7.5</v>
      </c>
      <c r="AO58" s="34">
        <f>AVERAGE(Table2734[[#This Row],[6Di Access to foreign television (cable/ satellite)]:[6Dii Access to foreign newspapers]])</f>
        <v>7.5</v>
      </c>
      <c r="AP58" s="34">
        <v>7.5</v>
      </c>
      <c r="AQ58" s="33">
        <f t="shared" si="13"/>
        <v>5.2733976637302487</v>
      </c>
      <c r="AR58" s="33">
        <v>0</v>
      </c>
      <c r="AS58" s="33" t="s">
        <v>49</v>
      </c>
      <c r="AT58" s="33" t="s">
        <v>49</v>
      </c>
      <c r="AU58" s="33" t="s">
        <v>49</v>
      </c>
      <c r="AV58" s="33">
        <f t="shared" si="15"/>
        <v>0</v>
      </c>
      <c r="AW58" s="35">
        <f>AVERAGE(Table2734[[#This Row],[RULE OF LAW]],Table2734[[#This Row],[SECURITY &amp; SAFETY]],Table2734[[#This Row],[PERSONAL FREEDOM (minus S&amp;S and RoL)]],Table2734[[#This Row],[PERSONAL FREEDOM (minus S&amp;S and RoL)]])</f>
        <v>5.7190064330396915</v>
      </c>
      <c r="AX58" s="36">
        <v>7.33</v>
      </c>
      <c r="AY58" s="37">
        <f>AVERAGE(Table2734[[#This Row],[PERSONAL FREEDOM]:[ECONOMIC FREEDOM]])</f>
        <v>6.5245032165198458</v>
      </c>
      <c r="AZ58" s="38">
        <f t="shared" si="16"/>
        <v>105</v>
      </c>
      <c r="BA58" s="20">
        <f t="shared" si="17"/>
        <v>6.52</v>
      </c>
      <c r="BB58" s="35">
        <f>Table2734[[#This Row],[1 Rule of Law]]</f>
        <v>4.6000000000000005</v>
      </c>
      <c r="BC58" s="35">
        <f>Table2734[[#This Row],[2 Security &amp; Safety]]</f>
        <v>6.166666666666667</v>
      </c>
      <c r="BD58" s="35">
        <f t="shared" si="18"/>
        <v>6.0546795327460501</v>
      </c>
    </row>
    <row r="59" spans="1:56" ht="15" customHeight="1" x14ac:dyDescent="0.2">
      <c r="A59" s="32" t="s">
        <v>172</v>
      </c>
      <c r="B59" s="33" t="s">
        <v>49</v>
      </c>
      <c r="C59" s="33" t="s">
        <v>49</v>
      </c>
      <c r="D59" s="33" t="s">
        <v>49</v>
      </c>
      <c r="E59" s="33">
        <v>3.6627939999999999</v>
      </c>
      <c r="F59" s="33">
        <v>6.6400000000000006</v>
      </c>
      <c r="G59" s="33">
        <v>10</v>
      </c>
      <c r="H59" s="33">
        <v>10</v>
      </c>
      <c r="I59" s="33">
        <v>2.5</v>
      </c>
      <c r="J59" s="33">
        <v>10</v>
      </c>
      <c r="K59" s="33">
        <v>10</v>
      </c>
      <c r="L59" s="33">
        <f>AVERAGE(Table2734[[#This Row],[2Bi Disappearance]:[2Bv Terrorism Injured ]])</f>
        <v>8.5</v>
      </c>
      <c r="M59" s="33">
        <v>5.5</v>
      </c>
      <c r="N59" s="33">
        <v>10</v>
      </c>
      <c r="O59" s="34">
        <v>2.5</v>
      </c>
      <c r="P59" s="34">
        <f>AVERAGE(Table2734[[#This Row],[2Ci Female Genital Mutilation]:[2Ciii Equal Inheritance Rights]])</f>
        <v>6</v>
      </c>
      <c r="Q59" s="33">
        <f t="shared" si="11"/>
        <v>7.0466666666666669</v>
      </c>
      <c r="R59" s="33">
        <v>10</v>
      </c>
      <c r="S59" s="33">
        <v>10</v>
      </c>
      <c r="T59" s="33">
        <v>10</v>
      </c>
      <c r="U59" s="33">
        <f t="shared" si="12"/>
        <v>10</v>
      </c>
      <c r="V59" s="33" t="s">
        <v>49</v>
      </c>
      <c r="W59" s="33" t="s">
        <v>49</v>
      </c>
      <c r="X59" s="33" t="s">
        <v>49</v>
      </c>
      <c r="Y59" s="33" t="s">
        <v>49</v>
      </c>
      <c r="Z59" s="33" t="s">
        <v>49</v>
      </c>
      <c r="AA59" s="33" t="s">
        <v>49</v>
      </c>
      <c r="AB59" s="33" t="s">
        <v>49</v>
      </c>
      <c r="AC59" s="33" t="s">
        <v>49</v>
      </c>
      <c r="AD59" s="33" t="s">
        <v>49</v>
      </c>
      <c r="AE59" s="33" t="s">
        <v>49</v>
      </c>
      <c r="AF59" s="33" t="s">
        <v>49</v>
      </c>
      <c r="AG59" s="33" t="s">
        <v>49</v>
      </c>
      <c r="AH59" s="33" t="s">
        <v>49</v>
      </c>
      <c r="AI59" s="33" t="s">
        <v>49</v>
      </c>
      <c r="AJ59" s="33">
        <v>10</v>
      </c>
      <c r="AK59" s="34">
        <v>5</v>
      </c>
      <c r="AL59" s="34">
        <v>3.75</v>
      </c>
      <c r="AM59" s="34" t="s">
        <v>49</v>
      </c>
      <c r="AN59" s="34" t="s">
        <v>49</v>
      </c>
      <c r="AO59" s="34" t="s">
        <v>49</v>
      </c>
      <c r="AP59" s="34" t="s">
        <v>49</v>
      </c>
      <c r="AQ59" s="33">
        <f t="shared" si="13"/>
        <v>6.25</v>
      </c>
      <c r="AR59" s="33">
        <v>7.5</v>
      </c>
      <c r="AS59" s="33">
        <v>0</v>
      </c>
      <c r="AT59" s="33">
        <v>0</v>
      </c>
      <c r="AU59" s="33">
        <f>AVERAGE(AS59:AT59)</f>
        <v>0</v>
      </c>
      <c r="AV59" s="33">
        <f t="shared" si="15"/>
        <v>3.75</v>
      </c>
      <c r="AW59" s="35">
        <f>AVERAGE(Table2734[[#This Row],[RULE OF LAW]],Table2734[[#This Row],[SECURITY &amp; SAFETY]],Table2734[[#This Row],[PERSONAL FREEDOM (minus S&amp;S and RoL)]],Table2734[[#This Row],[PERSONAL FREEDOM (minus S&amp;S and RoL)]])</f>
        <v>6.0106985000000002</v>
      </c>
      <c r="AX59" s="36">
        <v>5.81</v>
      </c>
      <c r="AY59" s="37">
        <f>AVERAGE(Table2734[[#This Row],[PERSONAL FREEDOM]:[ECONOMIC FREEDOM]])</f>
        <v>5.9103492499999994</v>
      </c>
      <c r="AZ59" s="38">
        <f t="shared" si="16"/>
        <v>132</v>
      </c>
      <c r="BA59" s="20">
        <f t="shared" si="17"/>
        <v>5.91</v>
      </c>
      <c r="BB59" s="35">
        <f>Table2734[[#This Row],[1 Rule of Law]]</f>
        <v>3.6627939999999999</v>
      </c>
      <c r="BC59" s="35">
        <f>Table2734[[#This Row],[2 Security &amp; Safety]]</f>
        <v>7.0466666666666669</v>
      </c>
      <c r="BD59" s="35">
        <f t="shared" si="18"/>
        <v>6.666666666666667</v>
      </c>
    </row>
    <row r="60" spans="1:56" ht="15" customHeight="1" x14ac:dyDescent="0.2">
      <c r="A60" s="32" t="s">
        <v>132</v>
      </c>
      <c r="B60" s="33" t="s">
        <v>49</v>
      </c>
      <c r="C60" s="33" t="s">
        <v>49</v>
      </c>
      <c r="D60" s="33" t="s">
        <v>49</v>
      </c>
      <c r="E60" s="33">
        <v>4.8463669999999999</v>
      </c>
      <c r="F60" s="33">
        <v>3.4400000000000008</v>
      </c>
      <c r="G60" s="33">
        <v>10</v>
      </c>
      <c r="H60" s="33">
        <v>10</v>
      </c>
      <c r="I60" s="33">
        <v>7.5</v>
      </c>
      <c r="J60" s="33">
        <v>10</v>
      </c>
      <c r="K60" s="33">
        <v>10</v>
      </c>
      <c r="L60" s="33">
        <f>AVERAGE(Table2734[[#This Row],[2Bi Disappearance]:[2Bv Terrorism Injured ]])</f>
        <v>9.5</v>
      </c>
      <c r="M60" s="33" t="s">
        <v>49</v>
      </c>
      <c r="N60" s="33">
        <v>10</v>
      </c>
      <c r="O60" s="34">
        <v>10</v>
      </c>
      <c r="P60" s="34">
        <f>AVERAGE(Table2734[[#This Row],[2Ci Female Genital Mutilation]:[2Ciii Equal Inheritance Rights]])</f>
        <v>10</v>
      </c>
      <c r="Q60" s="33">
        <f t="shared" si="11"/>
        <v>7.6466666666666674</v>
      </c>
      <c r="R60" s="33">
        <v>10</v>
      </c>
      <c r="S60" s="33">
        <v>10</v>
      </c>
      <c r="T60" s="33">
        <v>10</v>
      </c>
      <c r="U60" s="33">
        <f t="shared" si="12"/>
        <v>10</v>
      </c>
      <c r="V60" s="33" t="s">
        <v>49</v>
      </c>
      <c r="W60" s="33" t="s">
        <v>49</v>
      </c>
      <c r="X60" s="33" t="s">
        <v>49</v>
      </c>
      <c r="Y60" s="33" t="s">
        <v>49</v>
      </c>
      <c r="Z60" s="33" t="s">
        <v>49</v>
      </c>
      <c r="AA60" s="33" t="s">
        <v>49</v>
      </c>
      <c r="AB60" s="33" t="s">
        <v>49</v>
      </c>
      <c r="AC60" s="33" t="s">
        <v>49</v>
      </c>
      <c r="AD60" s="33" t="s">
        <v>49</v>
      </c>
      <c r="AE60" s="33" t="s">
        <v>49</v>
      </c>
      <c r="AF60" s="33" t="s">
        <v>49</v>
      </c>
      <c r="AG60" s="33" t="s">
        <v>49</v>
      </c>
      <c r="AH60" s="33" t="s">
        <v>49</v>
      </c>
      <c r="AI60" s="33" t="s">
        <v>49</v>
      </c>
      <c r="AJ60" s="33">
        <v>10</v>
      </c>
      <c r="AK60" s="34">
        <v>7.333333333333333</v>
      </c>
      <c r="AL60" s="34">
        <v>6.25</v>
      </c>
      <c r="AM60" s="34" t="s">
        <v>49</v>
      </c>
      <c r="AN60" s="34" t="s">
        <v>49</v>
      </c>
      <c r="AO60" s="34" t="s">
        <v>49</v>
      </c>
      <c r="AP60" s="34" t="s">
        <v>49</v>
      </c>
      <c r="AQ60" s="33">
        <f t="shared" si="13"/>
        <v>7.8611111111111107</v>
      </c>
      <c r="AR60" s="33" t="s">
        <v>49</v>
      </c>
      <c r="AS60" s="33">
        <v>10</v>
      </c>
      <c r="AT60" s="33">
        <v>10</v>
      </c>
      <c r="AU60" s="33">
        <f>AVERAGE(AS60:AT60)</f>
        <v>10</v>
      </c>
      <c r="AV60" s="33">
        <f t="shared" si="15"/>
        <v>10</v>
      </c>
      <c r="AW60" s="35">
        <f>AVERAGE(Table2734[[#This Row],[RULE OF LAW]],Table2734[[#This Row],[SECURITY &amp; SAFETY]],Table2734[[#This Row],[PERSONAL FREEDOM (minus S&amp;S and RoL)]],Table2734[[#This Row],[PERSONAL FREEDOM (minus S&amp;S and RoL)]])</f>
        <v>7.7667769351851845</v>
      </c>
      <c r="AX60" s="36">
        <v>6.38</v>
      </c>
      <c r="AY60" s="37">
        <f>AVERAGE(Table2734[[#This Row],[PERSONAL FREEDOM]:[ECONOMIC FREEDOM]])</f>
        <v>7.0733884675925918</v>
      </c>
      <c r="AZ60" s="38">
        <f t="shared" si="16"/>
        <v>64</v>
      </c>
      <c r="BA60" s="20">
        <f t="shared" si="17"/>
        <v>7.07</v>
      </c>
      <c r="BB60" s="35">
        <f>Table2734[[#This Row],[1 Rule of Law]]</f>
        <v>4.8463669999999999</v>
      </c>
      <c r="BC60" s="35">
        <f>Table2734[[#This Row],[2 Security &amp; Safety]]</f>
        <v>7.6466666666666674</v>
      </c>
      <c r="BD60" s="35">
        <f t="shared" si="18"/>
        <v>9.2870370370370363</v>
      </c>
    </row>
    <row r="61" spans="1:56" ht="15" customHeight="1" x14ac:dyDescent="0.2">
      <c r="A61" s="32" t="s">
        <v>111</v>
      </c>
      <c r="B61" s="33" t="s">
        <v>49</v>
      </c>
      <c r="C61" s="33" t="s">
        <v>49</v>
      </c>
      <c r="D61" s="33" t="s">
        <v>49</v>
      </c>
      <c r="E61" s="33">
        <v>3.6491889999999998</v>
      </c>
      <c r="F61" s="33">
        <v>6.36</v>
      </c>
      <c r="G61" s="33">
        <v>5</v>
      </c>
      <c r="H61" s="33">
        <v>10</v>
      </c>
      <c r="I61" s="33">
        <v>5</v>
      </c>
      <c r="J61" s="33">
        <v>10</v>
      </c>
      <c r="K61" s="33">
        <v>10</v>
      </c>
      <c r="L61" s="33">
        <f>AVERAGE(Table2734[[#This Row],[2Bi Disappearance]:[2Bv Terrorism Injured ]])</f>
        <v>8</v>
      </c>
      <c r="M61" s="33">
        <v>10</v>
      </c>
      <c r="N61" s="33">
        <v>10</v>
      </c>
      <c r="O61" s="34">
        <v>5</v>
      </c>
      <c r="P61" s="34">
        <f>AVERAGE(Table2734[[#This Row],[2Ci Female Genital Mutilation]:[2Ciii Equal Inheritance Rights]])</f>
        <v>8.3333333333333339</v>
      </c>
      <c r="Q61" s="33">
        <f t="shared" si="11"/>
        <v>7.5644444444444447</v>
      </c>
      <c r="R61" s="33">
        <v>10</v>
      </c>
      <c r="S61" s="33">
        <v>10</v>
      </c>
      <c r="T61" s="33">
        <v>10</v>
      </c>
      <c r="U61" s="33">
        <f t="shared" si="12"/>
        <v>10</v>
      </c>
      <c r="V61" s="33">
        <v>10</v>
      </c>
      <c r="W61" s="33">
        <v>10</v>
      </c>
      <c r="X61" s="33">
        <f>AVERAGE(Table2734[[#This Row],[4A Freedom to establish religious organizations]:[4B Autonomy of religious organizations]])</f>
        <v>10</v>
      </c>
      <c r="Y61" s="33">
        <v>10</v>
      </c>
      <c r="Z61" s="33">
        <v>10</v>
      </c>
      <c r="AA61" s="33">
        <v>10</v>
      </c>
      <c r="AB61" s="33">
        <v>10</v>
      </c>
      <c r="AC61" s="33">
        <v>10</v>
      </c>
      <c r="AD61" s="33">
        <f>AVERAGE(Table2734[[#This Row],[5Ci Political parties]:[5Ciii Educational, sporting and cultural organizations]])</f>
        <v>10</v>
      </c>
      <c r="AE61" s="33">
        <v>10</v>
      </c>
      <c r="AF61" s="33">
        <v>10</v>
      </c>
      <c r="AG61" s="33">
        <v>2.5</v>
      </c>
      <c r="AH61" s="33">
        <f>AVERAGE(Table2734[[#This Row],[5Di Political parties]:[5Diii Educational, sporting and cultural organizations5]])</f>
        <v>7.5</v>
      </c>
      <c r="AI61" s="33">
        <f t="shared" ref="AI61:AI78" si="19">AVERAGE(Y61:Z61,AD61,AH61)</f>
        <v>9.375</v>
      </c>
      <c r="AJ61" s="33">
        <v>10</v>
      </c>
      <c r="AK61" s="34">
        <v>5.333333333333333</v>
      </c>
      <c r="AL61" s="34">
        <v>5.5</v>
      </c>
      <c r="AM61" s="34">
        <v>10</v>
      </c>
      <c r="AN61" s="34">
        <v>10</v>
      </c>
      <c r="AO61" s="34">
        <f>AVERAGE(Table2734[[#This Row],[6Di Access to foreign television (cable/ satellite)]:[6Dii Access to foreign newspapers]])</f>
        <v>10</v>
      </c>
      <c r="AP61" s="34">
        <v>10</v>
      </c>
      <c r="AQ61" s="33">
        <f t="shared" si="13"/>
        <v>8.1666666666666661</v>
      </c>
      <c r="AR61" s="33">
        <v>5</v>
      </c>
      <c r="AS61" s="33">
        <v>0</v>
      </c>
      <c r="AT61" s="33">
        <v>10</v>
      </c>
      <c r="AU61" s="33">
        <f>AVERAGE(AS61:AT61)</f>
        <v>5</v>
      </c>
      <c r="AV61" s="33">
        <f t="shared" si="15"/>
        <v>5</v>
      </c>
      <c r="AW61" s="35">
        <f>AVERAGE(Table2734[[#This Row],[RULE OF LAW]],Table2734[[#This Row],[SECURITY &amp; SAFETY]],Table2734[[#This Row],[PERSONAL FREEDOM (minus S&amp;S and RoL)]],Table2734[[#This Row],[PERSONAL FREEDOM (minus S&amp;S and RoL)]])</f>
        <v>7.0575750277777773</v>
      </c>
      <c r="AX61" s="36">
        <v>6.62</v>
      </c>
      <c r="AY61" s="37">
        <f>AVERAGE(Table2734[[#This Row],[PERSONAL FREEDOM]:[ECONOMIC FREEDOM]])</f>
        <v>6.8387875138888887</v>
      </c>
      <c r="AZ61" s="38">
        <f t="shared" si="16"/>
        <v>84</v>
      </c>
      <c r="BA61" s="20">
        <f t="shared" si="17"/>
        <v>6.84</v>
      </c>
      <c r="BB61" s="35">
        <f>Table2734[[#This Row],[1 Rule of Law]]</f>
        <v>3.6491889999999998</v>
      </c>
      <c r="BC61" s="35">
        <f>Table2734[[#This Row],[2 Security &amp; Safety]]</f>
        <v>7.5644444444444447</v>
      </c>
      <c r="BD61" s="35">
        <f t="shared" si="18"/>
        <v>8.5083333333333329</v>
      </c>
    </row>
    <row r="62" spans="1:56" ht="15" customHeight="1" x14ac:dyDescent="0.2">
      <c r="A62" s="32" t="s">
        <v>140</v>
      </c>
      <c r="B62" s="33" t="s">
        <v>49</v>
      </c>
      <c r="C62" s="33" t="s">
        <v>49</v>
      </c>
      <c r="D62" s="33" t="s">
        <v>49</v>
      </c>
      <c r="E62" s="33">
        <v>4.3021959999999995</v>
      </c>
      <c r="F62" s="33">
        <v>0</v>
      </c>
      <c r="G62" s="33">
        <v>5</v>
      </c>
      <c r="H62" s="33">
        <v>10</v>
      </c>
      <c r="I62" s="33">
        <v>5</v>
      </c>
      <c r="J62" s="33">
        <v>9.9142734933598611</v>
      </c>
      <c r="K62" s="33">
        <v>10</v>
      </c>
      <c r="L62" s="33">
        <f>AVERAGE(Table2734[[#This Row],[2Bi Disappearance]:[2Bv Terrorism Injured ]])</f>
        <v>7.9828546986719715</v>
      </c>
      <c r="M62" s="33">
        <v>10</v>
      </c>
      <c r="N62" s="33">
        <v>10</v>
      </c>
      <c r="O62" s="34">
        <v>7.5</v>
      </c>
      <c r="P62" s="34">
        <f>AVERAGE(Table2734[[#This Row],[2Ci Female Genital Mutilation]:[2Ciii Equal Inheritance Rights]])</f>
        <v>9.1666666666666661</v>
      </c>
      <c r="Q62" s="33">
        <f t="shared" si="11"/>
        <v>5.7165071217795456</v>
      </c>
      <c r="R62" s="33">
        <v>10</v>
      </c>
      <c r="S62" s="33">
        <v>5</v>
      </c>
      <c r="T62" s="33">
        <v>5</v>
      </c>
      <c r="U62" s="33">
        <f t="shared" si="12"/>
        <v>6.666666666666667</v>
      </c>
      <c r="V62" s="33">
        <v>5</v>
      </c>
      <c r="W62" s="33">
        <v>7.5</v>
      </c>
      <c r="X62" s="33">
        <f>AVERAGE(Table2734[[#This Row],[4A Freedom to establish religious organizations]:[4B Autonomy of religious organizations]])</f>
        <v>6.25</v>
      </c>
      <c r="Y62" s="33">
        <v>7.5</v>
      </c>
      <c r="Z62" s="33">
        <v>7.5</v>
      </c>
      <c r="AA62" s="33">
        <v>7.5</v>
      </c>
      <c r="AB62" s="33">
        <v>7.5</v>
      </c>
      <c r="AC62" s="33">
        <v>7.5</v>
      </c>
      <c r="AD62" s="33">
        <f>AVERAGE(Table2734[[#This Row],[5Ci Political parties]:[5Ciii Educational, sporting and cultural organizations]])</f>
        <v>7.5</v>
      </c>
      <c r="AE62" s="33">
        <v>5</v>
      </c>
      <c r="AF62" s="33">
        <v>5</v>
      </c>
      <c r="AG62" s="33">
        <v>5</v>
      </c>
      <c r="AH62" s="33">
        <f>AVERAGE(Table2734[[#This Row],[5Di Political parties]:[5Diii Educational, sporting and cultural organizations5]])</f>
        <v>5</v>
      </c>
      <c r="AI62" s="33">
        <f t="shared" si="19"/>
        <v>6.875</v>
      </c>
      <c r="AJ62" s="33">
        <v>0</v>
      </c>
      <c r="AK62" s="34">
        <v>4.333333333333333</v>
      </c>
      <c r="AL62" s="34">
        <v>2.5</v>
      </c>
      <c r="AM62" s="34">
        <v>7.5</v>
      </c>
      <c r="AN62" s="34">
        <v>7.5</v>
      </c>
      <c r="AO62" s="34">
        <f>AVERAGE(Table2734[[#This Row],[6Di Access to foreign television (cable/ satellite)]:[6Dii Access to foreign newspapers]])</f>
        <v>7.5</v>
      </c>
      <c r="AP62" s="34">
        <v>7.5</v>
      </c>
      <c r="AQ62" s="33">
        <f t="shared" si="13"/>
        <v>4.3666666666666663</v>
      </c>
      <c r="AR62" s="33">
        <v>7.5</v>
      </c>
      <c r="AS62" s="33">
        <v>10</v>
      </c>
      <c r="AT62" s="33">
        <v>10</v>
      </c>
      <c r="AU62" s="33">
        <f>AVERAGE(AS62:AT62)</f>
        <v>10</v>
      </c>
      <c r="AV62" s="33">
        <f t="shared" si="15"/>
        <v>8.75</v>
      </c>
      <c r="AW62" s="35">
        <f>AVERAGE(Table2734[[#This Row],[RULE OF LAW]],Table2734[[#This Row],[SECURITY &amp; SAFETY]],Table2734[[#This Row],[PERSONAL FREEDOM (minus S&amp;S and RoL)]],Table2734[[#This Row],[PERSONAL FREEDOM (minus S&amp;S and RoL)]])</f>
        <v>5.7955091137782198</v>
      </c>
      <c r="AX62" s="36">
        <v>7.33</v>
      </c>
      <c r="AY62" s="37">
        <f>AVERAGE(Table2734[[#This Row],[PERSONAL FREEDOM]:[ECONOMIC FREEDOM]])</f>
        <v>6.5627545568891099</v>
      </c>
      <c r="AZ62" s="38">
        <f t="shared" si="16"/>
        <v>102</v>
      </c>
      <c r="BA62" s="20">
        <f t="shared" si="17"/>
        <v>6.56</v>
      </c>
      <c r="BB62" s="35">
        <f>Table2734[[#This Row],[1 Rule of Law]]</f>
        <v>4.3021959999999995</v>
      </c>
      <c r="BC62" s="35">
        <f>Table2734[[#This Row],[2 Security &amp; Safety]]</f>
        <v>5.7165071217795456</v>
      </c>
      <c r="BD62" s="35">
        <f t="shared" si="18"/>
        <v>6.5816666666666661</v>
      </c>
    </row>
    <row r="63" spans="1:56" ht="15" customHeight="1" x14ac:dyDescent="0.2">
      <c r="A63" s="32" t="s">
        <v>220</v>
      </c>
      <c r="B63" s="33">
        <v>7.9333333333333336</v>
      </c>
      <c r="C63" s="33">
        <v>7.0554187151178933</v>
      </c>
      <c r="D63" s="33">
        <v>7.6096427273421323</v>
      </c>
      <c r="E63" s="33">
        <v>7.5</v>
      </c>
      <c r="F63" s="33">
        <v>9.92</v>
      </c>
      <c r="G63" s="33" t="s">
        <v>49</v>
      </c>
      <c r="H63" s="33">
        <v>10</v>
      </c>
      <c r="I63" s="33" t="s">
        <v>49</v>
      </c>
      <c r="J63" s="33">
        <v>10</v>
      </c>
      <c r="K63" s="33">
        <v>10</v>
      </c>
      <c r="L63" s="33">
        <f>AVERAGE(Table2734[[#This Row],[2Bi Disappearance]:[2Bv Terrorism Injured ]])</f>
        <v>10</v>
      </c>
      <c r="M63" s="33">
        <v>10</v>
      </c>
      <c r="N63" s="33">
        <v>7.5</v>
      </c>
      <c r="O63" s="34">
        <v>10</v>
      </c>
      <c r="P63" s="34">
        <f>AVERAGE(Table2734[[#This Row],[2Ci Female Genital Mutilation]:[2Ciii Equal Inheritance Rights]])</f>
        <v>9.1666666666666661</v>
      </c>
      <c r="Q63" s="33">
        <f t="shared" si="11"/>
        <v>9.6955555555555559</v>
      </c>
      <c r="R63" s="33" t="s">
        <v>49</v>
      </c>
      <c r="S63" s="33" t="s">
        <v>49</v>
      </c>
      <c r="T63" s="33">
        <v>10</v>
      </c>
      <c r="U63" s="33">
        <f t="shared" si="12"/>
        <v>10</v>
      </c>
      <c r="V63" s="33">
        <v>10</v>
      </c>
      <c r="W63" s="33">
        <v>10</v>
      </c>
      <c r="X63" s="33">
        <f>AVERAGE(Table2734[[#This Row],[4A Freedom to establish religious organizations]:[4B Autonomy of religious organizations]])</f>
        <v>10</v>
      </c>
      <c r="Y63" s="33">
        <v>10</v>
      </c>
      <c r="Z63" s="33">
        <v>10</v>
      </c>
      <c r="AA63" s="33">
        <v>7.5</v>
      </c>
      <c r="AB63" s="33">
        <v>10</v>
      </c>
      <c r="AC63" s="33">
        <v>10</v>
      </c>
      <c r="AD63" s="33">
        <f>AVERAGE(Table2734[[#This Row],[5Ci Political parties]:[5Ciii Educational, sporting and cultural organizations]])</f>
        <v>9.1666666666666661</v>
      </c>
      <c r="AE63" s="33">
        <v>10</v>
      </c>
      <c r="AF63" s="33">
        <v>10</v>
      </c>
      <c r="AG63" s="33">
        <v>10</v>
      </c>
      <c r="AH63" s="33">
        <f>AVERAGE(Table2734[[#This Row],[5Di Political parties]:[5Diii Educational, sporting and cultural organizations5]])</f>
        <v>10</v>
      </c>
      <c r="AI63" s="33">
        <f t="shared" si="19"/>
        <v>9.7916666666666661</v>
      </c>
      <c r="AJ63" s="33">
        <v>10</v>
      </c>
      <c r="AK63" s="34">
        <v>6.333333333333333</v>
      </c>
      <c r="AL63" s="34">
        <v>6.75</v>
      </c>
      <c r="AM63" s="34">
        <v>10</v>
      </c>
      <c r="AN63" s="34">
        <v>10</v>
      </c>
      <c r="AO63" s="34">
        <f>AVERAGE(Table2734[[#This Row],[6Di Access to foreign television (cable/ satellite)]:[6Dii Access to foreign newspapers]])</f>
        <v>10</v>
      </c>
      <c r="AP63" s="34">
        <v>10</v>
      </c>
      <c r="AQ63" s="33">
        <f t="shared" si="13"/>
        <v>8.6166666666666654</v>
      </c>
      <c r="AR63" s="33">
        <v>10</v>
      </c>
      <c r="AS63" s="33">
        <v>10</v>
      </c>
      <c r="AT63" s="33">
        <v>10</v>
      </c>
      <c r="AU63" s="33" t="s">
        <v>49</v>
      </c>
      <c r="AV63" s="33">
        <f t="shared" si="15"/>
        <v>10</v>
      </c>
      <c r="AW63" s="35">
        <f>AVERAGE(Table2734[[#This Row],[RULE OF LAW]],Table2734[[#This Row],[SECURITY &amp; SAFETY]],Table2734[[#This Row],[PERSONAL FREEDOM (minus S&amp;S and RoL)]],Table2734[[#This Row],[PERSONAL FREEDOM (minus S&amp;S and RoL)]])</f>
        <v>9.1397222222222219</v>
      </c>
      <c r="AX63" s="36">
        <v>8.92</v>
      </c>
      <c r="AY63" s="37">
        <f>AVERAGE(Table2734[[#This Row],[PERSONAL FREEDOM]:[ECONOMIC FREEDOM]])</f>
        <v>9.02986111111111</v>
      </c>
      <c r="AZ63" s="38">
        <f t="shared" si="16"/>
        <v>1</v>
      </c>
      <c r="BA63" s="20">
        <f t="shared" si="17"/>
        <v>9.0299999999999994</v>
      </c>
      <c r="BB63" s="35">
        <f>Table2734[[#This Row],[1 Rule of Law]]</f>
        <v>7.5</v>
      </c>
      <c r="BC63" s="35">
        <f>Table2734[[#This Row],[2 Security &amp; Safety]]</f>
        <v>9.6955555555555559</v>
      </c>
      <c r="BD63" s="35">
        <f t="shared" si="18"/>
        <v>9.6816666666666666</v>
      </c>
    </row>
    <row r="64" spans="1:56" ht="15" customHeight="1" x14ac:dyDescent="0.2">
      <c r="A64" s="32" t="s">
        <v>85</v>
      </c>
      <c r="B64" s="33">
        <v>7.4333333333333327</v>
      </c>
      <c r="C64" s="33">
        <v>5.5082067566457926</v>
      </c>
      <c r="D64" s="33">
        <v>6.3894858720457091</v>
      </c>
      <c r="E64" s="33">
        <v>6.4</v>
      </c>
      <c r="F64" s="33">
        <v>9.4400000000000013</v>
      </c>
      <c r="G64" s="33">
        <v>10</v>
      </c>
      <c r="H64" s="33">
        <v>10</v>
      </c>
      <c r="I64" s="33">
        <v>7.5</v>
      </c>
      <c r="J64" s="33">
        <v>10</v>
      </c>
      <c r="K64" s="33">
        <v>10</v>
      </c>
      <c r="L64" s="33">
        <f>AVERAGE(Table2734[[#This Row],[2Bi Disappearance]:[2Bv Terrorism Injured ]])</f>
        <v>9.5</v>
      </c>
      <c r="M64" s="33">
        <v>9.5</v>
      </c>
      <c r="N64" s="33">
        <v>10</v>
      </c>
      <c r="O64" s="34">
        <v>10</v>
      </c>
      <c r="P64" s="34">
        <f>AVERAGE(Table2734[[#This Row],[2Ci Female Genital Mutilation]:[2Ciii Equal Inheritance Rights]])</f>
        <v>9.8333333333333339</v>
      </c>
      <c r="Q64" s="33">
        <f t="shared" si="11"/>
        <v>9.5911111111111111</v>
      </c>
      <c r="R64" s="33">
        <v>10</v>
      </c>
      <c r="S64" s="33">
        <v>10</v>
      </c>
      <c r="T64" s="33">
        <v>10</v>
      </c>
      <c r="U64" s="33">
        <f t="shared" si="12"/>
        <v>10</v>
      </c>
      <c r="V64" s="33">
        <v>10</v>
      </c>
      <c r="W64" s="33">
        <v>7.5</v>
      </c>
      <c r="X64" s="33">
        <f>AVERAGE(Table2734[[#This Row],[4A Freedom to establish religious organizations]:[4B Autonomy of religious organizations]])</f>
        <v>8.75</v>
      </c>
      <c r="Y64" s="33">
        <v>10</v>
      </c>
      <c r="Z64" s="33">
        <v>10</v>
      </c>
      <c r="AA64" s="33">
        <v>7.5</v>
      </c>
      <c r="AB64" s="33">
        <v>7.5</v>
      </c>
      <c r="AC64" s="33">
        <v>7.5</v>
      </c>
      <c r="AD64" s="33">
        <f>AVERAGE(Table2734[[#This Row],[5Ci Political parties]:[5Ciii Educational, sporting and cultural organizations]])</f>
        <v>7.5</v>
      </c>
      <c r="AE64" s="33">
        <v>10</v>
      </c>
      <c r="AF64" s="33">
        <v>10</v>
      </c>
      <c r="AG64" s="33">
        <v>10</v>
      </c>
      <c r="AH64" s="33">
        <f>AVERAGE(Table2734[[#This Row],[5Di Political parties]:[5Diii Educational, sporting and cultural organizations5]])</f>
        <v>10</v>
      </c>
      <c r="AI64" s="33">
        <f t="shared" si="19"/>
        <v>9.375</v>
      </c>
      <c r="AJ64" s="33">
        <v>10</v>
      </c>
      <c r="AK64" s="34">
        <v>6</v>
      </c>
      <c r="AL64" s="34">
        <v>6.75</v>
      </c>
      <c r="AM64" s="34">
        <v>10</v>
      </c>
      <c r="AN64" s="34">
        <v>10</v>
      </c>
      <c r="AO64" s="34">
        <f>AVERAGE(Table2734[[#This Row],[6Di Access to foreign television (cable/ satellite)]:[6Dii Access to foreign newspapers]])</f>
        <v>10</v>
      </c>
      <c r="AP64" s="34">
        <v>10</v>
      </c>
      <c r="AQ64" s="33">
        <f t="shared" si="13"/>
        <v>8.5500000000000007</v>
      </c>
      <c r="AR64" s="33">
        <v>10</v>
      </c>
      <c r="AS64" s="33">
        <v>10</v>
      </c>
      <c r="AT64" s="33">
        <v>10</v>
      </c>
      <c r="AU64" s="33">
        <f t="shared" ref="AU64:AU95" si="20">AVERAGE(AS64:AT64)</f>
        <v>10</v>
      </c>
      <c r="AV64" s="33">
        <f t="shared" si="15"/>
        <v>10</v>
      </c>
      <c r="AW64" s="35">
        <f>AVERAGE(Table2734[[#This Row],[RULE OF LAW]],Table2734[[#This Row],[SECURITY &amp; SAFETY]],Table2734[[#This Row],[PERSONAL FREEDOM (minus S&amp;S and RoL)]],Table2734[[#This Row],[PERSONAL FREEDOM (minus S&amp;S and RoL)]])</f>
        <v>8.6652777777777779</v>
      </c>
      <c r="AX64" s="36">
        <v>7.36</v>
      </c>
      <c r="AY64" s="37">
        <f>AVERAGE(Table2734[[#This Row],[PERSONAL FREEDOM]:[ECONOMIC FREEDOM]])</f>
        <v>8.0126388888888886</v>
      </c>
      <c r="AZ64" s="38">
        <f t="shared" si="16"/>
        <v>37</v>
      </c>
      <c r="BA64" s="20">
        <f t="shared" si="17"/>
        <v>8.01</v>
      </c>
      <c r="BB64" s="35">
        <f>Table2734[[#This Row],[1 Rule of Law]]</f>
        <v>6.4</v>
      </c>
      <c r="BC64" s="35">
        <f>Table2734[[#This Row],[2 Security &amp; Safety]]</f>
        <v>9.5911111111111111</v>
      </c>
      <c r="BD64" s="35">
        <f t="shared" si="18"/>
        <v>9.3349999999999991</v>
      </c>
    </row>
    <row r="65" spans="1:56" ht="15" customHeight="1" x14ac:dyDescent="0.2">
      <c r="A65" s="32" t="s">
        <v>78</v>
      </c>
      <c r="B65" s="33" t="s">
        <v>49</v>
      </c>
      <c r="C65" s="33" t="s">
        <v>49</v>
      </c>
      <c r="D65" s="33" t="s">
        <v>49</v>
      </c>
      <c r="E65" s="33">
        <v>7.7984989999999996</v>
      </c>
      <c r="F65" s="33">
        <v>9.64</v>
      </c>
      <c r="G65" s="33">
        <v>10</v>
      </c>
      <c r="H65" s="33">
        <v>10</v>
      </c>
      <c r="I65" s="33">
        <v>10</v>
      </c>
      <c r="J65" s="33">
        <v>10</v>
      </c>
      <c r="K65" s="33">
        <v>10</v>
      </c>
      <c r="L65" s="33">
        <f>AVERAGE(Table2734[[#This Row],[2Bi Disappearance]:[2Bv Terrorism Injured ]])</f>
        <v>10</v>
      </c>
      <c r="M65" s="33" t="s">
        <v>49</v>
      </c>
      <c r="N65" s="33">
        <v>10</v>
      </c>
      <c r="O65" s="34">
        <v>10</v>
      </c>
      <c r="P65" s="34">
        <f>AVERAGE(Table2734[[#This Row],[2Ci Female Genital Mutilation]:[2Ciii Equal Inheritance Rights]])</f>
        <v>10</v>
      </c>
      <c r="Q65" s="33">
        <f t="shared" si="11"/>
        <v>9.8800000000000008</v>
      </c>
      <c r="R65" s="33">
        <v>10</v>
      </c>
      <c r="S65" s="33">
        <v>10</v>
      </c>
      <c r="T65" s="33">
        <v>10</v>
      </c>
      <c r="U65" s="33">
        <f t="shared" si="12"/>
        <v>10</v>
      </c>
      <c r="V65" s="33">
        <v>10</v>
      </c>
      <c r="W65" s="33">
        <v>10</v>
      </c>
      <c r="X65" s="33">
        <f>AVERAGE(Table2734[[#This Row],[4A Freedom to establish religious organizations]:[4B Autonomy of religious organizations]])</f>
        <v>10</v>
      </c>
      <c r="Y65" s="33">
        <v>10</v>
      </c>
      <c r="Z65" s="33">
        <v>10</v>
      </c>
      <c r="AA65" s="33">
        <v>10</v>
      </c>
      <c r="AB65" s="33">
        <v>10</v>
      </c>
      <c r="AC65" s="33">
        <v>10</v>
      </c>
      <c r="AD65" s="33">
        <f>AVERAGE(Table2734[[#This Row],[5Ci Political parties]:[5Ciii Educational, sporting and cultural organizations]])</f>
        <v>10</v>
      </c>
      <c r="AE65" s="33">
        <v>10</v>
      </c>
      <c r="AF65" s="33">
        <v>10</v>
      </c>
      <c r="AG65" s="33">
        <v>10</v>
      </c>
      <c r="AH65" s="33">
        <f>AVERAGE(Table2734[[#This Row],[5Di Political parties]:[5Diii Educational, sporting and cultural organizations5]])</f>
        <v>10</v>
      </c>
      <c r="AI65" s="33">
        <f t="shared" si="19"/>
        <v>10</v>
      </c>
      <c r="AJ65" s="33">
        <v>10</v>
      </c>
      <c r="AK65" s="34">
        <v>9</v>
      </c>
      <c r="AL65" s="34">
        <v>8.75</v>
      </c>
      <c r="AM65" s="34">
        <v>10</v>
      </c>
      <c r="AN65" s="34">
        <v>10</v>
      </c>
      <c r="AO65" s="34">
        <f>AVERAGE(Table2734[[#This Row],[6Di Access to foreign television (cable/ satellite)]:[6Dii Access to foreign newspapers]])</f>
        <v>10</v>
      </c>
      <c r="AP65" s="34">
        <v>10</v>
      </c>
      <c r="AQ65" s="33">
        <f t="shared" si="13"/>
        <v>9.5500000000000007</v>
      </c>
      <c r="AR65" s="33">
        <v>10</v>
      </c>
      <c r="AS65" s="33">
        <v>10</v>
      </c>
      <c r="AT65" s="33">
        <v>10</v>
      </c>
      <c r="AU65" s="33">
        <f t="shared" si="20"/>
        <v>10</v>
      </c>
      <c r="AV65" s="33">
        <f t="shared" si="15"/>
        <v>10</v>
      </c>
      <c r="AW65" s="35">
        <f>AVERAGE(Table2734[[#This Row],[RULE OF LAW]],Table2734[[#This Row],[SECURITY &amp; SAFETY]],Table2734[[#This Row],[PERSONAL FREEDOM (minus S&amp;S and RoL)]],Table2734[[#This Row],[PERSONAL FREEDOM (minus S&amp;S and RoL)]])</f>
        <v>9.3746247500000006</v>
      </c>
      <c r="AX65" s="36">
        <v>6.76</v>
      </c>
      <c r="AY65" s="37">
        <f>AVERAGE(Table2734[[#This Row],[PERSONAL FREEDOM]:[ECONOMIC FREEDOM]])</f>
        <v>8.0673123750000002</v>
      </c>
      <c r="AZ65" s="38">
        <f t="shared" si="16"/>
        <v>32</v>
      </c>
      <c r="BA65" s="20">
        <f t="shared" si="17"/>
        <v>8.07</v>
      </c>
      <c r="BB65" s="35">
        <f>Table2734[[#This Row],[1 Rule of Law]]</f>
        <v>7.7984989999999996</v>
      </c>
      <c r="BC65" s="35">
        <f>Table2734[[#This Row],[2 Security &amp; Safety]]</f>
        <v>9.8800000000000008</v>
      </c>
      <c r="BD65" s="35">
        <f t="shared" si="18"/>
        <v>9.91</v>
      </c>
    </row>
    <row r="66" spans="1:56" ht="15" customHeight="1" x14ac:dyDescent="0.2">
      <c r="A66" s="32" t="s">
        <v>126</v>
      </c>
      <c r="B66" s="33">
        <v>4.1333333333333329</v>
      </c>
      <c r="C66" s="33">
        <v>4.4613487474779037</v>
      </c>
      <c r="D66" s="33">
        <v>4.39657076566803</v>
      </c>
      <c r="E66" s="33">
        <v>4.3</v>
      </c>
      <c r="F66" s="33">
        <v>8.56</v>
      </c>
      <c r="G66" s="33">
        <v>0</v>
      </c>
      <c r="H66" s="33">
        <v>9.733249350865492</v>
      </c>
      <c r="I66" s="33">
        <v>5</v>
      </c>
      <c r="J66" s="33">
        <v>9.8687036779495756</v>
      </c>
      <c r="K66" s="33">
        <v>9.8815876413607597</v>
      </c>
      <c r="L66" s="33">
        <f>AVERAGE(Table2734[[#This Row],[2Bi Disappearance]:[2Bv Terrorism Injured ]])</f>
        <v>6.8967081340351655</v>
      </c>
      <c r="M66" s="33">
        <v>10</v>
      </c>
      <c r="N66" s="33">
        <v>2.5</v>
      </c>
      <c r="O66" s="34">
        <v>5</v>
      </c>
      <c r="P66" s="34">
        <f>AVERAGE(Table2734[[#This Row],[2Ci Female Genital Mutilation]:[2Ciii Equal Inheritance Rights]])</f>
        <v>5.833333333333333</v>
      </c>
      <c r="Q66" s="33">
        <f t="shared" ref="Q66:Q97" si="21">AVERAGE(F66,L66,P66)</f>
        <v>7.096680489122833</v>
      </c>
      <c r="R66" s="33">
        <v>10</v>
      </c>
      <c r="S66" s="33">
        <v>5</v>
      </c>
      <c r="T66" s="33">
        <v>10</v>
      </c>
      <c r="U66" s="33">
        <f t="shared" ref="U66:U97" si="22">AVERAGE(R66:T66)</f>
        <v>8.3333333333333339</v>
      </c>
      <c r="V66" s="33">
        <v>10</v>
      </c>
      <c r="W66" s="33">
        <v>10</v>
      </c>
      <c r="X66" s="33">
        <f>AVERAGE(Table2734[[#This Row],[4A Freedom to establish religious organizations]:[4B Autonomy of religious organizations]])</f>
        <v>10</v>
      </c>
      <c r="Y66" s="33">
        <v>10</v>
      </c>
      <c r="Z66" s="33">
        <v>10</v>
      </c>
      <c r="AA66" s="33">
        <v>10</v>
      </c>
      <c r="AB66" s="33">
        <v>10</v>
      </c>
      <c r="AC66" s="33">
        <v>10</v>
      </c>
      <c r="AD66" s="33">
        <f>AVERAGE(Table2734[[#This Row],[5Ci Political parties]:[5Ciii Educational, sporting and cultural organizations]])</f>
        <v>10</v>
      </c>
      <c r="AE66" s="33">
        <v>10</v>
      </c>
      <c r="AF66" s="33">
        <v>7.5</v>
      </c>
      <c r="AG66" s="33">
        <v>10</v>
      </c>
      <c r="AH66" s="33">
        <f>AVERAGE(Table2734[[#This Row],[5Di Political parties]:[5Diii Educational, sporting and cultural organizations5]])</f>
        <v>9.1666666666666661</v>
      </c>
      <c r="AI66" s="33">
        <f t="shared" si="19"/>
        <v>9.7916666666666661</v>
      </c>
      <c r="AJ66" s="33">
        <v>9.836220804095106</v>
      </c>
      <c r="AK66" s="34">
        <v>7</v>
      </c>
      <c r="AL66" s="34">
        <v>5.25</v>
      </c>
      <c r="AM66" s="34">
        <v>7.5</v>
      </c>
      <c r="AN66" s="34">
        <v>5</v>
      </c>
      <c r="AO66" s="34">
        <f>AVERAGE(Table2734[[#This Row],[6Di Access to foreign television (cable/ satellite)]:[6Dii Access to foreign newspapers]])</f>
        <v>6.25</v>
      </c>
      <c r="AP66" s="34">
        <v>10</v>
      </c>
      <c r="AQ66" s="33">
        <f t="shared" ref="AQ66:AQ97" si="23">AVERAGE(AJ66:AL66,AO66:AP66)</f>
        <v>7.6672441608190214</v>
      </c>
      <c r="AR66" s="33">
        <v>10</v>
      </c>
      <c r="AS66" s="33">
        <v>10</v>
      </c>
      <c r="AT66" s="33">
        <v>10</v>
      </c>
      <c r="AU66" s="33">
        <f t="shared" si="20"/>
        <v>10</v>
      </c>
      <c r="AV66" s="33">
        <f t="shared" ref="AV66:AV97" si="24">AVERAGE(AR66,AU66)</f>
        <v>10</v>
      </c>
      <c r="AW66" s="35">
        <f>AVERAGE(Table2734[[#This Row],[RULE OF LAW]],Table2734[[#This Row],[SECURITY &amp; SAFETY]],Table2734[[#This Row],[PERSONAL FREEDOM (minus S&amp;S and RoL)]],Table2734[[#This Row],[PERSONAL FREEDOM (minus S&amp;S and RoL)]])</f>
        <v>7.4283945383626104</v>
      </c>
      <c r="AX66" s="36">
        <v>6.6</v>
      </c>
      <c r="AY66" s="37">
        <f>AVERAGE(Table2734[[#This Row],[PERSONAL FREEDOM]:[ECONOMIC FREEDOM]])</f>
        <v>7.014197269181305</v>
      </c>
      <c r="AZ66" s="38">
        <f t="shared" ref="AZ66:AZ97" si="25">RANK(BA66,$BA$2:$BA$154)</f>
        <v>70</v>
      </c>
      <c r="BA66" s="20">
        <f t="shared" ref="BA66:BA97" si="26">ROUND(AY66, 2)</f>
        <v>7.01</v>
      </c>
      <c r="BB66" s="35">
        <f>Table2734[[#This Row],[1 Rule of Law]]</f>
        <v>4.3</v>
      </c>
      <c r="BC66" s="35">
        <f>Table2734[[#This Row],[2 Security &amp; Safety]]</f>
        <v>7.096680489122833</v>
      </c>
      <c r="BD66" s="35">
        <f t="shared" ref="BD66:BD97" si="27">AVERAGE(AQ66,U66,AI66,AV66,X66)</f>
        <v>9.1584488321638045</v>
      </c>
    </row>
    <row r="67" spans="1:56" ht="15" customHeight="1" x14ac:dyDescent="0.2">
      <c r="A67" s="32" t="s">
        <v>129</v>
      </c>
      <c r="B67" s="33">
        <v>4.4666666666666659</v>
      </c>
      <c r="C67" s="33">
        <v>4.9487716783948414</v>
      </c>
      <c r="D67" s="33">
        <v>4.4654498758171526</v>
      </c>
      <c r="E67" s="33">
        <v>4.6000000000000005</v>
      </c>
      <c r="F67" s="33">
        <v>9.76</v>
      </c>
      <c r="G67" s="33">
        <v>10</v>
      </c>
      <c r="H67" s="33">
        <v>10</v>
      </c>
      <c r="I67" s="33">
        <v>7.5</v>
      </c>
      <c r="J67" s="33">
        <v>9.9726553656734573</v>
      </c>
      <c r="K67" s="33">
        <v>9.9425762679142604</v>
      </c>
      <c r="L67" s="33">
        <f>AVERAGE(Table2734[[#This Row],[2Bi Disappearance]:[2Bv Terrorism Injured ]])</f>
        <v>9.4830463267175453</v>
      </c>
      <c r="M67" s="33">
        <v>10</v>
      </c>
      <c r="N67" s="33">
        <v>10</v>
      </c>
      <c r="O67" s="34">
        <v>5</v>
      </c>
      <c r="P67" s="34">
        <f>AVERAGE(Table2734[[#This Row],[2Ci Female Genital Mutilation]:[2Ciii Equal Inheritance Rights]])</f>
        <v>8.3333333333333339</v>
      </c>
      <c r="Q67" s="33">
        <f t="shared" si="21"/>
        <v>9.1921265533502936</v>
      </c>
      <c r="R67" s="33">
        <v>10</v>
      </c>
      <c r="S67" s="33">
        <v>5</v>
      </c>
      <c r="T67" s="33">
        <v>5</v>
      </c>
      <c r="U67" s="33">
        <f t="shared" si="22"/>
        <v>6.666666666666667</v>
      </c>
      <c r="V67" s="33">
        <v>7.5</v>
      </c>
      <c r="W67" s="33">
        <v>10</v>
      </c>
      <c r="X67" s="33">
        <f>AVERAGE(Table2734[[#This Row],[4A Freedom to establish religious organizations]:[4B Autonomy of religious organizations]])</f>
        <v>8.75</v>
      </c>
      <c r="Y67" s="33">
        <v>10</v>
      </c>
      <c r="Z67" s="33">
        <v>10</v>
      </c>
      <c r="AA67" s="33">
        <v>7.5</v>
      </c>
      <c r="AB67" s="33">
        <v>7.5</v>
      </c>
      <c r="AC67" s="33">
        <v>7.5</v>
      </c>
      <c r="AD67" s="33">
        <f>AVERAGE(Table2734[[#This Row],[5Ci Political parties]:[5Ciii Educational, sporting and cultural organizations]])</f>
        <v>7.5</v>
      </c>
      <c r="AE67" s="33">
        <v>10</v>
      </c>
      <c r="AF67" s="33">
        <v>7.5</v>
      </c>
      <c r="AG67" s="33">
        <v>10</v>
      </c>
      <c r="AH67" s="33">
        <f>AVERAGE(Table2734[[#This Row],[5Di Political parties]:[5Diii Educational, sporting and cultural organizations5]])</f>
        <v>9.1666666666666661</v>
      </c>
      <c r="AI67" s="33">
        <f t="shared" si="19"/>
        <v>9.1666666666666661</v>
      </c>
      <c r="AJ67" s="33">
        <v>10</v>
      </c>
      <c r="AK67" s="34">
        <v>4.666666666666667</v>
      </c>
      <c r="AL67" s="34">
        <v>5.5</v>
      </c>
      <c r="AM67" s="34">
        <v>10</v>
      </c>
      <c r="AN67" s="34">
        <v>7.5</v>
      </c>
      <c r="AO67" s="34">
        <f>AVERAGE(Table2734[[#This Row],[6Di Access to foreign television (cable/ satellite)]:[6Dii Access to foreign newspapers]])</f>
        <v>8.75</v>
      </c>
      <c r="AP67" s="34">
        <v>7.5</v>
      </c>
      <c r="AQ67" s="33">
        <f t="shared" si="23"/>
        <v>7.2833333333333341</v>
      </c>
      <c r="AR67" s="33">
        <v>5</v>
      </c>
      <c r="AS67" s="33">
        <v>5</v>
      </c>
      <c r="AT67" s="33">
        <v>5</v>
      </c>
      <c r="AU67" s="33">
        <f t="shared" si="20"/>
        <v>5</v>
      </c>
      <c r="AV67" s="33">
        <f t="shared" si="24"/>
        <v>5</v>
      </c>
      <c r="AW67" s="35">
        <f>AVERAGE(Table2734[[#This Row],[RULE OF LAW]],Table2734[[#This Row],[SECURITY &amp; SAFETY]],Table2734[[#This Row],[PERSONAL FREEDOM (minus S&amp;S and RoL)]],Table2734[[#This Row],[PERSONAL FREEDOM (minus S&amp;S and RoL)]])</f>
        <v>7.1346983050042407</v>
      </c>
      <c r="AX67" s="36">
        <v>6.91</v>
      </c>
      <c r="AY67" s="37">
        <f>AVERAGE(Table2734[[#This Row],[PERSONAL FREEDOM]:[ECONOMIC FREEDOM]])</f>
        <v>7.0223491525021204</v>
      </c>
      <c r="AZ67" s="38">
        <f t="shared" si="25"/>
        <v>68</v>
      </c>
      <c r="BA67" s="20">
        <f t="shared" si="26"/>
        <v>7.02</v>
      </c>
      <c r="BB67" s="35">
        <f>Table2734[[#This Row],[1 Rule of Law]]</f>
        <v>4.6000000000000005</v>
      </c>
      <c r="BC67" s="35">
        <f>Table2734[[#This Row],[2 Security &amp; Safety]]</f>
        <v>9.1921265533502936</v>
      </c>
      <c r="BD67" s="35">
        <f t="shared" si="27"/>
        <v>7.3733333333333331</v>
      </c>
    </row>
    <row r="68" spans="1:56" ht="15" customHeight="1" x14ac:dyDescent="0.2">
      <c r="A68" s="32" t="s">
        <v>206</v>
      </c>
      <c r="B68" s="33">
        <v>2.2000000000000002</v>
      </c>
      <c r="C68" s="33">
        <v>6.2400339041280439</v>
      </c>
      <c r="D68" s="33">
        <v>4.4997929490185484</v>
      </c>
      <c r="E68" s="33">
        <v>4.3</v>
      </c>
      <c r="F68" s="33">
        <v>8.36</v>
      </c>
      <c r="G68" s="33">
        <v>0</v>
      </c>
      <c r="H68" s="33">
        <v>9.0321419685980455</v>
      </c>
      <c r="I68" s="33">
        <v>2.5</v>
      </c>
      <c r="J68" s="33">
        <v>9.9204500248162777</v>
      </c>
      <c r="K68" s="33">
        <v>9.965528344087053</v>
      </c>
      <c r="L68" s="33">
        <f>AVERAGE(Table2734[[#This Row],[2Bi Disappearance]:[2Bv Terrorism Injured ]])</f>
        <v>6.2836240675002752</v>
      </c>
      <c r="M68" s="33">
        <v>10</v>
      </c>
      <c r="N68" s="33">
        <v>7.5</v>
      </c>
      <c r="O68" s="34">
        <v>2.5</v>
      </c>
      <c r="P68" s="34">
        <f>AVERAGE(Table2734[[#This Row],[2Ci Female Genital Mutilation]:[2Ciii Equal Inheritance Rights]])</f>
        <v>6.666666666666667</v>
      </c>
      <c r="Q68" s="33">
        <f t="shared" si="21"/>
        <v>7.1034302447223139</v>
      </c>
      <c r="R68" s="33">
        <v>0</v>
      </c>
      <c r="S68" s="33">
        <v>0</v>
      </c>
      <c r="T68" s="33">
        <v>0</v>
      </c>
      <c r="U68" s="33">
        <f t="shared" si="22"/>
        <v>0</v>
      </c>
      <c r="V68" s="33">
        <v>5</v>
      </c>
      <c r="W68" s="33">
        <v>5</v>
      </c>
      <c r="X68" s="33">
        <f>AVERAGE(Table2734[[#This Row],[4A Freedom to establish religious organizations]:[4B Autonomy of religious organizations]])</f>
        <v>5</v>
      </c>
      <c r="Y68" s="33">
        <v>5</v>
      </c>
      <c r="Z68" s="33">
        <v>2.5</v>
      </c>
      <c r="AA68" s="33">
        <v>2.5</v>
      </c>
      <c r="AB68" s="33">
        <v>2.5</v>
      </c>
      <c r="AC68" s="33">
        <v>2.5</v>
      </c>
      <c r="AD68" s="33">
        <f>AVERAGE(Table2734[[#This Row],[5Ci Political parties]:[5Ciii Educational, sporting and cultural organizations]])</f>
        <v>2.5</v>
      </c>
      <c r="AE68" s="33">
        <v>2.5</v>
      </c>
      <c r="AF68" s="33">
        <v>2.5</v>
      </c>
      <c r="AG68" s="33">
        <v>2.5</v>
      </c>
      <c r="AH68" s="33">
        <f>AVERAGE(Table2734[[#This Row],[5Di Political parties]:[5Diii Educational, sporting and cultural organizations5]])</f>
        <v>2.5</v>
      </c>
      <c r="AI68" s="33">
        <f t="shared" si="19"/>
        <v>3.125</v>
      </c>
      <c r="AJ68" s="33">
        <v>10</v>
      </c>
      <c r="AK68" s="34">
        <v>0</v>
      </c>
      <c r="AL68" s="34">
        <v>0.5</v>
      </c>
      <c r="AM68" s="34">
        <v>5</v>
      </c>
      <c r="AN68" s="34">
        <v>2.5</v>
      </c>
      <c r="AO68" s="34">
        <f>AVERAGE(Table2734[[#This Row],[6Di Access to foreign television (cable/ satellite)]:[6Dii Access to foreign newspapers]])</f>
        <v>3.75</v>
      </c>
      <c r="AP68" s="34">
        <v>2.5</v>
      </c>
      <c r="AQ68" s="33">
        <f t="shared" si="23"/>
        <v>3.35</v>
      </c>
      <c r="AR68" s="33">
        <v>0</v>
      </c>
      <c r="AS68" s="33">
        <v>0</v>
      </c>
      <c r="AT68" s="33">
        <v>0</v>
      </c>
      <c r="AU68" s="33">
        <f t="shared" si="20"/>
        <v>0</v>
      </c>
      <c r="AV68" s="33">
        <f t="shared" si="24"/>
        <v>0</v>
      </c>
      <c r="AW68" s="35">
        <f>AVERAGE(Table2734[[#This Row],[RULE OF LAW]],Table2734[[#This Row],[SECURITY &amp; SAFETY]],Table2734[[#This Row],[PERSONAL FREEDOM (minus S&amp;S and RoL)]],Table2734[[#This Row],[PERSONAL FREEDOM (minus S&amp;S and RoL)]])</f>
        <v>3.9983575611805784</v>
      </c>
      <c r="AX68" s="36">
        <v>5.8</v>
      </c>
      <c r="AY68" s="37">
        <f>AVERAGE(Table2734[[#This Row],[PERSONAL FREEDOM]:[ECONOMIC FREEDOM]])</f>
        <v>4.8991787805902893</v>
      </c>
      <c r="AZ68" s="38">
        <f t="shared" si="25"/>
        <v>149</v>
      </c>
      <c r="BA68" s="20">
        <f t="shared" si="26"/>
        <v>4.9000000000000004</v>
      </c>
      <c r="BB68" s="35">
        <f>Table2734[[#This Row],[1 Rule of Law]]</f>
        <v>4.3</v>
      </c>
      <c r="BC68" s="35">
        <f>Table2734[[#This Row],[2 Security &amp; Safety]]</f>
        <v>7.1034302447223139</v>
      </c>
      <c r="BD68" s="35">
        <f t="shared" si="27"/>
        <v>2.2949999999999999</v>
      </c>
    </row>
    <row r="69" spans="1:56" ht="15" customHeight="1" x14ac:dyDescent="0.2">
      <c r="A69" s="32" t="s">
        <v>52</v>
      </c>
      <c r="B69" s="33" t="s">
        <v>49</v>
      </c>
      <c r="C69" s="33" t="s">
        <v>49</v>
      </c>
      <c r="D69" s="33" t="s">
        <v>49</v>
      </c>
      <c r="E69" s="33">
        <v>7.8937290000000004</v>
      </c>
      <c r="F69" s="33">
        <v>9.64</v>
      </c>
      <c r="G69" s="33">
        <v>10</v>
      </c>
      <c r="H69" s="33">
        <v>10</v>
      </c>
      <c r="I69" s="33">
        <v>7.5</v>
      </c>
      <c r="J69" s="33">
        <v>9.9271680823734822</v>
      </c>
      <c r="K69" s="33">
        <v>10</v>
      </c>
      <c r="L69" s="33">
        <f>AVERAGE(Table2734[[#This Row],[2Bi Disappearance]:[2Bv Terrorism Injured ]])</f>
        <v>9.4854336164746975</v>
      </c>
      <c r="M69" s="33">
        <v>10</v>
      </c>
      <c r="N69" s="33">
        <v>10</v>
      </c>
      <c r="O69" s="34">
        <v>10</v>
      </c>
      <c r="P69" s="34">
        <f>AVERAGE(Table2734[[#This Row],[2Ci Female Genital Mutilation]:[2Ciii Equal Inheritance Rights]])</f>
        <v>10</v>
      </c>
      <c r="Q69" s="33">
        <f t="shared" si="21"/>
        <v>9.7084778721582321</v>
      </c>
      <c r="R69" s="33">
        <v>10</v>
      </c>
      <c r="S69" s="33">
        <v>10</v>
      </c>
      <c r="T69" s="33">
        <v>10</v>
      </c>
      <c r="U69" s="33">
        <f t="shared" si="22"/>
        <v>10</v>
      </c>
      <c r="V69" s="33">
        <v>10</v>
      </c>
      <c r="W69" s="33">
        <v>10</v>
      </c>
      <c r="X69" s="33">
        <f>AVERAGE(Table2734[[#This Row],[4A Freedom to establish religious organizations]:[4B Autonomy of religious organizations]])</f>
        <v>10</v>
      </c>
      <c r="Y69" s="33">
        <v>10</v>
      </c>
      <c r="Z69" s="33">
        <v>10</v>
      </c>
      <c r="AA69" s="33">
        <v>10</v>
      </c>
      <c r="AB69" s="33">
        <v>7.5</v>
      </c>
      <c r="AC69" s="33">
        <v>10</v>
      </c>
      <c r="AD69" s="33">
        <f>AVERAGE(Table2734[[#This Row],[5Ci Political parties]:[5Ciii Educational, sporting and cultural organizations]])</f>
        <v>9.1666666666666661</v>
      </c>
      <c r="AE69" s="33">
        <v>10</v>
      </c>
      <c r="AF69" s="33">
        <v>10</v>
      </c>
      <c r="AG69" s="33">
        <v>10</v>
      </c>
      <c r="AH69" s="33">
        <f>AVERAGE(Table2734[[#This Row],[5Di Political parties]:[5Diii Educational, sporting and cultural organizations5]])</f>
        <v>10</v>
      </c>
      <c r="AI69" s="33">
        <f t="shared" si="19"/>
        <v>9.7916666666666661</v>
      </c>
      <c r="AJ69" s="33">
        <v>10</v>
      </c>
      <c r="AK69" s="34">
        <v>8.6666666666666661</v>
      </c>
      <c r="AL69" s="34">
        <v>8.5</v>
      </c>
      <c r="AM69" s="34">
        <v>10</v>
      </c>
      <c r="AN69" s="34">
        <v>10</v>
      </c>
      <c r="AO69" s="34">
        <f>AVERAGE(Table2734[[#This Row],[6Di Access to foreign television (cable/ satellite)]:[6Dii Access to foreign newspapers]])</f>
        <v>10</v>
      </c>
      <c r="AP69" s="34">
        <v>10</v>
      </c>
      <c r="AQ69" s="33">
        <f t="shared" si="23"/>
        <v>9.4333333333333336</v>
      </c>
      <c r="AR69" s="33">
        <v>10</v>
      </c>
      <c r="AS69" s="33">
        <v>10</v>
      </c>
      <c r="AT69" s="33">
        <v>10</v>
      </c>
      <c r="AU69" s="33">
        <f t="shared" si="20"/>
        <v>10</v>
      </c>
      <c r="AV69" s="33">
        <f t="shared" si="24"/>
        <v>10</v>
      </c>
      <c r="AW69" s="35">
        <f>AVERAGE(Table2734[[#This Row],[RULE OF LAW]],Table2734[[#This Row],[SECURITY &amp; SAFETY]],Table2734[[#This Row],[PERSONAL FREEDOM (minus S&amp;S and RoL)]],Table2734[[#This Row],[PERSONAL FREEDOM (minus S&amp;S and RoL)]])</f>
        <v>9.323051718039558</v>
      </c>
      <c r="AX69" s="36">
        <v>7.74</v>
      </c>
      <c r="AY69" s="37">
        <f>AVERAGE(Table2734[[#This Row],[PERSONAL FREEDOM]:[ECONOMIC FREEDOM]])</f>
        <v>8.53152585901978</v>
      </c>
      <c r="AZ69" s="38">
        <f t="shared" si="25"/>
        <v>9</v>
      </c>
      <c r="BA69" s="20">
        <f t="shared" si="26"/>
        <v>8.5299999999999994</v>
      </c>
      <c r="BB69" s="35">
        <f>Table2734[[#This Row],[1 Rule of Law]]</f>
        <v>7.8937290000000004</v>
      </c>
      <c r="BC69" s="35">
        <f>Table2734[[#This Row],[2 Security &amp; Safety]]</f>
        <v>9.7084778721582321</v>
      </c>
      <c r="BD69" s="35">
        <f t="shared" si="27"/>
        <v>9.8450000000000006</v>
      </c>
    </row>
    <row r="70" spans="1:56" ht="15" customHeight="1" x14ac:dyDescent="0.2">
      <c r="A70" s="32" t="s">
        <v>101</v>
      </c>
      <c r="B70" s="33" t="s">
        <v>49</v>
      </c>
      <c r="C70" s="33" t="s">
        <v>49</v>
      </c>
      <c r="D70" s="33" t="s">
        <v>49</v>
      </c>
      <c r="E70" s="33">
        <v>6.6965509999999995</v>
      </c>
      <c r="F70" s="33">
        <v>9.2000000000000011</v>
      </c>
      <c r="G70" s="33">
        <v>10</v>
      </c>
      <c r="H70" s="33">
        <v>7.5963292513853293</v>
      </c>
      <c r="I70" s="33">
        <v>5</v>
      </c>
      <c r="J70" s="33">
        <v>9.0986234692694996</v>
      </c>
      <c r="K70" s="33">
        <v>8.0169716323928988</v>
      </c>
      <c r="L70" s="33">
        <f>AVERAGE(Table2734[[#This Row],[2Bi Disappearance]:[2Bv Terrorism Injured ]])</f>
        <v>7.9423848706095441</v>
      </c>
      <c r="M70" s="33">
        <v>9.5</v>
      </c>
      <c r="N70" s="33">
        <v>10</v>
      </c>
      <c r="O70" s="34">
        <v>10</v>
      </c>
      <c r="P70" s="34">
        <f>AVERAGE(Table2734[[#This Row],[2Ci Female Genital Mutilation]:[2Ciii Equal Inheritance Rights]])</f>
        <v>9.8333333333333339</v>
      </c>
      <c r="Q70" s="33">
        <f t="shared" si="21"/>
        <v>8.9919060679809615</v>
      </c>
      <c r="R70" s="33">
        <v>0</v>
      </c>
      <c r="S70" s="33">
        <v>0</v>
      </c>
      <c r="T70" s="33">
        <v>10</v>
      </c>
      <c r="U70" s="33">
        <f t="shared" si="22"/>
        <v>3.3333333333333335</v>
      </c>
      <c r="V70" s="33">
        <v>7.5</v>
      </c>
      <c r="W70" s="33">
        <v>7.5</v>
      </c>
      <c r="X70" s="33">
        <f>AVERAGE(Table2734[[#This Row],[4A Freedom to establish religious organizations]:[4B Autonomy of religious organizations]])</f>
        <v>7.5</v>
      </c>
      <c r="Y70" s="33">
        <v>10</v>
      </c>
      <c r="Z70" s="33">
        <v>10</v>
      </c>
      <c r="AA70" s="33">
        <v>10</v>
      </c>
      <c r="AB70" s="33">
        <v>10</v>
      </c>
      <c r="AC70" s="33">
        <v>10</v>
      </c>
      <c r="AD70" s="33">
        <f>AVERAGE(Table2734[[#This Row],[5Ci Political parties]:[5Ciii Educational, sporting and cultural organizations]])</f>
        <v>10</v>
      </c>
      <c r="AE70" s="33">
        <v>10</v>
      </c>
      <c r="AF70" s="33">
        <v>7.5</v>
      </c>
      <c r="AG70" s="33">
        <v>10</v>
      </c>
      <c r="AH70" s="33">
        <f>AVERAGE(Table2734[[#This Row],[5Di Political parties]:[5Diii Educational, sporting and cultural organizations5]])</f>
        <v>9.1666666666666661</v>
      </c>
      <c r="AI70" s="33">
        <f t="shared" si="19"/>
        <v>9.7916666666666661</v>
      </c>
      <c r="AJ70" s="33">
        <v>10</v>
      </c>
      <c r="AK70" s="34">
        <v>7.666666666666667</v>
      </c>
      <c r="AL70" s="34">
        <v>6.25</v>
      </c>
      <c r="AM70" s="34">
        <v>10</v>
      </c>
      <c r="AN70" s="34">
        <v>10</v>
      </c>
      <c r="AO70" s="34">
        <f>AVERAGE(Table2734[[#This Row],[6Di Access to foreign television (cable/ satellite)]:[6Dii Access to foreign newspapers]])</f>
        <v>10</v>
      </c>
      <c r="AP70" s="34">
        <v>10</v>
      </c>
      <c r="AQ70" s="33">
        <f t="shared" si="23"/>
        <v>8.783333333333335</v>
      </c>
      <c r="AR70" s="33" t="s">
        <v>49</v>
      </c>
      <c r="AS70" s="33">
        <v>10</v>
      </c>
      <c r="AT70" s="33">
        <v>10</v>
      </c>
      <c r="AU70" s="33">
        <f t="shared" si="20"/>
        <v>10</v>
      </c>
      <c r="AV70" s="33">
        <f t="shared" si="24"/>
        <v>10</v>
      </c>
      <c r="AW70" s="35">
        <f>AVERAGE(Table2734[[#This Row],[RULE OF LAW]],Table2734[[#This Row],[SECURITY &amp; SAFETY]],Table2734[[#This Row],[PERSONAL FREEDOM (minus S&amp;S and RoL)]],Table2734[[#This Row],[PERSONAL FREEDOM (minus S&amp;S and RoL)]])</f>
        <v>7.8629476003285728</v>
      </c>
      <c r="AX70" s="36">
        <v>7.32</v>
      </c>
      <c r="AY70" s="37">
        <f>AVERAGE(Table2734[[#This Row],[PERSONAL FREEDOM]:[ECONOMIC FREEDOM]])</f>
        <v>7.5914738001642865</v>
      </c>
      <c r="AZ70" s="38">
        <f t="shared" si="25"/>
        <v>47</v>
      </c>
      <c r="BA70" s="20">
        <f t="shared" si="26"/>
        <v>7.59</v>
      </c>
      <c r="BB70" s="35">
        <f>Table2734[[#This Row],[1 Rule of Law]]</f>
        <v>6.6965509999999995</v>
      </c>
      <c r="BC70" s="35">
        <f>Table2734[[#This Row],[2 Security &amp; Safety]]</f>
        <v>8.9919060679809615</v>
      </c>
      <c r="BD70" s="35">
        <f t="shared" si="27"/>
        <v>7.8816666666666659</v>
      </c>
    </row>
    <row r="71" spans="1:56" ht="15" customHeight="1" x14ac:dyDescent="0.2">
      <c r="A71" s="32" t="s">
        <v>79</v>
      </c>
      <c r="B71" s="33">
        <v>7.7999999999999989</v>
      </c>
      <c r="C71" s="33">
        <v>5.5880161359125555</v>
      </c>
      <c r="D71" s="33">
        <v>6.7294239904447455</v>
      </c>
      <c r="E71" s="33">
        <v>6.7</v>
      </c>
      <c r="F71" s="33">
        <v>9.64</v>
      </c>
      <c r="G71" s="33">
        <v>10</v>
      </c>
      <c r="H71" s="33">
        <v>10</v>
      </c>
      <c r="I71" s="33">
        <v>10</v>
      </c>
      <c r="J71" s="33">
        <v>10</v>
      </c>
      <c r="K71" s="33">
        <v>9.9934127719008092</v>
      </c>
      <c r="L71" s="33">
        <f>AVERAGE(Table2734[[#This Row],[2Bi Disappearance]:[2Bv Terrorism Injured ]])</f>
        <v>9.9986825543801618</v>
      </c>
      <c r="M71" s="33">
        <v>9.5</v>
      </c>
      <c r="N71" s="33">
        <v>10</v>
      </c>
      <c r="O71" s="34">
        <v>10</v>
      </c>
      <c r="P71" s="34">
        <f>AVERAGE(Table2734[[#This Row],[2Ci Female Genital Mutilation]:[2Ciii Equal Inheritance Rights]])</f>
        <v>9.8333333333333339</v>
      </c>
      <c r="Q71" s="33">
        <f t="shared" si="21"/>
        <v>9.8240052959044988</v>
      </c>
      <c r="R71" s="33">
        <v>10</v>
      </c>
      <c r="S71" s="33">
        <v>10</v>
      </c>
      <c r="T71" s="33">
        <v>10</v>
      </c>
      <c r="U71" s="33">
        <f t="shared" si="22"/>
        <v>10</v>
      </c>
      <c r="V71" s="33">
        <v>10</v>
      </c>
      <c r="W71" s="33">
        <v>10</v>
      </c>
      <c r="X71" s="33">
        <f>AVERAGE(Table2734[[#This Row],[4A Freedom to establish religious organizations]:[4B Autonomy of religious organizations]])</f>
        <v>10</v>
      </c>
      <c r="Y71" s="33">
        <v>10</v>
      </c>
      <c r="Z71" s="33">
        <v>10</v>
      </c>
      <c r="AA71" s="33">
        <v>10</v>
      </c>
      <c r="AB71" s="33">
        <v>10</v>
      </c>
      <c r="AC71" s="33">
        <v>10</v>
      </c>
      <c r="AD71" s="33">
        <f>AVERAGE(Table2734[[#This Row],[5Ci Political parties]:[5Ciii Educational, sporting and cultural organizations]])</f>
        <v>10</v>
      </c>
      <c r="AE71" s="33">
        <v>10</v>
      </c>
      <c r="AF71" s="33">
        <v>10</v>
      </c>
      <c r="AG71" s="33">
        <v>10</v>
      </c>
      <c r="AH71" s="33">
        <f>AVERAGE(Table2734[[#This Row],[5Di Political parties]:[5Diii Educational, sporting and cultural organizations5]])</f>
        <v>10</v>
      </c>
      <c r="AI71" s="33">
        <f t="shared" si="19"/>
        <v>10</v>
      </c>
      <c r="AJ71" s="33">
        <v>10</v>
      </c>
      <c r="AK71" s="34">
        <v>6</v>
      </c>
      <c r="AL71" s="34">
        <v>7</v>
      </c>
      <c r="AM71" s="34">
        <v>10</v>
      </c>
      <c r="AN71" s="34">
        <v>10</v>
      </c>
      <c r="AO71" s="34">
        <f>AVERAGE(Table2734[[#This Row],[6Di Access to foreign television (cable/ satellite)]:[6Dii Access to foreign newspapers]])</f>
        <v>10</v>
      </c>
      <c r="AP71" s="34">
        <v>10</v>
      </c>
      <c r="AQ71" s="33">
        <f t="shared" si="23"/>
        <v>8.6</v>
      </c>
      <c r="AR71" s="33">
        <v>10</v>
      </c>
      <c r="AS71" s="33">
        <v>10</v>
      </c>
      <c r="AT71" s="33">
        <v>10</v>
      </c>
      <c r="AU71" s="33">
        <f t="shared" si="20"/>
        <v>10</v>
      </c>
      <c r="AV71" s="33">
        <f t="shared" si="24"/>
        <v>10</v>
      </c>
      <c r="AW71" s="35">
        <f>AVERAGE(Table2734[[#This Row],[RULE OF LAW]],Table2734[[#This Row],[SECURITY &amp; SAFETY]],Table2734[[#This Row],[PERSONAL FREEDOM (minus S&amp;S and RoL)]],Table2734[[#This Row],[PERSONAL FREEDOM (minus S&amp;S and RoL)]])</f>
        <v>8.9910013239761248</v>
      </c>
      <c r="AX71" s="36">
        <v>7.18</v>
      </c>
      <c r="AY71" s="37">
        <f>AVERAGE(Table2734[[#This Row],[PERSONAL FREEDOM]:[ECONOMIC FREEDOM]])</f>
        <v>8.0855006619880623</v>
      </c>
      <c r="AZ71" s="38">
        <f t="shared" si="25"/>
        <v>30</v>
      </c>
      <c r="BA71" s="20">
        <f t="shared" si="26"/>
        <v>8.09</v>
      </c>
      <c r="BB71" s="35">
        <f>Table2734[[#This Row],[1 Rule of Law]]</f>
        <v>6.7</v>
      </c>
      <c r="BC71" s="35">
        <f>Table2734[[#This Row],[2 Security &amp; Safety]]</f>
        <v>9.8240052959044988</v>
      </c>
      <c r="BD71" s="35">
        <f t="shared" si="27"/>
        <v>9.7200000000000006</v>
      </c>
    </row>
    <row r="72" spans="1:56" ht="15" customHeight="1" x14ac:dyDescent="0.2">
      <c r="A72" s="32" t="s">
        <v>102</v>
      </c>
      <c r="B72" s="33">
        <v>4.4333333333333336</v>
      </c>
      <c r="C72" s="33">
        <v>5.0720362405380719</v>
      </c>
      <c r="D72" s="33">
        <v>4.1809107977975684</v>
      </c>
      <c r="E72" s="33">
        <v>4.6000000000000005</v>
      </c>
      <c r="F72" s="33">
        <v>0</v>
      </c>
      <c r="G72" s="33">
        <v>10</v>
      </c>
      <c r="H72" s="33">
        <v>10</v>
      </c>
      <c r="I72" s="33">
        <v>5</v>
      </c>
      <c r="J72" s="33">
        <v>10</v>
      </c>
      <c r="K72" s="33">
        <v>10</v>
      </c>
      <c r="L72" s="33">
        <f>AVERAGE(Table2734[[#This Row],[2Bi Disappearance]:[2Bv Terrorism Injured ]])</f>
        <v>9</v>
      </c>
      <c r="M72" s="33">
        <v>10</v>
      </c>
      <c r="N72" s="33">
        <v>10</v>
      </c>
      <c r="O72" s="34">
        <v>10</v>
      </c>
      <c r="P72" s="34">
        <f>AVERAGE(Table2734[[#This Row],[2Ci Female Genital Mutilation]:[2Ciii Equal Inheritance Rights]])</f>
        <v>10</v>
      </c>
      <c r="Q72" s="33">
        <f t="shared" si="21"/>
        <v>6.333333333333333</v>
      </c>
      <c r="R72" s="33">
        <v>10</v>
      </c>
      <c r="S72" s="33">
        <v>10</v>
      </c>
      <c r="T72" s="33">
        <v>5</v>
      </c>
      <c r="U72" s="33">
        <f t="shared" si="22"/>
        <v>8.3333333333333339</v>
      </c>
      <c r="V72" s="33">
        <v>7.5</v>
      </c>
      <c r="W72" s="33">
        <v>10</v>
      </c>
      <c r="X72" s="33">
        <f>AVERAGE(Table2734[[#This Row],[4A Freedom to establish religious organizations]:[4B Autonomy of religious organizations]])</f>
        <v>8.75</v>
      </c>
      <c r="Y72" s="33">
        <v>10</v>
      </c>
      <c r="Z72" s="33">
        <v>10</v>
      </c>
      <c r="AA72" s="33">
        <v>7.5</v>
      </c>
      <c r="AB72" s="33">
        <v>7.5</v>
      </c>
      <c r="AC72" s="33">
        <v>7.5</v>
      </c>
      <c r="AD72" s="33">
        <f>AVERAGE(Table2734[[#This Row],[5Ci Political parties]:[5Ciii Educational, sporting and cultural organizations]])</f>
        <v>7.5</v>
      </c>
      <c r="AE72" s="33">
        <v>7.5</v>
      </c>
      <c r="AF72" s="33">
        <v>7.5</v>
      </c>
      <c r="AG72" s="33">
        <v>7.5</v>
      </c>
      <c r="AH72" s="33">
        <f>AVERAGE(Table2734[[#This Row],[5Di Political parties]:[5Diii Educational, sporting and cultural organizations5]])</f>
        <v>7.5</v>
      </c>
      <c r="AI72" s="33">
        <f t="shared" si="19"/>
        <v>8.75</v>
      </c>
      <c r="AJ72" s="33">
        <v>10</v>
      </c>
      <c r="AK72" s="34">
        <v>9</v>
      </c>
      <c r="AL72" s="34">
        <v>7.75</v>
      </c>
      <c r="AM72" s="34">
        <v>10</v>
      </c>
      <c r="AN72" s="34">
        <v>10</v>
      </c>
      <c r="AO72" s="34">
        <f>AVERAGE(Table2734[[#This Row],[6Di Access to foreign television (cable/ satellite)]:[6Dii Access to foreign newspapers]])</f>
        <v>10</v>
      </c>
      <c r="AP72" s="34">
        <v>10</v>
      </c>
      <c r="AQ72" s="33">
        <f t="shared" si="23"/>
        <v>9.35</v>
      </c>
      <c r="AR72" s="33">
        <v>10</v>
      </c>
      <c r="AS72" s="33">
        <v>0</v>
      </c>
      <c r="AT72" s="33">
        <v>10</v>
      </c>
      <c r="AU72" s="33">
        <f t="shared" si="20"/>
        <v>5</v>
      </c>
      <c r="AV72" s="33">
        <f t="shared" si="24"/>
        <v>7.5</v>
      </c>
      <c r="AW72" s="35">
        <f>AVERAGE(Table2734[[#This Row],[RULE OF LAW]],Table2734[[#This Row],[SECURITY &amp; SAFETY]],Table2734[[#This Row],[PERSONAL FREEDOM (minus S&amp;S and RoL)]],Table2734[[#This Row],[PERSONAL FREEDOM (minus S&amp;S and RoL)]])</f>
        <v>7.0016666666666669</v>
      </c>
      <c r="AX72" s="36">
        <v>7.03</v>
      </c>
      <c r="AY72" s="37">
        <f>AVERAGE(Table2734[[#This Row],[PERSONAL FREEDOM]:[ECONOMIC FREEDOM]])</f>
        <v>7.0158333333333331</v>
      </c>
      <c r="AZ72" s="38">
        <f t="shared" si="25"/>
        <v>68</v>
      </c>
      <c r="BA72" s="20">
        <f t="shared" si="26"/>
        <v>7.02</v>
      </c>
      <c r="BB72" s="35">
        <f>Table2734[[#This Row],[1 Rule of Law]]</f>
        <v>4.6000000000000005</v>
      </c>
      <c r="BC72" s="35">
        <f>Table2734[[#This Row],[2 Security &amp; Safety]]</f>
        <v>6.333333333333333</v>
      </c>
      <c r="BD72" s="35">
        <f t="shared" si="27"/>
        <v>8.5366666666666671</v>
      </c>
    </row>
    <row r="73" spans="1:56" ht="15" customHeight="1" x14ac:dyDescent="0.2">
      <c r="A73" s="32" t="s">
        <v>81</v>
      </c>
      <c r="B73" s="33">
        <v>7.3</v>
      </c>
      <c r="C73" s="33">
        <v>7.7049915541808032</v>
      </c>
      <c r="D73" s="33">
        <v>6.7786770500056583</v>
      </c>
      <c r="E73" s="33">
        <v>7.3</v>
      </c>
      <c r="F73" s="33">
        <v>9.879999999999999</v>
      </c>
      <c r="G73" s="33">
        <v>10</v>
      </c>
      <c r="H73" s="33">
        <v>10</v>
      </c>
      <c r="I73" s="33">
        <v>10</v>
      </c>
      <c r="J73" s="33">
        <v>10</v>
      </c>
      <c r="K73" s="33">
        <v>10</v>
      </c>
      <c r="L73" s="33">
        <f>AVERAGE(Table2734[[#This Row],[2Bi Disappearance]:[2Bv Terrorism Injured ]])</f>
        <v>10</v>
      </c>
      <c r="M73" s="33">
        <v>10</v>
      </c>
      <c r="N73" s="33">
        <v>10</v>
      </c>
      <c r="O73" s="34">
        <v>10</v>
      </c>
      <c r="P73" s="34">
        <f>AVERAGE(Table2734[[#This Row],[2Ci Female Genital Mutilation]:[2Ciii Equal Inheritance Rights]])</f>
        <v>10</v>
      </c>
      <c r="Q73" s="33">
        <f t="shared" si="21"/>
        <v>9.9599999999999991</v>
      </c>
      <c r="R73" s="33">
        <v>10</v>
      </c>
      <c r="S73" s="33">
        <v>10</v>
      </c>
      <c r="T73" s="33">
        <v>10</v>
      </c>
      <c r="U73" s="33">
        <f t="shared" si="22"/>
        <v>10</v>
      </c>
      <c r="V73" s="33">
        <v>5</v>
      </c>
      <c r="W73" s="33">
        <v>7.5</v>
      </c>
      <c r="X73" s="33">
        <f>AVERAGE(Table2734[[#This Row],[4A Freedom to establish religious organizations]:[4B Autonomy of religious organizations]])</f>
        <v>6.25</v>
      </c>
      <c r="Y73" s="33">
        <v>10</v>
      </c>
      <c r="Z73" s="33">
        <v>10</v>
      </c>
      <c r="AA73" s="33">
        <v>7.5</v>
      </c>
      <c r="AB73" s="33">
        <v>10</v>
      </c>
      <c r="AC73" s="33">
        <v>7.5</v>
      </c>
      <c r="AD73" s="33">
        <f>AVERAGE(Table2734[[#This Row],[5Ci Political parties]:[5Ciii Educational, sporting and cultural organizations]])</f>
        <v>8.3333333333333339</v>
      </c>
      <c r="AE73" s="33">
        <v>7.5</v>
      </c>
      <c r="AF73" s="33">
        <v>5</v>
      </c>
      <c r="AG73" s="33">
        <v>5</v>
      </c>
      <c r="AH73" s="33">
        <f>AVERAGE(Table2734[[#This Row],[5Di Political parties]:[5Diii Educational, sporting and cultural organizations5]])</f>
        <v>5.833333333333333</v>
      </c>
      <c r="AI73" s="33">
        <f t="shared" si="19"/>
        <v>8.5416666666666679</v>
      </c>
      <c r="AJ73" s="33">
        <v>10</v>
      </c>
      <c r="AK73" s="34">
        <v>9.3333333333333339</v>
      </c>
      <c r="AL73" s="34">
        <v>6.5</v>
      </c>
      <c r="AM73" s="34">
        <v>10</v>
      </c>
      <c r="AN73" s="34">
        <v>10</v>
      </c>
      <c r="AO73" s="34">
        <f>AVERAGE(Table2734[[#This Row],[6Di Access to foreign television (cable/ satellite)]:[6Dii Access to foreign newspapers]])</f>
        <v>10</v>
      </c>
      <c r="AP73" s="34">
        <v>10</v>
      </c>
      <c r="AQ73" s="33">
        <f t="shared" si="23"/>
        <v>9.1666666666666679</v>
      </c>
      <c r="AR73" s="33">
        <v>10</v>
      </c>
      <c r="AS73" s="33">
        <v>10</v>
      </c>
      <c r="AT73" s="33">
        <v>10</v>
      </c>
      <c r="AU73" s="33">
        <f t="shared" si="20"/>
        <v>10</v>
      </c>
      <c r="AV73" s="33">
        <f t="shared" si="24"/>
        <v>10</v>
      </c>
      <c r="AW73" s="35">
        <f>AVERAGE(Table2734[[#This Row],[RULE OF LAW]],Table2734[[#This Row],[SECURITY &amp; SAFETY]],Table2734[[#This Row],[PERSONAL FREEDOM (minus S&amp;S and RoL)]],Table2734[[#This Row],[PERSONAL FREEDOM (minus S&amp;S and RoL)]])</f>
        <v>8.7108333333333334</v>
      </c>
      <c r="AX73" s="36">
        <v>7.44</v>
      </c>
      <c r="AY73" s="37">
        <f>AVERAGE(Table2734[[#This Row],[PERSONAL FREEDOM]:[ECONOMIC FREEDOM]])</f>
        <v>8.0754166666666674</v>
      </c>
      <c r="AZ73" s="38">
        <f t="shared" si="25"/>
        <v>31</v>
      </c>
      <c r="BA73" s="20">
        <f t="shared" si="26"/>
        <v>8.08</v>
      </c>
      <c r="BB73" s="35">
        <f>Table2734[[#This Row],[1 Rule of Law]]</f>
        <v>7.3</v>
      </c>
      <c r="BC73" s="35">
        <f>Table2734[[#This Row],[2 Security &amp; Safety]]</f>
        <v>9.9599999999999991</v>
      </c>
      <c r="BD73" s="35">
        <f t="shared" si="27"/>
        <v>8.7916666666666679</v>
      </c>
    </row>
    <row r="74" spans="1:56" ht="15" customHeight="1" x14ac:dyDescent="0.2">
      <c r="A74" s="32" t="s">
        <v>154</v>
      </c>
      <c r="B74" s="33">
        <v>4.2333333333333334</v>
      </c>
      <c r="C74" s="33">
        <v>6.4531352171191916</v>
      </c>
      <c r="D74" s="33">
        <v>5.166635347751817</v>
      </c>
      <c r="E74" s="33">
        <v>5.3000000000000007</v>
      </c>
      <c r="F74" s="33">
        <v>9.2000000000000011</v>
      </c>
      <c r="G74" s="33">
        <v>5</v>
      </c>
      <c r="H74" s="33">
        <v>10</v>
      </c>
      <c r="I74" s="33">
        <v>10</v>
      </c>
      <c r="J74" s="33">
        <v>10</v>
      </c>
      <c r="K74" s="33">
        <v>10</v>
      </c>
      <c r="L74" s="33">
        <f>AVERAGE(Table2734[[#This Row],[2Bi Disappearance]:[2Bv Terrorism Injured ]])</f>
        <v>9</v>
      </c>
      <c r="M74" s="33">
        <v>9.5</v>
      </c>
      <c r="N74" s="33">
        <v>5</v>
      </c>
      <c r="O74" s="34">
        <v>0</v>
      </c>
      <c r="P74" s="34">
        <f>AVERAGE(Table2734[[#This Row],[2Ci Female Genital Mutilation]:[2Ciii Equal Inheritance Rights]])</f>
        <v>4.833333333333333</v>
      </c>
      <c r="Q74" s="33">
        <f t="shared" si="21"/>
        <v>7.677777777777778</v>
      </c>
      <c r="R74" s="33">
        <v>10</v>
      </c>
      <c r="S74" s="33">
        <v>0</v>
      </c>
      <c r="T74" s="33">
        <v>10</v>
      </c>
      <c r="U74" s="33">
        <f t="shared" si="22"/>
        <v>6.666666666666667</v>
      </c>
      <c r="V74" s="33">
        <v>2.5</v>
      </c>
      <c r="W74" s="33">
        <v>0</v>
      </c>
      <c r="X74" s="33">
        <f>AVERAGE(Table2734[[#This Row],[4A Freedom to establish religious organizations]:[4B Autonomy of religious organizations]])</f>
        <v>1.25</v>
      </c>
      <c r="Y74" s="33">
        <v>7.5</v>
      </c>
      <c r="Z74" s="33">
        <v>10</v>
      </c>
      <c r="AA74" s="33">
        <v>0</v>
      </c>
      <c r="AB74" s="33">
        <v>7.5</v>
      </c>
      <c r="AC74" s="33">
        <v>7.5</v>
      </c>
      <c r="AD74" s="33">
        <f>AVERAGE(Table2734[[#This Row],[5Ci Political parties]:[5Ciii Educational, sporting and cultural organizations]])</f>
        <v>5</v>
      </c>
      <c r="AE74" s="33">
        <v>2.5</v>
      </c>
      <c r="AF74" s="33">
        <v>2.5</v>
      </c>
      <c r="AG74" s="33">
        <v>5</v>
      </c>
      <c r="AH74" s="33">
        <f>AVERAGE(Table2734[[#This Row],[5Di Political parties]:[5Diii Educational, sporting and cultural organizations5]])</f>
        <v>3.3333333333333335</v>
      </c>
      <c r="AI74" s="33">
        <f t="shared" si="19"/>
        <v>6.458333333333333</v>
      </c>
      <c r="AJ74" s="33">
        <v>10</v>
      </c>
      <c r="AK74" s="34">
        <v>3</v>
      </c>
      <c r="AL74" s="34">
        <v>4.25</v>
      </c>
      <c r="AM74" s="34">
        <v>7.5</v>
      </c>
      <c r="AN74" s="34">
        <v>7.5</v>
      </c>
      <c r="AO74" s="34">
        <f>AVERAGE(Table2734[[#This Row],[6Di Access to foreign television (cable/ satellite)]:[6Dii Access to foreign newspapers]])</f>
        <v>7.5</v>
      </c>
      <c r="AP74" s="34">
        <v>10</v>
      </c>
      <c r="AQ74" s="33">
        <f t="shared" si="23"/>
        <v>6.95</v>
      </c>
      <c r="AR74" s="33">
        <v>0</v>
      </c>
      <c r="AS74" s="33">
        <v>10</v>
      </c>
      <c r="AT74" s="33">
        <v>10</v>
      </c>
      <c r="AU74" s="33">
        <f t="shared" si="20"/>
        <v>10</v>
      </c>
      <c r="AV74" s="33">
        <f t="shared" si="24"/>
        <v>5</v>
      </c>
      <c r="AW74" s="35">
        <f>AVERAGE(Table2734[[#This Row],[RULE OF LAW]],Table2734[[#This Row],[SECURITY &amp; SAFETY]],Table2734[[#This Row],[PERSONAL FREEDOM (minus S&amp;S and RoL)]],Table2734[[#This Row],[PERSONAL FREEDOM (minus S&amp;S and RoL)]])</f>
        <v>5.8769444444444447</v>
      </c>
      <c r="AX74" s="36">
        <v>7.77</v>
      </c>
      <c r="AY74" s="37">
        <f>AVERAGE(Table2734[[#This Row],[PERSONAL FREEDOM]:[ECONOMIC FREEDOM]])</f>
        <v>6.8234722222222217</v>
      </c>
      <c r="AZ74" s="38">
        <f t="shared" si="25"/>
        <v>85</v>
      </c>
      <c r="BA74" s="20">
        <f t="shared" si="26"/>
        <v>6.82</v>
      </c>
      <c r="BB74" s="35">
        <f>Table2734[[#This Row],[1 Rule of Law]]</f>
        <v>5.3000000000000007</v>
      </c>
      <c r="BC74" s="35">
        <f>Table2734[[#This Row],[2 Security &amp; Safety]]</f>
        <v>7.677777777777778</v>
      </c>
      <c r="BD74" s="35">
        <f t="shared" si="27"/>
        <v>5.2649999999999997</v>
      </c>
    </row>
    <row r="75" spans="1:56" ht="15" customHeight="1" x14ac:dyDescent="0.2">
      <c r="A75" s="32" t="s">
        <v>160</v>
      </c>
      <c r="B75" s="33">
        <v>4.2333333333333334</v>
      </c>
      <c r="C75" s="33">
        <v>4.8573719765780181</v>
      </c>
      <c r="D75" s="33">
        <v>4.5671159942887121</v>
      </c>
      <c r="E75" s="33">
        <v>4.6000000000000005</v>
      </c>
      <c r="F75" s="33">
        <v>6.48</v>
      </c>
      <c r="G75" s="33">
        <v>0</v>
      </c>
      <c r="H75" s="33">
        <v>10</v>
      </c>
      <c r="I75" s="33">
        <v>7.5</v>
      </c>
      <c r="J75" s="33">
        <v>9.7584347927334285</v>
      </c>
      <c r="K75" s="33">
        <v>9.9758434792733439</v>
      </c>
      <c r="L75" s="33">
        <f>AVERAGE(Table2734[[#This Row],[2Bi Disappearance]:[2Bv Terrorism Injured ]])</f>
        <v>7.4468556544013556</v>
      </c>
      <c r="M75" s="33">
        <v>10</v>
      </c>
      <c r="N75" s="33">
        <v>10</v>
      </c>
      <c r="O75" s="34">
        <v>10</v>
      </c>
      <c r="P75" s="34">
        <f>AVERAGE(Table2734[[#This Row],[2Ci Female Genital Mutilation]:[2Ciii Equal Inheritance Rights]])</f>
        <v>10</v>
      </c>
      <c r="Q75" s="33">
        <f t="shared" si="21"/>
        <v>7.975618551467119</v>
      </c>
      <c r="R75" s="33">
        <v>5</v>
      </c>
      <c r="S75" s="33">
        <v>5</v>
      </c>
      <c r="T75" s="33">
        <v>10</v>
      </c>
      <c r="U75" s="33">
        <f t="shared" si="22"/>
        <v>6.666666666666667</v>
      </c>
      <c r="V75" s="33">
        <v>2.5</v>
      </c>
      <c r="W75" s="33">
        <v>7.5</v>
      </c>
      <c r="X75" s="33">
        <f>AVERAGE(Table2734[[#This Row],[4A Freedom to establish religious organizations]:[4B Autonomy of religious organizations]])</f>
        <v>5</v>
      </c>
      <c r="Y75" s="33">
        <v>2.5</v>
      </c>
      <c r="Z75" s="33">
        <v>2.5</v>
      </c>
      <c r="AA75" s="33">
        <v>0</v>
      </c>
      <c r="AB75" s="33">
        <v>2.5</v>
      </c>
      <c r="AC75" s="33">
        <v>7.5</v>
      </c>
      <c r="AD75" s="33">
        <f>AVERAGE(Table2734[[#This Row],[5Ci Political parties]:[5Ciii Educational, sporting and cultural organizations]])</f>
        <v>3.3333333333333335</v>
      </c>
      <c r="AE75" s="33">
        <v>0</v>
      </c>
      <c r="AF75" s="33">
        <v>2.5</v>
      </c>
      <c r="AG75" s="33">
        <v>7.5</v>
      </c>
      <c r="AH75" s="33">
        <f>AVERAGE(Table2734[[#This Row],[5Di Political parties]:[5Diii Educational, sporting and cultural organizations5]])</f>
        <v>3.3333333333333335</v>
      </c>
      <c r="AI75" s="33">
        <f t="shared" si="19"/>
        <v>2.916666666666667</v>
      </c>
      <c r="AJ75" s="33">
        <v>10</v>
      </c>
      <c r="AK75" s="34">
        <v>0.66666666666666663</v>
      </c>
      <c r="AL75" s="34">
        <v>2.5</v>
      </c>
      <c r="AM75" s="34">
        <v>7.5</v>
      </c>
      <c r="AN75" s="34">
        <v>5</v>
      </c>
      <c r="AO75" s="34">
        <f>AVERAGE(Table2734[[#This Row],[6Di Access to foreign television (cable/ satellite)]:[6Dii Access to foreign newspapers]])</f>
        <v>6.25</v>
      </c>
      <c r="AP75" s="34">
        <v>7.5</v>
      </c>
      <c r="AQ75" s="33">
        <f t="shared" si="23"/>
        <v>5.3833333333333329</v>
      </c>
      <c r="AR75" s="33">
        <v>10</v>
      </c>
      <c r="AS75" s="33">
        <v>10</v>
      </c>
      <c r="AT75" s="33">
        <v>10</v>
      </c>
      <c r="AU75" s="33">
        <f t="shared" si="20"/>
        <v>10</v>
      </c>
      <c r="AV75" s="33">
        <f t="shared" si="24"/>
        <v>10</v>
      </c>
      <c r="AW75" s="35">
        <f>AVERAGE(Table2734[[#This Row],[RULE OF LAW]],Table2734[[#This Row],[SECURITY &amp; SAFETY]],Table2734[[#This Row],[PERSONAL FREEDOM (minus S&amp;S and RoL)]],Table2734[[#This Row],[PERSONAL FREEDOM (minus S&amp;S and RoL)]])</f>
        <v>6.1405713045334469</v>
      </c>
      <c r="AX75" s="36">
        <v>6.98</v>
      </c>
      <c r="AY75" s="37">
        <f>AVERAGE(Table2734[[#This Row],[PERSONAL FREEDOM]:[ECONOMIC FREEDOM]])</f>
        <v>6.5602856522667237</v>
      </c>
      <c r="AZ75" s="38">
        <f t="shared" si="25"/>
        <v>102</v>
      </c>
      <c r="BA75" s="20">
        <f t="shared" si="26"/>
        <v>6.56</v>
      </c>
      <c r="BB75" s="35">
        <f>Table2734[[#This Row],[1 Rule of Law]]</f>
        <v>4.6000000000000005</v>
      </c>
      <c r="BC75" s="35">
        <f>Table2734[[#This Row],[2 Security &amp; Safety]]</f>
        <v>7.975618551467119</v>
      </c>
      <c r="BD75" s="35">
        <f t="shared" si="27"/>
        <v>5.9933333333333341</v>
      </c>
    </row>
    <row r="76" spans="1:56" ht="15" customHeight="1" x14ac:dyDescent="0.2">
      <c r="A76" s="32" t="s">
        <v>128</v>
      </c>
      <c r="B76" s="33">
        <v>4.0999999999999996</v>
      </c>
      <c r="C76" s="33">
        <v>4.7368029386929091</v>
      </c>
      <c r="D76" s="33">
        <v>3.9798685956025581</v>
      </c>
      <c r="E76" s="33">
        <v>4.3</v>
      </c>
      <c r="F76" s="33">
        <v>7.48</v>
      </c>
      <c r="G76" s="33">
        <v>10</v>
      </c>
      <c r="H76" s="33">
        <v>10</v>
      </c>
      <c r="I76" s="33">
        <v>2.5</v>
      </c>
      <c r="J76" s="33">
        <v>9.674819117936071</v>
      </c>
      <c r="K76" s="33">
        <v>9.4717793476717649</v>
      </c>
      <c r="L76" s="33">
        <f>AVERAGE(Table2734[[#This Row],[2Bi Disappearance]:[2Bv Terrorism Injured ]])</f>
        <v>8.3293196931215654</v>
      </c>
      <c r="M76" s="33">
        <v>7.3</v>
      </c>
      <c r="N76" s="33">
        <v>10</v>
      </c>
      <c r="O76" s="34">
        <v>5</v>
      </c>
      <c r="P76" s="34">
        <f>AVERAGE(Table2734[[#This Row],[2Ci Female Genital Mutilation]:[2Ciii Equal Inheritance Rights]])</f>
        <v>7.4333333333333336</v>
      </c>
      <c r="Q76" s="33">
        <f t="shared" si="21"/>
        <v>7.7475510088182995</v>
      </c>
      <c r="R76" s="33">
        <v>0</v>
      </c>
      <c r="S76" s="33">
        <v>5</v>
      </c>
      <c r="T76" s="33">
        <v>10</v>
      </c>
      <c r="U76" s="33">
        <f t="shared" si="22"/>
        <v>5</v>
      </c>
      <c r="V76" s="33">
        <v>10</v>
      </c>
      <c r="W76" s="33">
        <v>10</v>
      </c>
      <c r="X76" s="33">
        <f>AVERAGE(Table2734[[#This Row],[4A Freedom to establish religious organizations]:[4B Autonomy of religious organizations]])</f>
        <v>10</v>
      </c>
      <c r="Y76" s="33">
        <v>7.5</v>
      </c>
      <c r="Z76" s="33">
        <v>7.5</v>
      </c>
      <c r="AA76" s="33">
        <v>10</v>
      </c>
      <c r="AB76" s="33">
        <v>10</v>
      </c>
      <c r="AC76" s="33">
        <v>10</v>
      </c>
      <c r="AD76" s="33">
        <f>AVERAGE(Table2734[[#This Row],[5Ci Political parties]:[5Ciii Educational, sporting and cultural organizations]])</f>
        <v>10</v>
      </c>
      <c r="AE76" s="33">
        <v>10</v>
      </c>
      <c r="AF76" s="33">
        <v>10</v>
      </c>
      <c r="AG76" s="33">
        <v>10</v>
      </c>
      <c r="AH76" s="33">
        <f>AVERAGE(Table2734[[#This Row],[5Di Political parties]:[5Diii Educational, sporting and cultural organizations5]])</f>
        <v>10</v>
      </c>
      <c r="AI76" s="33">
        <f t="shared" si="19"/>
        <v>8.75</v>
      </c>
      <c r="AJ76" s="33">
        <v>10</v>
      </c>
      <c r="AK76" s="34">
        <v>4.666666666666667</v>
      </c>
      <c r="AL76" s="34">
        <v>5.25</v>
      </c>
      <c r="AM76" s="34">
        <v>7.5</v>
      </c>
      <c r="AN76" s="34">
        <v>10</v>
      </c>
      <c r="AO76" s="34">
        <f>AVERAGE(Table2734[[#This Row],[6Di Access to foreign television (cable/ satellite)]:[6Dii Access to foreign newspapers]])</f>
        <v>8.75</v>
      </c>
      <c r="AP76" s="34">
        <v>10</v>
      </c>
      <c r="AQ76" s="33">
        <f t="shared" si="23"/>
        <v>7.7333333333333343</v>
      </c>
      <c r="AR76" s="33">
        <v>5</v>
      </c>
      <c r="AS76" s="33">
        <v>0</v>
      </c>
      <c r="AT76" s="33">
        <v>10</v>
      </c>
      <c r="AU76" s="33">
        <f t="shared" si="20"/>
        <v>5</v>
      </c>
      <c r="AV76" s="33">
        <f t="shared" si="24"/>
        <v>5</v>
      </c>
      <c r="AW76" s="35">
        <f>AVERAGE(Table2734[[#This Row],[RULE OF LAW]],Table2734[[#This Row],[SECURITY &amp; SAFETY]],Table2734[[#This Row],[PERSONAL FREEDOM (minus S&amp;S and RoL)]],Table2734[[#This Row],[PERSONAL FREEDOM (minus S&amp;S and RoL)]])</f>
        <v>6.6602210855379083</v>
      </c>
      <c r="AX76" s="36">
        <v>6.98</v>
      </c>
      <c r="AY76" s="37">
        <f>AVERAGE(Table2734[[#This Row],[PERSONAL FREEDOM]:[ECONOMIC FREEDOM]])</f>
        <v>6.8201105427689548</v>
      </c>
      <c r="AZ76" s="38">
        <f t="shared" si="25"/>
        <v>85</v>
      </c>
      <c r="BA76" s="20">
        <f t="shared" si="26"/>
        <v>6.82</v>
      </c>
      <c r="BB76" s="35">
        <f>Table2734[[#This Row],[1 Rule of Law]]</f>
        <v>4.3</v>
      </c>
      <c r="BC76" s="35">
        <f>Table2734[[#This Row],[2 Security &amp; Safety]]</f>
        <v>7.7475510088182995</v>
      </c>
      <c r="BD76" s="35">
        <f t="shared" si="27"/>
        <v>7.2966666666666669</v>
      </c>
    </row>
    <row r="77" spans="1:56" ht="15" customHeight="1" x14ac:dyDescent="0.2">
      <c r="A77" s="32" t="s">
        <v>86</v>
      </c>
      <c r="B77" s="33">
        <v>7.7333333333333334</v>
      </c>
      <c r="C77" s="33">
        <v>7.1686028093969067</v>
      </c>
      <c r="D77" s="33">
        <v>7.558376706796901</v>
      </c>
      <c r="E77" s="33">
        <v>7.5</v>
      </c>
      <c r="F77" s="33">
        <v>9.64</v>
      </c>
      <c r="G77" s="33">
        <v>10</v>
      </c>
      <c r="H77" s="33">
        <v>10</v>
      </c>
      <c r="I77" s="33">
        <v>7.5</v>
      </c>
      <c r="J77" s="33">
        <v>10</v>
      </c>
      <c r="K77" s="33">
        <v>10</v>
      </c>
      <c r="L77" s="33">
        <f>AVERAGE(Table2734[[#This Row],[2Bi Disappearance]:[2Bv Terrorism Injured ]])</f>
        <v>9.5</v>
      </c>
      <c r="M77" s="33" t="s">
        <v>49</v>
      </c>
      <c r="N77" s="33">
        <v>10</v>
      </c>
      <c r="O77" s="34">
        <v>10</v>
      </c>
      <c r="P77" s="34">
        <f>AVERAGE(Table2734[[#This Row],[2Ci Female Genital Mutilation]:[2Ciii Equal Inheritance Rights]])</f>
        <v>10</v>
      </c>
      <c r="Q77" s="33">
        <f t="shared" si="21"/>
        <v>9.7133333333333329</v>
      </c>
      <c r="R77" s="33">
        <v>10</v>
      </c>
      <c r="S77" s="33">
        <v>5</v>
      </c>
      <c r="T77" s="33">
        <v>10</v>
      </c>
      <c r="U77" s="33">
        <f t="shared" si="22"/>
        <v>8.3333333333333339</v>
      </c>
      <c r="V77" s="33">
        <v>7.5</v>
      </c>
      <c r="W77" s="33">
        <v>7.5</v>
      </c>
      <c r="X77" s="33">
        <f>AVERAGE(Table2734[[#This Row],[4A Freedom to establish religious organizations]:[4B Autonomy of religious organizations]])</f>
        <v>7.5</v>
      </c>
      <c r="Y77" s="33">
        <v>10</v>
      </c>
      <c r="Z77" s="33">
        <v>10</v>
      </c>
      <c r="AA77" s="33">
        <v>7.5</v>
      </c>
      <c r="AB77" s="33">
        <v>7.5</v>
      </c>
      <c r="AC77" s="33">
        <v>7.5</v>
      </c>
      <c r="AD77" s="33">
        <f>AVERAGE(Table2734[[#This Row],[5Ci Political parties]:[5Ciii Educational, sporting and cultural organizations]])</f>
        <v>7.5</v>
      </c>
      <c r="AE77" s="33">
        <v>7.5</v>
      </c>
      <c r="AF77" s="33">
        <v>7.5</v>
      </c>
      <c r="AG77" s="33">
        <v>7.5</v>
      </c>
      <c r="AH77" s="33">
        <f>AVERAGE(Table2734[[#This Row],[5Di Political parties]:[5Diii Educational, sporting and cultural organizations5]])</f>
        <v>7.5</v>
      </c>
      <c r="AI77" s="33">
        <f t="shared" si="19"/>
        <v>8.75</v>
      </c>
      <c r="AJ77" s="33">
        <v>10</v>
      </c>
      <c r="AK77" s="34">
        <v>7</v>
      </c>
      <c r="AL77" s="34">
        <v>6.5</v>
      </c>
      <c r="AM77" s="34">
        <v>10</v>
      </c>
      <c r="AN77" s="34">
        <v>10</v>
      </c>
      <c r="AO77" s="34">
        <f>AVERAGE(Table2734[[#This Row],[6Di Access to foreign television (cable/ satellite)]:[6Dii Access to foreign newspapers]])</f>
        <v>10</v>
      </c>
      <c r="AP77" s="34">
        <v>7.5</v>
      </c>
      <c r="AQ77" s="33">
        <f t="shared" si="23"/>
        <v>8.1999999999999993</v>
      </c>
      <c r="AR77" s="33">
        <v>10</v>
      </c>
      <c r="AS77" s="33">
        <v>10</v>
      </c>
      <c r="AT77" s="33">
        <v>10</v>
      </c>
      <c r="AU77" s="33">
        <f t="shared" si="20"/>
        <v>10</v>
      </c>
      <c r="AV77" s="33">
        <f t="shared" si="24"/>
        <v>10</v>
      </c>
      <c r="AW77" s="35">
        <f>AVERAGE(Table2734[[#This Row],[RULE OF LAW]],Table2734[[#This Row],[SECURITY &amp; SAFETY]],Table2734[[#This Row],[PERSONAL FREEDOM (minus S&amp;S and RoL)]],Table2734[[#This Row],[PERSONAL FREEDOM (minus S&amp;S and RoL)]])</f>
        <v>8.5816666666666652</v>
      </c>
      <c r="AX77" s="36">
        <v>7.48</v>
      </c>
      <c r="AY77" s="37">
        <f>AVERAGE(Table2734[[#This Row],[PERSONAL FREEDOM]:[ECONOMIC FREEDOM]])</f>
        <v>8.0308333333333337</v>
      </c>
      <c r="AZ77" s="38">
        <f t="shared" si="25"/>
        <v>34</v>
      </c>
      <c r="BA77" s="20">
        <f t="shared" si="26"/>
        <v>8.0299999999999994</v>
      </c>
      <c r="BB77" s="35">
        <f>Table2734[[#This Row],[1 Rule of Law]]</f>
        <v>7.5</v>
      </c>
      <c r="BC77" s="35">
        <f>Table2734[[#This Row],[2 Security &amp; Safety]]</f>
        <v>9.7133333333333329</v>
      </c>
      <c r="BD77" s="35">
        <f t="shared" si="27"/>
        <v>8.5566666666666666</v>
      </c>
    </row>
    <row r="78" spans="1:56" ht="15" customHeight="1" x14ac:dyDescent="0.2">
      <c r="A78" s="32" t="s">
        <v>163</v>
      </c>
      <c r="B78" s="33" t="s">
        <v>49</v>
      </c>
      <c r="C78" s="33" t="s">
        <v>49</v>
      </c>
      <c r="D78" s="33" t="s">
        <v>49</v>
      </c>
      <c r="E78" s="33">
        <v>6.2340049999999998</v>
      </c>
      <c r="F78" s="33">
        <v>9.8400000000000016</v>
      </c>
      <c r="G78" s="33">
        <v>10</v>
      </c>
      <c r="H78" s="33">
        <v>10</v>
      </c>
      <c r="I78" s="33">
        <v>7.5</v>
      </c>
      <c r="J78" s="33">
        <v>10</v>
      </c>
      <c r="K78" s="33">
        <v>10</v>
      </c>
      <c r="L78" s="33">
        <f>AVERAGE(Table2734[[#This Row],[2Bi Disappearance]:[2Bv Terrorism Injured ]])</f>
        <v>9.5</v>
      </c>
      <c r="M78" s="33">
        <v>10</v>
      </c>
      <c r="N78" s="33">
        <v>5</v>
      </c>
      <c r="O78" s="34">
        <v>2.5</v>
      </c>
      <c r="P78" s="34">
        <f>AVERAGE(Table2734[[#This Row],[2Ci Female Genital Mutilation]:[2Ciii Equal Inheritance Rights]])</f>
        <v>5.833333333333333</v>
      </c>
      <c r="Q78" s="33">
        <f t="shared" si="21"/>
        <v>8.3911111111111119</v>
      </c>
      <c r="R78" s="33">
        <v>10</v>
      </c>
      <c r="S78" s="33">
        <v>0</v>
      </c>
      <c r="T78" s="33">
        <v>0</v>
      </c>
      <c r="U78" s="33">
        <f t="shared" si="22"/>
        <v>3.3333333333333335</v>
      </c>
      <c r="V78" s="33">
        <v>2.5</v>
      </c>
      <c r="W78" s="33">
        <v>7.5</v>
      </c>
      <c r="X78" s="33">
        <f>AVERAGE(Table2734[[#This Row],[4A Freedom to establish religious organizations]:[4B Autonomy of religious organizations]])</f>
        <v>5</v>
      </c>
      <c r="Y78" s="33">
        <v>7.5</v>
      </c>
      <c r="Z78" s="33">
        <v>10</v>
      </c>
      <c r="AA78" s="33">
        <v>0</v>
      </c>
      <c r="AB78" s="33">
        <v>7.5</v>
      </c>
      <c r="AC78" s="33">
        <v>5</v>
      </c>
      <c r="AD78" s="33">
        <f>AVERAGE(Table2734[[#This Row],[5Ci Political parties]:[5Ciii Educational, sporting and cultural organizations]])</f>
        <v>4.166666666666667</v>
      </c>
      <c r="AE78" s="33">
        <v>0</v>
      </c>
      <c r="AF78" s="33">
        <v>2.5</v>
      </c>
      <c r="AG78" s="33">
        <v>2.5</v>
      </c>
      <c r="AH78" s="33">
        <f>AVERAGE(Table2734[[#This Row],[5Di Political parties]:[5Diii Educational, sporting and cultural organizations5]])</f>
        <v>1.6666666666666667</v>
      </c>
      <c r="AI78" s="33">
        <f t="shared" si="19"/>
        <v>5.8333333333333339</v>
      </c>
      <c r="AJ78" s="33">
        <v>10</v>
      </c>
      <c r="AK78" s="34">
        <v>3.6666666666666665</v>
      </c>
      <c r="AL78" s="34">
        <v>4.5</v>
      </c>
      <c r="AM78" s="34">
        <v>7.5</v>
      </c>
      <c r="AN78" s="34">
        <v>5</v>
      </c>
      <c r="AO78" s="34">
        <f>AVERAGE(Table2734[[#This Row],[6Di Access to foreign television (cable/ satellite)]:[6Dii Access to foreign newspapers]])</f>
        <v>6.25</v>
      </c>
      <c r="AP78" s="34">
        <v>5</v>
      </c>
      <c r="AQ78" s="33">
        <f t="shared" si="23"/>
        <v>5.8833333333333329</v>
      </c>
      <c r="AR78" s="33">
        <v>2.5</v>
      </c>
      <c r="AS78" s="33">
        <v>0</v>
      </c>
      <c r="AT78" s="33">
        <v>10</v>
      </c>
      <c r="AU78" s="33">
        <f t="shared" si="20"/>
        <v>5</v>
      </c>
      <c r="AV78" s="33">
        <f t="shared" si="24"/>
        <v>3.75</v>
      </c>
      <c r="AW78" s="35">
        <f>AVERAGE(Table2734[[#This Row],[RULE OF LAW]],Table2734[[#This Row],[SECURITY &amp; SAFETY]],Table2734[[#This Row],[PERSONAL FREEDOM (minus S&amp;S and RoL)]],Table2734[[#This Row],[PERSONAL FREEDOM (minus S&amp;S and RoL)]])</f>
        <v>6.0362790277777769</v>
      </c>
      <c r="AX78" s="36">
        <v>7.21</v>
      </c>
      <c r="AY78" s="37">
        <f>AVERAGE(Table2734[[#This Row],[PERSONAL FREEDOM]:[ECONOMIC FREEDOM]])</f>
        <v>6.6231395138888889</v>
      </c>
      <c r="AZ78" s="38">
        <f t="shared" si="25"/>
        <v>98</v>
      </c>
      <c r="BA78" s="20">
        <f t="shared" si="26"/>
        <v>6.62</v>
      </c>
      <c r="BB78" s="35">
        <f>Table2734[[#This Row],[1 Rule of Law]]</f>
        <v>6.2340049999999998</v>
      </c>
      <c r="BC78" s="35">
        <f>Table2734[[#This Row],[2 Security &amp; Safety]]</f>
        <v>8.3911111111111119</v>
      </c>
      <c r="BD78" s="35">
        <f t="shared" si="27"/>
        <v>4.76</v>
      </c>
    </row>
    <row r="79" spans="1:56" ht="15" customHeight="1" x14ac:dyDescent="0.2">
      <c r="A79" s="32" t="s">
        <v>167</v>
      </c>
      <c r="B79" s="33">
        <v>3.8666666666666671</v>
      </c>
      <c r="C79" s="33">
        <v>4.5811291802248917</v>
      </c>
      <c r="D79" s="33">
        <v>3.5108674601507914</v>
      </c>
      <c r="E79" s="33">
        <v>4</v>
      </c>
      <c r="F79" s="33">
        <v>6.36</v>
      </c>
      <c r="G79" s="33">
        <v>0</v>
      </c>
      <c r="H79" s="33">
        <v>10</v>
      </c>
      <c r="I79" s="33">
        <v>2.5</v>
      </c>
      <c r="J79" s="33">
        <v>10</v>
      </c>
      <c r="K79" s="33">
        <v>10</v>
      </c>
      <c r="L79" s="33">
        <f>AVERAGE(Table2734[[#This Row],[2Bi Disappearance]:[2Bv Terrorism Injured ]])</f>
        <v>6.5</v>
      </c>
      <c r="M79" s="33">
        <v>10</v>
      </c>
      <c r="N79" s="33">
        <v>10</v>
      </c>
      <c r="O79" s="34">
        <v>5</v>
      </c>
      <c r="P79" s="34">
        <f>AVERAGE(Table2734[[#This Row],[2Ci Female Genital Mutilation]:[2Ciii Equal Inheritance Rights]])</f>
        <v>8.3333333333333339</v>
      </c>
      <c r="Q79" s="33">
        <f t="shared" si="21"/>
        <v>7.0644444444444447</v>
      </c>
      <c r="R79" s="33">
        <v>5</v>
      </c>
      <c r="S79" s="33">
        <v>5</v>
      </c>
      <c r="T79" s="33">
        <v>5</v>
      </c>
      <c r="U79" s="33">
        <f t="shared" si="22"/>
        <v>5</v>
      </c>
      <c r="V79" s="33" t="s">
        <v>49</v>
      </c>
      <c r="W79" s="33" t="s">
        <v>49</v>
      </c>
      <c r="X79" s="33" t="s">
        <v>49</v>
      </c>
      <c r="Y79" s="33" t="s">
        <v>49</v>
      </c>
      <c r="Z79" s="33" t="s">
        <v>49</v>
      </c>
      <c r="AA79" s="33" t="s">
        <v>49</v>
      </c>
      <c r="AB79" s="33" t="s">
        <v>49</v>
      </c>
      <c r="AC79" s="33" t="s">
        <v>49</v>
      </c>
      <c r="AD79" s="33" t="s">
        <v>49</v>
      </c>
      <c r="AE79" s="33" t="s">
        <v>49</v>
      </c>
      <c r="AF79" s="33" t="s">
        <v>49</v>
      </c>
      <c r="AG79" s="33" t="s">
        <v>49</v>
      </c>
      <c r="AH79" s="33" t="s">
        <v>49</v>
      </c>
      <c r="AI79" s="33" t="s">
        <v>49</v>
      </c>
      <c r="AJ79" s="33">
        <v>10</v>
      </c>
      <c r="AK79" s="34">
        <v>3.3333333333333335</v>
      </c>
      <c r="AL79" s="34">
        <v>2.75</v>
      </c>
      <c r="AM79" s="34" t="s">
        <v>49</v>
      </c>
      <c r="AN79" s="34" t="s">
        <v>49</v>
      </c>
      <c r="AO79" s="34" t="s">
        <v>49</v>
      </c>
      <c r="AP79" s="34" t="s">
        <v>49</v>
      </c>
      <c r="AQ79" s="33">
        <f t="shared" si="23"/>
        <v>5.3611111111111116</v>
      </c>
      <c r="AR79" s="33">
        <v>10</v>
      </c>
      <c r="AS79" s="33">
        <v>10</v>
      </c>
      <c r="AT79" s="33">
        <v>10</v>
      </c>
      <c r="AU79" s="33">
        <f t="shared" si="20"/>
        <v>10</v>
      </c>
      <c r="AV79" s="33">
        <f t="shared" si="24"/>
        <v>10</v>
      </c>
      <c r="AW79" s="35">
        <f>AVERAGE(Table2734[[#This Row],[RULE OF LAW]],Table2734[[#This Row],[SECURITY &amp; SAFETY]],Table2734[[#This Row],[PERSONAL FREEDOM (minus S&amp;S and RoL)]],Table2734[[#This Row],[PERSONAL FREEDOM (minus S&amp;S and RoL)]])</f>
        <v>6.15962962962963</v>
      </c>
      <c r="AX79" s="36">
        <v>6.62</v>
      </c>
      <c r="AY79" s="37">
        <f>AVERAGE(Table2734[[#This Row],[PERSONAL FREEDOM]:[ECONOMIC FREEDOM]])</f>
        <v>6.3898148148148151</v>
      </c>
      <c r="AZ79" s="38">
        <f t="shared" si="25"/>
        <v>111</v>
      </c>
      <c r="BA79" s="20">
        <f t="shared" si="26"/>
        <v>6.39</v>
      </c>
      <c r="BB79" s="35">
        <f>Table2734[[#This Row],[1 Rule of Law]]</f>
        <v>4</v>
      </c>
      <c r="BC79" s="35">
        <f>Table2734[[#This Row],[2 Security &amp; Safety]]</f>
        <v>7.0644444444444447</v>
      </c>
      <c r="BD79" s="35">
        <f t="shared" si="27"/>
        <v>6.7870370370370372</v>
      </c>
    </row>
    <row r="80" spans="1:56" ht="15" customHeight="1" x14ac:dyDescent="0.2">
      <c r="A80" s="32" t="s">
        <v>74</v>
      </c>
      <c r="B80" s="33" t="s">
        <v>49</v>
      </c>
      <c r="C80" s="33" t="s">
        <v>49</v>
      </c>
      <c r="D80" s="33" t="s">
        <v>49</v>
      </c>
      <c r="E80" s="33">
        <v>6.5741119999999995</v>
      </c>
      <c r="F80" s="33">
        <v>8.68</v>
      </c>
      <c r="G80" s="33">
        <v>10</v>
      </c>
      <c r="H80" s="33">
        <v>10</v>
      </c>
      <c r="I80" s="33">
        <v>10</v>
      </c>
      <c r="J80" s="33">
        <v>10</v>
      </c>
      <c r="K80" s="33">
        <v>10</v>
      </c>
      <c r="L80" s="33">
        <f>AVERAGE(Table2734[[#This Row],[2Bi Disappearance]:[2Bv Terrorism Injured ]])</f>
        <v>10</v>
      </c>
      <c r="M80" s="33">
        <v>10</v>
      </c>
      <c r="N80" s="33">
        <v>10</v>
      </c>
      <c r="O80" s="34">
        <v>10</v>
      </c>
      <c r="P80" s="34">
        <f>AVERAGE(Table2734[[#This Row],[2Ci Female Genital Mutilation]:[2Ciii Equal Inheritance Rights]])</f>
        <v>10</v>
      </c>
      <c r="Q80" s="33">
        <f t="shared" si="21"/>
        <v>9.56</v>
      </c>
      <c r="R80" s="33">
        <v>10</v>
      </c>
      <c r="S80" s="33">
        <v>10</v>
      </c>
      <c r="T80" s="33">
        <v>10</v>
      </c>
      <c r="U80" s="33">
        <f t="shared" si="22"/>
        <v>10</v>
      </c>
      <c r="V80" s="33">
        <v>10</v>
      </c>
      <c r="W80" s="33">
        <v>10</v>
      </c>
      <c r="X80" s="33">
        <f>AVERAGE(Table2734[[#This Row],[4A Freedom to establish religious organizations]:[4B Autonomy of religious organizations]])</f>
        <v>10</v>
      </c>
      <c r="Y80" s="33">
        <v>10</v>
      </c>
      <c r="Z80" s="33">
        <v>10</v>
      </c>
      <c r="AA80" s="33">
        <v>10</v>
      </c>
      <c r="AB80" s="33">
        <v>10</v>
      </c>
      <c r="AC80" s="33">
        <v>10</v>
      </c>
      <c r="AD80" s="33">
        <f>AVERAGE(Table2734[[#This Row],[5Ci Political parties]:[5Ciii Educational, sporting and cultural organizations]])</f>
        <v>10</v>
      </c>
      <c r="AE80" s="33">
        <v>10</v>
      </c>
      <c r="AF80" s="33">
        <v>10</v>
      </c>
      <c r="AG80" s="33">
        <v>10</v>
      </c>
      <c r="AH80" s="33">
        <f>AVERAGE(Table2734[[#This Row],[5Di Political parties]:[5Diii Educational, sporting and cultural organizations5]])</f>
        <v>10</v>
      </c>
      <c r="AI80" s="33">
        <f>AVERAGE(Y80:Z80,AD80,AH80)</f>
        <v>10</v>
      </c>
      <c r="AJ80" s="33">
        <v>10</v>
      </c>
      <c r="AK80" s="34">
        <v>8</v>
      </c>
      <c r="AL80" s="34">
        <v>7</v>
      </c>
      <c r="AM80" s="34">
        <v>10</v>
      </c>
      <c r="AN80" s="34">
        <v>10</v>
      </c>
      <c r="AO80" s="34">
        <f>AVERAGE(Table2734[[#This Row],[6Di Access to foreign television (cable/ satellite)]:[6Dii Access to foreign newspapers]])</f>
        <v>10</v>
      </c>
      <c r="AP80" s="34">
        <v>10</v>
      </c>
      <c r="AQ80" s="33">
        <f t="shared" si="23"/>
        <v>9</v>
      </c>
      <c r="AR80" s="33">
        <v>10</v>
      </c>
      <c r="AS80" s="33">
        <v>10</v>
      </c>
      <c r="AT80" s="33">
        <v>10</v>
      </c>
      <c r="AU80" s="33">
        <f t="shared" si="20"/>
        <v>10</v>
      </c>
      <c r="AV80" s="33">
        <f t="shared" si="24"/>
        <v>10</v>
      </c>
      <c r="AW80" s="35">
        <f>AVERAGE(Table2734[[#This Row],[RULE OF LAW]],Table2734[[#This Row],[SECURITY &amp; SAFETY]],Table2734[[#This Row],[PERSONAL FREEDOM (minus S&amp;S and RoL)]],Table2734[[#This Row],[PERSONAL FREEDOM (minus S&amp;S and RoL)]])</f>
        <v>8.9335280000000008</v>
      </c>
      <c r="AX80" s="36">
        <v>7.28</v>
      </c>
      <c r="AY80" s="37">
        <f>AVERAGE(Table2734[[#This Row],[PERSONAL FREEDOM]:[ECONOMIC FREEDOM]])</f>
        <v>8.1067640000000001</v>
      </c>
      <c r="AZ80" s="38">
        <f t="shared" si="25"/>
        <v>28</v>
      </c>
      <c r="BA80" s="20">
        <f t="shared" si="26"/>
        <v>8.11</v>
      </c>
      <c r="BB80" s="35">
        <f>Table2734[[#This Row],[1 Rule of Law]]</f>
        <v>6.5741119999999995</v>
      </c>
      <c r="BC80" s="35">
        <f>Table2734[[#This Row],[2 Security &amp; Safety]]</f>
        <v>9.56</v>
      </c>
      <c r="BD80" s="35">
        <f t="shared" si="27"/>
        <v>9.8000000000000007</v>
      </c>
    </row>
    <row r="81" spans="1:56" ht="15" customHeight="1" x14ac:dyDescent="0.2">
      <c r="A81" s="32" t="s">
        <v>150</v>
      </c>
      <c r="B81" s="33">
        <v>6.4333333333333336</v>
      </c>
      <c r="C81" s="33">
        <v>4.5435128645138478</v>
      </c>
      <c r="D81" s="33">
        <v>4.8649375434284128</v>
      </c>
      <c r="E81" s="33">
        <v>5.3000000000000007</v>
      </c>
      <c r="F81" s="33">
        <v>9.120000000000001</v>
      </c>
      <c r="G81" s="33">
        <v>5</v>
      </c>
      <c r="H81" s="33">
        <v>10</v>
      </c>
      <c r="I81" s="33">
        <v>2.5</v>
      </c>
      <c r="J81" s="33">
        <v>9.9239449452669799</v>
      </c>
      <c r="K81" s="33">
        <v>8.9504402446843212</v>
      </c>
      <c r="L81" s="33">
        <f>AVERAGE(Table2734[[#This Row],[2Bi Disappearance]:[2Bv Terrorism Injured ]])</f>
        <v>7.2748770379902608</v>
      </c>
      <c r="M81" s="33">
        <v>10</v>
      </c>
      <c r="N81" s="33">
        <v>10</v>
      </c>
      <c r="O81" s="34">
        <v>5</v>
      </c>
      <c r="P81" s="34">
        <f>AVERAGE(Table2734[[#This Row],[2Ci Female Genital Mutilation]:[2Ciii Equal Inheritance Rights]])</f>
        <v>8.3333333333333339</v>
      </c>
      <c r="Q81" s="33">
        <f t="shared" si="21"/>
        <v>8.2427367904411994</v>
      </c>
      <c r="R81" s="33">
        <v>5</v>
      </c>
      <c r="S81" s="33">
        <v>5</v>
      </c>
      <c r="T81" s="33">
        <v>5</v>
      </c>
      <c r="U81" s="33">
        <f t="shared" si="22"/>
        <v>5</v>
      </c>
      <c r="V81" s="33">
        <v>7.5</v>
      </c>
      <c r="W81" s="33">
        <v>10</v>
      </c>
      <c r="X81" s="33">
        <f>AVERAGE(Table2734[[#This Row],[4A Freedom to establish religious organizations]:[4B Autonomy of religious organizations]])</f>
        <v>8.75</v>
      </c>
      <c r="Y81" s="33">
        <v>10</v>
      </c>
      <c r="Z81" s="33">
        <v>10</v>
      </c>
      <c r="AA81" s="33">
        <v>10</v>
      </c>
      <c r="AB81" s="33">
        <v>7.5</v>
      </c>
      <c r="AC81" s="33">
        <v>7.5</v>
      </c>
      <c r="AD81" s="33">
        <f>AVERAGE(Table2734[[#This Row],[5Ci Political parties]:[5Ciii Educational, sporting and cultural organizations]])</f>
        <v>8.3333333333333339</v>
      </c>
      <c r="AE81" s="33">
        <v>7.5</v>
      </c>
      <c r="AF81" s="33">
        <v>7.5</v>
      </c>
      <c r="AG81" s="33">
        <v>10</v>
      </c>
      <c r="AH81" s="33">
        <f>AVERAGE(Table2734[[#This Row],[5Di Political parties]:[5Diii Educational, sporting and cultural organizations5]])</f>
        <v>8.3333333333333339</v>
      </c>
      <c r="AI81" s="33">
        <f>AVERAGE(Y81:Z81,AD81,AH81)</f>
        <v>9.1666666666666679</v>
      </c>
      <c r="AJ81" s="33">
        <v>10</v>
      </c>
      <c r="AK81" s="34">
        <v>4</v>
      </c>
      <c r="AL81" s="34">
        <v>5.25</v>
      </c>
      <c r="AM81" s="34">
        <v>10</v>
      </c>
      <c r="AN81" s="34">
        <v>10</v>
      </c>
      <c r="AO81" s="34">
        <f>AVERAGE(Table2734[[#This Row],[6Di Access to foreign television (cable/ satellite)]:[6Dii Access to foreign newspapers]])</f>
        <v>10</v>
      </c>
      <c r="AP81" s="34">
        <v>10</v>
      </c>
      <c r="AQ81" s="33">
        <f t="shared" si="23"/>
        <v>7.85</v>
      </c>
      <c r="AR81" s="33">
        <v>5</v>
      </c>
      <c r="AS81" s="33">
        <v>0</v>
      </c>
      <c r="AT81" s="33">
        <v>0</v>
      </c>
      <c r="AU81" s="33">
        <f t="shared" si="20"/>
        <v>0</v>
      </c>
      <c r="AV81" s="33">
        <f t="shared" si="24"/>
        <v>2.5</v>
      </c>
      <c r="AW81" s="35">
        <f>AVERAGE(Table2734[[#This Row],[RULE OF LAW]],Table2734[[#This Row],[SECURITY &amp; SAFETY]],Table2734[[#This Row],[PERSONAL FREEDOM (minus S&amp;S and RoL)]],Table2734[[#This Row],[PERSONAL FREEDOM (minus S&amp;S and RoL)]])</f>
        <v>6.7123508642769663</v>
      </c>
      <c r="AX81" s="36">
        <v>7.29</v>
      </c>
      <c r="AY81" s="37">
        <f>AVERAGE(Table2734[[#This Row],[PERSONAL FREEDOM]:[ECONOMIC FREEDOM]])</f>
        <v>7.0011754321384831</v>
      </c>
      <c r="AZ81" s="38">
        <f t="shared" si="25"/>
        <v>73</v>
      </c>
      <c r="BA81" s="20">
        <f t="shared" si="26"/>
        <v>7</v>
      </c>
      <c r="BB81" s="35">
        <f>Table2734[[#This Row],[1 Rule of Law]]</f>
        <v>5.3000000000000007</v>
      </c>
      <c r="BC81" s="35">
        <f>Table2734[[#This Row],[2 Security &amp; Safety]]</f>
        <v>8.2427367904411994</v>
      </c>
      <c r="BD81" s="35">
        <f t="shared" si="27"/>
        <v>6.6533333333333333</v>
      </c>
    </row>
    <row r="82" spans="1:56" ht="15" customHeight="1" x14ac:dyDescent="0.2">
      <c r="A82" s="32" t="s">
        <v>159</v>
      </c>
      <c r="B82" s="33" t="s">
        <v>49</v>
      </c>
      <c r="C82" s="33" t="s">
        <v>49</v>
      </c>
      <c r="D82" s="33" t="s">
        <v>49</v>
      </c>
      <c r="E82" s="33">
        <v>5.0912449999999998</v>
      </c>
      <c r="F82" s="33">
        <v>0</v>
      </c>
      <c r="G82" s="33">
        <v>10</v>
      </c>
      <c r="H82" s="33">
        <v>10</v>
      </c>
      <c r="I82" s="33">
        <v>7.5</v>
      </c>
      <c r="J82" s="33">
        <v>10</v>
      </c>
      <c r="K82" s="33">
        <v>10</v>
      </c>
      <c r="L82" s="33">
        <f>AVERAGE(Table2734[[#This Row],[2Bi Disappearance]:[2Bv Terrorism Injured ]])</f>
        <v>9.5</v>
      </c>
      <c r="M82" s="33">
        <v>5</v>
      </c>
      <c r="N82" s="33">
        <v>10</v>
      </c>
      <c r="O82" s="34">
        <v>2.5</v>
      </c>
      <c r="P82" s="34">
        <f>AVERAGE(Table2734[[#This Row],[2Ci Female Genital Mutilation]:[2Ciii Equal Inheritance Rights]])</f>
        <v>5.833333333333333</v>
      </c>
      <c r="Q82" s="33">
        <f t="shared" si="21"/>
        <v>5.1111111111111107</v>
      </c>
      <c r="R82" s="33">
        <v>10</v>
      </c>
      <c r="S82" s="33">
        <v>10</v>
      </c>
      <c r="T82" s="33">
        <v>10</v>
      </c>
      <c r="U82" s="33">
        <f t="shared" si="22"/>
        <v>10</v>
      </c>
      <c r="V82" s="33" t="s">
        <v>49</v>
      </c>
      <c r="W82" s="33" t="s">
        <v>49</v>
      </c>
      <c r="X82" s="33" t="s">
        <v>49</v>
      </c>
      <c r="Y82" s="33" t="s">
        <v>49</v>
      </c>
      <c r="Z82" s="33" t="s">
        <v>49</v>
      </c>
      <c r="AA82" s="33" t="s">
        <v>49</v>
      </c>
      <c r="AB82" s="33" t="s">
        <v>49</v>
      </c>
      <c r="AC82" s="33" t="s">
        <v>49</v>
      </c>
      <c r="AD82" s="33" t="s">
        <v>49</v>
      </c>
      <c r="AE82" s="33" t="s">
        <v>49</v>
      </c>
      <c r="AF82" s="33" t="s">
        <v>49</v>
      </c>
      <c r="AG82" s="33" t="s">
        <v>49</v>
      </c>
      <c r="AH82" s="33" t="s">
        <v>49</v>
      </c>
      <c r="AI82" s="33" t="s">
        <v>49</v>
      </c>
      <c r="AJ82" s="33">
        <v>10</v>
      </c>
      <c r="AK82" s="34">
        <v>5.333333333333333</v>
      </c>
      <c r="AL82" s="34">
        <v>5.25</v>
      </c>
      <c r="AM82" s="34" t="s">
        <v>49</v>
      </c>
      <c r="AN82" s="34" t="s">
        <v>49</v>
      </c>
      <c r="AO82" s="34" t="s">
        <v>49</v>
      </c>
      <c r="AP82" s="34" t="s">
        <v>49</v>
      </c>
      <c r="AQ82" s="33">
        <f t="shared" si="23"/>
        <v>6.8611111111111107</v>
      </c>
      <c r="AR82" s="33">
        <v>10</v>
      </c>
      <c r="AS82" s="33">
        <v>0</v>
      </c>
      <c r="AT82" s="33">
        <v>10</v>
      </c>
      <c r="AU82" s="33">
        <f t="shared" si="20"/>
        <v>5</v>
      </c>
      <c r="AV82" s="33">
        <f t="shared" si="24"/>
        <v>7.5</v>
      </c>
      <c r="AW82" s="35">
        <f>AVERAGE(Table2734[[#This Row],[RULE OF LAW]],Table2734[[#This Row],[SECURITY &amp; SAFETY]],Table2734[[#This Row],[PERSONAL FREEDOM (minus S&amp;S and RoL)]],Table2734[[#This Row],[PERSONAL FREEDOM (minus S&amp;S and RoL)]])</f>
        <v>6.610774212962963</v>
      </c>
      <c r="AX82" s="36">
        <v>6.26</v>
      </c>
      <c r="AY82" s="37">
        <f>AVERAGE(Table2734[[#This Row],[PERSONAL FREEDOM]:[ECONOMIC FREEDOM]])</f>
        <v>6.4353871064814818</v>
      </c>
      <c r="AZ82" s="38">
        <f t="shared" si="25"/>
        <v>108</v>
      </c>
      <c r="BA82" s="20">
        <f t="shared" si="26"/>
        <v>6.44</v>
      </c>
      <c r="BB82" s="35">
        <f>Table2734[[#This Row],[1 Rule of Law]]</f>
        <v>5.0912449999999998</v>
      </c>
      <c r="BC82" s="35">
        <f>Table2734[[#This Row],[2 Security &amp; Safety]]</f>
        <v>5.1111111111111107</v>
      </c>
      <c r="BD82" s="35">
        <f t="shared" si="27"/>
        <v>8.1203703703703702</v>
      </c>
    </row>
    <row r="83" spans="1:56" ht="15" customHeight="1" x14ac:dyDescent="0.2">
      <c r="A83" s="32" t="s">
        <v>68</v>
      </c>
      <c r="B83" s="33" t="s">
        <v>49</v>
      </c>
      <c r="C83" s="33" t="s">
        <v>49</v>
      </c>
      <c r="D83" s="33" t="s">
        <v>49</v>
      </c>
      <c r="E83" s="33">
        <v>6.5332999999999997</v>
      </c>
      <c r="F83" s="33">
        <v>7.2400000000000011</v>
      </c>
      <c r="G83" s="33">
        <v>10</v>
      </c>
      <c r="H83" s="33">
        <v>10</v>
      </c>
      <c r="I83" s="33">
        <v>10</v>
      </c>
      <c r="J83" s="33">
        <v>10</v>
      </c>
      <c r="K83" s="33">
        <v>10</v>
      </c>
      <c r="L83" s="33">
        <f>AVERAGE(Table2734[[#This Row],[2Bi Disappearance]:[2Bv Terrorism Injured ]])</f>
        <v>10</v>
      </c>
      <c r="M83" s="33">
        <v>10</v>
      </c>
      <c r="N83" s="33">
        <v>10</v>
      </c>
      <c r="O83" s="34">
        <v>10</v>
      </c>
      <c r="P83" s="34">
        <f>AVERAGE(Table2734[[#This Row],[2Ci Female Genital Mutilation]:[2Ciii Equal Inheritance Rights]])</f>
        <v>10</v>
      </c>
      <c r="Q83" s="33">
        <f t="shared" si="21"/>
        <v>9.08</v>
      </c>
      <c r="R83" s="33">
        <v>10</v>
      </c>
      <c r="S83" s="33">
        <v>10</v>
      </c>
      <c r="T83" s="33">
        <v>10</v>
      </c>
      <c r="U83" s="33">
        <f t="shared" si="22"/>
        <v>10</v>
      </c>
      <c r="V83" s="33">
        <v>10</v>
      </c>
      <c r="W83" s="33">
        <v>10</v>
      </c>
      <c r="X83" s="33">
        <f>AVERAGE(Table2734[[#This Row],[4A Freedom to establish religious organizations]:[4B Autonomy of religious organizations]])</f>
        <v>10</v>
      </c>
      <c r="Y83" s="33">
        <v>10</v>
      </c>
      <c r="Z83" s="33">
        <v>10</v>
      </c>
      <c r="AA83" s="33">
        <v>10</v>
      </c>
      <c r="AB83" s="33">
        <v>10</v>
      </c>
      <c r="AC83" s="33">
        <v>10</v>
      </c>
      <c r="AD83" s="33">
        <f>AVERAGE(Table2734[[#This Row],[5Ci Political parties]:[5Ciii Educational, sporting and cultural organizations]])</f>
        <v>10</v>
      </c>
      <c r="AE83" s="33">
        <v>10</v>
      </c>
      <c r="AF83" s="33">
        <v>10</v>
      </c>
      <c r="AG83" s="33">
        <v>10</v>
      </c>
      <c r="AH83" s="33">
        <f>AVERAGE(Table2734[[#This Row],[5Di Political parties]:[5Diii Educational, sporting and cultural organizations5]])</f>
        <v>10</v>
      </c>
      <c r="AI83" s="33">
        <f>AVERAGE(Y83:Z83,AD83,AH83)</f>
        <v>10</v>
      </c>
      <c r="AJ83" s="33">
        <v>10</v>
      </c>
      <c r="AK83" s="34">
        <v>8.3333333333333339</v>
      </c>
      <c r="AL83" s="34">
        <v>7.75</v>
      </c>
      <c r="AM83" s="34">
        <v>10</v>
      </c>
      <c r="AN83" s="34">
        <v>10</v>
      </c>
      <c r="AO83" s="34">
        <f>AVERAGE(Table2734[[#This Row],[6Di Access to foreign television (cable/ satellite)]:[6Dii Access to foreign newspapers]])</f>
        <v>10</v>
      </c>
      <c r="AP83" s="34">
        <v>10</v>
      </c>
      <c r="AQ83" s="33">
        <f t="shared" si="23"/>
        <v>9.2166666666666668</v>
      </c>
      <c r="AR83" s="33">
        <v>10</v>
      </c>
      <c r="AS83" s="33">
        <v>10</v>
      </c>
      <c r="AT83" s="33">
        <v>10</v>
      </c>
      <c r="AU83" s="33">
        <f t="shared" si="20"/>
        <v>10</v>
      </c>
      <c r="AV83" s="33">
        <f t="shared" si="24"/>
        <v>10</v>
      </c>
      <c r="AW83" s="35">
        <f>AVERAGE(Table2734[[#This Row],[RULE OF LAW]],Table2734[[#This Row],[SECURITY &amp; SAFETY]],Table2734[[#This Row],[PERSONAL FREEDOM (minus S&amp;S and RoL)]],Table2734[[#This Row],[PERSONAL FREEDOM (minus S&amp;S and RoL)]])</f>
        <v>8.8249916666666657</v>
      </c>
      <c r="AX83" s="36">
        <v>7.6</v>
      </c>
      <c r="AY83" s="37">
        <f>AVERAGE(Table2734[[#This Row],[PERSONAL FREEDOM]:[ECONOMIC FREEDOM]])</f>
        <v>8.2124958333333318</v>
      </c>
      <c r="AZ83" s="38">
        <f t="shared" si="25"/>
        <v>23</v>
      </c>
      <c r="BA83" s="20">
        <f t="shared" si="26"/>
        <v>8.2100000000000009</v>
      </c>
      <c r="BB83" s="35">
        <f>Table2734[[#This Row],[1 Rule of Law]]</f>
        <v>6.5332999999999997</v>
      </c>
      <c r="BC83" s="35">
        <f>Table2734[[#This Row],[2 Security &amp; Safety]]</f>
        <v>9.08</v>
      </c>
      <c r="BD83" s="35">
        <f t="shared" si="27"/>
        <v>9.8433333333333337</v>
      </c>
    </row>
    <row r="84" spans="1:56" ht="15" customHeight="1" x14ac:dyDescent="0.2">
      <c r="A84" s="32" t="s">
        <v>64</v>
      </c>
      <c r="B84" s="33" t="s">
        <v>49</v>
      </c>
      <c r="C84" s="33" t="s">
        <v>49</v>
      </c>
      <c r="D84" s="33" t="s">
        <v>49</v>
      </c>
      <c r="E84" s="33">
        <v>7.9753549999999995</v>
      </c>
      <c r="F84" s="33">
        <v>9.68</v>
      </c>
      <c r="G84" s="33">
        <v>10</v>
      </c>
      <c r="H84" s="33">
        <v>10</v>
      </c>
      <c r="I84" s="33" t="s">
        <v>49</v>
      </c>
      <c r="J84" s="33">
        <v>10</v>
      </c>
      <c r="K84" s="33">
        <v>10</v>
      </c>
      <c r="L84" s="33">
        <f>AVERAGE(Table2734[[#This Row],[2Bi Disappearance]:[2Bv Terrorism Injured ]])</f>
        <v>10</v>
      </c>
      <c r="M84" s="33">
        <v>10</v>
      </c>
      <c r="N84" s="33">
        <v>10</v>
      </c>
      <c r="O84" s="34">
        <v>10</v>
      </c>
      <c r="P84" s="34">
        <f>AVERAGE(Table2734[[#This Row],[2Ci Female Genital Mutilation]:[2Ciii Equal Inheritance Rights]])</f>
        <v>10</v>
      </c>
      <c r="Q84" s="33">
        <f t="shared" si="21"/>
        <v>9.8933333333333326</v>
      </c>
      <c r="R84" s="33">
        <v>10</v>
      </c>
      <c r="S84" s="33">
        <v>10</v>
      </c>
      <c r="T84" s="33">
        <v>10</v>
      </c>
      <c r="U84" s="33">
        <f t="shared" si="22"/>
        <v>10</v>
      </c>
      <c r="V84" s="33" t="s">
        <v>49</v>
      </c>
      <c r="W84" s="33" t="s">
        <v>49</v>
      </c>
      <c r="X84" s="33" t="s">
        <v>49</v>
      </c>
      <c r="Y84" s="33" t="s">
        <v>49</v>
      </c>
      <c r="Z84" s="33" t="s">
        <v>49</v>
      </c>
      <c r="AA84" s="33" t="s">
        <v>49</v>
      </c>
      <c r="AB84" s="33" t="s">
        <v>49</v>
      </c>
      <c r="AC84" s="33" t="s">
        <v>49</v>
      </c>
      <c r="AD84" s="33" t="s">
        <v>49</v>
      </c>
      <c r="AE84" s="33" t="s">
        <v>49</v>
      </c>
      <c r="AF84" s="33" t="s">
        <v>49</v>
      </c>
      <c r="AG84" s="33" t="s">
        <v>49</v>
      </c>
      <c r="AH84" s="33" t="s">
        <v>49</v>
      </c>
      <c r="AI84" s="33" t="s">
        <v>49</v>
      </c>
      <c r="AJ84" s="33">
        <v>10</v>
      </c>
      <c r="AK84" s="34">
        <v>9.3333333333333339</v>
      </c>
      <c r="AL84" s="34">
        <v>9.25</v>
      </c>
      <c r="AM84" s="34" t="s">
        <v>49</v>
      </c>
      <c r="AN84" s="34" t="s">
        <v>49</v>
      </c>
      <c r="AO84" s="34" t="s">
        <v>49</v>
      </c>
      <c r="AP84" s="34" t="s">
        <v>49</v>
      </c>
      <c r="AQ84" s="33">
        <f t="shared" si="23"/>
        <v>9.5277777777777786</v>
      </c>
      <c r="AR84" s="33">
        <v>10</v>
      </c>
      <c r="AS84" s="33">
        <v>10</v>
      </c>
      <c r="AT84" s="33">
        <v>10</v>
      </c>
      <c r="AU84" s="33">
        <f t="shared" si="20"/>
        <v>10</v>
      </c>
      <c r="AV84" s="33">
        <f t="shared" si="24"/>
        <v>10</v>
      </c>
      <c r="AW84" s="35">
        <f>AVERAGE(Table2734[[#This Row],[RULE OF LAW]],Table2734[[#This Row],[SECURITY &amp; SAFETY]],Table2734[[#This Row],[PERSONAL FREEDOM (minus S&amp;S and RoL)]],Table2734[[#This Row],[PERSONAL FREEDOM (minus S&amp;S and RoL)]])</f>
        <v>9.3884683796296304</v>
      </c>
      <c r="AX84" s="36">
        <v>7.43</v>
      </c>
      <c r="AY84" s="37">
        <f>AVERAGE(Table2734[[#This Row],[PERSONAL FREEDOM]:[ECONOMIC FREEDOM]])</f>
        <v>8.4092341898148142</v>
      </c>
      <c r="AZ84" s="38">
        <f t="shared" si="25"/>
        <v>14</v>
      </c>
      <c r="BA84" s="20">
        <f t="shared" si="26"/>
        <v>8.41</v>
      </c>
      <c r="BB84" s="35">
        <f>Table2734[[#This Row],[1 Rule of Law]]</f>
        <v>7.9753549999999995</v>
      </c>
      <c r="BC84" s="35">
        <f>Table2734[[#This Row],[2 Security &amp; Safety]]</f>
        <v>9.8933333333333326</v>
      </c>
      <c r="BD84" s="35">
        <f t="shared" si="27"/>
        <v>9.8425925925925934</v>
      </c>
    </row>
    <row r="85" spans="1:56" ht="15" customHeight="1" x14ac:dyDescent="0.2">
      <c r="A85" s="32" t="s">
        <v>96</v>
      </c>
      <c r="B85" s="33">
        <v>6.0000000000000009</v>
      </c>
      <c r="C85" s="33">
        <v>5.323103407083881</v>
      </c>
      <c r="D85" s="33">
        <v>5.3402333563793256</v>
      </c>
      <c r="E85" s="33">
        <v>5.6000000000000005</v>
      </c>
      <c r="F85" s="33">
        <v>9.4400000000000013</v>
      </c>
      <c r="G85" s="33">
        <v>10</v>
      </c>
      <c r="H85" s="33">
        <v>10</v>
      </c>
      <c r="I85" s="33">
        <v>7.5</v>
      </c>
      <c r="J85" s="33">
        <v>10</v>
      </c>
      <c r="K85" s="33">
        <v>10</v>
      </c>
      <c r="L85" s="33">
        <f>AVERAGE(Table2734[[#This Row],[2Bi Disappearance]:[2Bv Terrorism Injured ]])</f>
        <v>9.5</v>
      </c>
      <c r="M85" s="33">
        <v>10</v>
      </c>
      <c r="N85" s="33">
        <v>10</v>
      </c>
      <c r="O85" s="34">
        <v>10</v>
      </c>
      <c r="P85" s="34">
        <f>AVERAGE(Table2734[[#This Row],[2Ci Female Genital Mutilation]:[2Ciii Equal Inheritance Rights]])</f>
        <v>10</v>
      </c>
      <c r="Q85" s="33">
        <f t="shared" si="21"/>
        <v>9.6466666666666665</v>
      </c>
      <c r="R85" s="33">
        <v>10</v>
      </c>
      <c r="S85" s="33">
        <v>10</v>
      </c>
      <c r="T85" s="33">
        <v>10</v>
      </c>
      <c r="U85" s="33">
        <f t="shared" si="22"/>
        <v>10</v>
      </c>
      <c r="V85" s="33" t="s">
        <v>49</v>
      </c>
      <c r="W85" s="33" t="s">
        <v>49</v>
      </c>
      <c r="X85" s="33" t="s">
        <v>49</v>
      </c>
      <c r="Y85" s="33" t="s">
        <v>49</v>
      </c>
      <c r="Z85" s="33" t="s">
        <v>49</v>
      </c>
      <c r="AA85" s="33" t="s">
        <v>49</v>
      </c>
      <c r="AB85" s="33" t="s">
        <v>49</v>
      </c>
      <c r="AC85" s="33" t="s">
        <v>49</v>
      </c>
      <c r="AD85" s="33" t="s">
        <v>49</v>
      </c>
      <c r="AE85" s="33" t="s">
        <v>49</v>
      </c>
      <c r="AF85" s="33" t="s">
        <v>49</v>
      </c>
      <c r="AG85" s="33" t="s">
        <v>49</v>
      </c>
      <c r="AH85" s="33" t="s">
        <v>49</v>
      </c>
      <c r="AI85" s="33" t="s">
        <v>49</v>
      </c>
      <c r="AJ85" s="33">
        <v>10</v>
      </c>
      <c r="AK85" s="34">
        <v>4.666666666666667</v>
      </c>
      <c r="AL85" s="34">
        <v>4.75</v>
      </c>
      <c r="AM85" s="34" t="s">
        <v>49</v>
      </c>
      <c r="AN85" s="34" t="s">
        <v>49</v>
      </c>
      <c r="AO85" s="34" t="s">
        <v>49</v>
      </c>
      <c r="AP85" s="34" t="s">
        <v>49</v>
      </c>
      <c r="AQ85" s="33">
        <f t="shared" si="23"/>
        <v>6.4722222222222223</v>
      </c>
      <c r="AR85" s="33">
        <v>10</v>
      </c>
      <c r="AS85" s="33">
        <v>10</v>
      </c>
      <c r="AT85" s="33">
        <v>10</v>
      </c>
      <c r="AU85" s="33">
        <f t="shared" si="20"/>
        <v>10</v>
      </c>
      <c r="AV85" s="33">
        <f t="shared" si="24"/>
        <v>10</v>
      </c>
      <c r="AW85" s="35">
        <f>AVERAGE(Table2734[[#This Row],[RULE OF LAW]],Table2734[[#This Row],[SECURITY &amp; SAFETY]],Table2734[[#This Row],[PERSONAL FREEDOM (minus S&amp;S and RoL)]],Table2734[[#This Row],[PERSONAL FREEDOM (minus S&amp;S and RoL)]])</f>
        <v>8.2237037037037037</v>
      </c>
      <c r="AX85" s="36">
        <v>7.09</v>
      </c>
      <c r="AY85" s="37">
        <f>AVERAGE(Table2734[[#This Row],[PERSONAL FREEDOM]:[ECONOMIC FREEDOM]])</f>
        <v>7.6568518518518518</v>
      </c>
      <c r="AZ85" s="38">
        <f t="shared" si="25"/>
        <v>46</v>
      </c>
      <c r="BA85" s="20">
        <f t="shared" si="26"/>
        <v>7.66</v>
      </c>
      <c r="BB85" s="35">
        <f>Table2734[[#This Row],[1 Rule of Law]]</f>
        <v>5.6000000000000005</v>
      </c>
      <c r="BC85" s="35">
        <f>Table2734[[#This Row],[2 Security &amp; Safety]]</f>
        <v>9.6466666666666665</v>
      </c>
      <c r="BD85" s="35">
        <f t="shared" si="27"/>
        <v>8.8240740740740744</v>
      </c>
    </row>
    <row r="86" spans="1:56" ht="15" customHeight="1" x14ac:dyDescent="0.2">
      <c r="A86" s="32" t="s">
        <v>119</v>
      </c>
      <c r="B86" s="33">
        <v>4.3</v>
      </c>
      <c r="C86" s="33">
        <v>5.3497449452374832</v>
      </c>
      <c r="D86" s="33">
        <v>4.9490916441864439</v>
      </c>
      <c r="E86" s="33">
        <v>4.9000000000000004</v>
      </c>
      <c r="F86" s="33">
        <v>5.5600000000000005</v>
      </c>
      <c r="G86" s="33">
        <v>10</v>
      </c>
      <c r="H86" s="33">
        <v>10</v>
      </c>
      <c r="I86" s="33">
        <v>5</v>
      </c>
      <c r="J86" s="33">
        <v>10</v>
      </c>
      <c r="K86" s="33">
        <v>10</v>
      </c>
      <c r="L86" s="33">
        <f>AVERAGE(Table2734[[#This Row],[2Bi Disappearance]:[2Bv Terrorism Injured ]])</f>
        <v>9</v>
      </c>
      <c r="M86" s="33">
        <v>10</v>
      </c>
      <c r="N86" s="33">
        <v>10</v>
      </c>
      <c r="O86" s="34">
        <v>0</v>
      </c>
      <c r="P86" s="34">
        <f>AVERAGE(Table2734[[#This Row],[2Ci Female Genital Mutilation]:[2Ciii Equal Inheritance Rights]])</f>
        <v>6.666666666666667</v>
      </c>
      <c r="Q86" s="33">
        <f t="shared" si="21"/>
        <v>7.0755555555555558</v>
      </c>
      <c r="R86" s="33">
        <v>10</v>
      </c>
      <c r="S86" s="33">
        <v>5</v>
      </c>
      <c r="T86" s="33">
        <v>10</v>
      </c>
      <c r="U86" s="33">
        <f t="shared" si="22"/>
        <v>8.3333333333333339</v>
      </c>
      <c r="V86" s="33">
        <v>10</v>
      </c>
      <c r="W86" s="33">
        <v>7.5</v>
      </c>
      <c r="X86" s="33">
        <f>AVERAGE(Table2734[[#This Row],[4A Freedom to establish religious organizations]:[4B Autonomy of religious organizations]])</f>
        <v>8.75</v>
      </c>
      <c r="Y86" s="33">
        <v>10</v>
      </c>
      <c r="Z86" s="33">
        <v>5</v>
      </c>
      <c r="AA86" s="33">
        <v>10</v>
      </c>
      <c r="AB86" s="33">
        <v>7.5</v>
      </c>
      <c r="AC86" s="33">
        <v>7.5</v>
      </c>
      <c r="AD86" s="33">
        <f>AVERAGE(Table2734[[#This Row],[5Ci Political parties]:[5Ciii Educational, sporting and cultural organizations]])</f>
        <v>8.3333333333333339</v>
      </c>
      <c r="AE86" s="33">
        <v>10</v>
      </c>
      <c r="AF86" s="33">
        <v>10</v>
      </c>
      <c r="AG86" s="33">
        <v>10</v>
      </c>
      <c r="AH86" s="33">
        <f>AVERAGE(Table2734[[#This Row],[5Di Political parties]:[5Diii Educational, sporting and cultural organizations5]])</f>
        <v>10</v>
      </c>
      <c r="AI86" s="33">
        <f>AVERAGE(Y86:Z86,AD86,AH86)</f>
        <v>8.3333333333333339</v>
      </c>
      <c r="AJ86" s="33">
        <v>10</v>
      </c>
      <c r="AK86" s="34">
        <v>3.6666666666666665</v>
      </c>
      <c r="AL86" s="34">
        <v>2.75</v>
      </c>
      <c r="AM86" s="34">
        <v>10</v>
      </c>
      <c r="AN86" s="34">
        <v>10</v>
      </c>
      <c r="AO86" s="34">
        <f>AVERAGE(Table2734[[#This Row],[6Di Access to foreign television (cable/ satellite)]:[6Dii Access to foreign newspapers]])</f>
        <v>10</v>
      </c>
      <c r="AP86" s="34">
        <v>10</v>
      </c>
      <c r="AQ86" s="33">
        <f t="shared" si="23"/>
        <v>7.2833333333333332</v>
      </c>
      <c r="AR86" s="33">
        <v>7.5</v>
      </c>
      <c r="AS86" s="33">
        <v>10</v>
      </c>
      <c r="AT86" s="33">
        <v>10</v>
      </c>
      <c r="AU86" s="33">
        <f t="shared" si="20"/>
        <v>10</v>
      </c>
      <c r="AV86" s="33">
        <f t="shared" si="24"/>
        <v>8.75</v>
      </c>
      <c r="AW86" s="35">
        <f>AVERAGE(Table2734[[#This Row],[RULE OF LAW]],Table2734[[#This Row],[SECURITY &amp; SAFETY]],Table2734[[#This Row],[PERSONAL FREEDOM (minus S&amp;S and RoL)]],Table2734[[#This Row],[PERSONAL FREEDOM (minus S&amp;S and RoL)]])</f>
        <v>7.1388888888888893</v>
      </c>
      <c r="AX86" s="36">
        <v>6.25</v>
      </c>
      <c r="AY86" s="37">
        <f>AVERAGE(Table2734[[#This Row],[PERSONAL FREEDOM]:[ECONOMIC FREEDOM]])</f>
        <v>6.6944444444444446</v>
      </c>
      <c r="AZ86" s="38">
        <f t="shared" si="25"/>
        <v>96</v>
      </c>
      <c r="BA86" s="20">
        <f t="shared" si="26"/>
        <v>6.69</v>
      </c>
      <c r="BB86" s="35">
        <f>Table2734[[#This Row],[1 Rule of Law]]</f>
        <v>4.9000000000000004</v>
      </c>
      <c r="BC86" s="35">
        <f>Table2734[[#This Row],[2 Security &amp; Safety]]</f>
        <v>7.0755555555555558</v>
      </c>
      <c r="BD86" s="35">
        <f t="shared" si="27"/>
        <v>8.2900000000000009</v>
      </c>
    </row>
    <row r="87" spans="1:56" ht="15" customHeight="1" x14ac:dyDescent="0.2">
      <c r="A87" s="32" t="s">
        <v>158</v>
      </c>
      <c r="B87" s="33">
        <v>4.0333333333333332</v>
      </c>
      <c r="C87" s="33">
        <v>5.9434894940453962</v>
      </c>
      <c r="D87" s="33">
        <v>4.5120265433854678</v>
      </c>
      <c r="E87" s="33">
        <v>4.8</v>
      </c>
      <c r="F87" s="33">
        <v>9.120000000000001</v>
      </c>
      <c r="G87" s="33">
        <v>10</v>
      </c>
      <c r="H87" s="33">
        <v>10</v>
      </c>
      <c r="I87" s="33">
        <v>7.5</v>
      </c>
      <c r="J87" s="33">
        <v>10</v>
      </c>
      <c r="K87" s="33">
        <v>10</v>
      </c>
      <c r="L87" s="33">
        <f>AVERAGE(Table2734[[#This Row],[2Bi Disappearance]:[2Bv Terrorism Injured ]])</f>
        <v>9.5</v>
      </c>
      <c r="M87" s="33">
        <v>9.5</v>
      </c>
      <c r="N87" s="33">
        <v>10</v>
      </c>
      <c r="O87" s="34">
        <v>10</v>
      </c>
      <c r="P87" s="34">
        <f>AVERAGE(Table2734[[#This Row],[2Ci Female Genital Mutilation]:[2Ciii Equal Inheritance Rights]])</f>
        <v>9.8333333333333339</v>
      </c>
      <c r="Q87" s="33">
        <f t="shared" si="21"/>
        <v>9.4844444444444438</v>
      </c>
      <c r="R87" s="33">
        <v>10</v>
      </c>
      <c r="S87" s="33">
        <v>10</v>
      </c>
      <c r="T87" s="33">
        <v>5</v>
      </c>
      <c r="U87" s="33">
        <f t="shared" si="22"/>
        <v>8.3333333333333339</v>
      </c>
      <c r="V87" s="33" t="s">
        <v>49</v>
      </c>
      <c r="W87" s="33" t="s">
        <v>49</v>
      </c>
      <c r="X87" s="33" t="s">
        <v>49</v>
      </c>
      <c r="Y87" s="33" t="s">
        <v>49</v>
      </c>
      <c r="Z87" s="33" t="s">
        <v>49</v>
      </c>
      <c r="AA87" s="33" t="s">
        <v>49</v>
      </c>
      <c r="AB87" s="33" t="s">
        <v>49</v>
      </c>
      <c r="AC87" s="33" t="s">
        <v>49</v>
      </c>
      <c r="AD87" s="33" t="s">
        <v>49</v>
      </c>
      <c r="AE87" s="33" t="s">
        <v>49</v>
      </c>
      <c r="AF87" s="33" t="s">
        <v>49</v>
      </c>
      <c r="AG87" s="33" t="s">
        <v>49</v>
      </c>
      <c r="AH87" s="33" t="s">
        <v>49</v>
      </c>
      <c r="AI87" s="33" t="s">
        <v>49</v>
      </c>
      <c r="AJ87" s="33">
        <v>10</v>
      </c>
      <c r="AK87" s="34">
        <v>3.6666666666666665</v>
      </c>
      <c r="AL87" s="34">
        <v>4.25</v>
      </c>
      <c r="AM87" s="34" t="s">
        <v>49</v>
      </c>
      <c r="AN87" s="34" t="s">
        <v>49</v>
      </c>
      <c r="AO87" s="34" t="s">
        <v>49</v>
      </c>
      <c r="AP87" s="34" t="s">
        <v>49</v>
      </c>
      <c r="AQ87" s="33">
        <f t="shared" si="23"/>
        <v>5.9722222222222214</v>
      </c>
      <c r="AR87" s="33">
        <v>10</v>
      </c>
      <c r="AS87" s="33">
        <v>0</v>
      </c>
      <c r="AT87" s="33">
        <v>10</v>
      </c>
      <c r="AU87" s="33">
        <f t="shared" si="20"/>
        <v>5</v>
      </c>
      <c r="AV87" s="33">
        <f t="shared" si="24"/>
        <v>7.5</v>
      </c>
      <c r="AW87" s="35">
        <f>AVERAGE(Table2734[[#This Row],[RULE OF LAW]],Table2734[[#This Row],[SECURITY &amp; SAFETY]],Table2734[[#This Row],[PERSONAL FREEDOM (minus S&amp;S and RoL)]],Table2734[[#This Row],[PERSONAL FREEDOM (minus S&amp;S and RoL)]])</f>
        <v>7.2053703703703702</v>
      </c>
      <c r="AX87" s="36">
        <v>6.31</v>
      </c>
      <c r="AY87" s="37">
        <f>AVERAGE(Table2734[[#This Row],[PERSONAL FREEDOM]:[ECONOMIC FREEDOM]])</f>
        <v>6.7576851851851849</v>
      </c>
      <c r="AZ87" s="38">
        <f t="shared" si="25"/>
        <v>89</v>
      </c>
      <c r="BA87" s="20">
        <f t="shared" si="26"/>
        <v>6.76</v>
      </c>
      <c r="BB87" s="35">
        <f>Table2734[[#This Row],[1 Rule of Law]]</f>
        <v>4.8</v>
      </c>
      <c r="BC87" s="35">
        <f>Table2734[[#This Row],[2 Security &amp; Safety]]</f>
        <v>9.4844444444444438</v>
      </c>
      <c r="BD87" s="35">
        <f t="shared" si="27"/>
        <v>7.268518518518519</v>
      </c>
    </row>
    <row r="88" spans="1:56" ht="15" customHeight="1" x14ac:dyDescent="0.2">
      <c r="A88" s="32" t="s">
        <v>168</v>
      </c>
      <c r="B88" s="33">
        <v>5.5666666666666664</v>
      </c>
      <c r="C88" s="33">
        <v>5.7236848750312923</v>
      </c>
      <c r="D88" s="33">
        <v>6.1148240171442678</v>
      </c>
      <c r="E88" s="33">
        <v>5.8</v>
      </c>
      <c r="F88" s="33">
        <v>9.0612629057509366</v>
      </c>
      <c r="G88" s="33">
        <v>10</v>
      </c>
      <c r="H88" s="33">
        <v>10</v>
      </c>
      <c r="I88" s="33">
        <v>10</v>
      </c>
      <c r="J88" s="33">
        <v>10</v>
      </c>
      <c r="K88" s="33">
        <v>10</v>
      </c>
      <c r="L88" s="33">
        <f>AVERAGE(Table2734[[#This Row],[2Bi Disappearance]:[2Bv Terrorism Injured ]])</f>
        <v>10</v>
      </c>
      <c r="M88" s="33">
        <v>10</v>
      </c>
      <c r="N88" s="33">
        <v>10</v>
      </c>
      <c r="O88" s="34">
        <v>5</v>
      </c>
      <c r="P88" s="34">
        <f>AVERAGE(Table2734[[#This Row],[2Ci Female Genital Mutilation]:[2Ciii Equal Inheritance Rights]])</f>
        <v>8.3333333333333339</v>
      </c>
      <c r="Q88" s="33">
        <f t="shared" si="21"/>
        <v>9.1315320796947574</v>
      </c>
      <c r="R88" s="33">
        <v>5</v>
      </c>
      <c r="S88" s="33">
        <v>5</v>
      </c>
      <c r="T88" s="33">
        <v>5</v>
      </c>
      <c r="U88" s="33">
        <f t="shared" si="22"/>
        <v>5</v>
      </c>
      <c r="V88" s="33">
        <v>2.5</v>
      </c>
      <c r="W88" s="33">
        <v>5</v>
      </c>
      <c r="X88" s="33">
        <f>AVERAGE(Table2734[[#This Row],[4A Freedom to establish religious organizations]:[4B Autonomy of religious organizations]])</f>
        <v>3.75</v>
      </c>
      <c r="Y88" s="33">
        <v>7.5</v>
      </c>
      <c r="Z88" s="33">
        <v>2.5</v>
      </c>
      <c r="AA88" s="33">
        <v>7.5</v>
      </c>
      <c r="AB88" s="33">
        <v>5</v>
      </c>
      <c r="AC88" s="33">
        <v>7.5</v>
      </c>
      <c r="AD88" s="33">
        <f>AVERAGE(Table2734[[#This Row],[5Ci Political parties]:[5Ciii Educational, sporting and cultural organizations]])</f>
        <v>6.666666666666667</v>
      </c>
      <c r="AE88" s="33">
        <v>2.5</v>
      </c>
      <c r="AF88" s="33">
        <v>2.5</v>
      </c>
      <c r="AG88" s="33">
        <v>5</v>
      </c>
      <c r="AH88" s="33">
        <f>AVERAGE(Table2734[[#This Row],[5Di Political parties]:[5Diii Educational, sporting and cultural organizations5]])</f>
        <v>3.3333333333333335</v>
      </c>
      <c r="AI88" s="33">
        <f t="shared" ref="AI88:AI93" si="28">AVERAGE(Y88:Z88,AD88,AH88)</f>
        <v>5</v>
      </c>
      <c r="AJ88" s="33">
        <v>10</v>
      </c>
      <c r="AK88" s="34">
        <v>2</v>
      </c>
      <c r="AL88" s="34">
        <v>4.5</v>
      </c>
      <c r="AM88" s="34">
        <v>5</v>
      </c>
      <c r="AN88" s="34">
        <v>5</v>
      </c>
      <c r="AO88" s="34">
        <f>AVERAGE(Table2734[[#This Row],[6Di Access to foreign television (cable/ satellite)]:[6Dii Access to foreign newspapers]])</f>
        <v>5</v>
      </c>
      <c r="AP88" s="34">
        <v>7.5</v>
      </c>
      <c r="AQ88" s="33">
        <f t="shared" si="23"/>
        <v>5.8</v>
      </c>
      <c r="AR88" s="33">
        <v>7.5</v>
      </c>
      <c r="AS88" s="33">
        <v>0</v>
      </c>
      <c r="AT88" s="33">
        <v>0</v>
      </c>
      <c r="AU88" s="33">
        <f t="shared" si="20"/>
        <v>0</v>
      </c>
      <c r="AV88" s="33">
        <f t="shared" si="24"/>
        <v>3.75</v>
      </c>
      <c r="AW88" s="35">
        <f>AVERAGE(Table2734[[#This Row],[RULE OF LAW]],Table2734[[#This Row],[SECURITY &amp; SAFETY]],Table2734[[#This Row],[PERSONAL FREEDOM (minus S&amp;S and RoL)]],Table2734[[#This Row],[PERSONAL FREEDOM (minus S&amp;S and RoL)]])</f>
        <v>6.0628830199236896</v>
      </c>
      <c r="AX88" s="36">
        <v>7.03</v>
      </c>
      <c r="AY88" s="37">
        <f>AVERAGE(Table2734[[#This Row],[PERSONAL FREEDOM]:[ECONOMIC FREEDOM]])</f>
        <v>6.5464415099618449</v>
      </c>
      <c r="AZ88" s="38">
        <f t="shared" si="25"/>
        <v>104</v>
      </c>
      <c r="BA88" s="20">
        <f t="shared" si="26"/>
        <v>6.55</v>
      </c>
      <c r="BB88" s="35">
        <f>Table2734[[#This Row],[1 Rule of Law]]</f>
        <v>5.8</v>
      </c>
      <c r="BC88" s="35">
        <f>Table2734[[#This Row],[2 Security &amp; Safety]]</f>
        <v>9.1315320796947574</v>
      </c>
      <c r="BD88" s="35">
        <f t="shared" si="27"/>
        <v>4.66</v>
      </c>
    </row>
    <row r="89" spans="1:56" ht="15" customHeight="1" x14ac:dyDescent="0.2">
      <c r="A89" s="32" t="s">
        <v>155</v>
      </c>
      <c r="B89" s="33" t="s">
        <v>49</v>
      </c>
      <c r="C89" s="33" t="s">
        <v>49</v>
      </c>
      <c r="D89" s="33" t="s">
        <v>49</v>
      </c>
      <c r="E89" s="33">
        <v>4.8735759999999999</v>
      </c>
      <c r="F89" s="33">
        <v>7</v>
      </c>
      <c r="G89" s="33">
        <v>10</v>
      </c>
      <c r="H89" s="33">
        <v>10</v>
      </c>
      <c r="I89" s="33">
        <v>2.5</v>
      </c>
      <c r="J89" s="33">
        <v>9.9075149020660263</v>
      </c>
      <c r="K89" s="33">
        <v>9.9722544706198075</v>
      </c>
      <c r="L89" s="33">
        <f>AVERAGE(Table2734[[#This Row],[2Bi Disappearance]:[2Bv Terrorism Injured ]])</f>
        <v>8.4759538745371668</v>
      </c>
      <c r="M89" s="33">
        <v>1.5000000000000002</v>
      </c>
      <c r="N89" s="33">
        <v>10</v>
      </c>
      <c r="O89" s="34">
        <v>0</v>
      </c>
      <c r="P89" s="34">
        <f>AVERAGE(Table2734[[#This Row],[2Ci Female Genital Mutilation]:[2Ciii Equal Inheritance Rights]])</f>
        <v>3.8333333333333335</v>
      </c>
      <c r="Q89" s="33">
        <f t="shared" si="21"/>
        <v>6.4364290692901669</v>
      </c>
      <c r="R89" s="33">
        <v>10</v>
      </c>
      <c r="S89" s="33">
        <v>10</v>
      </c>
      <c r="T89" s="33">
        <v>0</v>
      </c>
      <c r="U89" s="33">
        <f t="shared" si="22"/>
        <v>6.666666666666667</v>
      </c>
      <c r="V89" s="33">
        <v>10</v>
      </c>
      <c r="W89" s="33">
        <v>10</v>
      </c>
      <c r="X89" s="33">
        <f>AVERAGE(Table2734[[#This Row],[4A Freedom to establish religious organizations]:[4B Autonomy of religious organizations]])</f>
        <v>10</v>
      </c>
      <c r="Y89" s="33">
        <v>10</v>
      </c>
      <c r="Z89" s="33">
        <v>10</v>
      </c>
      <c r="AA89" s="33">
        <v>7.5</v>
      </c>
      <c r="AB89" s="33">
        <v>10</v>
      </c>
      <c r="AC89" s="33">
        <v>10</v>
      </c>
      <c r="AD89" s="33">
        <f>AVERAGE(Table2734[[#This Row],[5Ci Political parties]:[5Ciii Educational, sporting and cultural organizations]])</f>
        <v>9.1666666666666661</v>
      </c>
      <c r="AE89" s="33">
        <v>10</v>
      </c>
      <c r="AF89" s="33">
        <v>10</v>
      </c>
      <c r="AG89" s="33">
        <v>10</v>
      </c>
      <c r="AH89" s="33">
        <f>AVERAGE(Table2734[[#This Row],[5Di Political parties]:[5Diii Educational, sporting and cultural organizations5]])</f>
        <v>10</v>
      </c>
      <c r="AI89" s="33">
        <f t="shared" si="28"/>
        <v>9.7916666666666661</v>
      </c>
      <c r="AJ89" s="33">
        <v>10</v>
      </c>
      <c r="AK89" s="34">
        <v>7</v>
      </c>
      <c r="AL89" s="34">
        <v>8.25</v>
      </c>
      <c r="AM89" s="34">
        <v>5</v>
      </c>
      <c r="AN89" s="34">
        <v>5</v>
      </c>
      <c r="AO89" s="34">
        <f>AVERAGE(Table2734[[#This Row],[6Di Access to foreign television (cable/ satellite)]:[6Dii Access to foreign newspapers]])</f>
        <v>5</v>
      </c>
      <c r="AP89" s="34">
        <v>7.5</v>
      </c>
      <c r="AQ89" s="33">
        <f t="shared" si="23"/>
        <v>7.55</v>
      </c>
      <c r="AR89" s="33">
        <v>0</v>
      </c>
      <c r="AS89" s="33">
        <v>10</v>
      </c>
      <c r="AT89" s="33">
        <v>10</v>
      </c>
      <c r="AU89" s="33">
        <f t="shared" si="20"/>
        <v>10</v>
      </c>
      <c r="AV89" s="33">
        <f t="shared" si="24"/>
        <v>5</v>
      </c>
      <c r="AW89" s="35">
        <f>AVERAGE(Table2734[[#This Row],[RULE OF LAW]],Table2734[[#This Row],[SECURITY &amp; SAFETY]],Table2734[[#This Row],[PERSONAL FREEDOM (minus S&amp;S and RoL)]],Table2734[[#This Row],[PERSONAL FREEDOM (minus S&amp;S and RoL)]])</f>
        <v>6.7283346006558746</v>
      </c>
      <c r="AX89" s="36">
        <v>6.12</v>
      </c>
      <c r="AY89" s="37">
        <f>AVERAGE(Table2734[[#This Row],[PERSONAL FREEDOM]:[ECONOMIC FREEDOM]])</f>
        <v>6.4241673003279374</v>
      </c>
      <c r="AZ89" s="38">
        <f t="shared" si="25"/>
        <v>110</v>
      </c>
      <c r="BA89" s="20">
        <f t="shared" si="26"/>
        <v>6.42</v>
      </c>
      <c r="BB89" s="35">
        <f>Table2734[[#This Row],[1 Rule of Law]]</f>
        <v>4.8735759999999999</v>
      </c>
      <c r="BC89" s="35">
        <f>Table2734[[#This Row],[2 Security &amp; Safety]]</f>
        <v>6.4364290692901669</v>
      </c>
      <c r="BD89" s="35">
        <f t="shared" si="27"/>
        <v>7.8016666666666667</v>
      </c>
    </row>
    <row r="90" spans="1:56" ht="15" customHeight="1" x14ac:dyDescent="0.2">
      <c r="A90" s="32" t="s">
        <v>61</v>
      </c>
      <c r="B90" s="33" t="s">
        <v>49</v>
      </c>
      <c r="C90" s="33" t="s">
        <v>49</v>
      </c>
      <c r="D90" s="33" t="s">
        <v>49</v>
      </c>
      <c r="E90" s="33">
        <v>7.5128079999999997</v>
      </c>
      <c r="F90" s="33">
        <v>9.7199999999999989</v>
      </c>
      <c r="G90" s="33">
        <v>10</v>
      </c>
      <c r="H90" s="33">
        <v>10</v>
      </c>
      <c r="I90" s="33" t="s">
        <v>49</v>
      </c>
      <c r="J90" s="33">
        <v>10</v>
      </c>
      <c r="K90" s="33">
        <v>10</v>
      </c>
      <c r="L90" s="33">
        <f>AVERAGE(Table2734[[#This Row],[2Bi Disappearance]:[2Bv Terrorism Injured ]])</f>
        <v>10</v>
      </c>
      <c r="M90" s="33">
        <v>10</v>
      </c>
      <c r="N90" s="33">
        <v>10</v>
      </c>
      <c r="O90" s="34">
        <v>10</v>
      </c>
      <c r="P90" s="34">
        <f>AVERAGE(Table2734[[#This Row],[2Ci Female Genital Mutilation]:[2Ciii Equal Inheritance Rights]])</f>
        <v>10</v>
      </c>
      <c r="Q90" s="33">
        <f t="shared" si="21"/>
        <v>9.9066666666666663</v>
      </c>
      <c r="R90" s="33">
        <v>10</v>
      </c>
      <c r="S90" s="33">
        <v>10</v>
      </c>
      <c r="T90" s="33">
        <v>10</v>
      </c>
      <c r="U90" s="33">
        <f t="shared" si="22"/>
        <v>10</v>
      </c>
      <c r="V90" s="33">
        <v>10</v>
      </c>
      <c r="W90" s="33">
        <v>10</v>
      </c>
      <c r="X90" s="33">
        <f>AVERAGE(Table2734[[#This Row],[4A Freedom to establish religious organizations]:[4B Autonomy of religious organizations]])</f>
        <v>10</v>
      </c>
      <c r="Y90" s="33">
        <v>10</v>
      </c>
      <c r="Z90" s="33">
        <v>10</v>
      </c>
      <c r="AA90" s="33">
        <v>10</v>
      </c>
      <c r="AB90" s="33">
        <v>10</v>
      </c>
      <c r="AC90" s="33">
        <v>10</v>
      </c>
      <c r="AD90" s="33">
        <f>AVERAGE(Table2734[[#This Row],[5Ci Political parties]:[5Ciii Educational, sporting and cultural organizations]])</f>
        <v>10</v>
      </c>
      <c r="AE90" s="33">
        <v>10</v>
      </c>
      <c r="AF90" s="33">
        <v>10</v>
      </c>
      <c r="AG90" s="33">
        <v>10</v>
      </c>
      <c r="AH90" s="33">
        <f>AVERAGE(Table2734[[#This Row],[5Di Political parties]:[5Diii Educational, sporting and cultural organizations5]])</f>
        <v>10</v>
      </c>
      <c r="AI90" s="33">
        <f t="shared" si="28"/>
        <v>10</v>
      </c>
      <c r="AJ90" s="33">
        <v>10</v>
      </c>
      <c r="AK90" s="34">
        <v>8.6666666666666661</v>
      </c>
      <c r="AL90" s="34">
        <v>7.75</v>
      </c>
      <c r="AM90" s="34">
        <v>10</v>
      </c>
      <c r="AN90" s="34">
        <v>10</v>
      </c>
      <c r="AO90" s="34">
        <f>AVERAGE(Table2734[[#This Row],[6Di Access to foreign television (cable/ satellite)]:[6Dii Access to foreign newspapers]])</f>
        <v>10</v>
      </c>
      <c r="AP90" s="34">
        <v>10</v>
      </c>
      <c r="AQ90" s="33">
        <f t="shared" si="23"/>
        <v>9.2833333333333332</v>
      </c>
      <c r="AR90" s="33">
        <v>10</v>
      </c>
      <c r="AS90" s="33">
        <v>10</v>
      </c>
      <c r="AT90" s="33">
        <v>10</v>
      </c>
      <c r="AU90" s="33">
        <f t="shared" si="20"/>
        <v>10</v>
      </c>
      <c r="AV90" s="33">
        <f t="shared" si="24"/>
        <v>10</v>
      </c>
      <c r="AW90" s="35">
        <f>AVERAGE(Table2734[[#This Row],[RULE OF LAW]],Table2734[[#This Row],[SECURITY &amp; SAFETY]],Table2734[[#This Row],[PERSONAL FREEDOM (minus S&amp;S and RoL)]],Table2734[[#This Row],[PERSONAL FREEDOM (minus S&amp;S and RoL)]])</f>
        <v>9.2832019999999993</v>
      </c>
      <c r="AX90" s="36">
        <v>7.65</v>
      </c>
      <c r="AY90" s="37">
        <f>AVERAGE(Table2734[[#This Row],[PERSONAL FREEDOM]:[ECONOMIC FREEDOM]])</f>
        <v>8.4666010000000007</v>
      </c>
      <c r="AZ90" s="38">
        <f t="shared" si="25"/>
        <v>12</v>
      </c>
      <c r="BA90" s="20">
        <f t="shared" si="26"/>
        <v>8.4700000000000006</v>
      </c>
      <c r="BB90" s="35">
        <f>Table2734[[#This Row],[1 Rule of Law]]</f>
        <v>7.5128079999999997</v>
      </c>
      <c r="BC90" s="35">
        <f>Table2734[[#This Row],[2 Security &amp; Safety]]</f>
        <v>9.9066666666666663</v>
      </c>
      <c r="BD90" s="35">
        <f t="shared" si="27"/>
        <v>9.8566666666666656</v>
      </c>
    </row>
    <row r="91" spans="1:56" ht="15" customHeight="1" x14ac:dyDescent="0.2">
      <c r="A91" s="32" t="s">
        <v>191</v>
      </c>
      <c r="B91" s="33" t="s">
        <v>49</v>
      </c>
      <c r="C91" s="33" t="s">
        <v>49</v>
      </c>
      <c r="D91" s="33" t="s">
        <v>49</v>
      </c>
      <c r="E91" s="33">
        <v>4.3158000000000003</v>
      </c>
      <c r="F91" s="33">
        <v>8</v>
      </c>
      <c r="G91" s="33">
        <v>5</v>
      </c>
      <c r="H91" s="33">
        <v>7.2993140527762659</v>
      </c>
      <c r="I91" s="33">
        <v>5</v>
      </c>
      <c r="J91" s="33">
        <v>9.9099771350925412</v>
      </c>
      <c r="K91" s="33">
        <v>9.7839451242221021</v>
      </c>
      <c r="L91" s="33">
        <f>AVERAGE(Table2734[[#This Row],[2Bi Disappearance]:[2Bv Terrorism Injured ]])</f>
        <v>7.3986472624181818</v>
      </c>
      <c r="M91" s="33">
        <v>2.8000000000000003</v>
      </c>
      <c r="N91" s="33">
        <v>10</v>
      </c>
      <c r="O91" s="34">
        <v>0</v>
      </c>
      <c r="P91" s="34">
        <f>AVERAGE(Table2734[[#This Row],[2Ci Female Genital Mutilation]:[2Ciii Equal Inheritance Rights]])</f>
        <v>4.2666666666666666</v>
      </c>
      <c r="Q91" s="33">
        <f t="shared" si="21"/>
        <v>6.5551046430282831</v>
      </c>
      <c r="R91" s="33">
        <v>0</v>
      </c>
      <c r="S91" s="33">
        <v>10</v>
      </c>
      <c r="T91" s="33">
        <v>10</v>
      </c>
      <c r="U91" s="33">
        <f t="shared" si="22"/>
        <v>6.666666666666667</v>
      </c>
      <c r="V91" s="33">
        <v>2.5</v>
      </c>
      <c r="W91" s="33">
        <v>7.5</v>
      </c>
      <c r="X91" s="33">
        <f>AVERAGE(Table2734[[#This Row],[4A Freedom to establish religious organizations]:[4B Autonomy of religious organizations]])</f>
        <v>5</v>
      </c>
      <c r="Y91" s="33">
        <v>7.5</v>
      </c>
      <c r="Z91" s="33">
        <v>7.5</v>
      </c>
      <c r="AA91" s="33">
        <v>10</v>
      </c>
      <c r="AB91" s="33">
        <v>7.5</v>
      </c>
      <c r="AC91" s="33">
        <v>7.5</v>
      </c>
      <c r="AD91" s="33">
        <f>AVERAGE(Table2734[[#This Row],[5Ci Political parties]:[5Ciii Educational, sporting and cultural organizations]])</f>
        <v>8.3333333333333339</v>
      </c>
      <c r="AE91" s="33">
        <v>10</v>
      </c>
      <c r="AF91" s="33">
        <v>10</v>
      </c>
      <c r="AG91" s="33">
        <v>10</v>
      </c>
      <c r="AH91" s="33">
        <f>AVERAGE(Table2734[[#This Row],[5Di Political parties]:[5Diii Educational, sporting and cultural organizations5]])</f>
        <v>10</v>
      </c>
      <c r="AI91" s="33">
        <f t="shared" si="28"/>
        <v>8.3333333333333339</v>
      </c>
      <c r="AJ91" s="33">
        <v>10</v>
      </c>
      <c r="AK91" s="34">
        <v>4.333333333333333</v>
      </c>
      <c r="AL91" s="34">
        <v>5.5</v>
      </c>
      <c r="AM91" s="34">
        <v>7.5</v>
      </c>
      <c r="AN91" s="34">
        <v>7.5</v>
      </c>
      <c r="AO91" s="34">
        <f>AVERAGE(Table2734[[#This Row],[6Di Access to foreign television (cable/ satellite)]:[6Dii Access to foreign newspapers]])</f>
        <v>7.5</v>
      </c>
      <c r="AP91" s="34">
        <v>7.5</v>
      </c>
      <c r="AQ91" s="33">
        <f t="shared" si="23"/>
        <v>6.9666666666666659</v>
      </c>
      <c r="AR91" s="33">
        <v>7.5</v>
      </c>
      <c r="AS91" s="33">
        <v>0</v>
      </c>
      <c r="AT91" s="33">
        <v>0</v>
      </c>
      <c r="AU91" s="33">
        <f t="shared" si="20"/>
        <v>0</v>
      </c>
      <c r="AV91" s="33">
        <f t="shared" si="24"/>
        <v>3.75</v>
      </c>
      <c r="AW91" s="35">
        <f>AVERAGE(Table2734[[#This Row],[RULE OF LAW]],Table2734[[#This Row],[SECURITY &amp; SAFETY]],Table2734[[#This Row],[PERSONAL FREEDOM (minus S&amp;S and RoL)]],Table2734[[#This Row],[PERSONAL FREEDOM (minus S&amp;S and RoL)]])</f>
        <v>5.7893928274237378</v>
      </c>
      <c r="AX91" s="36">
        <v>6.06</v>
      </c>
      <c r="AY91" s="37">
        <f>AVERAGE(Table2734[[#This Row],[PERSONAL FREEDOM]:[ECONOMIC FREEDOM]])</f>
        <v>5.9246964137118692</v>
      </c>
      <c r="AZ91" s="38">
        <f t="shared" si="25"/>
        <v>131</v>
      </c>
      <c r="BA91" s="20">
        <f t="shared" si="26"/>
        <v>5.92</v>
      </c>
      <c r="BB91" s="35">
        <f>Table2734[[#This Row],[1 Rule of Law]]</f>
        <v>4.3158000000000003</v>
      </c>
      <c r="BC91" s="35">
        <f>Table2734[[#This Row],[2 Security &amp; Safety]]</f>
        <v>6.5551046430282831</v>
      </c>
      <c r="BD91" s="35">
        <f t="shared" si="27"/>
        <v>6.1433333333333335</v>
      </c>
    </row>
    <row r="92" spans="1:56" ht="15" customHeight="1" x14ac:dyDescent="0.2">
      <c r="A92" s="32" t="s">
        <v>77</v>
      </c>
      <c r="B92" s="33" t="s">
        <v>49</v>
      </c>
      <c r="C92" s="33" t="s">
        <v>49</v>
      </c>
      <c r="D92" s="33" t="s">
        <v>49</v>
      </c>
      <c r="E92" s="33">
        <v>6.6557379999999995</v>
      </c>
      <c r="F92" s="33">
        <v>8.8800000000000008</v>
      </c>
      <c r="G92" s="33">
        <v>10</v>
      </c>
      <c r="H92" s="33">
        <v>10</v>
      </c>
      <c r="I92" s="33">
        <v>10</v>
      </c>
      <c r="J92" s="33">
        <v>10</v>
      </c>
      <c r="K92" s="33">
        <v>10</v>
      </c>
      <c r="L92" s="33">
        <f>AVERAGE(Table2734[[#This Row],[2Bi Disappearance]:[2Bv Terrorism Injured ]])</f>
        <v>10</v>
      </c>
      <c r="M92" s="33">
        <v>10</v>
      </c>
      <c r="N92" s="33">
        <v>10</v>
      </c>
      <c r="O92" s="34">
        <v>10</v>
      </c>
      <c r="P92" s="34">
        <f>AVERAGE(Table2734[[#This Row],[2Ci Female Genital Mutilation]:[2Ciii Equal Inheritance Rights]])</f>
        <v>10</v>
      </c>
      <c r="Q92" s="33">
        <f t="shared" si="21"/>
        <v>9.6266666666666669</v>
      </c>
      <c r="R92" s="33">
        <v>10</v>
      </c>
      <c r="S92" s="33">
        <v>10</v>
      </c>
      <c r="T92" s="33">
        <v>10</v>
      </c>
      <c r="U92" s="33">
        <f t="shared" si="22"/>
        <v>10</v>
      </c>
      <c r="V92" s="33">
        <v>10</v>
      </c>
      <c r="W92" s="33">
        <v>7.5</v>
      </c>
      <c r="X92" s="33">
        <f>AVERAGE(Table2734[[#This Row],[4A Freedom to establish religious organizations]:[4B Autonomy of religious organizations]])</f>
        <v>8.75</v>
      </c>
      <c r="Y92" s="33">
        <v>10</v>
      </c>
      <c r="Z92" s="33">
        <v>7.5</v>
      </c>
      <c r="AA92" s="33">
        <v>5</v>
      </c>
      <c r="AB92" s="33">
        <v>10</v>
      </c>
      <c r="AC92" s="33">
        <v>7.5</v>
      </c>
      <c r="AD92" s="33">
        <f>AVERAGE(Table2734[[#This Row],[5Ci Political parties]:[5Ciii Educational, sporting and cultural organizations]])</f>
        <v>7.5</v>
      </c>
      <c r="AE92" s="33">
        <v>10</v>
      </c>
      <c r="AF92" s="33">
        <v>10</v>
      </c>
      <c r="AG92" s="33">
        <v>10</v>
      </c>
      <c r="AH92" s="33">
        <f>AVERAGE(Table2734[[#This Row],[5Di Political parties]:[5Diii Educational, sporting and cultural organizations5]])</f>
        <v>10</v>
      </c>
      <c r="AI92" s="33">
        <f t="shared" si="28"/>
        <v>8.75</v>
      </c>
      <c r="AJ92" s="33">
        <v>10</v>
      </c>
      <c r="AK92" s="34">
        <v>7.666666666666667</v>
      </c>
      <c r="AL92" s="34">
        <v>7.75</v>
      </c>
      <c r="AM92" s="34">
        <v>10</v>
      </c>
      <c r="AN92" s="34">
        <v>10</v>
      </c>
      <c r="AO92" s="34">
        <f>AVERAGE(Table2734[[#This Row],[6Di Access to foreign television (cable/ satellite)]:[6Dii Access to foreign newspapers]])</f>
        <v>10</v>
      </c>
      <c r="AP92" s="34">
        <v>10</v>
      </c>
      <c r="AQ92" s="33">
        <f t="shared" si="23"/>
        <v>9.0833333333333339</v>
      </c>
      <c r="AR92" s="33">
        <v>10</v>
      </c>
      <c r="AS92" s="33">
        <v>0</v>
      </c>
      <c r="AT92" s="33">
        <v>10</v>
      </c>
      <c r="AU92" s="33">
        <f t="shared" si="20"/>
        <v>5</v>
      </c>
      <c r="AV92" s="33">
        <f t="shared" si="24"/>
        <v>7.5</v>
      </c>
      <c r="AW92" s="35">
        <f>AVERAGE(Table2734[[#This Row],[RULE OF LAW]],Table2734[[#This Row],[SECURITY &amp; SAFETY]],Table2734[[#This Row],[PERSONAL FREEDOM (minus S&amp;S and RoL)]],Table2734[[#This Row],[PERSONAL FREEDOM (minus S&amp;S and RoL)]])</f>
        <v>8.4789344999999994</v>
      </c>
      <c r="AX92" s="36">
        <v>8</v>
      </c>
      <c r="AY92" s="37">
        <f>AVERAGE(Table2734[[#This Row],[PERSONAL FREEDOM]:[ECONOMIC FREEDOM]])</f>
        <v>8.2394672500000006</v>
      </c>
      <c r="AZ92" s="38">
        <f t="shared" si="25"/>
        <v>20</v>
      </c>
      <c r="BA92" s="20">
        <f t="shared" si="26"/>
        <v>8.24</v>
      </c>
      <c r="BB92" s="35">
        <f>Table2734[[#This Row],[1 Rule of Law]]</f>
        <v>6.6557379999999995</v>
      </c>
      <c r="BC92" s="35">
        <f>Table2734[[#This Row],[2 Security &amp; Safety]]</f>
        <v>9.6266666666666669</v>
      </c>
      <c r="BD92" s="35">
        <f t="shared" si="27"/>
        <v>8.8166666666666664</v>
      </c>
    </row>
    <row r="93" spans="1:56" ht="15" customHeight="1" x14ac:dyDescent="0.2">
      <c r="A93" s="32" t="s">
        <v>123</v>
      </c>
      <c r="B93" s="33">
        <v>4.9666666666666668</v>
      </c>
      <c r="C93" s="33">
        <v>4.0132791814164337</v>
      </c>
      <c r="D93" s="33">
        <v>3.5054122257263169</v>
      </c>
      <c r="E93" s="33">
        <v>4.2</v>
      </c>
      <c r="F93" s="33">
        <v>0.87999999999999967</v>
      </c>
      <c r="G93" s="33">
        <v>0</v>
      </c>
      <c r="H93" s="33">
        <v>10</v>
      </c>
      <c r="I93" s="33">
        <v>7.5</v>
      </c>
      <c r="J93" s="33">
        <v>10</v>
      </c>
      <c r="K93" s="33">
        <v>9.9983244140918011</v>
      </c>
      <c r="L93" s="33">
        <f>AVERAGE(Table2734[[#This Row],[2Bi Disappearance]:[2Bv Terrorism Injured ]])</f>
        <v>7.4996648828183599</v>
      </c>
      <c r="M93" s="33">
        <v>9.5</v>
      </c>
      <c r="N93" s="33">
        <v>10</v>
      </c>
      <c r="O93" s="34">
        <v>10</v>
      </c>
      <c r="P93" s="34">
        <f>AVERAGE(Table2734[[#This Row],[2Ci Female Genital Mutilation]:[2Ciii Equal Inheritance Rights]])</f>
        <v>9.8333333333333339</v>
      </c>
      <c r="Q93" s="33">
        <f t="shared" si="21"/>
        <v>6.0709994053838976</v>
      </c>
      <c r="R93" s="33">
        <v>10</v>
      </c>
      <c r="S93" s="33">
        <v>10</v>
      </c>
      <c r="T93" s="33">
        <v>10</v>
      </c>
      <c r="U93" s="33">
        <f t="shared" si="22"/>
        <v>10</v>
      </c>
      <c r="V93" s="33">
        <v>7.5</v>
      </c>
      <c r="W93" s="33">
        <v>7.5</v>
      </c>
      <c r="X93" s="33">
        <f>AVERAGE(Table2734[[#This Row],[4A Freedom to establish religious organizations]:[4B Autonomy of religious organizations]])</f>
        <v>7.5</v>
      </c>
      <c r="Y93" s="33">
        <v>10</v>
      </c>
      <c r="Z93" s="33">
        <v>10</v>
      </c>
      <c r="AA93" s="33">
        <v>2.5</v>
      </c>
      <c r="AB93" s="33">
        <v>5</v>
      </c>
      <c r="AC93" s="33">
        <v>7.5</v>
      </c>
      <c r="AD93" s="33">
        <f>AVERAGE(Table2734[[#This Row],[5Ci Political parties]:[5Ciii Educational, sporting and cultural organizations]])</f>
        <v>5</v>
      </c>
      <c r="AE93" s="33">
        <v>7.5</v>
      </c>
      <c r="AF93" s="33">
        <v>7.5</v>
      </c>
      <c r="AG93" s="33">
        <v>7.5</v>
      </c>
      <c r="AH93" s="33">
        <f>AVERAGE(Table2734[[#This Row],[5Di Political parties]:[5Diii Educational, sporting and cultural organizations5]])</f>
        <v>7.5</v>
      </c>
      <c r="AI93" s="33">
        <f t="shared" si="28"/>
        <v>8.125</v>
      </c>
      <c r="AJ93" s="33">
        <v>3.2976563672059256</v>
      </c>
      <c r="AK93" s="34">
        <v>4.333333333333333</v>
      </c>
      <c r="AL93" s="34">
        <v>2.25</v>
      </c>
      <c r="AM93" s="34">
        <v>10</v>
      </c>
      <c r="AN93" s="34">
        <v>10</v>
      </c>
      <c r="AO93" s="34">
        <f>AVERAGE(Table2734[[#This Row],[6Di Access to foreign television (cable/ satellite)]:[6Dii Access to foreign newspapers]])</f>
        <v>10</v>
      </c>
      <c r="AP93" s="34">
        <v>10</v>
      </c>
      <c r="AQ93" s="33">
        <f t="shared" si="23"/>
        <v>5.976197940107852</v>
      </c>
      <c r="AR93" s="33">
        <v>10</v>
      </c>
      <c r="AS93" s="33">
        <v>10</v>
      </c>
      <c r="AT93" s="33">
        <v>10</v>
      </c>
      <c r="AU93" s="33">
        <f t="shared" si="20"/>
        <v>10</v>
      </c>
      <c r="AV93" s="33">
        <f t="shared" si="24"/>
        <v>10</v>
      </c>
      <c r="AW93" s="35">
        <f>AVERAGE(Table2734[[#This Row],[RULE OF LAW]],Table2734[[#This Row],[SECURITY &amp; SAFETY]],Table2734[[#This Row],[PERSONAL FREEDOM (minus S&amp;S and RoL)]],Table2734[[#This Row],[PERSONAL FREEDOM (minus S&amp;S and RoL)]])</f>
        <v>6.7278696453567601</v>
      </c>
      <c r="AX93" s="36">
        <v>6.72</v>
      </c>
      <c r="AY93" s="37">
        <f>AVERAGE(Table2734[[#This Row],[PERSONAL FREEDOM]:[ECONOMIC FREEDOM]])</f>
        <v>6.7239348226783804</v>
      </c>
      <c r="AZ93" s="38">
        <f t="shared" si="25"/>
        <v>92</v>
      </c>
      <c r="BA93" s="20">
        <f t="shared" si="26"/>
        <v>6.72</v>
      </c>
      <c r="BB93" s="35">
        <f>Table2734[[#This Row],[1 Rule of Law]]</f>
        <v>4.2</v>
      </c>
      <c r="BC93" s="35">
        <f>Table2734[[#This Row],[2 Security &amp; Safety]]</f>
        <v>6.0709994053838976</v>
      </c>
      <c r="BD93" s="35">
        <f t="shared" si="27"/>
        <v>8.32023958802157</v>
      </c>
    </row>
    <row r="94" spans="1:56" ht="15" customHeight="1" x14ac:dyDescent="0.2">
      <c r="A94" s="32" t="s">
        <v>133</v>
      </c>
      <c r="B94" s="33">
        <v>4.5</v>
      </c>
      <c r="C94" s="33">
        <v>4.1639734483525155</v>
      </c>
      <c r="D94" s="33">
        <v>4.0398298156210553</v>
      </c>
      <c r="E94" s="33">
        <v>4.2</v>
      </c>
      <c r="F94" s="33">
        <v>6.5599999999999987</v>
      </c>
      <c r="G94" s="33">
        <v>10</v>
      </c>
      <c r="H94" s="33">
        <v>10</v>
      </c>
      <c r="I94" s="33">
        <v>5</v>
      </c>
      <c r="J94" s="33">
        <v>10</v>
      </c>
      <c r="K94" s="33">
        <v>10</v>
      </c>
      <c r="L94" s="33">
        <f>AVERAGE(Table2734[[#This Row],[2Bi Disappearance]:[2Bv Terrorism Injured ]])</f>
        <v>9</v>
      </c>
      <c r="M94" s="33">
        <v>10</v>
      </c>
      <c r="N94" s="33">
        <v>10</v>
      </c>
      <c r="O94" s="34">
        <v>7.5</v>
      </c>
      <c r="P94" s="34">
        <f>AVERAGE(Table2734[[#This Row],[2Ci Female Genital Mutilation]:[2Ciii Equal Inheritance Rights]])</f>
        <v>9.1666666666666661</v>
      </c>
      <c r="Q94" s="33">
        <f t="shared" si="21"/>
        <v>8.2422222222222228</v>
      </c>
      <c r="R94" s="33">
        <v>10</v>
      </c>
      <c r="S94" s="33">
        <v>5</v>
      </c>
      <c r="T94" s="33">
        <v>10</v>
      </c>
      <c r="U94" s="33">
        <f t="shared" si="22"/>
        <v>8.3333333333333339</v>
      </c>
      <c r="V94" s="33" t="s">
        <v>49</v>
      </c>
      <c r="W94" s="33" t="s">
        <v>49</v>
      </c>
      <c r="X94" s="33" t="s">
        <v>49</v>
      </c>
      <c r="Y94" s="33" t="s">
        <v>49</v>
      </c>
      <c r="Z94" s="33" t="s">
        <v>49</v>
      </c>
      <c r="AA94" s="33" t="s">
        <v>49</v>
      </c>
      <c r="AB94" s="33" t="s">
        <v>49</v>
      </c>
      <c r="AC94" s="33" t="s">
        <v>49</v>
      </c>
      <c r="AD94" s="33" t="s">
        <v>49</v>
      </c>
      <c r="AE94" s="33" t="s">
        <v>49</v>
      </c>
      <c r="AF94" s="33" t="s">
        <v>49</v>
      </c>
      <c r="AG94" s="33" t="s">
        <v>49</v>
      </c>
      <c r="AH94" s="33" t="s">
        <v>49</v>
      </c>
      <c r="AI94" s="33" t="s">
        <v>49</v>
      </c>
      <c r="AJ94" s="33">
        <v>10</v>
      </c>
      <c r="AK94" s="34">
        <v>4.333333333333333</v>
      </c>
      <c r="AL94" s="34">
        <v>5.5</v>
      </c>
      <c r="AM94" s="34" t="s">
        <v>49</v>
      </c>
      <c r="AN94" s="34" t="s">
        <v>49</v>
      </c>
      <c r="AO94" s="34" t="s">
        <v>49</v>
      </c>
      <c r="AP94" s="34" t="s">
        <v>49</v>
      </c>
      <c r="AQ94" s="33">
        <f t="shared" si="23"/>
        <v>6.6111111111111107</v>
      </c>
      <c r="AR94" s="33">
        <v>10</v>
      </c>
      <c r="AS94" s="33">
        <v>10</v>
      </c>
      <c r="AT94" s="33">
        <v>10</v>
      </c>
      <c r="AU94" s="33">
        <f t="shared" si="20"/>
        <v>10</v>
      </c>
      <c r="AV94" s="33">
        <f t="shared" si="24"/>
        <v>10</v>
      </c>
      <c r="AW94" s="35">
        <f>AVERAGE(Table2734[[#This Row],[RULE OF LAW]],Table2734[[#This Row],[SECURITY &amp; SAFETY]],Table2734[[#This Row],[PERSONAL FREEDOM (minus S&amp;S and RoL)]],Table2734[[#This Row],[PERSONAL FREEDOM (minus S&amp;S and RoL)]])</f>
        <v>7.2679629629629634</v>
      </c>
      <c r="AX94" s="36">
        <v>6.72</v>
      </c>
      <c r="AY94" s="37">
        <f>AVERAGE(Table2734[[#This Row],[PERSONAL FREEDOM]:[ECONOMIC FREEDOM]])</f>
        <v>6.993981481481482</v>
      </c>
      <c r="AZ94" s="38">
        <f t="shared" si="25"/>
        <v>74</v>
      </c>
      <c r="BA94" s="20">
        <f t="shared" si="26"/>
        <v>6.99</v>
      </c>
      <c r="BB94" s="35">
        <f>Table2734[[#This Row],[1 Rule of Law]]</f>
        <v>4.2</v>
      </c>
      <c r="BC94" s="35">
        <f>Table2734[[#This Row],[2 Security &amp; Safety]]</f>
        <v>8.2422222222222228</v>
      </c>
      <c r="BD94" s="35">
        <f t="shared" si="27"/>
        <v>8.3148148148148149</v>
      </c>
    </row>
    <row r="95" spans="1:56" ht="15" customHeight="1" x14ac:dyDescent="0.2">
      <c r="A95" s="32" t="s">
        <v>104</v>
      </c>
      <c r="B95" s="33">
        <v>5.166666666666667</v>
      </c>
      <c r="C95" s="33">
        <v>5.2675633280987793</v>
      </c>
      <c r="D95" s="33">
        <v>5.4368623572746921</v>
      </c>
      <c r="E95" s="33">
        <v>5.3000000000000007</v>
      </c>
      <c r="F95" s="33">
        <v>6.12</v>
      </c>
      <c r="G95" s="33">
        <v>10</v>
      </c>
      <c r="H95" s="33">
        <v>10</v>
      </c>
      <c r="I95" s="33">
        <v>7.5</v>
      </c>
      <c r="J95" s="33">
        <v>10</v>
      </c>
      <c r="K95" s="33">
        <v>10</v>
      </c>
      <c r="L95" s="33">
        <f>AVERAGE(Table2734[[#This Row],[2Bi Disappearance]:[2Bv Terrorism Injured ]])</f>
        <v>9.5</v>
      </c>
      <c r="M95" s="33">
        <v>10</v>
      </c>
      <c r="N95" s="33">
        <v>10</v>
      </c>
      <c r="O95" s="34">
        <v>10</v>
      </c>
      <c r="P95" s="34">
        <f>AVERAGE(Table2734[[#This Row],[2Ci Female Genital Mutilation]:[2Ciii Equal Inheritance Rights]])</f>
        <v>10</v>
      </c>
      <c r="Q95" s="33">
        <f t="shared" si="21"/>
        <v>8.5400000000000009</v>
      </c>
      <c r="R95" s="33">
        <v>10</v>
      </c>
      <c r="S95" s="33">
        <v>10</v>
      </c>
      <c r="T95" s="33">
        <v>10</v>
      </c>
      <c r="U95" s="33">
        <f t="shared" si="22"/>
        <v>10</v>
      </c>
      <c r="V95" s="33">
        <v>5</v>
      </c>
      <c r="W95" s="33">
        <v>5</v>
      </c>
      <c r="X95" s="33">
        <f>AVERAGE(Table2734[[#This Row],[4A Freedom to establish religious organizations]:[4B Autonomy of religious organizations]])</f>
        <v>5</v>
      </c>
      <c r="Y95" s="33">
        <v>7.5</v>
      </c>
      <c r="Z95" s="33">
        <v>7.5</v>
      </c>
      <c r="AA95" s="33">
        <v>7.5</v>
      </c>
      <c r="AB95" s="33">
        <v>5</v>
      </c>
      <c r="AC95" s="33">
        <v>10</v>
      </c>
      <c r="AD95" s="33">
        <f>AVERAGE(Table2734[[#This Row],[5Ci Political parties]:[5Ciii Educational, sporting and cultural organizations]])</f>
        <v>7.5</v>
      </c>
      <c r="AE95" s="33">
        <v>7.5</v>
      </c>
      <c r="AF95" s="33">
        <v>10</v>
      </c>
      <c r="AG95" s="33">
        <v>10</v>
      </c>
      <c r="AH95" s="33">
        <f>AVERAGE(Table2734[[#This Row],[5Di Political parties]:[5Diii Educational, sporting and cultural organizations5]])</f>
        <v>9.1666666666666661</v>
      </c>
      <c r="AI95" s="33">
        <f>AVERAGE(Y95:Z95,AD95,AH95)</f>
        <v>7.9166666666666661</v>
      </c>
      <c r="AJ95" s="33">
        <v>10</v>
      </c>
      <c r="AK95" s="34">
        <v>5.666666666666667</v>
      </c>
      <c r="AL95" s="34">
        <v>7</v>
      </c>
      <c r="AM95" s="34">
        <v>10</v>
      </c>
      <c r="AN95" s="34">
        <v>10</v>
      </c>
      <c r="AO95" s="34">
        <f>AVERAGE(Table2734[[#This Row],[6Di Access to foreign television (cable/ satellite)]:[6Dii Access to foreign newspapers]])</f>
        <v>10</v>
      </c>
      <c r="AP95" s="34">
        <v>10</v>
      </c>
      <c r="AQ95" s="33">
        <f t="shared" si="23"/>
        <v>8.533333333333335</v>
      </c>
      <c r="AR95" s="33">
        <v>10</v>
      </c>
      <c r="AS95" s="33">
        <v>10</v>
      </c>
      <c r="AT95" s="33">
        <v>10</v>
      </c>
      <c r="AU95" s="33">
        <f t="shared" si="20"/>
        <v>10</v>
      </c>
      <c r="AV95" s="33">
        <f t="shared" si="24"/>
        <v>10</v>
      </c>
      <c r="AW95" s="35">
        <f>AVERAGE(Table2734[[#This Row],[RULE OF LAW]],Table2734[[#This Row],[SECURITY &amp; SAFETY]],Table2734[[#This Row],[PERSONAL FREEDOM (minus S&amp;S and RoL)]],Table2734[[#This Row],[PERSONAL FREEDOM (minus S&amp;S and RoL)]])</f>
        <v>7.6050000000000004</v>
      </c>
      <c r="AX95" s="36">
        <v>7.1</v>
      </c>
      <c r="AY95" s="37">
        <f>AVERAGE(Table2734[[#This Row],[PERSONAL FREEDOM]:[ECONOMIC FREEDOM]])</f>
        <v>7.3525</v>
      </c>
      <c r="AZ95" s="38">
        <f t="shared" si="25"/>
        <v>56</v>
      </c>
      <c r="BA95" s="20">
        <f t="shared" si="26"/>
        <v>7.35</v>
      </c>
      <c r="BB95" s="35">
        <f>Table2734[[#This Row],[1 Rule of Law]]</f>
        <v>5.3000000000000007</v>
      </c>
      <c r="BC95" s="35">
        <f>Table2734[[#This Row],[2 Security &amp; Safety]]</f>
        <v>8.5400000000000009</v>
      </c>
      <c r="BD95" s="35">
        <f t="shared" si="27"/>
        <v>8.2900000000000009</v>
      </c>
    </row>
    <row r="96" spans="1:56" ht="15" customHeight="1" x14ac:dyDescent="0.2">
      <c r="A96" s="32" t="s">
        <v>94</v>
      </c>
      <c r="B96" s="33" t="s">
        <v>49</v>
      </c>
      <c r="C96" s="33" t="s">
        <v>49</v>
      </c>
      <c r="D96" s="33" t="s">
        <v>49</v>
      </c>
      <c r="E96" s="33">
        <v>5.4993729999999994</v>
      </c>
      <c r="F96" s="33">
        <v>8.64</v>
      </c>
      <c r="G96" s="33">
        <v>10</v>
      </c>
      <c r="H96" s="33">
        <v>10</v>
      </c>
      <c r="I96" s="33">
        <v>7.5</v>
      </c>
      <c r="J96" s="33">
        <v>10</v>
      </c>
      <c r="K96" s="33">
        <v>10</v>
      </c>
      <c r="L96" s="33">
        <f>AVERAGE(Table2734[[#This Row],[2Bi Disappearance]:[2Bv Terrorism Injured ]])</f>
        <v>9.5</v>
      </c>
      <c r="M96" s="33" t="s">
        <v>49</v>
      </c>
      <c r="N96" s="33">
        <v>10</v>
      </c>
      <c r="O96" s="34">
        <v>10</v>
      </c>
      <c r="P96" s="34">
        <f>AVERAGE(Table2734[[#This Row],[2Ci Female Genital Mutilation]:[2Ciii Equal Inheritance Rights]])</f>
        <v>10</v>
      </c>
      <c r="Q96" s="33">
        <f t="shared" si="21"/>
        <v>9.3800000000000008</v>
      </c>
      <c r="R96" s="33">
        <v>10</v>
      </c>
      <c r="S96" s="33">
        <v>10</v>
      </c>
      <c r="T96" s="33">
        <v>10</v>
      </c>
      <c r="U96" s="33">
        <f t="shared" si="22"/>
        <v>10</v>
      </c>
      <c r="V96" s="33" t="s">
        <v>49</v>
      </c>
      <c r="W96" s="33" t="s">
        <v>49</v>
      </c>
      <c r="X96" s="33" t="s">
        <v>49</v>
      </c>
      <c r="Y96" s="33" t="s">
        <v>49</v>
      </c>
      <c r="Z96" s="33" t="s">
        <v>49</v>
      </c>
      <c r="AA96" s="33" t="s">
        <v>49</v>
      </c>
      <c r="AB96" s="33" t="s">
        <v>49</v>
      </c>
      <c r="AC96" s="33" t="s">
        <v>49</v>
      </c>
      <c r="AD96" s="33" t="s">
        <v>49</v>
      </c>
      <c r="AE96" s="33" t="s">
        <v>49</v>
      </c>
      <c r="AF96" s="33" t="s">
        <v>49</v>
      </c>
      <c r="AG96" s="33" t="s">
        <v>49</v>
      </c>
      <c r="AH96" s="33" t="s">
        <v>49</v>
      </c>
      <c r="AI96" s="33" t="s">
        <v>49</v>
      </c>
      <c r="AJ96" s="33">
        <v>10</v>
      </c>
      <c r="AK96" s="34">
        <v>7</v>
      </c>
      <c r="AL96" s="34">
        <v>6</v>
      </c>
      <c r="AM96" s="34" t="s">
        <v>49</v>
      </c>
      <c r="AN96" s="34" t="s">
        <v>49</v>
      </c>
      <c r="AO96" s="34" t="s">
        <v>49</v>
      </c>
      <c r="AP96" s="34" t="s">
        <v>49</v>
      </c>
      <c r="AQ96" s="33">
        <f t="shared" si="23"/>
        <v>7.666666666666667</v>
      </c>
      <c r="AR96" s="33">
        <v>10</v>
      </c>
      <c r="AS96" s="33">
        <v>10</v>
      </c>
      <c r="AT96" s="33">
        <v>10</v>
      </c>
      <c r="AU96" s="33">
        <f t="shared" ref="AU96:AU127" si="29">AVERAGE(AS96:AT96)</f>
        <v>10</v>
      </c>
      <c r="AV96" s="33">
        <f t="shared" si="24"/>
        <v>10</v>
      </c>
      <c r="AW96" s="35">
        <f>AVERAGE(Table2734[[#This Row],[RULE OF LAW]],Table2734[[#This Row],[SECURITY &amp; SAFETY]],Table2734[[#This Row],[PERSONAL FREEDOM (minus S&amp;S and RoL)]],Table2734[[#This Row],[PERSONAL FREEDOM (minus S&amp;S and RoL)]])</f>
        <v>8.330954361111111</v>
      </c>
      <c r="AX96" s="36">
        <v>7.13</v>
      </c>
      <c r="AY96" s="37">
        <f>AVERAGE(Table2734[[#This Row],[PERSONAL FREEDOM]:[ECONOMIC FREEDOM]])</f>
        <v>7.730477180555555</v>
      </c>
      <c r="AZ96" s="38">
        <f t="shared" si="25"/>
        <v>43</v>
      </c>
      <c r="BA96" s="20">
        <f t="shared" si="26"/>
        <v>7.73</v>
      </c>
      <c r="BB96" s="35">
        <f>Table2734[[#This Row],[1 Rule of Law]]</f>
        <v>5.4993729999999994</v>
      </c>
      <c r="BC96" s="35">
        <f>Table2734[[#This Row],[2 Security &amp; Safety]]</f>
        <v>9.3800000000000008</v>
      </c>
      <c r="BD96" s="35">
        <f t="shared" si="27"/>
        <v>9.2222222222222232</v>
      </c>
    </row>
    <row r="97" spans="1:56" ht="15" customHeight="1" x14ac:dyDescent="0.2">
      <c r="A97" s="32" t="s">
        <v>173</v>
      </c>
      <c r="B97" s="33">
        <v>2.9333333333333327</v>
      </c>
      <c r="C97" s="33">
        <v>5.3900350513736122</v>
      </c>
      <c r="D97" s="33">
        <v>3.5418598877015155</v>
      </c>
      <c r="E97" s="33">
        <v>4</v>
      </c>
      <c r="F97" s="33">
        <v>9.4400000000000013</v>
      </c>
      <c r="G97" s="33">
        <v>5</v>
      </c>
      <c r="H97" s="33">
        <v>10</v>
      </c>
      <c r="I97" s="33">
        <v>5</v>
      </c>
      <c r="J97" s="33">
        <v>9.8232449008857223</v>
      </c>
      <c r="K97" s="33">
        <v>9.8502780336914348</v>
      </c>
      <c r="L97" s="33">
        <f>AVERAGE(Table2734[[#This Row],[2Bi Disappearance]:[2Bv Terrorism Injured ]])</f>
        <v>7.9347045869154318</v>
      </c>
      <c r="M97" s="33">
        <v>10</v>
      </c>
      <c r="N97" s="33">
        <v>10</v>
      </c>
      <c r="O97" s="34">
        <v>0</v>
      </c>
      <c r="P97" s="34">
        <f>AVERAGE(Table2734[[#This Row],[2Ci Female Genital Mutilation]:[2Ciii Equal Inheritance Rights]])</f>
        <v>6.666666666666667</v>
      </c>
      <c r="Q97" s="33">
        <f t="shared" si="21"/>
        <v>8.0137904178607009</v>
      </c>
      <c r="R97" s="33">
        <v>10</v>
      </c>
      <c r="S97" s="33">
        <v>5</v>
      </c>
      <c r="T97" s="33">
        <v>10</v>
      </c>
      <c r="U97" s="33">
        <f t="shared" si="22"/>
        <v>8.3333333333333339</v>
      </c>
      <c r="V97" s="33">
        <v>2.5</v>
      </c>
      <c r="W97" s="33">
        <v>2.5</v>
      </c>
      <c r="X97" s="33">
        <f>AVERAGE(Table2734[[#This Row],[4A Freedom to establish religious organizations]:[4B Autonomy of religious organizations]])</f>
        <v>2.5</v>
      </c>
      <c r="Y97" s="33">
        <v>7.5</v>
      </c>
      <c r="Z97" s="33">
        <v>7.5</v>
      </c>
      <c r="AA97" s="33">
        <v>7.5</v>
      </c>
      <c r="AB97" s="33">
        <v>7.5</v>
      </c>
      <c r="AC97" s="33">
        <v>7.5</v>
      </c>
      <c r="AD97" s="33">
        <f>AVERAGE(Table2734[[#This Row],[5Ci Political parties]:[5Ciii Educational, sporting and cultural organizations]])</f>
        <v>7.5</v>
      </c>
      <c r="AE97" s="33">
        <v>10</v>
      </c>
      <c r="AF97" s="33">
        <v>5</v>
      </c>
      <c r="AG97" s="33">
        <v>7.5</v>
      </c>
      <c r="AH97" s="33">
        <f>AVERAGE(Table2734[[#This Row],[5Di Political parties]:[5Diii Educational, sporting and cultural organizations5]])</f>
        <v>7.5</v>
      </c>
      <c r="AI97" s="33">
        <f t="shared" ref="AI97:AI110" si="30">AVERAGE(Y97:Z97,AD97,AH97)</f>
        <v>7.5</v>
      </c>
      <c r="AJ97" s="33">
        <v>10</v>
      </c>
      <c r="AK97" s="34">
        <v>1.6666666666666667</v>
      </c>
      <c r="AL97" s="34">
        <v>3.75</v>
      </c>
      <c r="AM97" s="34">
        <v>10</v>
      </c>
      <c r="AN97" s="34">
        <v>7.5</v>
      </c>
      <c r="AO97" s="34">
        <f>AVERAGE(Table2734[[#This Row],[6Di Access to foreign television (cable/ satellite)]:[6Dii Access to foreign newspapers]])</f>
        <v>8.75</v>
      </c>
      <c r="AP97" s="34">
        <v>7.5</v>
      </c>
      <c r="AQ97" s="33">
        <f t="shared" si="23"/>
        <v>6.333333333333333</v>
      </c>
      <c r="AR97" s="33">
        <v>10</v>
      </c>
      <c r="AS97" s="33">
        <v>0</v>
      </c>
      <c r="AT97" s="33">
        <v>0</v>
      </c>
      <c r="AU97" s="33">
        <f t="shared" si="29"/>
        <v>0</v>
      </c>
      <c r="AV97" s="33">
        <f t="shared" si="24"/>
        <v>5</v>
      </c>
      <c r="AW97" s="35">
        <f>AVERAGE(Table2734[[#This Row],[RULE OF LAW]],Table2734[[#This Row],[SECURITY &amp; SAFETY]],Table2734[[#This Row],[PERSONAL FREEDOM (minus S&amp;S and RoL)]],Table2734[[#This Row],[PERSONAL FREEDOM (minus S&amp;S and RoL)]])</f>
        <v>5.970114271131842</v>
      </c>
      <c r="AX97" s="36">
        <v>6.56</v>
      </c>
      <c r="AY97" s="37">
        <f>AVERAGE(Table2734[[#This Row],[PERSONAL FREEDOM]:[ECONOMIC FREEDOM]])</f>
        <v>6.2650571355659208</v>
      </c>
      <c r="AZ97" s="38">
        <f t="shared" si="25"/>
        <v>117</v>
      </c>
      <c r="BA97" s="20">
        <f t="shared" si="26"/>
        <v>6.27</v>
      </c>
      <c r="BB97" s="35">
        <f>Table2734[[#This Row],[1 Rule of Law]]</f>
        <v>4</v>
      </c>
      <c r="BC97" s="35">
        <f>Table2734[[#This Row],[2 Security &amp; Safety]]</f>
        <v>8.0137904178607009</v>
      </c>
      <c r="BD97" s="35">
        <f t="shared" si="27"/>
        <v>5.9333333333333336</v>
      </c>
    </row>
    <row r="98" spans="1:56" ht="15" customHeight="1" x14ac:dyDescent="0.2">
      <c r="A98" s="32" t="s">
        <v>157</v>
      </c>
      <c r="B98" s="33" t="s">
        <v>49</v>
      </c>
      <c r="C98" s="33" t="s">
        <v>49</v>
      </c>
      <c r="D98" s="33" t="s">
        <v>49</v>
      </c>
      <c r="E98" s="33">
        <v>4.8463669999999999</v>
      </c>
      <c r="F98" s="33">
        <v>5.04</v>
      </c>
      <c r="G98" s="33">
        <v>10</v>
      </c>
      <c r="H98" s="33">
        <v>10</v>
      </c>
      <c r="I98" s="33">
        <v>7.5</v>
      </c>
      <c r="J98" s="33">
        <v>10</v>
      </c>
      <c r="K98" s="33">
        <v>10</v>
      </c>
      <c r="L98" s="33">
        <f>AVERAGE(Table2734[[#This Row],[2Bi Disappearance]:[2Bv Terrorism Injured ]])</f>
        <v>9.5</v>
      </c>
      <c r="M98" s="33">
        <v>10</v>
      </c>
      <c r="N98" s="33">
        <v>10</v>
      </c>
      <c r="O98" s="34">
        <v>0</v>
      </c>
      <c r="P98" s="34">
        <f>AVERAGE(Table2734[[#This Row],[2Ci Female Genital Mutilation]:[2Ciii Equal Inheritance Rights]])</f>
        <v>6.666666666666667</v>
      </c>
      <c r="Q98" s="33">
        <f t="shared" ref="Q98:Q129" si="31">AVERAGE(F98,L98,P98)</f>
        <v>7.068888888888889</v>
      </c>
      <c r="R98" s="33">
        <v>0</v>
      </c>
      <c r="S98" s="33">
        <v>10</v>
      </c>
      <c r="T98" s="33">
        <v>5</v>
      </c>
      <c r="U98" s="33">
        <f t="shared" ref="U98:U129" si="32">AVERAGE(R98:T98)</f>
        <v>5</v>
      </c>
      <c r="V98" s="33">
        <v>10</v>
      </c>
      <c r="W98" s="33">
        <v>7.5</v>
      </c>
      <c r="X98" s="33">
        <f>AVERAGE(Table2734[[#This Row],[4A Freedom to establish religious organizations]:[4B Autonomy of religious organizations]])</f>
        <v>8.75</v>
      </c>
      <c r="Y98" s="33">
        <v>10</v>
      </c>
      <c r="Z98" s="33">
        <v>10</v>
      </c>
      <c r="AA98" s="33">
        <v>7.5</v>
      </c>
      <c r="AB98" s="33">
        <v>7.5</v>
      </c>
      <c r="AC98" s="33">
        <v>7.5</v>
      </c>
      <c r="AD98" s="33">
        <f>AVERAGE(Table2734[[#This Row],[5Ci Political parties]:[5Ciii Educational, sporting and cultural organizations]])</f>
        <v>7.5</v>
      </c>
      <c r="AE98" s="33">
        <v>10</v>
      </c>
      <c r="AF98" s="33">
        <v>7.5</v>
      </c>
      <c r="AG98" s="33">
        <v>10</v>
      </c>
      <c r="AH98" s="33">
        <f>AVERAGE(Table2734[[#This Row],[5Di Political parties]:[5Diii Educational, sporting and cultural organizations5]])</f>
        <v>9.1666666666666661</v>
      </c>
      <c r="AI98" s="33">
        <f t="shared" si="30"/>
        <v>9.1666666666666661</v>
      </c>
      <c r="AJ98" s="33">
        <v>10</v>
      </c>
      <c r="AK98" s="34">
        <v>6</v>
      </c>
      <c r="AL98" s="34">
        <v>6</v>
      </c>
      <c r="AM98" s="34">
        <v>10</v>
      </c>
      <c r="AN98" s="34">
        <v>10</v>
      </c>
      <c r="AO98" s="34">
        <f>AVERAGE(Table2734[[#This Row],[6Di Access to foreign television (cable/ satellite)]:[6Dii Access to foreign newspapers]])</f>
        <v>10</v>
      </c>
      <c r="AP98" s="34">
        <v>10</v>
      </c>
      <c r="AQ98" s="33">
        <f t="shared" ref="AQ98:AQ129" si="33">AVERAGE(AJ98:AL98,AO98:AP98)</f>
        <v>8.4</v>
      </c>
      <c r="AR98" s="33">
        <v>10</v>
      </c>
      <c r="AS98" s="33">
        <v>0</v>
      </c>
      <c r="AT98" s="33">
        <v>0</v>
      </c>
      <c r="AU98" s="33">
        <f t="shared" si="29"/>
        <v>0</v>
      </c>
      <c r="AV98" s="33">
        <f t="shared" ref="AV98:AV129" si="34">AVERAGE(AR98,AU98)</f>
        <v>5</v>
      </c>
      <c r="AW98" s="35">
        <f>AVERAGE(Table2734[[#This Row],[RULE OF LAW]],Table2734[[#This Row],[SECURITY &amp; SAFETY]],Table2734[[#This Row],[PERSONAL FREEDOM (minus S&amp;S and RoL)]],Table2734[[#This Row],[PERSONAL FREEDOM (minus S&amp;S and RoL)]])</f>
        <v>6.6104806388888884</v>
      </c>
      <c r="AX98" s="36">
        <v>5.83</v>
      </c>
      <c r="AY98" s="37">
        <f>AVERAGE(Table2734[[#This Row],[PERSONAL FREEDOM]:[ECONOMIC FREEDOM]])</f>
        <v>6.2202403194444447</v>
      </c>
      <c r="AZ98" s="38">
        <f t="shared" ref="AZ98:AZ129" si="35">RANK(BA98,$BA$2:$BA$154)</f>
        <v>120</v>
      </c>
      <c r="BA98" s="20">
        <f t="shared" ref="BA98:BA129" si="36">ROUND(AY98, 2)</f>
        <v>6.22</v>
      </c>
      <c r="BB98" s="35">
        <f>Table2734[[#This Row],[1 Rule of Law]]</f>
        <v>4.8463669999999999</v>
      </c>
      <c r="BC98" s="35">
        <f>Table2734[[#This Row],[2 Security &amp; Safety]]</f>
        <v>7.068888888888889</v>
      </c>
      <c r="BD98" s="35">
        <f t="shared" ref="BD98:BD129" si="37">AVERAGE(AQ98,U98,AI98,AV98,X98)</f>
        <v>7.2633333333333328</v>
      </c>
    </row>
    <row r="99" spans="1:56" ht="15" customHeight="1" x14ac:dyDescent="0.2">
      <c r="A99" s="32" t="s">
        <v>203</v>
      </c>
      <c r="B99" s="33" t="s">
        <v>49</v>
      </c>
      <c r="C99" s="33" t="s">
        <v>49</v>
      </c>
      <c r="D99" s="33" t="s">
        <v>49</v>
      </c>
      <c r="E99" s="33">
        <v>3.445125</v>
      </c>
      <c r="F99" s="33">
        <v>3.92</v>
      </c>
      <c r="G99" s="33">
        <v>5</v>
      </c>
      <c r="H99" s="33">
        <v>8.9088814244331989</v>
      </c>
      <c r="I99" s="33">
        <v>2.5</v>
      </c>
      <c r="J99" s="33">
        <v>10</v>
      </c>
      <c r="K99" s="33">
        <v>10</v>
      </c>
      <c r="L99" s="33">
        <f>AVERAGE(Table2734[[#This Row],[2Bi Disappearance]:[2Bv Terrorism Injured ]])</f>
        <v>7.2817762848866394</v>
      </c>
      <c r="M99" s="33">
        <v>10</v>
      </c>
      <c r="N99" s="33">
        <v>10</v>
      </c>
      <c r="O99" s="34">
        <v>7.5</v>
      </c>
      <c r="P99" s="34">
        <f>AVERAGE(Table2734[[#This Row],[2Ci Female Genital Mutilation]:[2Ciii Equal Inheritance Rights]])</f>
        <v>9.1666666666666661</v>
      </c>
      <c r="Q99" s="33">
        <f t="shared" si="31"/>
        <v>6.7894809838511021</v>
      </c>
      <c r="R99" s="33">
        <v>0</v>
      </c>
      <c r="S99" s="33">
        <v>0</v>
      </c>
      <c r="T99" s="33">
        <v>5</v>
      </c>
      <c r="U99" s="33">
        <f t="shared" si="32"/>
        <v>1.6666666666666667</v>
      </c>
      <c r="V99" s="33">
        <v>2.5</v>
      </c>
      <c r="W99" s="33">
        <v>5</v>
      </c>
      <c r="X99" s="33">
        <f>AVERAGE(Table2734[[#This Row],[4A Freedom to establish religious organizations]:[4B Autonomy of religious organizations]])</f>
        <v>3.75</v>
      </c>
      <c r="Y99" s="33">
        <v>0</v>
      </c>
      <c r="Z99" s="33">
        <v>0</v>
      </c>
      <c r="AA99" s="33">
        <v>7.5</v>
      </c>
      <c r="AB99" s="33">
        <v>5</v>
      </c>
      <c r="AC99" s="33">
        <v>5</v>
      </c>
      <c r="AD99" s="33">
        <f>AVERAGE(Table2734[[#This Row],[5Ci Political parties]:[5Ciii Educational, sporting and cultural organizations]])</f>
        <v>5.833333333333333</v>
      </c>
      <c r="AE99" s="33">
        <v>7.5</v>
      </c>
      <c r="AF99" s="33">
        <v>2.5</v>
      </c>
      <c r="AG99" s="33">
        <v>2.5</v>
      </c>
      <c r="AH99" s="33">
        <f>AVERAGE(Table2734[[#This Row],[5Di Political parties]:[5Diii Educational, sporting and cultural organizations5]])</f>
        <v>4.166666666666667</v>
      </c>
      <c r="AI99" s="33">
        <f t="shared" si="30"/>
        <v>2.5</v>
      </c>
      <c r="AJ99" s="33">
        <v>10</v>
      </c>
      <c r="AK99" s="34">
        <v>0.66666666666666663</v>
      </c>
      <c r="AL99" s="34">
        <v>2.25</v>
      </c>
      <c r="AM99" s="34">
        <v>7.5</v>
      </c>
      <c r="AN99" s="34">
        <v>7.5</v>
      </c>
      <c r="AO99" s="34">
        <f>AVERAGE(Table2734[[#This Row],[6Di Access to foreign television (cable/ satellite)]:[6Dii Access to foreign newspapers]])</f>
        <v>7.5</v>
      </c>
      <c r="AP99" s="34">
        <v>5</v>
      </c>
      <c r="AQ99" s="33">
        <f t="shared" si="33"/>
        <v>5.083333333333333</v>
      </c>
      <c r="AR99" s="33">
        <v>2.5</v>
      </c>
      <c r="AS99" s="33">
        <v>0</v>
      </c>
      <c r="AT99" s="33">
        <v>10</v>
      </c>
      <c r="AU99" s="33">
        <f t="shared" si="29"/>
        <v>5</v>
      </c>
      <c r="AV99" s="33">
        <f t="shared" si="34"/>
        <v>3.75</v>
      </c>
      <c r="AW99" s="35">
        <f>AVERAGE(Table2734[[#This Row],[RULE OF LAW]],Table2734[[#This Row],[SECURITY &amp; SAFETY]],Table2734[[#This Row],[PERSONAL FREEDOM (minus S&amp;S and RoL)]],Table2734[[#This Row],[PERSONAL FREEDOM (minus S&amp;S and RoL)]])</f>
        <v>4.2336514959627758</v>
      </c>
      <c r="AX99" s="36">
        <v>4.38</v>
      </c>
      <c r="AY99" s="37">
        <f>AVERAGE(Table2734[[#This Row],[PERSONAL FREEDOM]:[ECONOMIC FREEDOM]])</f>
        <v>4.3068257479813878</v>
      </c>
      <c r="AZ99" s="38">
        <f t="shared" si="35"/>
        <v>153</v>
      </c>
      <c r="BA99" s="20">
        <f t="shared" si="36"/>
        <v>4.3099999999999996</v>
      </c>
      <c r="BB99" s="35">
        <f>Table2734[[#This Row],[1 Rule of Law]]</f>
        <v>3.445125</v>
      </c>
      <c r="BC99" s="35">
        <f>Table2734[[#This Row],[2 Security &amp; Safety]]</f>
        <v>6.7894809838511021</v>
      </c>
      <c r="BD99" s="35">
        <f t="shared" si="37"/>
        <v>3.35</v>
      </c>
    </row>
    <row r="100" spans="1:56" ht="15" customHeight="1" x14ac:dyDescent="0.2">
      <c r="A100" s="32" t="s">
        <v>118</v>
      </c>
      <c r="B100" s="33" t="s">
        <v>49</v>
      </c>
      <c r="C100" s="33" t="s">
        <v>49</v>
      </c>
      <c r="D100" s="33" t="s">
        <v>49</v>
      </c>
      <c r="E100" s="33">
        <v>5.7986680000000002</v>
      </c>
      <c r="F100" s="33">
        <v>4.4400000000000004</v>
      </c>
      <c r="G100" s="33">
        <v>10</v>
      </c>
      <c r="H100" s="33">
        <v>10</v>
      </c>
      <c r="I100" s="33">
        <v>7.5</v>
      </c>
      <c r="J100" s="33">
        <v>10</v>
      </c>
      <c r="K100" s="33">
        <v>10</v>
      </c>
      <c r="L100" s="33">
        <f>AVERAGE(Table2734[[#This Row],[2Bi Disappearance]:[2Bv Terrorism Injured ]])</f>
        <v>9.5</v>
      </c>
      <c r="M100" s="33">
        <v>10</v>
      </c>
      <c r="N100" s="33">
        <v>10</v>
      </c>
      <c r="O100" s="34">
        <v>5</v>
      </c>
      <c r="P100" s="34">
        <f>AVERAGE(Table2734[[#This Row],[2Ci Female Genital Mutilation]:[2Ciii Equal Inheritance Rights]])</f>
        <v>8.3333333333333339</v>
      </c>
      <c r="Q100" s="33">
        <f t="shared" si="31"/>
        <v>7.4244444444444442</v>
      </c>
      <c r="R100" s="33">
        <v>10</v>
      </c>
      <c r="S100" s="33">
        <v>10</v>
      </c>
      <c r="T100" s="33">
        <v>10</v>
      </c>
      <c r="U100" s="33">
        <f t="shared" si="32"/>
        <v>10</v>
      </c>
      <c r="V100" s="33">
        <v>7.5</v>
      </c>
      <c r="W100" s="33">
        <v>7.5</v>
      </c>
      <c r="X100" s="33">
        <f>AVERAGE(Table2734[[#This Row],[4A Freedom to establish religious organizations]:[4B Autonomy of religious organizations]])</f>
        <v>7.5</v>
      </c>
      <c r="Y100" s="33">
        <v>7.5</v>
      </c>
      <c r="Z100" s="33">
        <v>7.5</v>
      </c>
      <c r="AA100" s="33">
        <v>7.5</v>
      </c>
      <c r="AB100" s="33">
        <v>7.5</v>
      </c>
      <c r="AC100" s="33">
        <v>7.5</v>
      </c>
      <c r="AD100" s="33">
        <f>AVERAGE(Table2734[[#This Row],[5Ci Political parties]:[5Ciii Educational, sporting and cultural organizations]])</f>
        <v>7.5</v>
      </c>
      <c r="AE100" s="33">
        <v>7.5</v>
      </c>
      <c r="AF100" s="33">
        <v>7.5</v>
      </c>
      <c r="AG100" s="33">
        <v>7.5</v>
      </c>
      <c r="AH100" s="33">
        <f>AVERAGE(Table2734[[#This Row],[5Di Political parties]:[5Diii Educational, sporting and cultural organizations5]])</f>
        <v>7.5</v>
      </c>
      <c r="AI100" s="33">
        <f t="shared" si="30"/>
        <v>7.5</v>
      </c>
      <c r="AJ100" s="33">
        <v>10</v>
      </c>
      <c r="AK100" s="34">
        <v>7</v>
      </c>
      <c r="AL100" s="34">
        <v>6.75</v>
      </c>
      <c r="AM100" s="34">
        <v>7.5</v>
      </c>
      <c r="AN100" s="34">
        <v>7.5</v>
      </c>
      <c r="AO100" s="34">
        <f>AVERAGE(Table2734[[#This Row],[6Di Access to foreign television (cable/ satellite)]:[6Dii Access to foreign newspapers]])</f>
        <v>7.5</v>
      </c>
      <c r="AP100" s="34">
        <v>7.5</v>
      </c>
      <c r="AQ100" s="33">
        <f t="shared" si="33"/>
        <v>7.75</v>
      </c>
      <c r="AR100" s="33">
        <v>7.5</v>
      </c>
      <c r="AS100" s="33">
        <v>0</v>
      </c>
      <c r="AT100" s="33">
        <v>10</v>
      </c>
      <c r="AU100" s="33">
        <f t="shared" si="29"/>
        <v>5</v>
      </c>
      <c r="AV100" s="33">
        <f t="shared" si="34"/>
        <v>6.25</v>
      </c>
      <c r="AW100" s="35">
        <f>AVERAGE(Table2734[[#This Row],[RULE OF LAW]],Table2734[[#This Row],[SECURITY &amp; SAFETY]],Table2734[[#This Row],[PERSONAL FREEDOM (minus S&amp;S and RoL)]],Table2734[[#This Row],[PERSONAL FREEDOM (minus S&amp;S and RoL)]])</f>
        <v>7.205778111111111</v>
      </c>
      <c r="AX100" s="36">
        <v>6.39</v>
      </c>
      <c r="AY100" s="37">
        <f>AVERAGE(Table2734[[#This Row],[PERSONAL FREEDOM]:[ECONOMIC FREEDOM]])</f>
        <v>6.7978890555555553</v>
      </c>
      <c r="AZ100" s="38">
        <f t="shared" si="35"/>
        <v>87</v>
      </c>
      <c r="BA100" s="20">
        <f t="shared" si="36"/>
        <v>6.8</v>
      </c>
      <c r="BB100" s="35">
        <f>Table2734[[#This Row],[1 Rule of Law]]</f>
        <v>5.7986680000000002</v>
      </c>
      <c r="BC100" s="35">
        <f>Table2734[[#This Row],[2 Security &amp; Safety]]</f>
        <v>7.4244444444444442</v>
      </c>
      <c r="BD100" s="35">
        <f t="shared" si="37"/>
        <v>7.8</v>
      </c>
    </row>
    <row r="101" spans="1:56" ht="15" customHeight="1" x14ac:dyDescent="0.2">
      <c r="A101" s="32" t="s">
        <v>141</v>
      </c>
      <c r="B101" s="33">
        <v>5.4666666666666677</v>
      </c>
      <c r="C101" s="33">
        <v>4.2963017504036047</v>
      </c>
      <c r="D101" s="33">
        <v>5.3877649690645244</v>
      </c>
      <c r="E101" s="33">
        <v>5.0999999999999996</v>
      </c>
      <c r="F101" s="33">
        <v>9.64</v>
      </c>
      <c r="G101" s="33">
        <v>10</v>
      </c>
      <c r="H101" s="33">
        <v>10</v>
      </c>
      <c r="I101" s="33">
        <v>7.5</v>
      </c>
      <c r="J101" s="33">
        <v>9.8036065231651452</v>
      </c>
      <c r="K101" s="33">
        <v>9.410819569495434</v>
      </c>
      <c r="L101" s="33">
        <f>AVERAGE(Table2734[[#This Row],[2Bi Disappearance]:[2Bv Terrorism Injured ]])</f>
        <v>9.3428852185321141</v>
      </c>
      <c r="M101" s="33">
        <v>10</v>
      </c>
      <c r="N101" s="33">
        <v>7.5</v>
      </c>
      <c r="O101" s="34">
        <v>10</v>
      </c>
      <c r="P101" s="34">
        <f>AVERAGE(Table2734[[#This Row],[2Ci Female Genital Mutilation]:[2Ciii Equal Inheritance Rights]])</f>
        <v>9.1666666666666661</v>
      </c>
      <c r="Q101" s="33">
        <f t="shared" si="31"/>
        <v>9.3831839617329269</v>
      </c>
      <c r="R101" s="33">
        <v>10</v>
      </c>
      <c r="S101" s="33">
        <v>10</v>
      </c>
      <c r="T101" s="33">
        <v>5</v>
      </c>
      <c r="U101" s="33">
        <f t="shared" si="32"/>
        <v>8.3333333333333339</v>
      </c>
      <c r="V101" s="33">
        <v>7.5</v>
      </c>
      <c r="W101" s="33">
        <v>5</v>
      </c>
      <c r="X101" s="33">
        <f>AVERAGE(Table2734[[#This Row],[4A Freedom to establish religious organizations]:[4B Autonomy of religious organizations]])</f>
        <v>6.25</v>
      </c>
      <c r="Y101" s="33">
        <v>7.5</v>
      </c>
      <c r="Z101" s="33">
        <v>7.5</v>
      </c>
      <c r="AA101" s="33">
        <v>5</v>
      </c>
      <c r="AB101" s="33">
        <v>5</v>
      </c>
      <c r="AC101" s="33">
        <v>5</v>
      </c>
      <c r="AD101" s="33">
        <f>AVERAGE(Table2734[[#This Row],[5Ci Political parties]:[5Ciii Educational, sporting and cultural organizations]])</f>
        <v>5</v>
      </c>
      <c r="AE101" s="33">
        <v>7.5</v>
      </c>
      <c r="AF101" s="33">
        <v>2.5</v>
      </c>
      <c r="AG101" s="33">
        <v>7.5</v>
      </c>
      <c r="AH101" s="33">
        <f>AVERAGE(Table2734[[#This Row],[5Di Political parties]:[5Diii Educational, sporting and cultural organizations5]])</f>
        <v>5.833333333333333</v>
      </c>
      <c r="AI101" s="33">
        <f t="shared" si="30"/>
        <v>6.458333333333333</v>
      </c>
      <c r="AJ101" s="33">
        <v>10</v>
      </c>
      <c r="AK101" s="34">
        <v>5</v>
      </c>
      <c r="AL101" s="34">
        <v>3.75</v>
      </c>
      <c r="AM101" s="34">
        <v>5</v>
      </c>
      <c r="AN101" s="34">
        <v>5</v>
      </c>
      <c r="AO101" s="34">
        <f>AVERAGE(Table2734[[#This Row],[6Di Access to foreign television (cable/ satellite)]:[6Dii Access to foreign newspapers]])</f>
        <v>5</v>
      </c>
      <c r="AP101" s="34">
        <v>5</v>
      </c>
      <c r="AQ101" s="33">
        <f t="shared" si="33"/>
        <v>5.75</v>
      </c>
      <c r="AR101" s="33">
        <v>10</v>
      </c>
      <c r="AS101" s="33">
        <v>10</v>
      </c>
      <c r="AT101" s="33">
        <v>10</v>
      </c>
      <c r="AU101" s="33">
        <f t="shared" si="29"/>
        <v>10</v>
      </c>
      <c r="AV101" s="33">
        <f t="shared" si="34"/>
        <v>10</v>
      </c>
      <c r="AW101" s="35">
        <f>AVERAGE(Table2734[[#This Row],[RULE OF LAW]],Table2734[[#This Row],[SECURITY &amp; SAFETY]],Table2734[[#This Row],[PERSONAL FREEDOM (minus S&amp;S and RoL)]],Table2734[[#This Row],[PERSONAL FREEDOM (minus S&amp;S and RoL)]])</f>
        <v>7.2999626570998988</v>
      </c>
      <c r="AX101" s="36">
        <v>6.23</v>
      </c>
      <c r="AY101" s="37">
        <f>AVERAGE(Table2734[[#This Row],[PERSONAL FREEDOM]:[ECONOMIC FREEDOM]])</f>
        <v>6.7649813285499496</v>
      </c>
      <c r="AZ101" s="38">
        <f t="shared" si="35"/>
        <v>89</v>
      </c>
      <c r="BA101" s="20">
        <f t="shared" si="36"/>
        <v>6.76</v>
      </c>
      <c r="BB101" s="35">
        <f>Table2734[[#This Row],[1 Rule of Law]]</f>
        <v>5.0999999999999996</v>
      </c>
      <c r="BC101" s="35">
        <f>Table2734[[#This Row],[2 Security &amp; Safety]]</f>
        <v>9.3831839617329269</v>
      </c>
      <c r="BD101" s="35">
        <f t="shared" si="37"/>
        <v>7.3583333333333343</v>
      </c>
    </row>
    <row r="102" spans="1:56" ht="15" customHeight="1" x14ac:dyDescent="0.2">
      <c r="A102" s="32" t="s">
        <v>60</v>
      </c>
      <c r="B102" s="33">
        <v>8.9333333333333336</v>
      </c>
      <c r="C102" s="33">
        <v>8.0349232098020558</v>
      </c>
      <c r="D102" s="33">
        <v>8.0057983315592089</v>
      </c>
      <c r="E102" s="33">
        <v>8.2999999999999989</v>
      </c>
      <c r="F102" s="33">
        <v>8.68</v>
      </c>
      <c r="G102" s="33">
        <v>10</v>
      </c>
      <c r="H102" s="33">
        <v>10</v>
      </c>
      <c r="I102" s="33">
        <v>7.5</v>
      </c>
      <c r="J102" s="33">
        <v>10</v>
      </c>
      <c r="K102" s="33">
        <v>10</v>
      </c>
      <c r="L102" s="33">
        <f>AVERAGE(Table2734[[#This Row],[2Bi Disappearance]:[2Bv Terrorism Injured ]])</f>
        <v>9.5</v>
      </c>
      <c r="M102" s="33">
        <v>9.5</v>
      </c>
      <c r="N102" s="33">
        <v>10</v>
      </c>
      <c r="O102" s="34">
        <v>10</v>
      </c>
      <c r="P102" s="34">
        <f>AVERAGE(Table2734[[#This Row],[2Ci Female Genital Mutilation]:[2Ciii Equal Inheritance Rights]])</f>
        <v>9.8333333333333339</v>
      </c>
      <c r="Q102" s="33">
        <f t="shared" si="31"/>
        <v>9.3377777777777791</v>
      </c>
      <c r="R102" s="33">
        <v>10</v>
      </c>
      <c r="S102" s="33">
        <v>10</v>
      </c>
      <c r="T102" s="33">
        <v>10</v>
      </c>
      <c r="U102" s="33">
        <f t="shared" si="32"/>
        <v>10</v>
      </c>
      <c r="V102" s="33">
        <v>10</v>
      </c>
      <c r="W102" s="33">
        <v>10</v>
      </c>
      <c r="X102" s="33">
        <f>AVERAGE(Table2734[[#This Row],[4A Freedom to establish religious organizations]:[4B Autonomy of religious organizations]])</f>
        <v>10</v>
      </c>
      <c r="Y102" s="33">
        <v>10</v>
      </c>
      <c r="Z102" s="33">
        <v>10</v>
      </c>
      <c r="AA102" s="33">
        <v>10</v>
      </c>
      <c r="AB102" s="33">
        <v>10</v>
      </c>
      <c r="AC102" s="33">
        <v>10</v>
      </c>
      <c r="AD102" s="33">
        <f>AVERAGE(Table2734[[#This Row],[5Ci Political parties]:[5Ciii Educational, sporting and cultural organizations]])</f>
        <v>10</v>
      </c>
      <c r="AE102" s="33">
        <v>10</v>
      </c>
      <c r="AF102" s="33">
        <v>10</v>
      </c>
      <c r="AG102" s="33">
        <v>10</v>
      </c>
      <c r="AH102" s="33">
        <f>AVERAGE(Table2734[[#This Row],[5Di Political parties]:[5Diii Educational, sporting and cultural organizations5]])</f>
        <v>10</v>
      </c>
      <c r="AI102" s="33">
        <f t="shared" si="30"/>
        <v>10</v>
      </c>
      <c r="AJ102" s="33">
        <v>10</v>
      </c>
      <c r="AK102" s="34">
        <v>9.3333333333333339</v>
      </c>
      <c r="AL102" s="34">
        <v>8.5</v>
      </c>
      <c r="AM102" s="34">
        <v>10</v>
      </c>
      <c r="AN102" s="34">
        <v>10</v>
      </c>
      <c r="AO102" s="34">
        <f>AVERAGE(Table2734[[#This Row],[6Di Access to foreign television (cable/ satellite)]:[6Dii Access to foreign newspapers]])</f>
        <v>10</v>
      </c>
      <c r="AP102" s="34">
        <v>10</v>
      </c>
      <c r="AQ102" s="33">
        <f t="shared" si="33"/>
        <v>9.5666666666666664</v>
      </c>
      <c r="AR102" s="33">
        <v>10</v>
      </c>
      <c r="AS102" s="33">
        <v>10</v>
      </c>
      <c r="AT102" s="33">
        <v>10</v>
      </c>
      <c r="AU102" s="33">
        <f t="shared" si="29"/>
        <v>10</v>
      </c>
      <c r="AV102" s="33">
        <f t="shared" si="34"/>
        <v>10</v>
      </c>
      <c r="AW102" s="35">
        <f>AVERAGE(Table2734[[#This Row],[RULE OF LAW]],Table2734[[#This Row],[SECURITY &amp; SAFETY]],Table2734[[#This Row],[PERSONAL FREEDOM (minus S&amp;S and RoL)]],Table2734[[#This Row],[PERSONAL FREEDOM (minus S&amp;S and RoL)]])</f>
        <v>9.3661111111111115</v>
      </c>
      <c r="AX102" s="36">
        <v>7.5</v>
      </c>
      <c r="AY102" s="37">
        <f>AVERAGE(Table2734[[#This Row],[PERSONAL FREEDOM]:[ECONOMIC FREEDOM]])</f>
        <v>8.4330555555555549</v>
      </c>
      <c r="AZ102" s="38">
        <f t="shared" si="35"/>
        <v>13</v>
      </c>
      <c r="BA102" s="20">
        <f t="shared" si="36"/>
        <v>8.43</v>
      </c>
      <c r="BB102" s="35">
        <f>Table2734[[#This Row],[1 Rule of Law]]</f>
        <v>8.2999999999999989</v>
      </c>
      <c r="BC102" s="35">
        <f>Table2734[[#This Row],[2 Security &amp; Safety]]</f>
        <v>9.3377777777777791</v>
      </c>
      <c r="BD102" s="35">
        <f t="shared" si="37"/>
        <v>9.9133333333333322</v>
      </c>
    </row>
    <row r="103" spans="1:56" ht="15" customHeight="1" x14ac:dyDescent="0.2">
      <c r="A103" s="32" t="s">
        <v>57</v>
      </c>
      <c r="B103" s="33">
        <v>8.7333333333333343</v>
      </c>
      <c r="C103" s="33">
        <v>7.5996107226131731</v>
      </c>
      <c r="D103" s="33">
        <v>7.9379739901955553</v>
      </c>
      <c r="E103" s="33">
        <v>8.1000000000000014</v>
      </c>
      <c r="F103" s="33">
        <v>9.64</v>
      </c>
      <c r="G103" s="33">
        <v>10</v>
      </c>
      <c r="H103" s="33">
        <v>10</v>
      </c>
      <c r="I103" s="33">
        <v>10</v>
      </c>
      <c r="J103" s="33">
        <v>10</v>
      </c>
      <c r="K103" s="33">
        <v>10</v>
      </c>
      <c r="L103" s="33">
        <f>AVERAGE(Table2734[[#This Row],[2Bi Disappearance]:[2Bv Terrorism Injured ]])</f>
        <v>10</v>
      </c>
      <c r="M103" s="33">
        <v>10</v>
      </c>
      <c r="N103" s="33">
        <v>10</v>
      </c>
      <c r="O103" s="34">
        <v>10</v>
      </c>
      <c r="P103" s="34">
        <f>AVERAGE(Table2734[[#This Row],[2Ci Female Genital Mutilation]:[2Ciii Equal Inheritance Rights]])</f>
        <v>10</v>
      </c>
      <c r="Q103" s="33">
        <f t="shared" si="31"/>
        <v>9.8800000000000008</v>
      </c>
      <c r="R103" s="33">
        <v>10</v>
      </c>
      <c r="S103" s="33">
        <v>10</v>
      </c>
      <c r="T103" s="33">
        <v>10</v>
      </c>
      <c r="U103" s="33">
        <f t="shared" si="32"/>
        <v>10</v>
      </c>
      <c r="V103" s="33">
        <v>5</v>
      </c>
      <c r="W103" s="33">
        <v>10</v>
      </c>
      <c r="X103" s="33">
        <f>AVERAGE(Table2734[[#This Row],[4A Freedom to establish religious organizations]:[4B Autonomy of religious organizations]])</f>
        <v>7.5</v>
      </c>
      <c r="Y103" s="33">
        <v>10</v>
      </c>
      <c r="Z103" s="33">
        <v>10</v>
      </c>
      <c r="AA103" s="33">
        <v>10</v>
      </c>
      <c r="AB103" s="33">
        <v>7.5</v>
      </c>
      <c r="AC103" s="33">
        <v>10</v>
      </c>
      <c r="AD103" s="33">
        <f>AVERAGE(Table2734[[#This Row],[5Ci Political parties]:[5Ciii Educational, sporting and cultural organizations]])</f>
        <v>9.1666666666666661</v>
      </c>
      <c r="AE103" s="33">
        <v>5</v>
      </c>
      <c r="AF103" s="33">
        <v>2.5</v>
      </c>
      <c r="AG103" s="33">
        <v>10</v>
      </c>
      <c r="AH103" s="33">
        <f>AVERAGE(Table2734[[#This Row],[5Di Political parties]:[5Diii Educational, sporting and cultural organizations5]])</f>
        <v>5.833333333333333</v>
      </c>
      <c r="AI103" s="33">
        <f t="shared" si="30"/>
        <v>8.75</v>
      </c>
      <c r="AJ103" s="33">
        <v>10</v>
      </c>
      <c r="AK103" s="34">
        <v>9</v>
      </c>
      <c r="AL103" s="34">
        <v>8</v>
      </c>
      <c r="AM103" s="34">
        <v>10</v>
      </c>
      <c r="AN103" s="34">
        <v>10</v>
      </c>
      <c r="AO103" s="34">
        <f>AVERAGE(Table2734[[#This Row],[6Di Access to foreign television (cable/ satellite)]:[6Dii Access to foreign newspapers]])</f>
        <v>10</v>
      </c>
      <c r="AP103" s="34">
        <v>10</v>
      </c>
      <c r="AQ103" s="33">
        <f t="shared" si="33"/>
        <v>9.4</v>
      </c>
      <c r="AR103" s="33">
        <v>10</v>
      </c>
      <c r="AS103" s="33">
        <v>10</v>
      </c>
      <c r="AT103" s="33">
        <v>10</v>
      </c>
      <c r="AU103" s="33">
        <f t="shared" si="29"/>
        <v>10</v>
      </c>
      <c r="AV103" s="33">
        <f t="shared" si="34"/>
        <v>10</v>
      </c>
      <c r="AW103" s="35">
        <f>AVERAGE(Table2734[[#This Row],[RULE OF LAW]],Table2734[[#This Row],[SECURITY &amp; SAFETY]],Table2734[[#This Row],[PERSONAL FREEDOM (minus S&amp;S and RoL)]],Table2734[[#This Row],[PERSONAL FREEDOM (minus S&amp;S and RoL)]])</f>
        <v>9.06</v>
      </c>
      <c r="AX103" s="36">
        <v>8.1300000000000008</v>
      </c>
      <c r="AY103" s="37">
        <f>AVERAGE(Table2734[[#This Row],[PERSONAL FREEDOM]:[ECONOMIC FREEDOM]])</f>
        <v>8.5950000000000006</v>
      </c>
      <c r="AZ103" s="38">
        <f t="shared" si="35"/>
        <v>4</v>
      </c>
      <c r="BA103" s="20">
        <f t="shared" si="36"/>
        <v>8.6</v>
      </c>
      <c r="BB103" s="35">
        <f>Table2734[[#This Row],[1 Rule of Law]]</f>
        <v>8.1000000000000014</v>
      </c>
      <c r="BC103" s="35">
        <f>Table2734[[#This Row],[2 Security &amp; Safety]]</f>
        <v>9.8800000000000008</v>
      </c>
      <c r="BD103" s="35">
        <f t="shared" si="37"/>
        <v>9.129999999999999</v>
      </c>
    </row>
    <row r="104" spans="1:56" ht="15" customHeight="1" x14ac:dyDescent="0.2">
      <c r="A104" s="32" t="s">
        <v>127</v>
      </c>
      <c r="B104" s="33">
        <v>4.5</v>
      </c>
      <c r="C104" s="33">
        <v>4.2320953320992913</v>
      </c>
      <c r="D104" s="33">
        <v>4.2302039100124862</v>
      </c>
      <c r="E104" s="33">
        <v>4.3</v>
      </c>
      <c r="F104" s="33">
        <v>5</v>
      </c>
      <c r="G104" s="33">
        <v>10</v>
      </c>
      <c r="H104" s="33">
        <v>10</v>
      </c>
      <c r="I104" s="33">
        <v>7.5</v>
      </c>
      <c r="J104" s="33">
        <v>10</v>
      </c>
      <c r="K104" s="33">
        <v>10</v>
      </c>
      <c r="L104" s="33">
        <f>AVERAGE(Table2734[[#This Row],[2Bi Disappearance]:[2Bv Terrorism Injured ]])</f>
        <v>9.5</v>
      </c>
      <c r="M104" s="33">
        <v>10</v>
      </c>
      <c r="N104" s="33">
        <v>10</v>
      </c>
      <c r="O104" s="34">
        <v>5</v>
      </c>
      <c r="P104" s="34">
        <f>AVERAGE(Table2734[[#This Row],[2Ci Female Genital Mutilation]:[2Ciii Equal Inheritance Rights]])</f>
        <v>8.3333333333333339</v>
      </c>
      <c r="Q104" s="33">
        <f t="shared" si="31"/>
        <v>7.6111111111111116</v>
      </c>
      <c r="R104" s="33">
        <v>10</v>
      </c>
      <c r="S104" s="33">
        <v>5</v>
      </c>
      <c r="T104" s="33">
        <v>5</v>
      </c>
      <c r="U104" s="33">
        <f t="shared" si="32"/>
        <v>6.666666666666667</v>
      </c>
      <c r="V104" s="33">
        <v>5</v>
      </c>
      <c r="W104" s="33">
        <v>7.5</v>
      </c>
      <c r="X104" s="33">
        <f>AVERAGE(Table2734[[#This Row],[4A Freedom to establish religious organizations]:[4B Autonomy of religious organizations]])</f>
        <v>6.25</v>
      </c>
      <c r="Y104" s="33">
        <v>7.5</v>
      </c>
      <c r="Z104" s="33">
        <v>7.5</v>
      </c>
      <c r="AA104" s="33">
        <v>2.5</v>
      </c>
      <c r="AB104" s="33">
        <v>2.5</v>
      </c>
      <c r="AC104" s="33">
        <v>7.5</v>
      </c>
      <c r="AD104" s="33">
        <f>AVERAGE(Table2734[[#This Row],[5Ci Political parties]:[5Ciii Educational, sporting and cultural organizations]])</f>
        <v>4.166666666666667</v>
      </c>
      <c r="AE104" s="33">
        <v>2.5</v>
      </c>
      <c r="AF104" s="33">
        <v>5</v>
      </c>
      <c r="AG104" s="33">
        <v>5</v>
      </c>
      <c r="AH104" s="33">
        <f>AVERAGE(Table2734[[#This Row],[5Di Political parties]:[5Diii Educational, sporting and cultural organizations5]])</f>
        <v>4.166666666666667</v>
      </c>
      <c r="AI104" s="33">
        <f t="shared" si="30"/>
        <v>5.8333333333333339</v>
      </c>
      <c r="AJ104" s="33">
        <v>10</v>
      </c>
      <c r="AK104" s="34">
        <v>5.666666666666667</v>
      </c>
      <c r="AL104" s="34">
        <v>5</v>
      </c>
      <c r="AM104" s="34">
        <v>10</v>
      </c>
      <c r="AN104" s="34">
        <v>7.5</v>
      </c>
      <c r="AO104" s="34">
        <f>AVERAGE(Table2734[[#This Row],[6Di Access to foreign television (cable/ satellite)]:[6Dii Access to foreign newspapers]])</f>
        <v>8.75</v>
      </c>
      <c r="AP104" s="34">
        <v>10</v>
      </c>
      <c r="AQ104" s="33">
        <f t="shared" si="33"/>
        <v>7.8833333333333346</v>
      </c>
      <c r="AR104" s="33">
        <v>5</v>
      </c>
      <c r="AS104" s="33">
        <v>10</v>
      </c>
      <c r="AT104" s="33">
        <v>10</v>
      </c>
      <c r="AU104" s="33">
        <f t="shared" si="29"/>
        <v>10</v>
      </c>
      <c r="AV104" s="33">
        <f t="shared" si="34"/>
        <v>7.5</v>
      </c>
      <c r="AW104" s="35">
        <f>AVERAGE(Table2734[[#This Row],[RULE OF LAW]],Table2734[[#This Row],[SECURITY &amp; SAFETY]],Table2734[[#This Row],[PERSONAL FREEDOM (minus S&amp;S and RoL)]],Table2734[[#This Row],[PERSONAL FREEDOM (minus S&amp;S and RoL)]])</f>
        <v>6.3911111111111119</v>
      </c>
      <c r="AX104" s="36">
        <v>7.39</v>
      </c>
      <c r="AY104" s="37">
        <f>AVERAGE(Table2734[[#This Row],[PERSONAL FREEDOM]:[ECONOMIC FREEDOM]])</f>
        <v>6.8905555555555562</v>
      </c>
      <c r="AZ104" s="38">
        <f t="shared" si="35"/>
        <v>79</v>
      </c>
      <c r="BA104" s="20">
        <f t="shared" si="36"/>
        <v>6.89</v>
      </c>
      <c r="BB104" s="35">
        <f>Table2734[[#This Row],[1 Rule of Law]]</f>
        <v>4.3</v>
      </c>
      <c r="BC104" s="35">
        <f>Table2734[[#This Row],[2 Security &amp; Safety]]</f>
        <v>7.6111111111111116</v>
      </c>
      <c r="BD104" s="35">
        <f t="shared" si="37"/>
        <v>6.8266666666666662</v>
      </c>
    </row>
    <row r="105" spans="1:56" ht="15" customHeight="1" x14ac:dyDescent="0.2">
      <c r="A105" s="32" t="s">
        <v>176</v>
      </c>
      <c r="B105" s="33" t="s">
        <v>49</v>
      </c>
      <c r="C105" s="33" t="s">
        <v>49</v>
      </c>
      <c r="D105" s="33" t="s">
        <v>49</v>
      </c>
      <c r="E105" s="33">
        <v>4.723929</v>
      </c>
      <c r="F105" s="33">
        <v>8.120000000000001</v>
      </c>
      <c r="G105" s="33">
        <v>10</v>
      </c>
      <c r="H105" s="33">
        <v>10</v>
      </c>
      <c r="I105" s="33">
        <v>5</v>
      </c>
      <c r="J105" s="33">
        <v>9.9192480149042321</v>
      </c>
      <c r="K105" s="33">
        <v>9.9273232134138105</v>
      </c>
      <c r="L105" s="33">
        <f>AVERAGE(Table2734[[#This Row],[2Bi Disappearance]:[2Bv Terrorism Injured ]])</f>
        <v>8.9693142456636075</v>
      </c>
      <c r="M105" s="33">
        <v>9.8000000000000007</v>
      </c>
      <c r="N105" s="33">
        <v>10</v>
      </c>
      <c r="O105" s="34">
        <v>0</v>
      </c>
      <c r="P105" s="34">
        <f>AVERAGE(Table2734[[#This Row],[2Ci Female Genital Mutilation]:[2Ciii Equal Inheritance Rights]])</f>
        <v>6.6000000000000005</v>
      </c>
      <c r="Q105" s="33">
        <f t="shared" si="31"/>
        <v>7.8964380818878697</v>
      </c>
      <c r="R105" s="33">
        <v>5</v>
      </c>
      <c r="S105" s="33">
        <v>5</v>
      </c>
      <c r="T105" s="33">
        <v>0</v>
      </c>
      <c r="U105" s="33">
        <f t="shared" si="32"/>
        <v>3.3333333333333335</v>
      </c>
      <c r="V105" s="33">
        <v>7.5</v>
      </c>
      <c r="W105" s="33">
        <v>7.5</v>
      </c>
      <c r="X105" s="33">
        <f>AVERAGE(Table2734[[#This Row],[4A Freedom to establish religious organizations]:[4B Autonomy of religious organizations]])</f>
        <v>7.5</v>
      </c>
      <c r="Y105" s="33">
        <v>10</v>
      </c>
      <c r="Z105" s="33">
        <v>10</v>
      </c>
      <c r="AA105" s="33">
        <v>5</v>
      </c>
      <c r="AB105" s="33">
        <v>7.5</v>
      </c>
      <c r="AC105" s="33">
        <v>7.5</v>
      </c>
      <c r="AD105" s="33">
        <f>AVERAGE(Table2734[[#This Row],[5Ci Political parties]:[5Ciii Educational, sporting and cultural organizations]])</f>
        <v>6.666666666666667</v>
      </c>
      <c r="AE105" s="33">
        <v>7.5</v>
      </c>
      <c r="AF105" s="33">
        <v>7.5</v>
      </c>
      <c r="AG105" s="33">
        <v>7.5</v>
      </c>
      <c r="AH105" s="33">
        <f>AVERAGE(Table2734[[#This Row],[5Di Political parties]:[5Diii Educational, sporting and cultural organizations5]])</f>
        <v>7.5</v>
      </c>
      <c r="AI105" s="33">
        <f t="shared" si="30"/>
        <v>8.5416666666666679</v>
      </c>
      <c r="AJ105" s="33">
        <v>10</v>
      </c>
      <c r="AK105" s="34">
        <v>5</v>
      </c>
      <c r="AL105" s="34">
        <v>5.75</v>
      </c>
      <c r="AM105" s="34">
        <v>10</v>
      </c>
      <c r="AN105" s="34">
        <v>10</v>
      </c>
      <c r="AO105" s="34">
        <f>AVERAGE(Table2734[[#This Row],[6Di Access to foreign television (cable/ satellite)]:[6Dii Access to foreign newspapers]])</f>
        <v>10</v>
      </c>
      <c r="AP105" s="34">
        <v>10</v>
      </c>
      <c r="AQ105" s="33">
        <f t="shared" si="33"/>
        <v>8.15</v>
      </c>
      <c r="AR105" s="33">
        <v>5</v>
      </c>
      <c r="AS105" s="33">
        <v>10</v>
      </c>
      <c r="AT105" s="33">
        <v>10</v>
      </c>
      <c r="AU105" s="33">
        <f t="shared" si="29"/>
        <v>10</v>
      </c>
      <c r="AV105" s="33">
        <f t="shared" si="34"/>
        <v>7.5</v>
      </c>
      <c r="AW105" s="35">
        <f>AVERAGE(Table2734[[#This Row],[RULE OF LAW]],Table2734[[#This Row],[SECURITY &amp; SAFETY]],Table2734[[#This Row],[PERSONAL FREEDOM (minus S&amp;S and RoL)]],Table2734[[#This Row],[PERSONAL FREEDOM (minus S&amp;S and RoL)]])</f>
        <v>6.6575917704719689</v>
      </c>
      <c r="AX105" s="36">
        <v>6.05</v>
      </c>
      <c r="AY105" s="37">
        <f>AVERAGE(Table2734[[#This Row],[PERSONAL FREEDOM]:[ECONOMIC FREEDOM]])</f>
        <v>6.3537958852359839</v>
      </c>
      <c r="AZ105" s="38">
        <f t="shared" si="35"/>
        <v>113</v>
      </c>
      <c r="BA105" s="20">
        <f t="shared" si="36"/>
        <v>6.35</v>
      </c>
      <c r="BB105" s="35">
        <f>Table2734[[#This Row],[1 Rule of Law]]</f>
        <v>4.723929</v>
      </c>
      <c r="BC105" s="35">
        <f>Table2734[[#This Row],[2 Security &amp; Safety]]</f>
        <v>7.8964380818878697</v>
      </c>
      <c r="BD105" s="35">
        <f t="shared" si="37"/>
        <v>7.0050000000000008</v>
      </c>
    </row>
    <row r="106" spans="1:56" ht="15" customHeight="1" x14ac:dyDescent="0.2">
      <c r="A106" s="32" t="s">
        <v>180</v>
      </c>
      <c r="B106" s="33">
        <v>2.833333333333333</v>
      </c>
      <c r="C106" s="33">
        <v>5.2851987784354257</v>
      </c>
      <c r="D106" s="33">
        <v>2.832213763963086</v>
      </c>
      <c r="E106" s="33">
        <v>3.7</v>
      </c>
      <c r="F106" s="33">
        <v>2</v>
      </c>
      <c r="G106" s="33">
        <v>0</v>
      </c>
      <c r="H106" s="33">
        <v>9.3422371883563198</v>
      </c>
      <c r="I106" s="33">
        <v>2.5</v>
      </c>
      <c r="J106" s="33">
        <v>9.1067418607308035</v>
      </c>
      <c r="K106" s="33">
        <v>9.2472270044522311</v>
      </c>
      <c r="L106" s="33">
        <f>AVERAGE(Table2734[[#This Row],[2Bi Disappearance]:[2Bv Terrorism Injured ]])</f>
        <v>6.0392412107078703</v>
      </c>
      <c r="M106" s="33">
        <v>7</v>
      </c>
      <c r="N106" s="33">
        <v>7.5</v>
      </c>
      <c r="O106" s="34">
        <v>2.5</v>
      </c>
      <c r="P106" s="34">
        <f>AVERAGE(Table2734[[#This Row],[2Ci Female Genital Mutilation]:[2Ciii Equal Inheritance Rights]])</f>
        <v>5.666666666666667</v>
      </c>
      <c r="Q106" s="33">
        <f t="shared" si="31"/>
        <v>4.5686359591248467</v>
      </c>
      <c r="R106" s="33">
        <v>0</v>
      </c>
      <c r="S106" s="33">
        <v>5</v>
      </c>
      <c r="T106" s="33">
        <v>0</v>
      </c>
      <c r="U106" s="33">
        <f t="shared" si="32"/>
        <v>1.6666666666666667</v>
      </c>
      <c r="V106" s="33">
        <v>10</v>
      </c>
      <c r="W106" s="33">
        <v>2.5</v>
      </c>
      <c r="X106" s="33">
        <f>AVERAGE(Table2734[[#This Row],[4A Freedom to establish religious organizations]:[4B Autonomy of religious organizations]])</f>
        <v>6.25</v>
      </c>
      <c r="Y106" s="33">
        <v>10</v>
      </c>
      <c r="Z106" s="33">
        <v>7.5</v>
      </c>
      <c r="AA106" s="33">
        <v>7.5</v>
      </c>
      <c r="AB106" s="33">
        <v>7.5</v>
      </c>
      <c r="AC106" s="33">
        <v>10</v>
      </c>
      <c r="AD106" s="33">
        <f>AVERAGE(Table2734[[#This Row],[5Ci Political parties]:[5Ciii Educational, sporting and cultural organizations]])</f>
        <v>8.3333333333333339</v>
      </c>
      <c r="AE106" s="33">
        <v>10</v>
      </c>
      <c r="AF106" s="33">
        <v>10</v>
      </c>
      <c r="AG106" s="33">
        <v>10</v>
      </c>
      <c r="AH106" s="33">
        <f>AVERAGE(Table2734[[#This Row],[5Di Political parties]:[5Diii Educational, sporting and cultural organizations5]])</f>
        <v>10</v>
      </c>
      <c r="AI106" s="33">
        <f t="shared" si="30"/>
        <v>8.9583333333333339</v>
      </c>
      <c r="AJ106" s="33">
        <v>9.3909603595891848</v>
      </c>
      <c r="AK106" s="34">
        <v>5.666666666666667</v>
      </c>
      <c r="AL106" s="34">
        <v>4.5</v>
      </c>
      <c r="AM106" s="34">
        <v>10</v>
      </c>
      <c r="AN106" s="34">
        <v>10</v>
      </c>
      <c r="AO106" s="34">
        <f>AVERAGE(Table2734[[#This Row],[6Di Access to foreign television (cable/ satellite)]:[6Dii Access to foreign newspapers]])</f>
        <v>10</v>
      </c>
      <c r="AP106" s="34">
        <v>10</v>
      </c>
      <c r="AQ106" s="33">
        <f t="shared" si="33"/>
        <v>7.9115254052511705</v>
      </c>
      <c r="AR106" s="33">
        <v>5</v>
      </c>
      <c r="AS106" s="33">
        <v>0</v>
      </c>
      <c r="AT106" s="33" t="s">
        <v>49</v>
      </c>
      <c r="AU106" s="33">
        <f t="shared" si="29"/>
        <v>0</v>
      </c>
      <c r="AV106" s="33">
        <f t="shared" si="34"/>
        <v>2.5</v>
      </c>
      <c r="AW106" s="35">
        <f>AVERAGE(Table2734[[#This Row],[RULE OF LAW]],Table2734[[#This Row],[SECURITY &amp; SAFETY]],Table2734[[#This Row],[PERSONAL FREEDOM (minus S&amp;S and RoL)]],Table2734[[#This Row],[PERSONAL FREEDOM (minus S&amp;S and RoL)]])</f>
        <v>4.7958115303063282</v>
      </c>
      <c r="AX106" s="36">
        <v>6.39</v>
      </c>
      <c r="AY106" s="37">
        <f>AVERAGE(Table2734[[#This Row],[PERSONAL FREEDOM]:[ECONOMIC FREEDOM]])</f>
        <v>5.592905765153164</v>
      </c>
      <c r="AZ106" s="38">
        <f t="shared" si="35"/>
        <v>138</v>
      </c>
      <c r="BA106" s="20">
        <f t="shared" si="36"/>
        <v>5.59</v>
      </c>
      <c r="BB106" s="35">
        <f>Table2734[[#This Row],[1 Rule of Law]]</f>
        <v>3.7</v>
      </c>
      <c r="BC106" s="35">
        <f>Table2734[[#This Row],[2 Security &amp; Safety]]</f>
        <v>4.5686359591248467</v>
      </c>
      <c r="BD106" s="35">
        <f t="shared" si="37"/>
        <v>5.4573050810502339</v>
      </c>
    </row>
    <row r="107" spans="1:56" ht="15" customHeight="1" x14ac:dyDescent="0.2">
      <c r="A107" s="32" t="s">
        <v>63</v>
      </c>
      <c r="B107" s="33">
        <v>9.3999999999999986</v>
      </c>
      <c r="C107" s="33">
        <v>8.1622776481637231</v>
      </c>
      <c r="D107" s="33">
        <v>8.4578776965989206</v>
      </c>
      <c r="E107" s="33">
        <v>8.6999999999999993</v>
      </c>
      <c r="F107" s="33">
        <v>9.120000000000001</v>
      </c>
      <c r="G107" s="33">
        <v>10</v>
      </c>
      <c r="H107" s="33">
        <v>10</v>
      </c>
      <c r="I107" s="33">
        <v>10</v>
      </c>
      <c r="J107" s="33">
        <v>4.9526436841017158</v>
      </c>
      <c r="K107" s="33">
        <v>6.9715862104610293</v>
      </c>
      <c r="L107" s="33">
        <f>AVERAGE(Table2734[[#This Row],[2Bi Disappearance]:[2Bv Terrorism Injured ]])</f>
        <v>8.3848459789125478</v>
      </c>
      <c r="M107" s="33">
        <v>9.5</v>
      </c>
      <c r="N107" s="33">
        <v>10</v>
      </c>
      <c r="O107" s="34">
        <v>10</v>
      </c>
      <c r="P107" s="34">
        <f>AVERAGE(Table2734[[#This Row],[2Ci Female Genital Mutilation]:[2Ciii Equal Inheritance Rights]])</f>
        <v>9.8333333333333339</v>
      </c>
      <c r="Q107" s="33">
        <f t="shared" si="31"/>
        <v>9.1127264374152954</v>
      </c>
      <c r="R107" s="33">
        <v>10</v>
      </c>
      <c r="S107" s="33">
        <v>10</v>
      </c>
      <c r="T107" s="33">
        <v>10</v>
      </c>
      <c r="U107" s="33">
        <f t="shared" si="32"/>
        <v>10</v>
      </c>
      <c r="V107" s="33">
        <v>10</v>
      </c>
      <c r="W107" s="33">
        <v>7.5</v>
      </c>
      <c r="X107" s="33">
        <f>AVERAGE(Table2734[[#This Row],[4A Freedom to establish religious organizations]:[4B Autonomy of religious organizations]])</f>
        <v>8.75</v>
      </c>
      <c r="Y107" s="33">
        <v>10</v>
      </c>
      <c r="Z107" s="33">
        <v>10</v>
      </c>
      <c r="AA107" s="33">
        <v>10</v>
      </c>
      <c r="AB107" s="33">
        <v>10</v>
      </c>
      <c r="AC107" s="33">
        <v>10</v>
      </c>
      <c r="AD107" s="33">
        <f>AVERAGE(Table2734[[#This Row],[5Ci Political parties]:[5Ciii Educational, sporting and cultural organizations]])</f>
        <v>10</v>
      </c>
      <c r="AE107" s="33">
        <v>10</v>
      </c>
      <c r="AF107" s="33">
        <v>10</v>
      </c>
      <c r="AG107" s="33">
        <v>10</v>
      </c>
      <c r="AH107" s="33">
        <f>AVERAGE(Table2734[[#This Row],[5Di Political parties]:[5Diii Educational, sporting and cultural organizations5]])</f>
        <v>10</v>
      </c>
      <c r="AI107" s="33">
        <f t="shared" si="30"/>
        <v>10</v>
      </c>
      <c r="AJ107" s="33">
        <v>10</v>
      </c>
      <c r="AK107" s="34">
        <v>9</v>
      </c>
      <c r="AL107" s="34">
        <v>9.25</v>
      </c>
      <c r="AM107" s="34">
        <v>10</v>
      </c>
      <c r="AN107" s="34">
        <v>10</v>
      </c>
      <c r="AO107" s="34">
        <f>AVERAGE(Table2734[[#This Row],[6Di Access to foreign television (cable/ satellite)]:[6Dii Access to foreign newspapers]])</f>
        <v>10</v>
      </c>
      <c r="AP107" s="34">
        <v>10</v>
      </c>
      <c r="AQ107" s="33">
        <f t="shared" si="33"/>
        <v>9.65</v>
      </c>
      <c r="AR107" s="33">
        <v>10</v>
      </c>
      <c r="AS107" s="33">
        <v>10</v>
      </c>
      <c r="AT107" s="33">
        <v>10</v>
      </c>
      <c r="AU107" s="33">
        <f t="shared" si="29"/>
        <v>10</v>
      </c>
      <c r="AV107" s="33">
        <f t="shared" si="34"/>
        <v>10</v>
      </c>
      <c r="AW107" s="35">
        <f>AVERAGE(Table2734[[#This Row],[RULE OF LAW]],Table2734[[#This Row],[SECURITY &amp; SAFETY]],Table2734[[#This Row],[PERSONAL FREEDOM (minus S&amp;S and RoL)]],Table2734[[#This Row],[PERSONAL FREEDOM (minus S&amp;S and RoL)]])</f>
        <v>9.2931816093538231</v>
      </c>
      <c r="AX107" s="36">
        <v>7.5</v>
      </c>
      <c r="AY107" s="37">
        <f>AVERAGE(Table2734[[#This Row],[PERSONAL FREEDOM]:[ECONOMIC FREEDOM]])</f>
        <v>8.3965908046769115</v>
      </c>
      <c r="AZ107" s="38">
        <f t="shared" si="35"/>
        <v>16</v>
      </c>
      <c r="BA107" s="20">
        <f t="shared" si="36"/>
        <v>8.4</v>
      </c>
      <c r="BB107" s="35">
        <f>Table2734[[#This Row],[1 Rule of Law]]</f>
        <v>8.6999999999999993</v>
      </c>
      <c r="BC107" s="35">
        <f>Table2734[[#This Row],[2 Security &amp; Safety]]</f>
        <v>9.1127264374152954</v>
      </c>
      <c r="BD107" s="35">
        <f t="shared" si="37"/>
        <v>9.68</v>
      </c>
    </row>
    <row r="108" spans="1:56" ht="15" customHeight="1" x14ac:dyDescent="0.2">
      <c r="A108" s="32" t="s">
        <v>179</v>
      </c>
      <c r="B108" s="33" t="s">
        <v>49</v>
      </c>
      <c r="C108" s="33" t="s">
        <v>49</v>
      </c>
      <c r="D108" s="33" t="s">
        <v>49</v>
      </c>
      <c r="E108" s="33">
        <v>6.4108609999999997</v>
      </c>
      <c r="F108" s="33">
        <v>9.5599999999999987</v>
      </c>
      <c r="G108" s="33">
        <v>5</v>
      </c>
      <c r="H108" s="33">
        <v>10</v>
      </c>
      <c r="I108" s="33">
        <v>7.5</v>
      </c>
      <c r="J108" s="33">
        <v>10</v>
      </c>
      <c r="K108" s="33">
        <v>10</v>
      </c>
      <c r="L108" s="33">
        <f>AVERAGE(Table2734[[#This Row],[2Bi Disappearance]:[2Bv Terrorism Injured ]])</f>
        <v>8.5</v>
      </c>
      <c r="M108" s="33">
        <v>9</v>
      </c>
      <c r="N108" s="33">
        <v>7.5</v>
      </c>
      <c r="O108" s="34">
        <v>0</v>
      </c>
      <c r="P108" s="34">
        <f>AVERAGE(Table2734[[#This Row],[2Ci Female Genital Mutilation]:[2Ciii Equal Inheritance Rights]])</f>
        <v>5.5</v>
      </c>
      <c r="Q108" s="33">
        <f t="shared" si="31"/>
        <v>7.8533333333333326</v>
      </c>
      <c r="R108" s="33">
        <v>10</v>
      </c>
      <c r="S108" s="33">
        <v>10</v>
      </c>
      <c r="T108" s="33">
        <v>0</v>
      </c>
      <c r="U108" s="33">
        <f t="shared" si="32"/>
        <v>6.666666666666667</v>
      </c>
      <c r="V108" s="33">
        <v>2.5</v>
      </c>
      <c r="W108" s="33">
        <v>5</v>
      </c>
      <c r="X108" s="33">
        <f>AVERAGE(Table2734[[#This Row],[4A Freedom to establish religious organizations]:[4B Autonomy of religious organizations]])</f>
        <v>3.75</v>
      </c>
      <c r="Y108" s="33">
        <v>2.5</v>
      </c>
      <c r="Z108" s="33">
        <v>2.5</v>
      </c>
      <c r="AA108" s="33">
        <v>2.5</v>
      </c>
      <c r="AB108" s="33">
        <v>5</v>
      </c>
      <c r="AC108" s="33">
        <v>5</v>
      </c>
      <c r="AD108" s="33">
        <f>AVERAGE(Table2734[[#This Row],[5Ci Political parties]:[5Ciii Educational, sporting and cultural organizations]])</f>
        <v>4.166666666666667</v>
      </c>
      <c r="AE108" s="33">
        <v>2.5</v>
      </c>
      <c r="AF108" s="33">
        <v>2.5</v>
      </c>
      <c r="AG108" s="33">
        <v>5</v>
      </c>
      <c r="AH108" s="33">
        <f>AVERAGE(Table2734[[#This Row],[5Di Political parties]:[5Diii Educational, sporting and cultural organizations5]])</f>
        <v>3.3333333333333335</v>
      </c>
      <c r="AI108" s="33">
        <f t="shared" si="30"/>
        <v>3.1250000000000004</v>
      </c>
      <c r="AJ108" s="33">
        <v>10</v>
      </c>
      <c r="AK108" s="34">
        <v>1.6666666666666667</v>
      </c>
      <c r="AL108" s="34">
        <v>3.25</v>
      </c>
      <c r="AM108" s="34">
        <v>7.5</v>
      </c>
      <c r="AN108" s="34">
        <v>5</v>
      </c>
      <c r="AO108" s="34">
        <f>AVERAGE(Table2734[[#This Row],[6Di Access to foreign television (cable/ satellite)]:[6Dii Access to foreign newspapers]])</f>
        <v>6.25</v>
      </c>
      <c r="AP108" s="34">
        <v>5</v>
      </c>
      <c r="AQ108" s="33">
        <f t="shared" si="33"/>
        <v>5.2333333333333325</v>
      </c>
      <c r="AR108" s="33">
        <v>0</v>
      </c>
      <c r="AS108" s="33">
        <v>0</v>
      </c>
      <c r="AT108" s="33">
        <v>0</v>
      </c>
      <c r="AU108" s="33">
        <f t="shared" si="29"/>
        <v>0</v>
      </c>
      <c r="AV108" s="33">
        <f t="shared" si="34"/>
        <v>0</v>
      </c>
      <c r="AW108" s="35">
        <f>AVERAGE(Table2734[[#This Row],[RULE OF LAW]],Table2734[[#This Row],[SECURITY &amp; SAFETY]],Table2734[[#This Row],[PERSONAL FREEDOM (minus S&amp;S and RoL)]],Table2734[[#This Row],[PERSONAL FREEDOM (minus S&amp;S and RoL)]])</f>
        <v>5.4435485833333326</v>
      </c>
      <c r="AX108" s="36">
        <v>7.21</v>
      </c>
      <c r="AY108" s="37">
        <f>AVERAGE(Table2734[[#This Row],[PERSONAL FREEDOM]:[ECONOMIC FREEDOM]])</f>
        <v>6.3267742916666663</v>
      </c>
      <c r="AZ108" s="38">
        <f t="shared" si="35"/>
        <v>116</v>
      </c>
      <c r="BA108" s="20">
        <f t="shared" si="36"/>
        <v>6.33</v>
      </c>
      <c r="BB108" s="35">
        <f>Table2734[[#This Row],[1 Rule of Law]]</f>
        <v>6.4108609999999997</v>
      </c>
      <c r="BC108" s="35">
        <f>Table2734[[#This Row],[2 Security &amp; Safety]]</f>
        <v>7.8533333333333326</v>
      </c>
      <c r="BD108" s="35">
        <f t="shared" si="37"/>
        <v>3.7549999999999999</v>
      </c>
    </row>
    <row r="109" spans="1:56" ht="15" customHeight="1" x14ac:dyDescent="0.2">
      <c r="A109" s="32" t="s">
        <v>193</v>
      </c>
      <c r="B109" s="33">
        <v>2.6333333333333337</v>
      </c>
      <c r="C109" s="33">
        <v>3.9448558234708413</v>
      </c>
      <c r="D109" s="33">
        <v>3.8780170624319101</v>
      </c>
      <c r="E109" s="33">
        <v>3.5</v>
      </c>
      <c r="F109" s="33">
        <v>6.8400000000000007</v>
      </c>
      <c r="G109" s="33">
        <v>0</v>
      </c>
      <c r="H109" s="33">
        <v>5.0028293238645096</v>
      </c>
      <c r="I109" s="33">
        <v>5</v>
      </c>
      <c r="J109" s="33">
        <v>6.8628137141110779</v>
      </c>
      <c r="K109" s="33">
        <v>7.0051034660404188</v>
      </c>
      <c r="L109" s="33">
        <f>AVERAGE(Table2734[[#This Row],[2Bi Disappearance]:[2Bv Terrorism Injured ]])</f>
        <v>4.7741493008032005</v>
      </c>
      <c r="M109" s="33">
        <v>10</v>
      </c>
      <c r="N109" s="33">
        <v>5</v>
      </c>
      <c r="O109" s="34">
        <v>5</v>
      </c>
      <c r="P109" s="34">
        <f>AVERAGE(Table2734[[#This Row],[2Ci Female Genital Mutilation]:[2Ciii Equal Inheritance Rights]])</f>
        <v>6.666666666666667</v>
      </c>
      <c r="Q109" s="33">
        <f t="shared" si="31"/>
        <v>6.0936053224899567</v>
      </c>
      <c r="R109" s="33">
        <v>5</v>
      </c>
      <c r="S109" s="33">
        <v>5</v>
      </c>
      <c r="T109" s="33">
        <v>0</v>
      </c>
      <c r="U109" s="33">
        <f t="shared" si="32"/>
        <v>3.3333333333333335</v>
      </c>
      <c r="V109" s="33">
        <v>2.5</v>
      </c>
      <c r="W109" s="33">
        <v>7.5</v>
      </c>
      <c r="X109" s="33">
        <f>AVERAGE(Table2734[[#This Row],[4A Freedom to establish religious organizations]:[4B Autonomy of religious organizations]])</f>
        <v>5</v>
      </c>
      <c r="Y109" s="33">
        <v>7.5</v>
      </c>
      <c r="Z109" s="33">
        <v>7.5</v>
      </c>
      <c r="AA109" s="33">
        <v>7.5</v>
      </c>
      <c r="AB109" s="33">
        <v>7.5</v>
      </c>
      <c r="AC109" s="33">
        <v>7.5</v>
      </c>
      <c r="AD109" s="33">
        <f>AVERAGE(Table2734[[#This Row],[5Ci Political parties]:[5Ciii Educational, sporting and cultural organizations]])</f>
        <v>7.5</v>
      </c>
      <c r="AE109" s="33">
        <v>10</v>
      </c>
      <c r="AF109" s="33">
        <v>10</v>
      </c>
      <c r="AG109" s="33">
        <v>10</v>
      </c>
      <c r="AH109" s="33">
        <f>AVERAGE(Table2734[[#This Row],[5Di Political parties]:[5Diii Educational, sporting and cultural organizations5]])</f>
        <v>10</v>
      </c>
      <c r="AI109" s="33">
        <f t="shared" si="30"/>
        <v>8.125</v>
      </c>
      <c r="AJ109" s="33">
        <v>3.7559018435262721</v>
      </c>
      <c r="AK109" s="34">
        <v>4</v>
      </c>
      <c r="AL109" s="34">
        <v>2.75</v>
      </c>
      <c r="AM109" s="34">
        <v>10</v>
      </c>
      <c r="AN109" s="34">
        <v>7.5</v>
      </c>
      <c r="AO109" s="34">
        <f>AVERAGE(Table2734[[#This Row],[6Di Access to foreign television (cable/ satellite)]:[6Dii Access to foreign newspapers]])</f>
        <v>8.75</v>
      </c>
      <c r="AP109" s="34">
        <v>7.5</v>
      </c>
      <c r="AQ109" s="33">
        <f t="shared" si="33"/>
        <v>5.351180368705255</v>
      </c>
      <c r="AR109" s="33">
        <v>2.5</v>
      </c>
      <c r="AS109" s="33">
        <v>0</v>
      </c>
      <c r="AT109" s="33">
        <v>0</v>
      </c>
      <c r="AU109" s="33">
        <f t="shared" si="29"/>
        <v>0</v>
      </c>
      <c r="AV109" s="33">
        <f t="shared" si="34"/>
        <v>1.25</v>
      </c>
      <c r="AW109" s="35">
        <f>AVERAGE(Table2734[[#This Row],[RULE OF LAW]],Table2734[[#This Row],[SECURITY &amp; SAFETY]],Table2734[[#This Row],[PERSONAL FREEDOM (minus S&amp;S and RoL)]],Table2734[[#This Row],[PERSONAL FREEDOM (minus S&amp;S and RoL)]])</f>
        <v>4.7043527008263482</v>
      </c>
      <c r="AX109" s="36">
        <v>6.34</v>
      </c>
      <c r="AY109" s="37">
        <f>AVERAGE(Table2734[[#This Row],[PERSONAL FREEDOM]:[ECONOMIC FREEDOM]])</f>
        <v>5.522176350413174</v>
      </c>
      <c r="AZ109" s="38">
        <f t="shared" si="35"/>
        <v>139</v>
      </c>
      <c r="BA109" s="20">
        <f t="shared" si="36"/>
        <v>5.52</v>
      </c>
      <c r="BB109" s="35">
        <f>Table2734[[#This Row],[1 Rule of Law]]</f>
        <v>3.5</v>
      </c>
      <c r="BC109" s="35">
        <f>Table2734[[#This Row],[2 Security &amp; Safety]]</f>
        <v>6.0936053224899567</v>
      </c>
      <c r="BD109" s="35">
        <f t="shared" si="37"/>
        <v>4.6119027404077171</v>
      </c>
    </row>
    <row r="110" spans="1:56" ht="15" customHeight="1" x14ac:dyDescent="0.2">
      <c r="A110" s="32" t="s">
        <v>88</v>
      </c>
      <c r="B110" s="33">
        <v>5.7666666666666666</v>
      </c>
      <c r="C110" s="33">
        <v>5.0511306217506622</v>
      </c>
      <c r="D110" s="33">
        <v>3.8377187586402695</v>
      </c>
      <c r="E110" s="33">
        <v>4.9000000000000004</v>
      </c>
      <c r="F110" s="33">
        <v>1.8799999999999997</v>
      </c>
      <c r="G110" s="33">
        <v>10</v>
      </c>
      <c r="H110" s="33">
        <v>10</v>
      </c>
      <c r="I110" s="33">
        <v>10</v>
      </c>
      <c r="J110" s="33">
        <v>10</v>
      </c>
      <c r="K110" s="33">
        <v>10</v>
      </c>
      <c r="L110" s="33">
        <f>AVERAGE(Table2734[[#This Row],[2Bi Disappearance]:[2Bv Terrorism Injured ]])</f>
        <v>10</v>
      </c>
      <c r="M110" s="33" t="s">
        <v>49</v>
      </c>
      <c r="N110" s="33">
        <v>10</v>
      </c>
      <c r="O110" s="34">
        <v>10</v>
      </c>
      <c r="P110" s="34">
        <f>AVERAGE(Table2734[[#This Row],[2Ci Female Genital Mutilation]:[2Ciii Equal Inheritance Rights]])</f>
        <v>10</v>
      </c>
      <c r="Q110" s="33">
        <f t="shared" si="31"/>
        <v>7.293333333333333</v>
      </c>
      <c r="R110" s="33">
        <v>10</v>
      </c>
      <c r="S110" s="33">
        <v>10</v>
      </c>
      <c r="T110" s="33">
        <v>10</v>
      </c>
      <c r="U110" s="33">
        <f t="shared" si="32"/>
        <v>10</v>
      </c>
      <c r="V110" s="33">
        <v>10</v>
      </c>
      <c r="W110" s="33">
        <v>10</v>
      </c>
      <c r="X110" s="33">
        <f>AVERAGE(Table2734[[#This Row],[4A Freedom to establish religious organizations]:[4B Autonomy of religious organizations]])</f>
        <v>10</v>
      </c>
      <c r="Y110" s="33">
        <v>10</v>
      </c>
      <c r="Z110" s="33">
        <v>10</v>
      </c>
      <c r="AA110" s="33">
        <v>10</v>
      </c>
      <c r="AB110" s="33">
        <v>10</v>
      </c>
      <c r="AC110" s="33">
        <v>10</v>
      </c>
      <c r="AD110" s="33">
        <f>AVERAGE(Table2734[[#This Row],[5Ci Political parties]:[5Ciii Educational, sporting and cultural organizations]])</f>
        <v>10</v>
      </c>
      <c r="AE110" s="33">
        <v>10</v>
      </c>
      <c r="AF110" s="33">
        <v>10</v>
      </c>
      <c r="AG110" s="33">
        <v>10</v>
      </c>
      <c r="AH110" s="33">
        <f>AVERAGE(Table2734[[#This Row],[5Di Political parties]:[5Diii Educational, sporting and cultural organizations5]])</f>
        <v>10</v>
      </c>
      <c r="AI110" s="33">
        <f t="shared" si="30"/>
        <v>10</v>
      </c>
      <c r="AJ110" s="33">
        <v>0</v>
      </c>
      <c r="AK110" s="34">
        <v>4.333333333333333</v>
      </c>
      <c r="AL110" s="34">
        <v>5.25</v>
      </c>
      <c r="AM110" s="34">
        <v>10</v>
      </c>
      <c r="AN110" s="34">
        <v>10</v>
      </c>
      <c r="AO110" s="34">
        <f>AVERAGE(Table2734[[#This Row],[6Di Access to foreign television (cable/ satellite)]:[6Dii Access to foreign newspapers]])</f>
        <v>10</v>
      </c>
      <c r="AP110" s="34">
        <v>10</v>
      </c>
      <c r="AQ110" s="33">
        <f t="shared" si="33"/>
        <v>5.9166666666666661</v>
      </c>
      <c r="AR110" s="33" t="s">
        <v>49</v>
      </c>
      <c r="AS110" s="33">
        <v>10</v>
      </c>
      <c r="AT110" s="33">
        <v>10</v>
      </c>
      <c r="AU110" s="33">
        <f t="shared" si="29"/>
        <v>10</v>
      </c>
      <c r="AV110" s="33">
        <f t="shared" si="34"/>
        <v>10</v>
      </c>
      <c r="AW110" s="35">
        <f>AVERAGE(Table2734[[#This Row],[RULE OF LAW]],Table2734[[#This Row],[SECURITY &amp; SAFETY]],Table2734[[#This Row],[PERSONAL FREEDOM (minus S&amp;S and RoL)]],Table2734[[#This Row],[PERSONAL FREEDOM (minus S&amp;S and RoL)]])</f>
        <v>7.64</v>
      </c>
      <c r="AX110" s="36">
        <v>7.12</v>
      </c>
      <c r="AY110" s="37">
        <f>AVERAGE(Table2734[[#This Row],[PERSONAL FREEDOM]:[ECONOMIC FREEDOM]])</f>
        <v>7.38</v>
      </c>
      <c r="AZ110" s="38">
        <f t="shared" si="35"/>
        <v>55</v>
      </c>
      <c r="BA110" s="20">
        <f t="shared" si="36"/>
        <v>7.38</v>
      </c>
      <c r="BB110" s="35">
        <f>Table2734[[#This Row],[1 Rule of Law]]</f>
        <v>4.9000000000000004</v>
      </c>
      <c r="BC110" s="35">
        <f>Table2734[[#This Row],[2 Security &amp; Safety]]</f>
        <v>7.293333333333333</v>
      </c>
      <c r="BD110" s="35">
        <f t="shared" si="37"/>
        <v>9.1833333333333336</v>
      </c>
    </row>
    <row r="111" spans="1:56" ht="15" customHeight="1" x14ac:dyDescent="0.2">
      <c r="A111" s="32" t="s">
        <v>114</v>
      </c>
      <c r="B111" s="33" t="s">
        <v>49</v>
      </c>
      <c r="C111" s="33" t="s">
        <v>49</v>
      </c>
      <c r="D111" s="33" t="s">
        <v>49</v>
      </c>
      <c r="E111" s="33">
        <v>4.2341740000000003</v>
      </c>
      <c r="F111" s="33">
        <v>5.84</v>
      </c>
      <c r="G111" s="33">
        <v>10</v>
      </c>
      <c r="H111" s="33">
        <v>10</v>
      </c>
      <c r="I111" s="33">
        <v>7.5</v>
      </c>
      <c r="J111" s="33">
        <v>10</v>
      </c>
      <c r="K111" s="33">
        <v>10</v>
      </c>
      <c r="L111" s="33">
        <f>AVERAGE(Table2734[[#This Row],[2Bi Disappearance]:[2Bv Terrorism Injured ]])</f>
        <v>9.5</v>
      </c>
      <c r="M111" s="33">
        <v>10</v>
      </c>
      <c r="N111" s="33">
        <v>5</v>
      </c>
      <c r="O111" s="34">
        <v>5</v>
      </c>
      <c r="P111" s="34">
        <f>AVERAGE(Table2734[[#This Row],[2Ci Female Genital Mutilation]:[2Ciii Equal Inheritance Rights]])</f>
        <v>6.666666666666667</v>
      </c>
      <c r="Q111" s="33">
        <f t="shared" si="31"/>
        <v>7.3355555555555556</v>
      </c>
      <c r="R111" s="33">
        <v>10</v>
      </c>
      <c r="S111" s="33">
        <v>10</v>
      </c>
      <c r="T111" s="33">
        <v>5</v>
      </c>
      <c r="U111" s="33">
        <f t="shared" si="32"/>
        <v>8.3333333333333339</v>
      </c>
      <c r="V111" s="33" t="s">
        <v>49</v>
      </c>
      <c r="W111" s="33" t="s">
        <v>49</v>
      </c>
      <c r="X111" s="33" t="s">
        <v>49</v>
      </c>
      <c r="Y111" s="33" t="s">
        <v>49</v>
      </c>
      <c r="Z111" s="33" t="s">
        <v>49</v>
      </c>
      <c r="AA111" s="33" t="s">
        <v>49</v>
      </c>
      <c r="AB111" s="33" t="s">
        <v>49</v>
      </c>
      <c r="AC111" s="33" t="s">
        <v>49</v>
      </c>
      <c r="AD111" s="33" t="s">
        <v>49</v>
      </c>
      <c r="AE111" s="33" t="s">
        <v>49</v>
      </c>
      <c r="AF111" s="33" t="s">
        <v>49</v>
      </c>
      <c r="AG111" s="33" t="s">
        <v>49</v>
      </c>
      <c r="AH111" s="33" t="s">
        <v>49</v>
      </c>
      <c r="AI111" s="33" t="s">
        <v>49</v>
      </c>
      <c r="AJ111" s="33">
        <v>10</v>
      </c>
      <c r="AK111" s="34">
        <v>8</v>
      </c>
      <c r="AL111" s="34">
        <v>7.25</v>
      </c>
      <c r="AM111" s="34" t="s">
        <v>49</v>
      </c>
      <c r="AN111" s="34" t="s">
        <v>49</v>
      </c>
      <c r="AO111" s="34" t="s">
        <v>49</v>
      </c>
      <c r="AP111" s="34" t="s">
        <v>49</v>
      </c>
      <c r="AQ111" s="33">
        <f t="shared" si="33"/>
        <v>8.4166666666666661</v>
      </c>
      <c r="AR111" s="33">
        <v>5</v>
      </c>
      <c r="AS111" s="33">
        <v>0</v>
      </c>
      <c r="AT111" s="33">
        <v>10</v>
      </c>
      <c r="AU111" s="33">
        <f t="shared" si="29"/>
        <v>5</v>
      </c>
      <c r="AV111" s="33">
        <f t="shared" si="34"/>
        <v>5</v>
      </c>
      <c r="AW111" s="35">
        <f>AVERAGE(Table2734[[#This Row],[RULE OF LAW]],Table2734[[#This Row],[SECURITY &amp; SAFETY]],Table2734[[#This Row],[PERSONAL FREEDOM (minus S&amp;S and RoL)]],Table2734[[#This Row],[PERSONAL FREEDOM (minus S&amp;S and RoL)]])</f>
        <v>6.5174323888888885</v>
      </c>
      <c r="AX111" s="36">
        <v>7.06</v>
      </c>
      <c r="AY111" s="37">
        <f>AVERAGE(Table2734[[#This Row],[PERSONAL FREEDOM]:[ECONOMIC FREEDOM]])</f>
        <v>6.7887161944444436</v>
      </c>
      <c r="AZ111" s="38">
        <f t="shared" si="35"/>
        <v>88</v>
      </c>
      <c r="BA111" s="20">
        <f t="shared" si="36"/>
        <v>6.79</v>
      </c>
      <c r="BB111" s="35">
        <f>Table2734[[#This Row],[1 Rule of Law]]</f>
        <v>4.2341740000000003</v>
      </c>
      <c r="BC111" s="35">
        <f>Table2734[[#This Row],[2 Security &amp; Safety]]</f>
        <v>7.3355555555555556</v>
      </c>
      <c r="BD111" s="35">
        <f t="shared" si="37"/>
        <v>7.25</v>
      </c>
    </row>
    <row r="112" spans="1:56" ht="15" customHeight="1" x14ac:dyDescent="0.2">
      <c r="A112" s="32" t="s">
        <v>122</v>
      </c>
      <c r="B112" s="33" t="s">
        <v>49</v>
      </c>
      <c r="C112" s="33" t="s">
        <v>49</v>
      </c>
      <c r="D112" s="33" t="s">
        <v>49</v>
      </c>
      <c r="E112" s="33">
        <v>4.2477780000000003</v>
      </c>
      <c r="F112" s="33">
        <v>6.0018846519380444</v>
      </c>
      <c r="G112" s="33">
        <v>10</v>
      </c>
      <c r="H112" s="33">
        <v>10</v>
      </c>
      <c r="I112" s="33">
        <v>5</v>
      </c>
      <c r="J112" s="33">
        <v>10</v>
      </c>
      <c r="K112" s="33">
        <v>9.8782917702264239</v>
      </c>
      <c r="L112" s="33">
        <f>AVERAGE(Table2734[[#This Row],[2Bi Disappearance]:[2Bv Terrorism Injured ]])</f>
        <v>8.9756583540452848</v>
      </c>
      <c r="M112" s="33">
        <v>10</v>
      </c>
      <c r="N112" s="33">
        <v>10</v>
      </c>
      <c r="O112" s="34">
        <v>10</v>
      </c>
      <c r="P112" s="34">
        <f>AVERAGE(Table2734[[#This Row],[2Ci Female Genital Mutilation]:[2Ciii Equal Inheritance Rights]])</f>
        <v>10</v>
      </c>
      <c r="Q112" s="33">
        <f t="shared" si="31"/>
        <v>8.32584766866111</v>
      </c>
      <c r="R112" s="33">
        <v>10</v>
      </c>
      <c r="S112" s="33">
        <v>10</v>
      </c>
      <c r="T112" s="33">
        <v>10</v>
      </c>
      <c r="U112" s="33">
        <f t="shared" si="32"/>
        <v>10</v>
      </c>
      <c r="V112" s="33">
        <v>5</v>
      </c>
      <c r="W112" s="33">
        <v>7.5</v>
      </c>
      <c r="X112" s="33">
        <f>AVERAGE(Table2734[[#This Row],[4A Freedom to establish religious organizations]:[4B Autonomy of religious organizations]])</f>
        <v>6.25</v>
      </c>
      <c r="Y112" s="33">
        <v>7.5</v>
      </c>
      <c r="Z112" s="33">
        <v>7.5</v>
      </c>
      <c r="AA112" s="33">
        <v>5</v>
      </c>
      <c r="AB112" s="33">
        <v>5</v>
      </c>
      <c r="AC112" s="33">
        <v>5</v>
      </c>
      <c r="AD112" s="33">
        <f>AVERAGE(Table2734[[#This Row],[5Ci Political parties]:[5Ciii Educational, sporting and cultural organizations]])</f>
        <v>5</v>
      </c>
      <c r="AE112" s="33">
        <v>5</v>
      </c>
      <c r="AF112" s="33">
        <v>5</v>
      </c>
      <c r="AG112" s="33">
        <v>5</v>
      </c>
      <c r="AH112" s="33">
        <f>AVERAGE(Table2734[[#This Row],[5Di Political parties]:[5Diii Educational, sporting and cultural organizations5]])</f>
        <v>5</v>
      </c>
      <c r="AI112" s="33">
        <f t="shared" ref="AI112:AI130" si="38">AVERAGE(Y112:Z112,AD112,AH112)</f>
        <v>6.25</v>
      </c>
      <c r="AJ112" s="33">
        <v>0</v>
      </c>
      <c r="AK112" s="34">
        <v>4</v>
      </c>
      <c r="AL112" s="34">
        <v>4</v>
      </c>
      <c r="AM112" s="34">
        <v>10</v>
      </c>
      <c r="AN112" s="34">
        <v>10</v>
      </c>
      <c r="AO112" s="34">
        <f>AVERAGE(Table2734[[#This Row],[6Di Access to foreign television (cable/ satellite)]:[6Dii Access to foreign newspapers]])</f>
        <v>10</v>
      </c>
      <c r="AP112" s="34">
        <v>10</v>
      </c>
      <c r="AQ112" s="33">
        <f t="shared" si="33"/>
        <v>5.6</v>
      </c>
      <c r="AR112" s="33">
        <v>10</v>
      </c>
      <c r="AS112" s="33">
        <v>10</v>
      </c>
      <c r="AT112" s="33">
        <v>10</v>
      </c>
      <c r="AU112" s="33">
        <f t="shared" si="29"/>
        <v>10</v>
      </c>
      <c r="AV112" s="33">
        <f t="shared" si="34"/>
        <v>10</v>
      </c>
      <c r="AW112" s="35">
        <f>AVERAGE(Table2734[[#This Row],[RULE OF LAW]],Table2734[[#This Row],[SECURITY &amp; SAFETY]],Table2734[[#This Row],[PERSONAL FREEDOM (minus S&amp;S and RoL)]],Table2734[[#This Row],[PERSONAL FREEDOM (minus S&amp;S and RoL)]])</f>
        <v>6.9534064171652776</v>
      </c>
      <c r="AX112" s="36">
        <v>6.81</v>
      </c>
      <c r="AY112" s="37">
        <f>AVERAGE(Table2734[[#This Row],[PERSONAL FREEDOM]:[ECONOMIC FREEDOM]])</f>
        <v>6.8817032085826391</v>
      </c>
      <c r="AZ112" s="38">
        <f t="shared" si="35"/>
        <v>81</v>
      </c>
      <c r="BA112" s="20">
        <f t="shared" si="36"/>
        <v>6.88</v>
      </c>
      <c r="BB112" s="35">
        <f>Table2734[[#This Row],[1 Rule of Law]]</f>
        <v>4.2477780000000003</v>
      </c>
      <c r="BC112" s="35">
        <f>Table2734[[#This Row],[2 Security &amp; Safety]]</f>
        <v>8.32584766866111</v>
      </c>
      <c r="BD112" s="35">
        <f t="shared" si="37"/>
        <v>7.62</v>
      </c>
    </row>
    <row r="113" spans="1:56" ht="15" customHeight="1" x14ac:dyDescent="0.2">
      <c r="A113" s="32" t="s">
        <v>99</v>
      </c>
      <c r="B113" s="33">
        <v>7.3999999999999986</v>
      </c>
      <c r="C113" s="33">
        <v>4.3137713767596031</v>
      </c>
      <c r="D113" s="33">
        <v>4.5162948151762485</v>
      </c>
      <c r="E113" s="33">
        <v>5.4</v>
      </c>
      <c r="F113" s="33">
        <v>6.16</v>
      </c>
      <c r="G113" s="33">
        <v>10</v>
      </c>
      <c r="H113" s="33">
        <v>10</v>
      </c>
      <c r="I113" s="33">
        <v>7.5</v>
      </c>
      <c r="J113" s="33">
        <v>10</v>
      </c>
      <c r="K113" s="33">
        <v>10</v>
      </c>
      <c r="L113" s="33">
        <f>AVERAGE(Table2734[[#This Row],[2Bi Disappearance]:[2Bv Terrorism Injured ]])</f>
        <v>9.5</v>
      </c>
      <c r="M113" s="33" t="s">
        <v>49</v>
      </c>
      <c r="N113" s="33">
        <v>10</v>
      </c>
      <c r="O113" s="34">
        <v>10</v>
      </c>
      <c r="P113" s="34">
        <f>AVERAGE(Table2734[[#This Row],[2Ci Female Genital Mutilation]:[2Ciii Equal Inheritance Rights]])</f>
        <v>10</v>
      </c>
      <c r="Q113" s="33">
        <f t="shared" si="31"/>
        <v>8.5533333333333328</v>
      </c>
      <c r="R113" s="33">
        <v>10</v>
      </c>
      <c r="S113" s="33">
        <v>10</v>
      </c>
      <c r="T113" s="33">
        <v>10</v>
      </c>
      <c r="U113" s="33">
        <f t="shared" si="32"/>
        <v>10</v>
      </c>
      <c r="V113" s="33">
        <v>7.5</v>
      </c>
      <c r="W113" s="33">
        <v>7.5</v>
      </c>
      <c r="X113" s="33">
        <f>AVERAGE(Table2734[[#This Row],[4A Freedom to establish religious organizations]:[4B Autonomy of religious organizations]])</f>
        <v>7.5</v>
      </c>
      <c r="Y113" s="33">
        <v>7.5</v>
      </c>
      <c r="Z113" s="33">
        <v>7.5</v>
      </c>
      <c r="AA113" s="33">
        <v>7.5</v>
      </c>
      <c r="AB113" s="33">
        <v>5</v>
      </c>
      <c r="AC113" s="33">
        <v>7.5</v>
      </c>
      <c r="AD113" s="33">
        <f>AVERAGE(Table2734[[#This Row],[5Ci Political parties]:[5Ciii Educational, sporting and cultural organizations]])</f>
        <v>6.666666666666667</v>
      </c>
      <c r="AE113" s="33">
        <v>7.5</v>
      </c>
      <c r="AF113" s="33">
        <v>7.5</v>
      </c>
      <c r="AG113" s="33">
        <v>7.5</v>
      </c>
      <c r="AH113" s="33">
        <f>AVERAGE(Table2734[[#This Row],[5Di Political parties]:[5Diii Educational, sporting and cultural organizations5]])</f>
        <v>7.5</v>
      </c>
      <c r="AI113" s="33">
        <f t="shared" si="38"/>
        <v>7.291666666666667</v>
      </c>
      <c r="AJ113" s="33">
        <v>0</v>
      </c>
      <c r="AK113" s="34">
        <v>5.333333333333333</v>
      </c>
      <c r="AL113" s="34">
        <v>5.25</v>
      </c>
      <c r="AM113" s="34">
        <v>10</v>
      </c>
      <c r="AN113" s="34">
        <v>10</v>
      </c>
      <c r="AO113" s="34">
        <f>AVERAGE(Table2734[[#This Row],[6Di Access to foreign television (cable/ satellite)]:[6Dii Access to foreign newspapers]])</f>
        <v>10</v>
      </c>
      <c r="AP113" s="34">
        <v>10</v>
      </c>
      <c r="AQ113" s="33">
        <f t="shared" si="33"/>
        <v>6.1166666666666663</v>
      </c>
      <c r="AR113" s="33">
        <v>10</v>
      </c>
      <c r="AS113" s="33">
        <v>10</v>
      </c>
      <c r="AT113" s="33">
        <v>10</v>
      </c>
      <c r="AU113" s="33">
        <f t="shared" si="29"/>
        <v>10</v>
      </c>
      <c r="AV113" s="33">
        <f t="shared" si="34"/>
        <v>10</v>
      </c>
      <c r="AW113" s="35">
        <f>AVERAGE(Table2734[[#This Row],[RULE OF LAW]],Table2734[[#This Row],[SECURITY &amp; SAFETY]],Table2734[[#This Row],[PERSONAL FREEDOM (minus S&amp;S and RoL)]],Table2734[[#This Row],[PERSONAL FREEDOM (minus S&amp;S and RoL)]])</f>
        <v>7.5791666666666657</v>
      </c>
      <c r="AX113" s="36">
        <v>7.59</v>
      </c>
      <c r="AY113" s="37">
        <f>AVERAGE(Table2734[[#This Row],[PERSONAL FREEDOM]:[ECONOMIC FREEDOM]])</f>
        <v>7.5845833333333328</v>
      </c>
      <c r="AZ113" s="38">
        <f t="shared" si="35"/>
        <v>48</v>
      </c>
      <c r="BA113" s="20">
        <f t="shared" si="36"/>
        <v>7.58</v>
      </c>
      <c r="BB113" s="35">
        <f>Table2734[[#This Row],[1 Rule of Law]]</f>
        <v>5.4</v>
      </c>
      <c r="BC113" s="35">
        <f>Table2734[[#This Row],[2 Security &amp; Safety]]</f>
        <v>8.5533333333333328</v>
      </c>
      <c r="BD113" s="35">
        <f t="shared" si="37"/>
        <v>8.1816666666666666</v>
      </c>
    </row>
    <row r="114" spans="1:56" ht="15" customHeight="1" x14ac:dyDescent="0.2">
      <c r="A114" s="32" t="s">
        <v>148</v>
      </c>
      <c r="B114" s="33">
        <v>4.1333333333333329</v>
      </c>
      <c r="C114" s="33">
        <v>4.2702471610723149</v>
      </c>
      <c r="D114" s="33">
        <v>4.192820180102367</v>
      </c>
      <c r="E114" s="33">
        <v>4.2</v>
      </c>
      <c r="F114" s="33">
        <v>6.36</v>
      </c>
      <c r="G114" s="33">
        <v>5</v>
      </c>
      <c r="H114" s="33">
        <v>8.6703952501028354</v>
      </c>
      <c r="I114" s="33">
        <v>2.5</v>
      </c>
      <c r="J114" s="33">
        <v>9.5546364795485168</v>
      </c>
      <c r="K114" s="33">
        <v>9.5286861641836254</v>
      </c>
      <c r="L114" s="33">
        <f>AVERAGE(Table2734[[#This Row],[2Bi Disappearance]:[2Bv Terrorism Injured ]])</f>
        <v>7.050743578766995</v>
      </c>
      <c r="M114" s="33">
        <v>10</v>
      </c>
      <c r="N114" s="33">
        <v>10</v>
      </c>
      <c r="O114" s="34">
        <v>10</v>
      </c>
      <c r="P114" s="34">
        <f>AVERAGE(Table2734[[#This Row],[2Ci Female Genital Mutilation]:[2Ciii Equal Inheritance Rights]])</f>
        <v>10</v>
      </c>
      <c r="Q114" s="33">
        <f t="shared" si="31"/>
        <v>7.8035811929223327</v>
      </c>
      <c r="R114" s="33">
        <v>10</v>
      </c>
      <c r="S114" s="33">
        <v>5</v>
      </c>
      <c r="T114" s="33">
        <v>10</v>
      </c>
      <c r="U114" s="33">
        <f t="shared" si="32"/>
        <v>8.3333333333333339</v>
      </c>
      <c r="V114" s="33">
        <v>5</v>
      </c>
      <c r="W114" s="33">
        <v>10</v>
      </c>
      <c r="X114" s="33">
        <f>AVERAGE(Table2734[[#This Row],[4A Freedom to establish religious organizations]:[4B Autonomy of religious organizations]])</f>
        <v>7.5</v>
      </c>
      <c r="Y114" s="33">
        <v>7.5</v>
      </c>
      <c r="Z114" s="33">
        <v>7.5</v>
      </c>
      <c r="AA114" s="33">
        <v>2.5</v>
      </c>
      <c r="AB114" s="33">
        <v>5</v>
      </c>
      <c r="AC114" s="33">
        <v>5</v>
      </c>
      <c r="AD114" s="33">
        <f>AVERAGE(Table2734[[#This Row],[5Ci Political parties]:[5Ciii Educational, sporting and cultural organizations]])</f>
        <v>4.166666666666667</v>
      </c>
      <c r="AE114" s="33">
        <v>7.5</v>
      </c>
      <c r="AF114" s="33">
        <v>5</v>
      </c>
      <c r="AG114" s="33">
        <v>7.5</v>
      </c>
      <c r="AH114" s="33">
        <f>AVERAGE(Table2734[[#This Row],[5Di Political parties]:[5Diii Educational, sporting and cultural organizations5]])</f>
        <v>6.666666666666667</v>
      </c>
      <c r="AI114" s="33">
        <f t="shared" si="38"/>
        <v>6.4583333333333339</v>
      </c>
      <c r="AJ114" s="33">
        <v>4.7398009395494034</v>
      </c>
      <c r="AK114" s="34">
        <v>6</v>
      </c>
      <c r="AL114" s="34">
        <v>5</v>
      </c>
      <c r="AM114" s="34">
        <v>7.5</v>
      </c>
      <c r="AN114" s="34">
        <v>10</v>
      </c>
      <c r="AO114" s="34">
        <f>AVERAGE(Table2734[[#This Row],[6Di Access to foreign television (cable/ satellite)]:[6Dii Access to foreign newspapers]])</f>
        <v>8.75</v>
      </c>
      <c r="AP114" s="34">
        <v>7.5</v>
      </c>
      <c r="AQ114" s="33">
        <f t="shared" si="33"/>
        <v>6.3979601879098809</v>
      </c>
      <c r="AR114" s="33">
        <v>10</v>
      </c>
      <c r="AS114" s="33">
        <v>10</v>
      </c>
      <c r="AT114" s="33">
        <v>10</v>
      </c>
      <c r="AU114" s="33">
        <f t="shared" si="29"/>
        <v>10</v>
      </c>
      <c r="AV114" s="33">
        <f t="shared" si="34"/>
        <v>10</v>
      </c>
      <c r="AW114" s="35">
        <f>AVERAGE(Table2734[[#This Row],[RULE OF LAW]],Table2734[[#This Row],[SECURITY &amp; SAFETY]],Table2734[[#This Row],[PERSONAL FREEDOM (minus S&amp;S and RoL)]],Table2734[[#This Row],[PERSONAL FREEDOM (minus S&amp;S and RoL)]])</f>
        <v>6.8698579836882381</v>
      </c>
      <c r="AX114" s="36">
        <v>7.35</v>
      </c>
      <c r="AY114" s="37">
        <f>AVERAGE(Table2734[[#This Row],[PERSONAL FREEDOM]:[ECONOMIC FREEDOM]])</f>
        <v>7.1099289918441189</v>
      </c>
      <c r="AZ114" s="38">
        <f t="shared" si="35"/>
        <v>62</v>
      </c>
      <c r="BA114" s="20">
        <f t="shared" si="36"/>
        <v>7.11</v>
      </c>
      <c r="BB114" s="35">
        <f>Table2734[[#This Row],[1 Rule of Law]]</f>
        <v>4.2</v>
      </c>
      <c r="BC114" s="35">
        <f>Table2734[[#This Row],[2 Security &amp; Safety]]</f>
        <v>7.8035811929223327</v>
      </c>
      <c r="BD114" s="35">
        <f t="shared" si="37"/>
        <v>7.7379253709153089</v>
      </c>
    </row>
    <row r="115" spans="1:56" ht="15" customHeight="1" x14ac:dyDescent="0.2">
      <c r="A115" s="32" t="s">
        <v>73</v>
      </c>
      <c r="B115" s="33">
        <v>8.9666666666666668</v>
      </c>
      <c r="C115" s="33">
        <v>6.2933744267345135</v>
      </c>
      <c r="D115" s="33">
        <v>7.3283970883953851</v>
      </c>
      <c r="E115" s="33">
        <v>7.5</v>
      </c>
      <c r="F115" s="33">
        <v>9.5200000000000014</v>
      </c>
      <c r="G115" s="33">
        <v>10</v>
      </c>
      <c r="H115" s="33">
        <v>10</v>
      </c>
      <c r="I115" s="33">
        <v>10</v>
      </c>
      <c r="J115" s="33">
        <v>10</v>
      </c>
      <c r="K115" s="33">
        <v>10</v>
      </c>
      <c r="L115" s="33">
        <f>AVERAGE(Table2734[[#This Row],[2Bi Disappearance]:[2Bv Terrorism Injured ]])</f>
        <v>10</v>
      </c>
      <c r="M115" s="33">
        <v>10</v>
      </c>
      <c r="N115" s="33">
        <v>10</v>
      </c>
      <c r="O115" s="34">
        <v>10</v>
      </c>
      <c r="P115" s="34">
        <f>AVERAGE(Table2734[[#This Row],[2Ci Female Genital Mutilation]:[2Ciii Equal Inheritance Rights]])</f>
        <v>10</v>
      </c>
      <c r="Q115" s="33">
        <f t="shared" si="31"/>
        <v>9.8400000000000016</v>
      </c>
      <c r="R115" s="33">
        <v>10</v>
      </c>
      <c r="S115" s="33">
        <v>10</v>
      </c>
      <c r="T115" s="33">
        <v>10</v>
      </c>
      <c r="U115" s="33">
        <f t="shared" si="32"/>
        <v>10</v>
      </c>
      <c r="V115" s="33">
        <v>10</v>
      </c>
      <c r="W115" s="33">
        <v>10</v>
      </c>
      <c r="X115" s="33">
        <f>AVERAGE(Table2734[[#This Row],[4A Freedom to establish religious organizations]:[4B Autonomy of religious organizations]])</f>
        <v>10</v>
      </c>
      <c r="Y115" s="33">
        <v>10</v>
      </c>
      <c r="Z115" s="33">
        <v>10</v>
      </c>
      <c r="AA115" s="33">
        <v>10</v>
      </c>
      <c r="AB115" s="33">
        <v>10</v>
      </c>
      <c r="AC115" s="33">
        <v>5</v>
      </c>
      <c r="AD115" s="33">
        <f>AVERAGE(Table2734[[#This Row],[5Ci Political parties]:[5Ciii Educational, sporting and cultural organizations]])</f>
        <v>8.3333333333333339</v>
      </c>
      <c r="AE115" s="33">
        <v>10</v>
      </c>
      <c r="AF115" s="33">
        <v>10</v>
      </c>
      <c r="AG115" s="33">
        <v>10</v>
      </c>
      <c r="AH115" s="33">
        <f>AVERAGE(Table2734[[#This Row],[5Di Political parties]:[5Diii Educational, sporting and cultural organizations5]])</f>
        <v>10</v>
      </c>
      <c r="AI115" s="33">
        <f t="shared" si="38"/>
        <v>9.5833333333333339</v>
      </c>
      <c r="AJ115" s="33">
        <v>10</v>
      </c>
      <c r="AK115" s="34">
        <v>7.333333333333333</v>
      </c>
      <c r="AL115" s="34">
        <v>7.5</v>
      </c>
      <c r="AM115" s="34">
        <v>10</v>
      </c>
      <c r="AN115" s="34">
        <v>10</v>
      </c>
      <c r="AO115" s="34">
        <f>AVERAGE(Table2734[[#This Row],[6Di Access to foreign television (cable/ satellite)]:[6Dii Access to foreign newspapers]])</f>
        <v>10</v>
      </c>
      <c r="AP115" s="34">
        <v>10</v>
      </c>
      <c r="AQ115" s="33">
        <f t="shared" si="33"/>
        <v>8.966666666666665</v>
      </c>
      <c r="AR115" s="33">
        <v>10</v>
      </c>
      <c r="AS115" s="33">
        <v>10</v>
      </c>
      <c r="AT115" s="33">
        <v>10</v>
      </c>
      <c r="AU115" s="33">
        <f t="shared" si="29"/>
        <v>10</v>
      </c>
      <c r="AV115" s="33">
        <f t="shared" si="34"/>
        <v>10</v>
      </c>
      <c r="AW115" s="35">
        <f>AVERAGE(Table2734[[#This Row],[RULE OF LAW]],Table2734[[#This Row],[SECURITY &amp; SAFETY]],Table2734[[#This Row],[PERSONAL FREEDOM (minus S&amp;S and RoL)]],Table2734[[#This Row],[PERSONAL FREEDOM (minus S&amp;S and RoL)]])</f>
        <v>9.1900000000000013</v>
      </c>
      <c r="AX115" s="36">
        <v>7.22</v>
      </c>
      <c r="AY115" s="37">
        <f>AVERAGE(Table2734[[#This Row],[PERSONAL FREEDOM]:[ECONOMIC FREEDOM]])</f>
        <v>8.2050000000000001</v>
      </c>
      <c r="AZ115" s="38">
        <f t="shared" si="35"/>
        <v>23</v>
      </c>
      <c r="BA115" s="20">
        <f t="shared" si="36"/>
        <v>8.2100000000000009</v>
      </c>
      <c r="BB115" s="35">
        <f>Table2734[[#This Row],[1 Rule of Law]]</f>
        <v>7.5</v>
      </c>
      <c r="BC115" s="35">
        <f>Table2734[[#This Row],[2 Security &amp; Safety]]</f>
        <v>9.8400000000000016</v>
      </c>
      <c r="BD115" s="35">
        <f t="shared" si="37"/>
        <v>9.7099999999999991</v>
      </c>
    </row>
    <row r="116" spans="1:56" ht="15" customHeight="1" x14ac:dyDescent="0.2">
      <c r="A116" s="32" t="s">
        <v>66</v>
      </c>
      <c r="B116" s="33">
        <v>7.3666666666666671</v>
      </c>
      <c r="C116" s="33">
        <v>6.1524128392088304</v>
      </c>
      <c r="D116" s="33">
        <v>6.2461676517644085</v>
      </c>
      <c r="E116" s="33">
        <v>6.6000000000000005</v>
      </c>
      <c r="F116" s="33">
        <v>9.5599999999999987</v>
      </c>
      <c r="G116" s="33">
        <v>10</v>
      </c>
      <c r="H116" s="33">
        <v>10</v>
      </c>
      <c r="I116" s="33">
        <v>10</v>
      </c>
      <c r="J116" s="33">
        <v>10</v>
      </c>
      <c r="K116" s="33">
        <v>10</v>
      </c>
      <c r="L116" s="33">
        <f>AVERAGE(Table2734[[#This Row],[2Bi Disappearance]:[2Bv Terrorism Injured ]])</f>
        <v>10</v>
      </c>
      <c r="M116" s="33">
        <v>10</v>
      </c>
      <c r="N116" s="33">
        <v>10</v>
      </c>
      <c r="O116" s="34">
        <v>10</v>
      </c>
      <c r="P116" s="34">
        <f>AVERAGE(Table2734[[#This Row],[2Ci Female Genital Mutilation]:[2Ciii Equal Inheritance Rights]])</f>
        <v>10</v>
      </c>
      <c r="Q116" s="33">
        <f t="shared" si="31"/>
        <v>9.8533333333333335</v>
      </c>
      <c r="R116" s="33">
        <v>10</v>
      </c>
      <c r="S116" s="33">
        <v>10</v>
      </c>
      <c r="T116" s="33">
        <v>10</v>
      </c>
      <c r="U116" s="33">
        <f t="shared" si="32"/>
        <v>10</v>
      </c>
      <c r="V116" s="33">
        <v>10</v>
      </c>
      <c r="W116" s="33">
        <v>10</v>
      </c>
      <c r="X116" s="33">
        <f>AVERAGE(Table2734[[#This Row],[4A Freedom to establish religious organizations]:[4B Autonomy of religious organizations]])</f>
        <v>10</v>
      </c>
      <c r="Y116" s="33">
        <v>10</v>
      </c>
      <c r="Z116" s="33">
        <v>10</v>
      </c>
      <c r="AA116" s="33">
        <v>10</v>
      </c>
      <c r="AB116" s="33">
        <v>10</v>
      </c>
      <c r="AC116" s="33">
        <v>10</v>
      </c>
      <c r="AD116" s="33">
        <f>AVERAGE(Table2734[[#This Row],[5Ci Political parties]:[5Ciii Educational, sporting and cultural organizations]])</f>
        <v>10</v>
      </c>
      <c r="AE116" s="33">
        <v>10</v>
      </c>
      <c r="AF116" s="33">
        <v>10</v>
      </c>
      <c r="AG116" s="33">
        <v>10</v>
      </c>
      <c r="AH116" s="33">
        <f>AVERAGE(Table2734[[#This Row],[5Di Political parties]:[5Diii Educational, sporting and cultural organizations5]])</f>
        <v>10</v>
      </c>
      <c r="AI116" s="33">
        <f t="shared" si="38"/>
        <v>10</v>
      </c>
      <c r="AJ116" s="33">
        <v>10</v>
      </c>
      <c r="AK116" s="34">
        <v>8.3333333333333339</v>
      </c>
      <c r="AL116" s="34">
        <v>8.5</v>
      </c>
      <c r="AM116" s="34">
        <v>10</v>
      </c>
      <c r="AN116" s="34">
        <v>10</v>
      </c>
      <c r="AO116" s="34">
        <f>AVERAGE(Table2734[[#This Row],[6Di Access to foreign television (cable/ satellite)]:[6Dii Access to foreign newspapers]])</f>
        <v>10</v>
      </c>
      <c r="AP116" s="34">
        <v>10</v>
      </c>
      <c r="AQ116" s="33">
        <f t="shared" si="33"/>
        <v>9.3666666666666671</v>
      </c>
      <c r="AR116" s="33">
        <v>10</v>
      </c>
      <c r="AS116" s="33">
        <v>10</v>
      </c>
      <c r="AT116" s="33">
        <v>10</v>
      </c>
      <c r="AU116" s="33">
        <f t="shared" si="29"/>
        <v>10</v>
      </c>
      <c r="AV116" s="33">
        <f t="shared" si="34"/>
        <v>10</v>
      </c>
      <c r="AW116" s="35">
        <f>AVERAGE(Table2734[[#This Row],[RULE OF LAW]],Table2734[[#This Row],[SECURITY &amp; SAFETY]],Table2734[[#This Row],[PERSONAL FREEDOM (minus S&amp;S and RoL)]],Table2734[[#This Row],[PERSONAL FREEDOM (minus S&amp;S and RoL)]])</f>
        <v>9.0500000000000007</v>
      </c>
      <c r="AX116" s="36">
        <v>7.23</v>
      </c>
      <c r="AY116" s="37">
        <f>AVERAGE(Table2734[[#This Row],[PERSONAL FREEDOM]:[ECONOMIC FREEDOM]])</f>
        <v>8.14</v>
      </c>
      <c r="AZ116" s="38">
        <f t="shared" si="35"/>
        <v>27</v>
      </c>
      <c r="BA116" s="20">
        <f t="shared" si="36"/>
        <v>8.14</v>
      </c>
      <c r="BB116" s="35">
        <f>Table2734[[#This Row],[1 Rule of Law]]</f>
        <v>6.6000000000000005</v>
      </c>
      <c r="BC116" s="35">
        <f>Table2734[[#This Row],[2 Security &amp; Safety]]</f>
        <v>9.8533333333333335</v>
      </c>
      <c r="BD116" s="35">
        <f t="shared" si="37"/>
        <v>9.8733333333333331</v>
      </c>
    </row>
    <row r="117" spans="1:56" ht="15" customHeight="1" x14ac:dyDescent="0.2">
      <c r="A117" s="32" t="s">
        <v>177</v>
      </c>
      <c r="B117" s="33" t="s">
        <v>49</v>
      </c>
      <c r="C117" s="33" t="s">
        <v>49</v>
      </c>
      <c r="D117" s="33" t="s">
        <v>49</v>
      </c>
      <c r="E117" s="33">
        <v>6.6693429999999996</v>
      </c>
      <c r="F117" s="33">
        <v>9.5599999999999987</v>
      </c>
      <c r="G117" s="33">
        <v>5</v>
      </c>
      <c r="H117" s="33">
        <v>10</v>
      </c>
      <c r="I117" s="33">
        <v>10</v>
      </c>
      <c r="J117" s="33">
        <v>8.604498468960383</v>
      </c>
      <c r="K117" s="33">
        <v>9.895337385172029</v>
      </c>
      <c r="L117" s="33">
        <f>AVERAGE(Table2734[[#This Row],[2Bi Disappearance]:[2Bv Terrorism Injured ]])</f>
        <v>8.6999671708264827</v>
      </c>
      <c r="M117" s="33">
        <v>7</v>
      </c>
      <c r="N117" s="33">
        <v>0</v>
      </c>
      <c r="O117" s="34">
        <v>0</v>
      </c>
      <c r="P117" s="34">
        <f>AVERAGE(Table2734[[#This Row],[2Ci Female Genital Mutilation]:[2Ciii Equal Inheritance Rights]])</f>
        <v>2.3333333333333335</v>
      </c>
      <c r="Q117" s="33">
        <f t="shared" si="31"/>
        <v>6.8644335013866042</v>
      </c>
      <c r="R117" s="33">
        <v>10</v>
      </c>
      <c r="S117" s="33">
        <v>0</v>
      </c>
      <c r="T117" s="33">
        <v>0</v>
      </c>
      <c r="U117" s="33">
        <f t="shared" si="32"/>
        <v>3.3333333333333335</v>
      </c>
      <c r="V117" s="33">
        <v>2.5</v>
      </c>
      <c r="W117" s="33">
        <v>2.5</v>
      </c>
      <c r="X117" s="33">
        <f>AVERAGE(Table2734[[#This Row],[4A Freedom to establish religious organizations]:[4B Autonomy of religious organizations]])</f>
        <v>2.5</v>
      </c>
      <c r="Y117" s="33">
        <v>2.5</v>
      </c>
      <c r="Z117" s="33">
        <v>5</v>
      </c>
      <c r="AA117" s="33">
        <v>0</v>
      </c>
      <c r="AB117" s="33">
        <v>0</v>
      </c>
      <c r="AC117" s="33">
        <v>5</v>
      </c>
      <c r="AD117" s="33">
        <f>AVERAGE(Table2734[[#This Row],[5Ci Political parties]:[5Ciii Educational, sporting and cultural organizations]])</f>
        <v>1.6666666666666667</v>
      </c>
      <c r="AE117" s="33">
        <v>0</v>
      </c>
      <c r="AF117" s="33">
        <v>0</v>
      </c>
      <c r="AG117" s="33">
        <v>2.5</v>
      </c>
      <c r="AH117" s="33">
        <f>AVERAGE(Table2734[[#This Row],[5Di Political parties]:[5Diii Educational, sporting and cultural organizations5]])</f>
        <v>0.83333333333333337</v>
      </c>
      <c r="AI117" s="33">
        <f t="shared" si="38"/>
        <v>2.5</v>
      </c>
      <c r="AJ117" s="33">
        <v>10</v>
      </c>
      <c r="AK117" s="34">
        <v>3.3333333333333335</v>
      </c>
      <c r="AL117" s="34">
        <v>3.75</v>
      </c>
      <c r="AM117" s="34">
        <v>7.5</v>
      </c>
      <c r="AN117" s="34">
        <v>5</v>
      </c>
      <c r="AO117" s="34">
        <f>AVERAGE(Table2734[[#This Row],[6Di Access to foreign television (cable/ satellite)]:[6Dii Access to foreign newspapers]])</f>
        <v>6.25</v>
      </c>
      <c r="AP117" s="34">
        <v>5</v>
      </c>
      <c r="AQ117" s="33">
        <f t="shared" si="33"/>
        <v>5.666666666666667</v>
      </c>
      <c r="AR117" s="33">
        <v>0</v>
      </c>
      <c r="AS117" s="33">
        <v>0</v>
      </c>
      <c r="AT117" s="33">
        <v>0</v>
      </c>
      <c r="AU117" s="33">
        <f t="shared" si="29"/>
        <v>0</v>
      </c>
      <c r="AV117" s="33">
        <f t="shared" si="34"/>
        <v>0</v>
      </c>
      <c r="AW117" s="35">
        <f>AVERAGE(Table2734[[#This Row],[RULE OF LAW]],Table2734[[#This Row],[SECURITY &amp; SAFETY]],Table2734[[#This Row],[PERSONAL FREEDOM (minus S&amp;S and RoL)]],Table2734[[#This Row],[PERSONAL FREEDOM (minus S&amp;S and RoL)]])</f>
        <v>4.7834441253466515</v>
      </c>
      <c r="AX117" s="36">
        <v>7.47</v>
      </c>
      <c r="AY117" s="37">
        <f>AVERAGE(Table2734[[#This Row],[PERSONAL FREEDOM]:[ECONOMIC FREEDOM]])</f>
        <v>6.1267220626733252</v>
      </c>
      <c r="AZ117" s="38">
        <f t="shared" si="35"/>
        <v>123</v>
      </c>
      <c r="BA117" s="20">
        <f t="shared" si="36"/>
        <v>6.13</v>
      </c>
      <c r="BB117" s="35">
        <f>Table2734[[#This Row],[1 Rule of Law]]</f>
        <v>6.6693429999999996</v>
      </c>
      <c r="BC117" s="35">
        <f>Table2734[[#This Row],[2 Security &amp; Safety]]</f>
        <v>6.8644335013866042</v>
      </c>
      <c r="BD117" s="35">
        <f t="shared" si="37"/>
        <v>2.8</v>
      </c>
    </row>
    <row r="118" spans="1:56" ht="15" customHeight="1" x14ac:dyDescent="0.2">
      <c r="A118" s="32" t="s">
        <v>80</v>
      </c>
      <c r="B118" s="33">
        <v>7.0333333333333323</v>
      </c>
      <c r="C118" s="33">
        <v>5.8604351658477247</v>
      </c>
      <c r="D118" s="33">
        <v>5.980678832257162</v>
      </c>
      <c r="E118" s="33">
        <v>6.3</v>
      </c>
      <c r="F118" s="33">
        <v>9.3999999999999986</v>
      </c>
      <c r="G118" s="33">
        <v>10</v>
      </c>
      <c r="H118" s="33">
        <v>10</v>
      </c>
      <c r="I118" s="33">
        <v>10</v>
      </c>
      <c r="J118" s="33">
        <v>10</v>
      </c>
      <c r="K118" s="33">
        <v>10</v>
      </c>
      <c r="L118" s="33">
        <f>AVERAGE(Table2734[[#This Row],[2Bi Disappearance]:[2Bv Terrorism Injured ]])</f>
        <v>10</v>
      </c>
      <c r="M118" s="33">
        <v>10</v>
      </c>
      <c r="N118" s="33">
        <v>10</v>
      </c>
      <c r="O118" s="34">
        <v>10</v>
      </c>
      <c r="P118" s="34">
        <f>AVERAGE(Table2734[[#This Row],[2Ci Female Genital Mutilation]:[2Ciii Equal Inheritance Rights]])</f>
        <v>10</v>
      </c>
      <c r="Q118" s="33">
        <f t="shared" si="31"/>
        <v>9.7999999999999989</v>
      </c>
      <c r="R118" s="33">
        <v>10</v>
      </c>
      <c r="S118" s="33">
        <v>10</v>
      </c>
      <c r="T118" s="33">
        <v>10</v>
      </c>
      <c r="U118" s="33">
        <f t="shared" si="32"/>
        <v>10</v>
      </c>
      <c r="V118" s="33">
        <v>10</v>
      </c>
      <c r="W118" s="33">
        <v>5</v>
      </c>
      <c r="X118" s="33">
        <f>AVERAGE(Table2734[[#This Row],[4A Freedom to establish religious organizations]:[4B Autonomy of religious organizations]])</f>
        <v>7.5</v>
      </c>
      <c r="Y118" s="33">
        <v>10</v>
      </c>
      <c r="Z118" s="33">
        <v>7.5</v>
      </c>
      <c r="AA118" s="33">
        <v>7.5</v>
      </c>
      <c r="AB118" s="33">
        <v>5</v>
      </c>
      <c r="AC118" s="33">
        <v>7.5</v>
      </c>
      <c r="AD118" s="33">
        <f>AVERAGE(Table2734[[#This Row],[5Ci Political parties]:[5Ciii Educational, sporting and cultural organizations]])</f>
        <v>6.666666666666667</v>
      </c>
      <c r="AE118" s="33">
        <v>10</v>
      </c>
      <c r="AF118" s="33">
        <v>5</v>
      </c>
      <c r="AG118" s="33">
        <v>10</v>
      </c>
      <c r="AH118" s="33">
        <f>AVERAGE(Table2734[[#This Row],[5Di Political parties]:[5Diii Educational, sporting and cultural organizations5]])</f>
        <v>8.3333333333333339</v>
      </c>
      <c r="AI118" s="33">
        <f t="shared" si="38"/>
        <v>8.125</v>
      </c>
      <c r="AJ118" s="33">
        <v>10</v>
      </c>
      <c r="AK118" s="34">
        <v>6</v>
      </c>
      <c r="AL118" s="34">
        <v>6.25</v>
      </c>
      <c r="AM118" s="34">
        <v>10</v>
      </c>
      <c r="AN118" s="34">
        <v>10</v>
      </c>
      <c r="AO118" s="34">
        <f>AVERAGE(Table2734[[#This Row],[6Di Access to foreign television (cable/ satellite)]:[6Dii Access to foreign newspapers]])</f>
        <v>10</v>
      </c>
      <c r="AP118" s="34">
        <v>10</v>
      </c>
      <c r="AQ118" s="33">
        <f t="shared" si="33"/>
        <v>8.4499999999999993</v>
      </c>
      <c r="AR118" s="33">
        <v>10</v>
      </c>
      <c r="AS118" s="33">
        <v>10</v>
      </c>
      <c r="AT118" s="33">
        <v>10</v>
      </c>
      <c r="AU118" s="33">
        <f t="shared" si="29"/>
        <v>10</v>
      </c>
      <c r="AV118" s="33">
        <f t="shared" si="34"/>
        <v>10</v>
      </c>
      <c r="AW118" s="35">
        <f>AVERAGE(Table2734[[#This Row],[RULE OF LAW]],Table2734[[#This Row],[SECURITY &amp; SAFETY]],Table2734[[#This Row],[PERSONAL FREEDOM (minus S&amp;S and RoL)]],Table2734[[#This Row],[PERSONAL FREEDOM (minus S&amp;S and RoL)]])</f>
        <v>8.432500000000001</v>
      </c>
      <c r="AX118" s="36">
        <v>7.49</v>
      </c>
      <c r="AY118" s="37">
        <f>AVERAGE(Table2734[[#This Row],[PERSONAL FREEDOM]:[ECONOMIC FREEDOM]])</f>
        <v>7.9612500000000006</v>
      </c>
      <c r="AZ118" s="38">
        <f t="shared" si="35"/>
        <v>38</v>
      </c>
      <c r="BA118" s="20">
        <f t="shared" si="36"/>
        <v>7.96</v>
      </c>
      <c r="BB118" s="35">
        <f>Table2734[[#This Row],[1 Rule of Law]]</f>
        <v>6.3</v>
      </c>
      <c r="BC118" s="35">
        <f>Table2734[[#This Row],[2 Security &amp; Safety]]</f>
        <v>9.7999999999999989</v>
      </c>
      <c r="BD118" s="35">
        <f t="shared" si="37"/>
        <v>8.8150000000000013</v>
      </c>
    </row>
    <row r="119" spans="1:56" ht="15" customHeight="1" x14ac:dyDescent="0.2">
      <c r="A119" s="32" t="s">
        <v>165</v>
      </c>
      <c r="B119" s="33">
        <v>3.8999999999999995</v>
      </c>
      <c r="C119" s="33">
        <v>4.9589745819838837</v>
      </c>
      <c r="D119" s="33">
        <v>3.9517242725758388</v>
      </c>
      <c r="E119" s="33">
        <v>4.3</v>
      </c>
      <c r="F119" s="33">
        <v>6.16</v>
      </c>
      <c r="G119" s="33">
        <v>0</v>
      </c>
      <c r="H119" s="33">
        <v>9.1629360193993641</v>
      </c>
      <c r="I119" s="33">
        <v>5</v>
      </c>
      <c r="J119" s="33">
        <v>9.6269352732699112</v>
      </c>
      <c r="K119" s="33">
        <v>9.3942361499720199</v>
      </c>
      <c r="L119" s="33">
        <f>AVERAGE(Table2734[[#This Row],[2Bi Disappearance]:[2Bv Terrorism Injured ]])</f>
        <v>6.6368214885282582</v>
      </c>
      <c r="M119" s="33">
        <v>10</v>
      </c>
      <c r="N119" s="33">
        <v>10</v>
      </c>
      <c r="O119" s="34">
        <v>10</v>
      </c>
      <c r="P119" s="34">
        <f>AVERAGE(Table2734[[#This Row],[2Ci Female Genital Mutilation]:[2Ciii Equal Inheritance Rights]])</f>
        <v>10</v>
      </c>
      <c r="Q119" s="33">
        <f t="shared" si="31"/>
        <v>7.5989404961760867</v>
      </c>
      <c r="R119" s="33">
        <v>0</v>
      </c>
      <c r="S119" s="33">
        <v>10</v>
      </c>
      <c r="T119" s="33">
        <v>10</v>
      </c>
      <c r="U119" s="33">
        <f t="shared" si="32"/>
        <v>6.666666666666667</v>
      </c>
      <c r="V119" s="33">
        <v>2.5</v>
      </c>
      <c r="W119" s="33">
        <v>5</v>
      </c>
      <c r="X119" s="33">
        <f>AVERAGE(Table2734[[#This Row],[4A Freedom to establish religious organizations]:[4B Autonomy of religious organizations]])</f>
        <v>3.75</v>
      </c>
      <c r="Y119" s="33">
        <v>5</v>
      </c>
      <c r="Z119" s="33">
        <v>2.5</v>
      </c>
      <c r="AA119" s="33">
        <v>5</v>
      </c>
      <c r="AB119" s="33">
        <v>7.5</v>
      </c>
      <c r="AC119" s="33">
        <v>7.5</v>
      </c>
      <c r="AD119" s="33">
        <f>AVERAGE(Table2734[[#This Row],[5Ci Political parties]:[5Ciii Educational, sporting and cultural organizations]])</f>
        <v>6.666666666666667</v>
      </c>
      <c r="AE119" s="33">
        <v>2.5</v>
      </c>
      <c r="AF119" s="33">
        <v>5</v>
      </c>
      <c r="AG119" s="33">
        <v>2.5</v>
      </c>
      <c r="AH119" s="33">
        <f>AVERAGE(Table2734[[#This Row],[5Di Political parties]:[5Diii Educational, sporting and cultural organizations5]])</f>
        <v>3.3333333333333335</v>
      </c>
      <c r="AI119" s="33">
        <f t="shared" si="38"/>
        <v>4.375</v>
      </c>
      <c r="AJ119" s="33">
        <v>9.3005036373810857</v>
      </c>
      <c r="AK119" s="34">
        <v>2</v>
      </c>
      <c r="AL119" s="34">
        <v>2</v>
      </c>
      <c r="AM119" s="34">
        <v>10</v>
      </c>
      <c r="AN119" s="34">
        <v>10</v>
      </c>
      <c r="AO119" s="34">
        <f>AVERAGE(Table2734[[#This Row],[6Di Access to foreign television (cable/ satellite)]:[6Dii Access to foreign newspapers]])</f>
        <v>10</v>
      </c>
      <c r="AP119" s="34">
        <v>10</v>
      </c>
      <c r="AQ119" s="33">
        <f t="shared" si="33"/>
        <v>6.660100727476217</v>
      </c>
      <c r="AR119" s="33">
        <v>10</v>
      </c>
      <c r="AS119" s="33">
        <v>10</v>
      </c>
      <c r="AT119" s="33">
        <v>10</v>
      </c>
      <c r="AU119" s="33">
        <f t="shared" si="29"/>
        <v>10</v>
      </c>
      <c r="AV119" s="33">
        <f t="shared" si="34"/>
        <v>10</v>
      </c>
      <c r="AW119" s="35">
        <f>AVERAGE(Table2734[[#This Row],[RULE OF LAW]],Table2734[[#This Row],[SECURITY &amp; SAFETY]],Table2734[[#This Row],[PERSONAL FREEDOM (minus S&amp;S and RoL)]],Table2734[[#This Row],[PERSONAL FREEDOM (minus S&amp;S and RoL)]])</f>
        <v>6.1199118634583094</v>
      </c>
      <c r="AX119" s="36">
        <v>6.58</v>
      </c>
      <c r="AY119" s="37">
        <f>AVERAGE(Table2734[[#This Row],[PERSONAL FREEDOM]:[ECONOMIC FREEDOM]])</f>
        <v>6.3499559317291547</v>
      </c>
      <c r="AZ119" s="38">
        <f t="shared" si="35"/>
        <v>113</v>
      </c>
      <c r="BA119" s="20">
        <f t="shared" si="36"/>
        <v>6.35</v>
      </c>
      <c r="BB119" s="35">
        <f>Table2734[[#This Row],[1 Rule of Law]]</f>
        <v>4.3</v>
      </c>
      <c r="BC119" s="35">
        <f>Table2734[[#This Row],[2 Security &amp; Safety]]</f>
        <v>7.5989404961760867</v>
      </c>
      <c r="BD119" s="35">
        <f t="shared" si="37"/>
        <v>6.2903534788285764</v>
      </c>
    </row>
    <row r="120" spans="1:56" ht="15" customHeight="1" x14ac:dyDescent="0.2">
      <c r="A120" s="32" t="s">
        <v>156</v>
      </c>
      <c r="B120" s="33" t="s">
        <v>49</v>
      </c>
      <c r="C120" s="33" t="s">
        <v>49</v>
      </c>
      <c r="D120" s="33" t="s">
        <v>49</v>
      </c>
      <c r="E120" s="33">
        <v>5.0776399999999997</v>
      </c>
      <c r="F120" s="33">
        <v>0.75999999999999945</v>
      </c>
      <c r="G120" s="33">
        <v>0</v>
      </c>
      <c r="H120" s="33">
        <v>6.5303684733725973</v>
      </c>
      <c r="I120" s="33">
        <v>5</v>
      </c>
      <c r="J120" s="33">
        <v>9.9401787667822852</v>
      </c>
      <c r="K120" s="33">
        <v>9.1206278716996074</v>
      </c>
      <c r="L120" s="33">
        <f>AVERAGE(Table2734[[#This Row],[2Bi Disappearance]:[2Bv Terrorism Injured ]])</f>
        <v>6.1182350223708983</v>
      </c>
      <c r="M120" s="33">
        <v>10</v>
      </c>
      <c r="N120" s="33">
        <v>10</v>
      </c>
      <c r="O120" s="34">
        <v>5</v>
      </c>
      <c r="P120" s="34">
        <f>AVERAGE(Table2734[[#This Row],[2Ci Female Genital Mutilation]:[2Ciii Equal Inheritance Rights]])</f>
        <v>8.3333333333333339</v>
      </c>
      <c r="Q120" s="33">
        <f t="shared" si="31"/>
        <v>5.0705227852347443</v>
      </c>
      <c r="R120" s="33">
        <v>10</v>
      </c>
      <c r="S120" s="33">
        <v>5</v>
      </c>
      <c r="T120" s="33">
        <v>5</v>
      </c>
      <c r="U120" s="33">
        <f t="shared" si="32"/>
        <v>6.666666666666667</v>
      </c>
      <c r="V120" s="33">
        <v>5</v>
      </c>
      <c r="W120" s="33">
        <v>2.5</v>
      </c>
      <c r="X120" s="33">
        <f>AVERAGE(Table2734[[#This Row],[4A Freedom to establish religious organizations]:[4B Autonomy of religious organizations]])</f>
        <v>3.75</v>
      </c>
      <c r="Y120" s="33">
        <v>5</v>
      </c>
      <c r="Z120" s="33">
        <v>5</v>
      </c>
      <c r="AA120" s="33">
        <v>0</v>
      </c>
      <c r="AB120" s="33">
        <v>2.5</v>
      </c>
      <c r="AC120" s="33">
        <v>2.5</v>
      </c>
      <c r="AD120" s="33">
        <f>AVERAGE(Table2734[[#This Row],[5Ci Political parties]:[5Ciii Educational, sporting and cultural organizations]])</f>
        <v>1.6666666666666667</v>
      </c>
      <c r="AE120" s="33">
        <v>0</v>
      </c>
      <c r="AF120" s="33">
        <v>2.5</v>
      </c>
      <c r="AG120" s="33">
        <v>5</v>
      </c>
      <c r="AH120" s="33">
        <f>AVERAGE(Table2734[[#This Row],[5Di Political parties]:[5Diii Educational, sporting and cultural organizations5]])</f>
        <v>2.5</v>
      </c>
      <c r="AI120" s="33">
        <f t="shared" si="38"/>
        <v>3.5416666666666665</v>
      </c>
      <c r="AJ120" s="33">
        <v>10</v>
      </c>
      <c r="AK120" s="34">
        <v>1.3333333333333333</v>
      </c>
      <c r="AL120" s="34">
        <v>2</v>
      </c>
      <c r="AM120" s="34">
        <v>10</v>
      </c>
      <c r="AN120" s="34">
        <v>7.5</v>
      </c>
      <c r="AO120" s="34">
        <f>AVERAGE(Table2734[[#This Row],[6Di Access to foreign television (cable/ satellite)]:[6Dii Access to foreign newspapers]])</f>
        <v>8.75</v>
      </c>
      <c r="AP120" s="34">
        <v>7.5</v>
      </c>
      <c r="AQ120" s="33">
        <f t="shared" si="33"/>
        <v>5.916666666666667</v>
      </c>
      <c r="AR120" s="33">
        <v>7.5</v>
      </c>
      <c r="AS120" s="33">
        <v>10</v>
      </c>
      <c r="AT120" s="33">
        <v>10</v>
      </c>
      <c r="AU120" s="33">
        <f t="shared" si="29"/>
        <v>10</v>
      </c>
      <c r="AV120" s="33">
        <f t="shared" si="34"/>
        <v>8.75</v>
      </c>
      <c r="AW120" s="35">
        <f>AVERAGE(Table2734[[#This Row],[RULE OF LAW]],Table2734[[#This Row],[SECURITY &amp; SAFETY]],Table2734[[#This Row],[PERSONAL FREEDOM (minus S&amp;S and RoL)]],Table2734[[#This Row],[PERSONAL FREEDOM (minus S&amp;S and RoL)]])</f>
        <v>5.3995406963086854</v>
      </c>
      <c r="AX120" s="36">
        <v>7.52</v>
      </c>
      <c r="AY120" s="37">
        <f>AVERAGE(Table2734[[#This Row],[PERSONAL FREEDOM]:[ECONOMIC FREEDOM]])</f>
        <v>6.4597703481543425</v>
      </c>
      <c r="AZ120" s="38">
        <f t="shared" si="35"/>
        <v>107</v>
      </c>
      <c r="BA120" s="20">
        <f t="shared" si="36"/>
        <v>6.46</v>
      </c>
      <c r="BB120" s="35">
        <f>Table2734[[#This Row],[1 Rule of Law]]</f>
        <v>5.0776399999999997</v>
      </c>
      <c r="BC120" s="35">
        <f>Table2734[[#This Row],[2 Security &amp; Safety]]</f>
        <v>5.0705227852347443</v>
      </c>
      <c r="BD120" s="35">
        <f t="shared" si="37"/>
        <v>5.7249999999999996</v>
      </c>
    </row>
    <row r="121" spans="1:56" ht="15" customHeight="1" x14ac:dyDescent="0.2">
      <c r="A121" s="32" t="s">
        <v>202</v>
      </c>
      <c r="B121" s="33" t="s">
        <v>49</v>
      </c>
      <c r="C121" s="33" t="s">
        <v>49</v>
      </c>
      <c r="D121" s="33" t="s">
        <v>49</v>
      </c>
      <c r="E121" s="33">
        <v>5.7306460000000001</v>
      </c>
      <c r="F121" s="33">
        <v>9.68</v>
      </c>
      <c r="G121" s="33">
        <v>0</v>
      </c>
      <c r="H121" s="33">
        <v>10</v>
      </c>
      <c r="I121" s="33">
        <v>5</v>
      </c>
      <c r="J121" s="33">
        <v>9.963979187462682</v>
      </c>
      <c r="K121" s="33">
        <v>9.8919375623880477</v>
      </c>
      <c r="L121" s="33">
        <f>AVERAGE(Table2734[[#This Row],[2Bi Disappearance]:[2Bv Terrorism Injured ]])</f>
        <v>6.971183349970147</v>
      </c>
      <c r="M121" s="33">
        <v>9</v>
      </c>
      <c r="N121" s="33">
        <v>7.5</v>
      </c>
      <c r="O121" s="34">
        <v>0</v>
      </c>
      <c r="P121" s="34">
        <f>AVERAGE(Table2734[[#This Row],[2Ci Female Genital Mutilation]:[2Ciii Equal Inheritance Rights]])</f>
        <v>5.5</v>
      </c>
      <c r="Q121" s="33">
        <f t="shared" si="31"/>
        <v>7.3837277833233825</v>
      </c>
      <c r="R121" s="33">
        <v>0</v>
      </c>
      <c r="S121" s="33">
        <v>0</v>
      </c>
      <c r="T121" s="33">
        <v>0</v>
      </c>
      <c r="U121" s="33">
        <f t="shared" si="32"/>
        <v>0</v>
      </c>
      <c r="V121" s="33">
        <v>2.5</v>
      </c>
      <c r="W121" s="33">
        <v>2.5</v>
      </c>
      <c r="X121" s="33">
        <f>AVERAGE(Table2734[[#This Row],[4A Freedom to establish religious organizations]:[4B Autonomy of religious organizations]])</f>
        <v>2.5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f>AVERAGE(Table2734[[#This Row],[5Ci Political parties]:[5Ciii Educational, sporting and cultural organizations]])</f>
        <v>0</v>
      </c>
      <c r="AE121" s="33">
        <v>0</v>
      </c>
      <c r="AF121" s="33">
        <v>0</v>
      </c>
      <c r="AG121" s="33">
        <v>2.5</v>
      </c>
      <c r="AH121" s="33">
        <f>AVERAGE(Table2734[[#This Row],[5Di Political parties]:[5Diii Educational, sporting and cultural organizations5]])</f>
        <v>0.83333333333333337</v>
      </c>
      <c r="AI121" s="33">
        <f t="shared" si="38"/>
        <v>0.20833333333333334</v>
      </c>
      <c r="AJ121" s="33">
        <v>10</v>
      </c>
      <c r="AK121" s="34">
        <v>0.33333333333333331</v>
      </c>
      <c r="AL121" s="34">
        <v>2.5</v>
      </c>
      <c r="AM121" s="34">
        <v>5</v>
      </c>
      <c r="AN121" s="34">
        <v>2.5</v>
      </c>
      <c r="AO121" s="34">
        <f>AVERAGE(Table2734[[#This Row],[6Di Access to foreign television (cable/ satellite)]:[6Dii Access to foreign newspapers]])</f>
        <v>3.75</v>
      </c>
      <c r="AP121" s="34">
        <v>2.5</v>
      </c>
      <c r="AQ121" s="33">
        <f t="shared" si="33"/>
        <v>3.8166666666666673</v>
      </c>
      <c r="AR121" s="33">
        <v>0</v>
      </c>
      <c r="AS121" s="33">
        <v>0</v>
      </c>
      <c r="AT121" s="33">
        <v>0</v>
      </c>
      <c r="AU121" s="33">
        <f t="shared" si="29"/>
        <v>0</v>
      </c>
      <c r="AV121" s="33">
        <f t="shared" si="34"/>
        <v>0</v>
      </c>
      <c r="AW121" s="35">
        <f>AVERAGE(Table2734[[#This Row],[RULE OF LAW]],Table2734[[#This Row],[SECURITY &amp; SAFETY]],Table2734[[#This Row],[PERSONAL FREEDOM (minus S&amp;S and RoL)]],Table2734[[#This Row],[PERSONAL FREEDOM (minus S&amp;S and RoL)]])</f>
        <v>3.9310934458308457</v>
      </c>
      <c r="AX121" s="36">
        <v>7.09</v>
      </c>
      <c r="AY121" s="37">
        <f>AVERAGE(Table2734[[#This Row],[PERSONAL FREEDOM]:[ECONOMIC FREEDOM]])</f>
        <v>5.5105467229154232</v>
      </c>
      <c r="AZ121" s="38">
        <f t="shared" si="35"/>
        <v>140</v>
      </c>
      <c r="BA121" s="20">
        <f t="shared" si="36"/>
        <v>5.51</v>
      </c>
      <c r="BB121" s="35">
        <f>Table2734[[#This Row],[1 Rule of Law]]</f>
        <v>5.7306460000000001</v>
      </c>
      <c r="BC121" s="35">
        <f>Table2734[[#This Row],[2 Security &amp; Safety]]</f>
        <v>7.3837277833233825</v>
      </c>
      <c r="BD121" s="35">
        <f t="shared" si="37"/>
        <v>1.3050000000000002</v>
      </c>
    </row>
    <row r="122" spans="1:56" ht="15" customHeight="1" x14ac:dyDescent="0.2">
      <c r="A122" s="32" t="s">
        <v>161</v>
      </c>
      <c r="B122" s="33">
        <v>4.6999999999999993</v>
      </c>
      <c r="C122" s="33">
        <v>5.7750069169531768</v>
      </c>
      <c r="D122" s="33">
        <v>4.6455670098161415</v>
      </c>
      <c r="E122" s="33">
        <v>5</v>
      </c>
      <c r="F122" s="33">
        <v>8.8800000000000008</v>
      </c>
      <c r="G122" s="33">
        <v>10</v>
      </c>
      <c r="H122" s="33">
        <v>9.3748782731717419</v>
      </c>
      <c r="I122" s="33">
        <v>5</v>
      </c>
      <c r="J122" s="33">
        <v>9.4748977494642634</v>
      </c>
      <c r="K122" s="33">
        <v>9.9099824713367308</v>
      </c>
      <c r="L122" s="33">
        <f>AVERAGE(Table2734[[#This Row],[2Bi Disappearance]:[2Bv Terrorism Injured ]])</f>
        <v>8.7519516987945476</v>
      </c>
      <c r="M122" s="33">
        <v>7.1999999999999993</v>
      </c>
      <c r="N122" s="33">
        <v>10</v>
      </c>
      <c r="O122" s="34">
        <v>5</v>
      </c>
      <c r="P122" s="34">
        <f>AVERAGE(Table2734[[#This Row],[2Ci Female Genital Mutilation]:[2Ciii Equal Inheritance Rights]])</f>
        <v>7.3999999999999995</v>
      </c>
      <c r="Q122" s="33">
        <f t="shared" si="31"/>
        <v>8.3439838995981823</v>
      </c>
      <c r="R122" s="33">
        <v>10</v>
      </c>
      <c r="S122" s="33">
        <v>5</v>
      </c>
      <c r="T122" s="33">
        <v>0</v>
      </c>
      <c r="U122" s="33">
        <f t="shared" si="32"/>
        <v>5</v>
      </c>
      <c r="V122" s="33">
        <v>7.5</v>
      </c>
      <c r="W122" s="33">
        <v>5</v>
      </c>
      <c r="X122" s="33">
        <f>AVERAGE(Table2734[[#This Row],[4A Freedom to establish religious organizations]:[4B Autonomy of religious organizations]])</f>
        <v>6.25</v>
      </c>
      <c r="Y122" s="33">
        <v>10</v>
      </c>
      <c r="Z122" s="33">
        <v>10</v>
      </c>
      <c r="AA122" s="33">
        <v>7.5</v>
      </c>
      <c r="AB122" s="33">
        <v>7.5</v>
      </c>
      <c r="AC122" s="33">
        <v>7.5</v>
      </c>
      <c r="AD122" s="33">
        <f>AVERAGE(Table2734[[#This Row],[5Ci Political parties]:[5Ciii Educational, sporting and cultural organizations]])</f>
        <v>7.5</v>
      </c>
      <c r="AE122" s="33">
        <v>10</v>
      </c>
      <c r="AF122" s="33">
        <v>10</v>
      </c>
      <c r="AG122" s="33">
        <v>10</v>
      </c>
      <c r="AH122" s="33">
        <f>AVERAGE(Table2734[[#This Row],[5Di Political parties]:[5Diii Educational, sporting and cultural organizations5]])</f>
        <v>10</v>
      </c>
      <c r="AI122" s="33">
        <f t="shared" si="38"/>
        <v>9.375</v>
      </c>
      <c r="AJ122" s="33">
        <v>10</v>
      </c>
      <c r="AK122" s="34">
        <v>3</v>
      </c>
      <c r="AL122" s="34">
        <v>5</v>
      </c>
      <c r="AM122" s="34">
        <v>10</v>
      </c>
      <c r="AN122" s="34">
        <v>10</v>
      </c>
      <c r="AO122" s="34">
        <f>AVERAGE(Table2734[[#This Row],[6Di Access to foreign television (cable/ satellite)]:[6Dii Access to foreign newspapers]])</f>
        <v>10</v>
      </c>
      <c r="AP122" s="34">
        <v>10</v>
      </c>
      <c r="AQ122" s="33">
        <f t="shared" si="33"/>
        <v>7.6</v>
      </c>
      <c r="AR122" s="33">
        <v>5</v>
      </c>
      <c r="AS122" s="33">
        <v>0</v>
      </c>
      <c r="AT122" s="33">
        <v>0</v>
      </c>
      <c r="AU122" s="33">
        <f t="shared" si="29"/>
        <v>0</v>
      </c>
      <c r="AV122" s="33">
        <f t="shared" si="34"/>
        <v>2.5</v>
      </c>
      <c r="AW122" s="35">
        <f>AVERAGE(Table2734[[#This Row],[RULE OF LAW]],Table2734[[#This Row],[SECURITY &amp; SAFETY]],Table2734[[#This Row],[PERSONAL FREEDOM (minus S&amp;S and RoL)]],Table2734[[#This Row],[PERSONAL FREEDOM (minus S&amp;S and RoL)]])</f>
        <v>6.4084959748995454</v>
      </c>
      <c r="AX122" s="36">
        <v>5.99</v>
      </c>
      <c r="AY122" s="37">
        <f>AVERAGE(Table2734[[#This Row],[PERSONAL FREEDOM]:[ECONOMIC FREEDOM]])</f>
        <v>6.1992479874497732</v>
      </c>
      <c r="AZ122" s="38">
        <f t="shared" si="35"/>
        <v>122</v>
      </c>
      <c r="BA122" s="20">
        <f t="shared" si="36"/>
        <v>6.2</v>
      </c>
      <c r="BB122" s="35">
        <f>Table2734[[#This Row],[1 Rule of Law]]</f>
        <v>5</v>
      </c>
      <c r="BC122" s="35">
        <f>Table2734[[#This Row],[2 Security &amp; Safety]]</f>
        <v>8.3439838995981823</v>
      </c>
      <c r="BD122" s="35">
        <f t="shared" si="37"/>
        <v>6.1450000000000005</v>
      </c>
    </row>
    <row r="123" spans="1:56" ht="15" customHeight="1" x14ac:dyDescent="0.2">
      <c r="A123" s="32" t="s">
        <v>125</v>
      </c>
      <c r="B123" s="33">
        <v>4.9666666666666659</v>
      </c>
      <c r="C123" s="33">
        <v>4.7136392204221487</v>
      </c>
      <c r="D123" s="33">
        <v>4.4964964018720011</v>
      </c>
      <c r="E123" s="33">
        <v>4.6999999999999993</v>
      </c>
      <c r="F123" s="33">
        <v>9.4400000000000013</v>
      </c>
      <c r="G123" s="33">
        <v>10</v>
      </c>
      <c r="H123" s="33">
        <v>10</v>
      </c>
      <c r="I123" s="33">
        <v>7.5</v>
      </c>
      <c r="J123" s="33">
        <v>10</v>
      </c>
      <c r="K123" s="33">
        <v>10</v>
      </c>
      <c r="L123" s="33">
        <f>AVERAGE(Table2734[[#This Row],[2Bi Disappearance]:[2Bv Terrorism Injured ]])</f>
        <v>9.5</v>
      </c>
      <c r="M123" s="33">
        <v>10</v>
      </c>
      <c r="N123" s="33">
        <v>10</v>
      </c>
      <c r="O123" s="34">
        <v>5</v>
      </c>
      <c r="P123" s="34">
        <f>AVERAGE(Table2734[[#This Row],[2Ci Female Genital Mutilation]:[2Ciii Equal Inheritance Rights]])</f>
        <v>8.3333333333333339</v>
      </c>
      <c r="Q123" s="33">
        <f t="shared" si="31"/>
        <v>9.0911111111111111</v>
      </c>
      <c r="R123" s="33">
        <v>5</v>
      </c>
      <c r="S123" s="33">
        <v>5</v>
      </c>
      <c r="T123" s="33">
        <v>10</v>
      </c>
      <c r="U123" s="33">
        <f t="shared" si="32"/>
        <v>6.666666666666667</v>
      </c>
      <c r="V123" s="33">
        <v>5</v>
      </c>
      <c r="W123" s="33">
        <v>7.5</v>
      </c>
      <c r="X123" s="33">
        <f>AVERAGE(Table2734[[#This Row],[4A Freedom to establish religious organizations]:[4B Autonomy of religious organizations]])</f>
        <v>6.25</v>
      </c>
      <c r="Y123" s="33">
        <v>7.5</v>
      </c>
      <c r="Z123" s="33">
        <v>10</v>
      </c>
      <c r="AA123" s="33">
        <v>5</v>
      </c>
      <c r="AB123" s="33">
        <v>5</v>
      </c>
      <c r="AC123" s="33">
        <v>7.5</v>
      </c>
      <c r="AD123" s="33">
        <f>AVERAGE(Table2734[[#This Row],[5Ci Political parties]:[5Ciii Educational, sporting and cultural organizations]])</f>
        <v>5.833333333333333</v>
      </c>
      <c r="AE123" s="33">
        <v>10</v>
      </c>
      <c r="AF123" s="33">
        <v>5</v>
      </c>
      <c r="AG123" s="33">
        <v>7.5</v>
      </c>
      <c r="AH123" s="33">
        <f>AVERAGE(Table2734[[#This Row],[5Di Political parties]:[5Diii Educational, sporting and cultural organizations5]])</f>
        <v>7.5</v>
      </c>
      <c r="AI123" s="33">
        <f t="shared" si="38"/>
        <v>7.708333333333333</v>
      </c>
      <c r="AJ123" s="33">
        <v>10</v>
      </c>
      <c r="AK123" s="34">
        <v>7</v>
      </c>
      <c r="AL123" s="34">
        <v>6.25</v>
      </c>
      <c r="AM123" s="34">
        <v>10</v>
      </c>
      <c r="AN123" s="34">
        <v>7.5</v>
      </c>
      <c r="AO123" s="34">
        <f>AVERAGE(Table2734[[#This Row],[6Di Access to foreign television (cable/ satellite)]:[6Dii Access to foreign newspapers]])</f>
        <v>8.75</v>
      </c>
      <c r="AP123" s="34">
        <v>10</v>
      </c>
      <c r="AQ123" s="33">
        <f t="shared" si="33"/>
        <v>8.4</v>
      </c>
      <c r="AR123" s="33">
        <v>10</v>
      </c>
      <c r="AS123" s="33">
        <v>10</v>
      </c>
      <c r="AT123" s="33">
        <v>10</v>
      </c>
      <c r="AU123" s="33">
        <f t="shared" si="29"/>
        <v>10</v>
      </c>
      <c r="AV123" s="33">
        <f t="shared" si="34"/>
        <v>10</v>
      </c>
      <c r="AW123" s="35">
        <f>AVERAGE(Table2734[[#This Row],[RULE OF LAW]],Table2734[[#This Row],[SECURITY &amp; SAFETY]],Table2734[[#This Row],[PERSONAL FREEDOM (minus S&amp;S and RoL)]],Table2734[[#This Row],[PERSONAL FREEDOM (minus S&amp;S and RoL)]])</f>
        <v>7.3502777777777775</v>
      </c>
      <c r="AX123" s="36">
        <v>6.73</v>
      </c>
      <c r="AY123" s="37">
        <f>AVERAGE(Table2734[[#This Row],[PERSONAL FREEDOM]:[ECONOMIC FREEDOM]])</f>
        <v>7.0401388888888885</v>
      </c>
      <c r="AZ123" s="38">
        <f t="shared" si="35"/>
        <v>67</v>
      </c>
      <c r="BA123" s="20">
        <f t="shared" si="36"/>
        <v>7.04</v>
      </c>
      <c r="BB123" s="35">
        <f>Table2734[[#This Row],[1 Rule of Law]]</f>
        <v>4.6999999999999993</v>
      </c>
      <c r="BC123" s="35">
        <f>Table2734[[#This Row],[2 Security &amp; Safety]]</f>
        <v>9.0911111111111111</v>
      </c>
      <c r="BD123" s="35">
        <f t="shared" si="37"/>
        <v>7.8049999999999997</v>
      </c>
    </row>
    <row r="124" spans="1:56" ht="15" customHeight="1" x14ac:dyDescent="0.2">
      <c r="A124" s="32" t="s">
        <v>171</v>
      </c>
      <c r="B124" s="33">
        <v>5.2999999999999989</v>
      </c>
      <c r="C124" s="33">
        <v>5.4235748177260303</v>
      </c>
      <c r="D124" s="33">
        <v>3.5900067399101059</v>
      </c>
      <c r="E124" s="33">
        <v>4.8</v>
      </c>
      <c r="F124" s="33">
        <v>8.7200000000000006</v>
      </c>
      <c r="G124" s="33">
        <v>10</v>
      </c>
      <c r="H124" s="33">
        <v>10</v>
      </c>
      <c r="I124" s="33">
        <v>7.5</v>
      </c>
      <c r="J124" s="33">
        <v>10</v>
      </c>
      <c r="K124" s="33">
        <v>10</v>
      </c>
      <c r="L124" s="33">
        <f>AVERAGE(Table2734[[#This Row],[2Bi Disappearance]:[2Bv Terrorism Injured ]])</f>
        <v>9.5</v>
      </c>
      <c r="M124" s="33">
        <v>0.60000000000000053</v>
      </c>
      <c r="N124" s="33">
        <v>10</v>
      </c>
      <c r="O124" s="34">
        <v>5</v>
      </c>
      <c r="P124" s="34">
        <f>AVERAGE(Table2734[[#This Row],[2Ci Female Genital Mutilation]:[2Ciii Equal Inheritance Rights]])</f>
        <v>5.2</v>
      </c>
      <c r="Q124" s="33">
        <f t="shared" si="31"/>
        <v>7.8066666666666658</v>
      </c>
      <c r="R124" s="33">
        <v>0</v>
      </c>
      <c r="S124" s="33">
        <v>5</v>
      </c>
      <c r="T124" s="33">
        <v>5</v>
      </c>
      <c r="U124" s="33">
        <f t="shared" si="32"/>
        <v>3.3333333333333335</v>
      </c>
      <c r="V124" s="33">
        <v>7.5</v>
      </c>
      <c r="W124" s="33">
        <v>7.5</v>
      </c>
      <c r="X124" s="33">
        <f>AVERAGE(Table2734[[#This Row],[4A Freedom to establish religious organizations]:[4B Autonomy of religious organizations]])</f>
        <v>7.5</v>
      </c>
      <c r="Y124" s="33">
        <v>5</v>
      </c>
      <c r="Z124" s="33">
        <v>5</v>
      </c>
      <c r="AA124" s="33">
        <v>5</v>
      </c>
      <c r="AB124" s="33">
        <v>5</v>
      </c>
      <c r="AC124" s="33">
        <v>7.5</v>
      </c>
      <c r="AD124" s="33">
        <f>AVERAGE(Table2734[[#This Row],[5Ci Political parties]:[5Ciii Educational, sporting and cultural organizations]])</f>
        <v>5.833333333333333</v>
      </c>
      <c r="AE124" s="33">
        <v>5</v>
      </c>
      <c r="AF124" s="33">
        <v>5</v>
      </c>
      <c r="AG124" s="33">
        <v>5</v>
      </c>
      <c r="AH124" s="33">
        <f>AVERAGE(Table2734[[#This Row],[5Di Political parties]:[5Diii Educational, sporting and cultural organizations5]])</f>
        <v>5</v>
      </c>
      <c r="AI124" s="33">
        <f t="shared" si="38"/>
        <v>5.208333333333333</v>
      </c>
      <c r="AJ124" s="33">
        <v>0</v>
      </c>
      <c r="AK124" s="34">
        <v>5.333333333333333</v>
      </c>
      <c r="AL124" s="34">
        <v>5.25</v>
      </c>
      <c r="AM124" s="34">
        <v>7.5</v>
      </c>
      <c r="AN124" s="34">
        <v>5</v>
      </c>
      <c r="AO124" s="34">
        <f>AVERAGE(Table2734[[#This Row],[6Di Access to foreign television (cable/ satellite)]:[6Dii Access to foreign newspapers]])</f>
        <v>6.25</v>
      </c>
      <c r="AP124" s="34">
        <v>7.5</v>
      </c>
      <c r="AQ124" s="33">
        <f t="shared" si="33"/>
        <v>4.8666666666666663</v>
      </c>
      <c r="AR124" s="33">
        <v>5</v>
      </c>
      <c r="AS124" s="33">
        <v>0</v>
      </c>
      <c r="AT124" s="33">
        <v>10</v>
      </c>
      <c r="AU124" s="33">
        <f t="shared" si="29"/>
        <v>5</v>
      </c>
      <c r="AV124" s="33">
        <f t="shared" si="34"/>
        <v>5</v>
      </c>
      <c r="AW124" s="35">
        <f>AVERAGE(Table2734[[#This Row],[RULE OF LAW]],Table2734[[#This Row],[SECURITY &amp; SAFETY]],Table2734[[#This Row],[PERSONAL FREEDOM (minus S&amp;S and RoL)]],Table2734[[#This Row],[PERSONAL FREEDOM (minus S&amp;S and RoL)]])</f>
        <v>5.7424999999999997</v>
      </c>
      <c r="AX124" s="36">
        <v>6.26</v>
      </c>
      <c r="AY124" s="37">
        <f>AVERAGE(Table2734[[#This Row],[PERSONAL FREEDOM]:[ECONOMIC FREEDOM]])</f>
        <v>6.0012499999999998</v>
      </c>
      <c r="AZ124" s="38">
        <f t="shared" si="35"/>
        <v>127</v>
      </c>
      <c r="BA124" s="20">
        <f t="shared" si="36"/>
        <v>6</v>
      </c>
      <c r="BB124" s="35">
        <f>Table2734[[#This Row],[1 Rule of Law]]</f>
        <v>4.8</v>
      </c>
      <c r="BC124" s="35">
        <f>Table2734[[#This Row],[2 Security &amp; Safety]]</f>
        <v>7.8066666666666658</v>
      </c>
      <c r="BD124" s="35">
        <f t="shared" si="37"/>
        <v>5.1816666666666666</v>
      </c>
    </row>
    <row r="125" spans="1:56" ht="15" customHeight="1" x14ac:dyDescent="0.2">
      <c r="A125" s="32" t="s">
        <v>103</v>
      </c>
      <c r="B125" s="33">
        <v>8.3000000000000007</v>
      </c>
      <c r="C125" s="33">
        <v>7.8849605413082289</v>
      </c>
      <c r="D125" s="33">
        <v>8.6512687951063754</v>
      </c>
      <c r="E125" s="33">
        <v>8.2999999999999989</v>
      </c>
      <c r="F125" s="33">
        <v>9.879999999999999</v>
      </c>
      <c r="G125" s="33">
        <v>10</v>
      </c>
      <c r="H125" s="33">
        <v>10</v>
      </c>
      <c r="I125" s="33">
        <v>10</v>
      </c>
      <c r="J125" s="33">
        <v>10</v>
      </c>
      <c r="K125" s="33">
        <v>10</v>
      </c>
      <c r="L125" s="33">
        <f>AVERAGE(Table2734[[#This Row],[2Bi Disappearance]:[2Bv Terrorism Injured ]])</f>
        <v>10</v>
      </c>
      <c r="M125" s="33">
        <v>10</v>
      </c>
      <c r="N125" s="33">
        <v>7.5</v>
      </c>
      <c r="O125" s="34">
        <v>5</v>
      </c>
      <c r="P125" s="34">
        <f>AVERAGE(Table2734[[#This Row],[2Ci Female Genital Mutilation]:[2Ciii Equal Inheritance Rights]])</f>
        <v>7.5</v>
      </c>
      <c r="Q125" s="33">
        <f t="shared" si="31"/>
        <v>9.1266666666666669</v>
      </c>
      <c r="R125" s="33">
        <v>5</v>
      </c>
      <c r="S125" s="33">
        <v>5</v>
      </c>
      <c r="T125" s="33">
        <v>10</v>
      </c>
      <c r="U125" s="33">
        <f t="shared" si="32"/>
        <v>6.666666666666667</v>
      </c>
      <c r="V125" s="33">
        <v>5</v>
      </c>
      <c r="W125" s="33">
        <v>5</v>
      </c>
      <c r="X125" s="33">
        <f>AVERAGE(Table2734[[#This Row],[4A Freedom to establish religious organizations]:[4B Autonomy of religious organizations]])</f>
        <v>5</v>
      </c>
      <c r="Y125" s="33">
        <v>2.5</v>
      </c>
      <c r="Z125" s="33">
        <v>0</v>
      </c>
      <c r="AA125" s="33">
        <v>5</v>
      </c>
      <c r="AB125" s="33">
        <v>2.5</v>
      </c>
      <c r="AC125" s="33">
        <v>5</v>
      </c>
      <c r="AD125" s="33">
        <f>AVERAGE(Table2734[[#This Row],[5Ci Political parties]:[5Ciii Educational, sporting and cultural organizations]])</f>
        <v>4.166666666666667</v>
      </c>
      <c r="AE125" s="33">
        <v>5</v>
      </c>
      <c r="AF125" s="33">
        <v>2.5</v>
      </c>
      <c r="AG125" s="33">
        <v>5</v>
      </c>
      <c r="AH125" s="33">
        <f>AVERAGE(Table2734[[#This Row],[5Di Political parties]:[5Diii Educational, sporting and cultural organizations5]])</f>
        <v>4.166666666666667</v>
      </c>
      <c r="AI125" s="33">
        <f t="shared" si="38"/>
        <v>2.7083333333333335</v>
      </c>
      <c r="AJ125" s="33">
        <v>10</v>
      </c>
      <c r="AK125" s="34">
        <v>2</v>
      </c>
      <c r="AL125" s="34">
        <v>4.5</v>
      </c>
      <c r="AM125" s="34">
        <v>5</v>
      </c>
      <c r="AN125" s="34">
        <v>7.5</v>
      </c>
      <c r="AO125" s="34">
        <f>AVERAGE(Table2734[[#This Row],[6Di Access to foreign television (cable/ satellite)]:[6Dii Access to foreign newspapers]])</f>
        <v>6.25</v>
      </c>
      <c r="AP125" s="34">
        <v>5</v>
      </c>
      <c r="AQ125" s="33">
        <f t="shared" si="33"/>
        <v>5.55</v>
      </c>
      <c r="AR125" s="33">
        <v>10</v>
      </c>
      <c r="AS125" s="33">
        <v>0</v>
      </c>
      <c r="AT125" s="33">
        <v>10</v>
      </c>
      <c r="AU125" s="33">
        <f t="shared" si="29"/>
        <v>5</v>
      </c>
      <c r="AV125" s="33">
        <f t="shared" si="34"/>
        <v>7.5</v>
      </c>
      <c r="AW125" s="35">
        <f>AVERAGE(Table2734[[#This Row],[RULE OF LAW]],Table2734[[#This Row],[SECURITY &amp; SAFETY]],Table2734[[#This Row],[PERSONAL FREEDOM (minus S&amp;S and RoL)]],Table2734[[#This Row],[PERSONAL FREEDOM (minus S&amp;S and RoL)]])</f>
        <v>7.0991666666666662</v>
      </c>
      <c r="AX125" s="36">
        <v>8.66</v>
      </c>
      <c r="AY125" s="37">
        <f>AVERAGE(Table2734[[#This Row],[PERSONAL FREEDOM]:[ECONOMIC FREEDOM]])</f>
        <v>7.8795833333333327</v>
      </c>
      <c r="AZ125" s="38">
        <f t="shared" si="35"/>
        <v>39</v>
      </c>
      <c r="BA125" s="20">
        <f t="shared" si="36"/>
        <v>7.88</v>
      </c>
      <c r="BB125" s="35">
        <f>Table2734[[#This Row],[1 Rule of Law]]</f>
        <v>8.2999999999999989</v>
      </c>
      <c r="BC125" s="35">
        <f>Table2734[[#This Row],[2 Security &amp; Safety]]</f>
        <v>9.1266666666666669</v>
      </c>
      <c r="BD125" s="35">
        <f t="shared" si="37"/>
        <v>5.4850000000000003</v>
      </c>
    </row>
    <row r="126" spans="1:56" ht="15" customHeight="1" x14ac:dyDescent="0.2">
      <c r="A126" s="32" t="s">
        <v>76</v>
      </c>
      <c r="B126" s="33" t="s">
        <v>49</v>
      </c>
      <c r="C126" s="33" t="s">
        <v>49</v>
      </c>
      <c r="D126" s="33" t="s">
        <v>49</v>
      </c>
      <c r="E126" s="33">
        <v>6.2884220000000006</v>
      </c>
      <c r="F126" s="33">
        <v>9.2799999999999994</v>
      </c>
      <c r="G126" s="33">
        <v>10</v>
      </c>
      <c r="H126" s="33">
        <v>10</v>
      </c>
      <c r="I126" s="33">
        <v>7.5</v>
      </c>
      <c r="J126" s="33">
        <v>10</v>
      </c>
      <c r="K126" s="33">
        <v>10</v>
      </c>
      <c r="L126" s="33">
        <f>AVERAGE(Table2734[[#This Row],[2Bi Disappearance]:[2Bv Terrorism Injured ]])</f>
        <v>9.5</v>
      </c>
      <c r="M126" s="33">
        <v>10</v>
      </c>
      <c r="N126" s="33">
        <v>10</v>
      </c>
      <c r="O126" s="34">
        <v>10</v>
      </c>
      <c r="P126" s="34">
        <f>AVERAGE(Table2734[[#This Row],[2Ci Female Genital Mutilation]:[2Ciii Equal Inheritance Rights]])</f>
        <v>10</v>
      </c>
      <c r="Q126" s="33">
        <f t="shared" si="31"/>
        <v>9.5933333333333337</v>
      </c>
      <c r="R126" s="33">
        <v>10</v>
      </c>
      <c r="S126" s="33">
        <v>10</v>
      </c>
      <c r="T126" s="33">
        <v>10</v>
      </c>
      <c r="U126" s="33">
        <f t="shared" si="32"/>
        <v>10</v>
      </c>
      <c r="V126" s="33">
        <v>10</v>
      </c>
      <c r="W126" s="33">
        <v>10</v>
      </c>
      <c r="X126" s="33">
        <f>AVERAGE(Table2734[[#This Row],[4A Freedom to establish religious organizations]:[4B Autonomy of religious organizations]])</f>
        <v>10</v>
      </c>
      <c r="Y126" s="33">
        <v>10</v>
      </c>
      <c r="Z126" s="33">
        <v>10</v>
      </c>
      <c r="AA126" s="33">
        <v>10</v>
      </c>
      <c r="AB126" s="33">
        <v>10</v>
      </c>
      <c r="AC126" s="33">
        <v>10</v>
      </c>
      <c r="AD126" s="33">
        <f>AVERAGE(Table2734[[#This Row],[5Ci Political parties]:[5Ciii Educational, sporting and cultural organizations]])</f>
        <v>10</v>
      </c>
      <c r="AE126" s="33">
        <v>10</v>
      </c>
      <c r="AF126" s="33">
        <v>10</v>
      </c>
      <c r="AG126" s="33">
        <v>10</v>
      </c>
      <c r="AH126" s="33">
        <f>AVERAGE(Table2734[[#This Row],[5Di Political parties]:[5Diii Educational, sporting and cultural organizations5]])</f>
        <v>10</v>
      </c>
      <c r="AI126" s="33">
        <f t="shared" si="38"/>
        <v>10</v>
      </c>
      <c r="AJ126" s="33">
        <v>10</v>
      </c>
      <c r="AK126" s="34">
        <v>8.3333333333333339</v>
      </c>
      <c r="AL126" s="34">
        <v>7.75</v>
      </c>
      <c r="AM126" s="34">
        <v>10</v>
      </c>
      <c r="AN126" s="34">
        <v>10</v>
      </c>
      <c r="AO126" s="34">
        <f>AVERAGE(Table2734[[#This Row],[6Di Access to foreign television (cable/ satellite)]:[6Dii Access to foreign newspapers]])</f>
        <v>10</v>
      </c>
      <c r="AP126" s="34">
        <v>10</v>
      </c>
      <c r="AQ126" s="33">
        <f t="shared" si="33"/>
        <v>9.2166666666666668</v>
      </c>
      <c r="AR126" s="33">
        <v>10</v>
      </c>
      <c r="AS126" s="33">
        <v>10</v>
      </c>
      <c r="AT126" s="33">
        <v>10</v>
      </c>
      <c r="AU126" s="33">
        <f t="shared" si="29"/>
        <v>10</v>
      </c>
      <c r="AV126" s="33">
        <f t="shared" si="34"/>
        <v>10</v>
      </c>
      <c r="AW126" s="35">
        <f>AVERAGE(Table2734[[#This Row],[RULE OF LAW]],Table2734[[#This Row],[SECURITY &amp; SAFETY]],Table2734[[#This Row],[PERSONAL FREEDOM (minus S&amp;S and RoL)]],Table2734[[#This Row],[PERSONAL FREEDOM (minus S&amp;S and RoL)]])</f>
        <v>8.8921054999999996</v>
      </c>
      <c r="AX126" s="36">
        <v>7.43</v>
      </c>
      <c r="AY126" s="37">
        <f>AVERAGE(Table2734[[#This Row],[PERSONAL FREEDOM]:[ECONOMIC FREEDOM]])</f>
        <v>8.1610527499999996</v>
      </c>
      <c r="AZ126" s="38">
        <f t="shared" si="35"/>
        <v>26</v>
      </c>
      <c r="BA126" s="20">
        <f t="shared" si="36"/>
        <v>8.16</v>
      </c>
      <c r="BB126" s="35">
        <f>Table2734[[#This Row],[1 Rule of Law]]</f>
        <v>6.2884220000000006</v>
      </c>
      <c r="BC126" s="35">
        <f>Table2734[[#This Row],[2 Security &amp; Safety]]</f>
        <v>9.5933333333333337</v>
      </c>
      <c r="BD126" s="35">
        <f t="shared" si="37"/>
        <v>9.8433333333333337</v>
      </c>
    </row>
    <row r="127" spans="1:56" ht="15" customHeight="1" x14ac:dyDescent="0.2">
      <c r="A127" s="32" t="s">
        <v>90</v>
      </c>
      <c r="B127" s="33">
        <v>8.1666666666666661</v>
      </c>
      <c r="C127" s="33">
        <v>5.9580612933533867</v>
      </c>
      <c r="D127" s="33">
        <v>5.9204937863285343</v>
      </c>
      <c r="E127" s="33">
        <v>6.7</v>
      </c>
      <c r="F127" s="33">
        <v>9.68</v>
      </c>
      <c r="G127" s="33">
        <v>10</v>
      </c>
      <c r="H127" s="33">
        <v>10</v>
      </c>
      <c r="I127" s="33">
        <v>7.5</v>
      </c>
      <c r="J127" s="33">
        <v>10</v>
      </c>
      <c r="K127" s="33">
        <v>10</v>
      </c>
      <c r="L127" s="33">
        <f>AVERAGE(Table2734[[#This Row],[2Bi Disappearance]:[2Bv Terrorism Injured ]])</f>
        <v>9.5</v>
      </c>
      <c r="M127" s="33">
        <v>10</v>
      </c>
      <c r="N127" s="33">
        <v>10</v>
      </c>
      <c r="O127" s="34">
        <v>10</v>
      </c>
      <c r="P127" s="34">
        <f>AVERAGE(Table2734[[#This Row],[2Ci Female Genital Mutilation]:[2Ciii Equal Inheritance Rights]])</f>
        <v>10</v>
      </c>
      <c r="Q127" s="33">
        <f t="shared" si="31"/>
        <v>9.7266666666666666</v>
      </c>
      <c r="R127" s="33">
        <v>10</v>
      </c>
      <c r="S127" s="33">
        <v>10</v>
      </c>
      <c r="T127" s="33">
        <v>10</v>
      </c>
      <c r="U127" s="33">
        <f t="shared" si="32"/>
        <v>10</v>
      </c>
      <c r="V127" s="33">
        <v>10</v>
      </c>
      <c r="W127" s="33">
        <v>10</v>
      </c>
      <c r="X127" s="33">
        <f>AVERAGE(Table2734[[#This Row],[4A Freedom to establish religious organizations]:[4B Autonomy of religious organizations]])</f>
        <v>10</v>
      </c>
      <c r="Y127" s="33">
        <v>10</v>
      </c>
      <c r="Z127" s="33">
        <v>10</v>
      </c>
      <c r="AA127" s="33">
        <v>10</v>
      </c>
      <c r="AB127" s="33">
        <v>10</v>
      </c>
      <c r="AC127" s="33">
        <v>10</v>
      </c>
      <c r="AD127" s="33">
        <f>AVERAGE(Table2734[[#This Row],[5Ci Political parties]:[5Ciii Educational, sporting and cultural organizations]])</f>
        <v>10</v>
      </c>
      <c r="AE127" s="33">
        <v>10</v>
      </c>
      <c r="AF127" s="33">
        <v>10</v>
      </c>
      <c r="AG127" s="33">
        <v>10</v>
      </c>
      <c r="AH127" s="33">
        <f>AVERAGE(Table2734[[#This Row],[5Di Political parties]:[5Diii Educational, sporting and cultural organizations5]])</f>
        <v>10</v>
      </c>
      <c r="AI127" s="33">
        <f t="shared" si="38"/>
        <v>10</v>
      </c>
      <c r="AJ127" s="33">
        <v>10</v>
      </c>
      <c r="AK127" s="34">
        <v>7.333333333333333</v>
      </c>
      <c r="AL127" s="34">
        <v>7.5</v>
      </c>
      <c r="AM127" s="34">
        <v>10</v>
      </c>
      <c r="AN127" s="34">
        <v>10</v>
      </c>
      <c r="AO127" s="34">
        <f>AVERAGE(Table2734[[#This Row],[6Di Access to foreign television (cable/ satellite)]:[6Dii Access to foreign newspapers]])</f>
        <v>10</v>
      </c>
      <c r="AP127" s="34">
        <v>10</v>
      </c>
      <c r="AQ127" s="33">
        <f t="shared" si="33"/>
        <v>8.966666666666665</v>
      </c>
      <c r="AR127" s="33">
        <v>10</v>
      </c>
      <c r="AS127" s="33">
        <v>10</v>
      </c>
      <c r="AT127" s="33">
        <v>10</v>
      </c>
      <c r="AU127" s="33">
        <f t="shared" si="29"/>
        <v>10</v>
      </c>
      <c r="AV127" s="33">
        <f t="shared" si="34"/>
        <v>10</v>
      </c>
      <c r="AW127" s="35">
        <f>AVERAGE(Table2734[[#This Row],[RULE OF LAW]],Table2734[[#This Row],[SECURITY &amp; SAFETY]],Table2734[[#This Row],[PERSONAL FREEDOM (minus S&amp;S and RoL)]],Table2734[[#This Row],[PERSONAL FREEDOM (minus S&amp;S and RoL)]])</f>
        <v>9.0033333333333339</v>
      </c>
      <c r="AX127" s="36">
        <v>6.57</v>
      </c>
      <c r="AY127" s="37">
        <f>AVERAGE(Table2734[[#This Row],[PERSONAL FREEDOM]:[ECONOMIC FREEDOM]])</f>
        <v>7.7866666666666671</v>
      </c>
      <c r="AZ127" s="38">
        <f t="shared" si="35"/>
        <v>42</v>
      </c>
      <c r="BA127" s="20">
        <f t="shared" si="36"/>
        <v>7.79</v>
      </c>
      <c r="BB127" s="35">
        <f>Table2734[[#This Row],[1 Rule of Law]]</f>
        <v>6.7</v>
      </c>
      <c r="BC127" s="35">
        <f>Table2734[[#This Row],[2 Security &amp; Safety]]</f>
        <v>9.7266666666666666</v>
      </c>
      <c r="BD127" s="35">
        <f t="shared" si="37"/>
        <v>9.793333333333333</v>
      </c>
    </row>
    <row r="128" spans="1:56" ht="15" customHeight="1" x14ac:dyDescent="0.2">
      <c r="A128" s="32" t="s">
        <v>110</v>
      </c>
      <c r="B128" s="33">
        <v>5.8999999999999995</v>
      </c>
      <c r="C128" s="33">
        <v>5.4702061588313953</v>
      </c>
      <c r="D128" s="33">
        <v>4.9322188611506403</v>
      </c>
      <c r="E128" s="33">
        <v>5.4</v>
      </c>
      <c r="F128" s="33">
        <v>0</v>
      </c>
      <c r="G128" s="33">
        <v>5</v>
      </c>
      <c r="H128" s="33">
        <v>10</v>
      </c>
      <c r="I128" s="33">
        <v>2.5</v>
      </c>
      <c r="J128" s="33">
        <v>10</v>
      </c>
      <c r="K128" s="33">
        <v>10</v>
      </c>
      <c r="L128" s="33">
        <f>AVERAGE(Table2734[[#This Row],[2Bi Disappearance]:[2Bv Terrorism Injured ]])</f>
        <v>7.5</v>
      </c>
      <c r="M128" s="33">
        <v>10</v>
      </c>
      <c r="N128" s="33">
        <v>10</v>
      </c>
      <c r="O128" s="34">
        <v>10</v>
      </c>
      <c r="P128" s="34">
        <f>AVERAGE(Table2734[[#This Row],[2Ci Female Genital Mutilation]:[2Ciii Equal Inheritance Rights]])</f>
        <v>10</v>
      </c>
      <c r="Q128" s="33">
        <f t="shared" si="31"/>
        <v>5.833333333333333</v>
      </c>
      <c r="R128" s="33">
        <v>10</v>
      </c>
      <c r="S128" s="33">
        <v>10</v>
      </c>
      <c r="T128" s="33">
        <v>10</v>
      </c>
      <c r="U128" s="33">
        <f t="shared" si="32"/>
        <v>10</v>
      </c>
      <c r="V128" s="33">
        <v>7.5</v>
      </c>
      <c r="W128" s="33">
        <v>10</v>
      </c>
      <c r="X128" s="33">
        <f>AVERAGE(Table2734[[#This Row],[4A Freedom to establish religious organizations]:[4B Autonomy of religious organizations]])</f>
        <v>8.75</v>
      </c>
      <c r="Y128" s="33">
        <v>10</v>
      </c>
      <c r="Z128" s="33">
        <v>10</v>
      </c>
      <c r="AA128" s="33">
        <v>5</v>
      </c>
      <c r="AB128" s="33">
        <v>2.5</v>
      </c>
      <c r="AC128" s="33">
        <v>7.5</v>
      </c>
      <c r="AD128" s="33">
        <f>AVERAGE(Table2734[[#This Row],[5Ci Political parties]:[5Ciii Educational, sporting and cultural organizations]])</f>
        <v>5</v>
      </c>
      <c r="AE128" s="33">
        <v>10</v>
      </c>
      <c r="AF128" s="33">
        <v>7.5</v>
      </c>
      <c r="AG128" s="33">
        <v>7.5</v>
      </c>
      <c r="AH128" s="33">
        <f>AVERAGE(Table2734[[#This Row],[5Di Political parties]:[5Diii Educational, sporting and cultural organizations5]])</f>
        <v>8.3333333333333339</v>
      </c>
      <c r="AI128" s="33">
        <f t="shared" si="38"/>
        <v>8.3333333333333339</v>
      </c>
      <c r="AJ128" s="33">
        <v>10</v>
      </c>
      <c r="AK128" s="34">
        <v>6.666666666666667</v>
      </c>
      <c r="AL128" s="34">
        <v>6.5</v>
      </c>
      <c r="AM128" s="34">
        <v>10</v>
      </c>
      <c r="AN128" s="34">
        <v>10</v>
      </c>
      <c r="AO128" s="34">
        <f>AVERAGE(Table2734[[#This Row],[6Di Access to foreign television (cable/ satellite)]:[6Dii Access to foreign newspapers]])</f>
        <v>10</v>
      </c>
      <c r="AP128" s="34">
        <v>7.5</v>
      </c>
      <c r="AQ128" s="33">
        <f t="shared" si="33"/>
        <v>8.1333333333333346</v>
      </c>
      <c r="AR128" s="33">
        <v>10</v>
      </c>
      <c r="AS128" s="33">
        <v>10</v>
      </c>
      <c r="AT128" s="33">
        <v>10</v>
      </c>
      <c r="AU128" s="33">
        <f t="shared" ref="AU128:AU138" si="39">AVERAGE(AS128:AT128)</f>
        <v>10</v>
      </c>
      <c r="AV128" s="33">
        <f t="shared" si="34"/>
        <v>10</v>
      </c>
      <c r="AW128" s="35">
        <f>AVERAGE(Table2734[[#This Row],[RULE OF LAW]],Table2734[[#This Row],[SECURITY &amp; SAFETY]],Table2734[[#This Row],[PERSONAL FREEDOM (minus S&amp;S and RoL)]],Table2734[[#This Row],[PERSONAL FREEDOM (minus S&amp;S and RoL)]])</f>
        <v>7.33</v>
      </c>
      <c r="AX128" s="36">
        <v>6.8</v>
      </c>
      <c r="AY128" s="37">
        <f>AVERAGE(Table2734[[#This Row],[PERSONAL FREEDOM]:[ECONOMIC FREEDOM]])</f>
        <v>7.0649999999999995</v>
      </c>
      <c r="AZ128" s="38">
        <f t="shared" si="35"/>
        <v>64</v>
      </c>
      <c r="BA128" s="20">
        <f t="shared" si="36"/>
        <v>7.07</v>
      </c>
      <c r="BB128" s="35">
        <f>Table2734[[#This Row],[1 Rule of Law]]</f>
        <v>5.4</v>
      </c>
      <c r="BC128" s="35">
        <f>Table2734[[#This Row],[2 Security &amp; Safety]]</f>
        <v>5.833333333333333</v>
      </c>
      <c r="BD128" s="35">
        <f t="shared" si="37"/>
        <v>9.043333333333333</v>
      </c>
    </row>
    <row r="129" spans="1:56" ht="15" customHeight="1" x14ac:dyDescent="0.2">
      <c r="A129" s="32" t="s">
        <v>84</v>
      </c>
      <c r="B129" s="33">
        <v>8.4666666666666668</v>
      </c>
      <c r="C129" s="33">
        <v>6.4560552816668713</v>
      </c>
      <c r="D129" s="33">
        <v>6.92366032303946</v>
      </c>
      <c r="E129" s="33">
        <v>7.3</v>
      </c>
      <c r="F129" s="33">
        <v>9.68</v>
      </c>
      <c r="G129" s="33">
        <v>0</v>
      </c>
      <c r="H129" s="33">
        <v>10</v>
      </c>
      <c r="I129" s="33">
        <v>10</v>
      </c>
      <c r="J129" s="33">
        <v>10</v>
      </c>
      <c r="K129" s="33">
        <v>10</v>
      </c>
      <c r="L129" s="33">
        <f>AVERAGE(Table2734[[#This Row],[2Bi Disappearance]:[2Bv Terrorism Injured ]])</f>
        <v>8</v>
      </c>
      <c r="M129" s="33">
        <v>9.5</v>
      </c>
      <c r="N129" s="33">
        <v>10</v>
      </c>
      <c r="O129" s="34">
        <v>10</v>
      </c>
      <c r="P129" s="34">
        <f>AVERAGE(Table2734[[#This Row],[2Ci Female Genital Mutilation]:[2Ciii Equal Inheritance Rights]])</f>
        <v>9.8333333333333339</v>
      </c>
      <c r="Q129" s="33">
        <f t="shared" si="31"/>
        <v>9.1711111111111112</v>
      </c>
      <c r="R129" s="33">
        <v>10</v>
      </c>
      <c r="S129" s="33">
        <v>10</v>
      </c>
      <c r="T129" s="33">
        <v>10</v>
      </c>
      <c r="U129" s="33">
        <f t="shared" si="32"/>
        <v>10</v>
      </c>
      <c r="V129" s="33">
        <v>7.5</v>
      </c>
      <c r="W129" s="33">
        <v>7.5</v>
      </c>
      <c r="X129" s="33">
        <f>AVERAGE(Table2734[[#This Row],[4A Freedom to establish religious organizations]:[4B Autonomy of religious organizations]])</f>
        <v>7.5</v>
      </c>
      <c r="Y129" s="33">
        <v>10</v>
      </c>
      <c r="Z129" s="33">
        <v>10</v>
      </c>
      <c r="AA129" s="33">
        <v>7.5</v>
      </c>
      <c r="AB129" s="33">
        <v>7.5</v>
      </c>
      <c r="AC129" s="33">
        <v>10</v>
      </c>
      <c r="AD129" s="33">
        <f>AVERAGE(Table2734[[#This Row],[5Ci Political parties]:[5Ciii Educational, sporting and cultural organizations]])</f>
        <v>8.3333333333333339</v>
      </c>
      <c r="AE129" s="33">
        <v>10</v>
      </c>
      <c r="AF129" s="33">
        <v>10</v>
      </c>
      <c r="AG129" s="33">
        <v>7.5</v>
      </c>
      <c r="AH129" s="33">
        <f>AVERAGE(Table2734[[#This Row],[5Di Political parties]:[5Diii Educational, sporting and cultural organizations5]])</f>
        <v>9.1666666666666661</v>
      </c>
      <c r="AI129" s="33">
        <f t="shared" si="38"/>
        <v>9.375</v>
      </c>
      <c r="AJ129" s="33">
        <v>10</v>
      </c>
      <c r="AK129" s="34">
        <v>8.6666666666666661</v>
      </c>
      <c r="AL129" s="34">
        <v>6.5</v>
      </c>
      <c r="AM129" s="34">
        <v>7.5</v>
      </c>
      <c r="AN129" s="34">
        <v>10</v>
      </c>
      <c r="AO129" s="34">
        <f>AVERAGE(Table2734[[#This Row],[6Di Access to foreign television (cable/ satellite)]:[6Dii Access to foreign newspapers]])</f>
        <v>8.75</v>
      </c>
      <c r="AP129" s="34">
        <v>10</v>
      </c>
      <c r="AQ129" s="33">
        <f t="shared" si="33"/>
        <v>8.7833333333333332</v>
      </c>
      <c r="AR129" s="33">
        <v>10</v>
      </c>
      <c r="AS129" s="33">
        <v>10</v>
      </c>
      <c r="AT129" s="33">
        <v>10</v>
      </c>
      <c r="AU129" s="33">
        <f t="shared" si="39"/>
        <v>10</v>
      </c>
      <c r="AV129" s="33">
        <f t="shared" si="34"/>
        <v>10</v>
      </c>
      <c r="AW129" s="35">
        <f>AVERAGE(Table2734[[#This Row],[RULE OF LAW]],Table2734[[#This Row],[SECURITY &amp; SAFETY]],Table2734[[#This Row],[PERSONAL FREEDOM (minus S&amp;S and RoL)]],Table2734[[#This Row],[PERSONAL FREEDOM (minus S&amp;S and RoL)]])</f>
        <v>8.6836111111111105</v>
      </c>
      <c r="AX129" s="36">
        <v>7.4</v>
      </c>
      <c r="AY129" s="37">
        <f>AVERAGE(Table2734[[#This Row],[PERSONAL FREEDOM]:[ECONOMIC FREEDOM]])</f>
        <v>8.0418055555555554</v>
      </c>
      <c r="AZ129" s="38">
        <f t="shared" si="35"/>
        <v>33</v>
      </c>
      <c r="BA129" s="20">
        <f t="shared" si="36"/>
        <v>8.0399999999999991</v>
      </c>
      <c r="BB129" s="35">
        <f>Table2734[[#This Row],[1 Rule of Law]]</f>
        <v>7.3</v>
      </c>
      <c r="BC129" s="35">
        <f>Table2734[[#This Row],[2 Security &amp; Safety]]</f>
        <v>9.1711111111111112</v>
      </c>
      <c r="BD129" s="35">
        <f t="shared" si="37"/>
        <v>9.1316666666666659</v>
      </c>
    </row>
    <row r="130" spans="1:56" ht="15" customHeight="1" x14ac:dyDescent="0.2">
      <c r="A130" s="32" t="s">
        <v>174</v>
      </c>
      <c r="B130" s="33">
        <v>4.0999999999999996</v>
      </c>
      <c r="C130" s="33">
        <v>5.2268573867555181</v>
      </c>
      <c r="D130" s="33">
        <v>6.1635622588733963</v>
      </c>
      <c r="E130" s="33">
        <v>5.2</v>
      </c>
      <c r="F130" s="33">
        <v>8.64</v>
      </c>
      <c r="G130" s="33">
        <v>0</v>
      </c>
      <c r="H130" s="33">
        <v>10</v>
      </c>
      <c r="I130" s="33">
        <v>5</v>
      </c>
      <c r="J130" s="33">
        <v>10</v>
      </c>
      <c r="K130" s="33">
        <v>10</v>
      </c>
      <c r="L130" s="33">
        <f>AVERAGE(Table2734[[#This Row],[2Bi Disappearance]:[2Bv Terrorism Injured ]])</f>
        <v>7</v>
      </c>
      <c r="M130" s="33">
        <v>10</v>
      </c>
      <c r="N130" s="33">
        <v>10</v>
      </c>
      <c r="O130" s="34">
        <v>5</v>
      </c>
      <c r="P130" s="34">
        <f>AVERAGE(Table2734[[#This Row],[2Ci Female Genital Mutilation]:[2Ciii Equal Inheritance Rights]])</f>
        <v>8.3333333333333339</v>
      </c>
      <c r="Q130" s="33">
        <f t="shared" ref="Q130:Q154" si="40">AVERAGE(F130,L130,P130)</f>
        <v>7.9911111111111124</v>
      </c>
      <c r="R130" s="33">
        <v>5</v>
      </c>
      <c r="S130" s="33">
        <v>5</v>
      </c>
      <c r="T130" s="33">
        <v>5</v>
      </c>
      <c r="U130" s="33">
        <f t="shared" ref="U130:U154" si="41">AVERAGE(R130:T130)</f>
        <v>5</v>
      </c>
      <c r="V130" s="33">
        <v>7.5</v>
      </c>
      <c r="W130" s="33">
        <v>5</v>
      </c>
      <c r="X130" s="33">
        <f>AVERAGE(Table2734[[#This Row],[4A Freedom to establish religious organizations]:[4B Autonomy of religious organizations]])</f>
        <v>6.25</v>
      </c>
      <c r="Y130" s="33">
        <v>7.5</v>
      </c>
      <c r="Z130" s="33">
        <v>7.5</v>
      </c>
      <c r="AA130" s="33">
        <v>10</v>
      </c>
      <c r="AB130" s="33">
        <v>5</v>
      </c>
      <c r="AC130" s="33">
        <v>5</v>
      </c>
      <c r="AD130" s="33">
        <f>AVERAGE(Table2734[[#This Row],[5Ci Political parties]:[5Ciii Educational, sporting and cultural organizations]])</f>
        <v>6.666666666666667</v>
      </c>
      <c r="AE130" s="33">
        <v>7.5</v>
      </c>
      <c r="AF130" s="33">
        <v>7.5</v>
      </c>
      <c r="AG130" s="33">
        <v>7.5</v>
      </c>
      <c r="AH130" s="33">
        <f>AVERAGE(Table2734[[#This Row],[5Di Political parties]:[5Diii Educational, sporting and cultural organizations5]])</f>
        <v>7.5</v>
      </c>
      <c r="AI130" s="33">
        <f t="shared" si="38"/>
        <v>7.291666666666667</v>
      </c>
      <c r="AJ130" s="33">
        <v>10</v>
      </c>
      <c r="AK130" s="34">
        <v>2.3333333333333335</v>
      </c>
      <c r="AL130" s="34">
        <v>2.25</v>
      </c>
      <c r="AM130" s="34">
        <v>10</v>
      </c>
      <c r="AN130" s="34">
        <v>7.5</v>
      </c>
      <c r="AO130" s="34">
        <f>AVERAGE(Table2734[[#This Row],[6Di Access to foreign television (cable/ satellite)]:[6Dii Access to foreign newspapers]])</f>
        <v>8.75</v>
      </c>
      <c r="AP130" s="34">
        <v>7.5</v>
      </c>
      <c r="AQ130" s="33">
        <f t="shared" ref="AQ130:AQ154" si="42">AVERAGE(AJ130:AL130,AO130:AP130)</f>
        <v>6.166666666666667</v>
      </c>
      <c r="AR130" s="33">
        <v>2.5</v>
      </c>
      <c r="AS130" s="33">
        <v>0</v>
      </c>
      <c r="AT130" s="33">
        <v>0</v>
      </c>
      <c r="AU130" s="33">
        <f t="shared" si="39"/>
        <v>0</v>
      </c>
      <c r="AV130" s="33">
        <f t="shared" ref="AV130:AV154" si="43">AVERAGE(AR130,AU130)</f>
        <v>1.25</v>
      </c>
      <c r="AW130" s="35">
        <f>AVERAGE(Table2734[[#This Row],[RULE OF LAW]],Table2734[[#This Row],[SECURITY &amp; SAFETY]],Table2734[[#This Row],[PERSONAL FREEDOM (minus S&amp;S and RoL)]],Table2734[[#This Row],[PERSONAL FREEDOM (minus S&amp;S and RoL)]])</f>
        <v>5.8936111111111114</v>
      </c>
      <c r="AX130" s="36">
        <v>6.65</v>
      </c>
      <c r="AY130" s="37">
        <f>AVERAGE(Table2734[[#This Row],[PERSONAL FREEDOM]:[ECONOMIC FREEDOM]])</f>
        <v>6.2718055555555559</v>
      </c>
      <c r="AZ130" s="38">
        <f t="shared" ref="AZ130:AZ154" si="44">RANK(BA130,$BA$2:$BA$154)</f>
        <v>117</v>
      </c>
      <c r="BA130" s="20">
        <f t="shared" ref="BA130:BA154" si="45">ROUND(AY130, 2)</f>
        <v>6.27</v>
      </c>
      <c r="BB130" s="35">
        <f>Table2734[[#This Row],[1 Rule of Law]]</f>
        <v>5.2</v>
      </c>
      <c r="BC130" s="35">
        <f>Table2734[[#This Row],[2 Security &amp; Safety]]</f>
        <v>7.9911111111111124</v>
      </c>
      <c r="BD130" s="35">
        <f t="shared" ref="BD130:BD154" si="46">AVERAGE(AQ130,U130,AI130,AV130,X130)</f>
        <v>5.1916666666666673</v>
      </c>
    </row>
    <row r="131" spans="1:56" ht="15" customHeight="1" x14ac:dyDescent="0.2">
      <c r="A131" s="32" t="s">
        <v>100</v>
      </c>
      <c r="B131" s="33" t="s">
        <v>49</v>
      </c>
      <c r="C131" s="33" t="s">
        <v>49</v>
      </c>
      <c r="D131" s="33" t="s">
        <v>49</v>
      </c>
      <c r="E131" s="33">
        <v>5.3769340000000003</v>
      </c>
      <c r="F131" s="33">
        <v>7.5599999999999987</v>
      </c>
      <c r="G131" s="33">
        <v>10</v>
      </c>
      <c r="H131" s="33">
        <v>10</v>
      </c>
      <c r="I131" s="33" t="s">
        <v>49</v>
      </c>
      <c r="J131" s="33">
        <v>10</v>
      </c>
      <c r="K131" s="33">
        <v>10</v>
      </c>
      <c r="L131" s="33">
        <f>AVERAGE(Table2734[[#This Row],[2Bi Disappearance]:[2Bv Terrorism Injured ]])</f>
        <v>10</v>
      </c>
      <c r="M131" s="33">
        <v>10</v>
      </c>
      <c r="N131" s="33">
        <v>10</v>
      </c>
      <c r="O131" s="34">
        <v>5</v>
      </c>
      <c r="P131" s="34">
        <f>AVERAGE(Table2734[[#This Row],[2Ci Female Genital Mutilation]:[2Ciii Equal Inheritance Rights]])</f>
        <v>8.3333333333333339</v>
      </c>
      <c r="Q131" s="33">
        <f t="shared" si="40"/>
        <v>8.6311111111111103</v>
      </c>
      <c r="R131" s="33">
        <v>10</v>
      </c>
      <c r="S131" s="33">
        <v>10</v>
      </c>
      <c r="T131" s="33" t="s">
        <v>49</v>
      </c>
      <c r="U131" s="33">
        <f t="shared" si="41"/>
        <v>10</v>
      </c>
      <c r="V131" s="33" t="s">
        <v>49</v>
      </c>
      <c r="W131" s="33" t="s">
        <v>49</v>
      </c>
      <c r="X131" s="33" t="s">
        <v>49</v>
      </c>
      <c r="Y131" s="33" t="s">
        <v>49</v>
      </c>
      <c r="Z131" s="33" t="s">
        <v>49</v>
      </c>
      <c r="AA131" s="33" t="s">
        <v>49</v>
      </c>
      <c r="AB131" s="33" t="s">
        <v>49</v>
      </c>
      <c r="AC131" s="33" t="s">
        <v>49</v>
      </c>
      <c r="AD131" s="33" t="s">
        <v>49</v>
      </c>
      <c r="AE131" s="33" t="s">
        <v>49</v>
      </c>
      <c r="AF131" s="33" t="s">
        <v>49</v>
      </c>
      <c r="AG131" s="33" t="s">
        <v>49</v>
      </c>
      <c r="AH131" s="33" t="s">
        <v>49</v>
      </c>
      <c r="AI131" s="33" t="s">
        <v>49</v>
      </c>
      <c r="AJ131" s="33">
        <v>10</v>
      </c>
      <c r="AK131" s="34">
        <v>8.6666666666666661</v>
      </c>
      <c r="AL131" s="34">
        <v>7</v>
      </c>
      <c r="AM131" s="34" t="s">
        <v>49</v>
      </c>
      <c r="AN131" s="34" t="s">
        <v>49</v>
      </c>
      <c r="AO131" s="34" t="s">
        <v>49</v>
      </c>
      <c r="AP131" s="34" t="s">
        <v>49</v>
      </c>
      <c r="AQ131" s="33">
        <f t="shared" si="42"/>
        <v>8.5555555555555554</v>
      </c>
      <c r="AR131" s="33">
        <v>10</v>
      </c>
      <c r="AS131" s="33">
        <v>10</v>
      </c>
      <c r="AT131" s="33">
        <v>10</v>
      </c>
      <c r="AU131" s="33">
        <f t="shared" si="39"/>
        <v>10</v>
      </c>
      <c r="AV131" s="33">
        <f t="shared" si="43"/>
        <v>10</v>
      </c>
      <c r="AW131" s="35">
        <f>AVERAGE(Table2734[[#This Row],[RULE OF LAW]],Table2734[[#This Row],[SECURITY &amp; SAFETY]],Table2734[[#This Row],[PERSONAL FREEDOM (minus S&amp;S and RoL)]],Table2734[[#This Row],[PERSONAL FREEDOM (minus S&amp;S and RoL)]])</f>
        <v>8.2612705370370367</v>
      </c>
      <c r="AX131" s="36">
        <v>6.51</v>
      </c>
      <c r="AY131" s="37">
        <f>AVERAGE(Table2734[[#This Row],[PERSONAL FREEDOM]:[ECONOMIC FREEDOM]])</f>
        <v>7.3856352685185183</v>
      </c>
      <c r="AZ131" s="38">
        <f t="shared" si="44"/>
        <v>54</v>
      </c>
      <c r="BA131" s="20">
        <f t="shared" si="45"/>
        <v>7.39</v>
      </c>
      <c r="BB131" s="35">
        <f>Table2734[[#This Row],[1 Rule of Law]]</f>
        <v>5.3769340000000003</v>
      </c>
      <c r="BC131" s="35">
        <f>Table2734[[#This Row],[2 Security &amp; Safety]]</f>
        <v>8.6311111111111103</v>
      </c>
      <c r="BD131" s="35">
        <f t="shared" si="46"/>
        <v>9.518518518518519</v>
      </c>
    </row>
    <row r="132" spans="1:56" ht="15" customHeight="1" x14ac:dyDescent="0.2">
      <c r="A132" s="32" t="s">
        <v>187</v>
      </c>
      <c r="B132" s="33" t="s">
        <v>49</v>
      </c>
      <c r="C132" s="33" t="s">
        <v>49</v>
      </c>
      <c r="D132" s="33" t="s">
        <v>49</v>
      </c>
      <c r="E132" s="33">
        <v>4.8327629999999999</v>
      </c>
      <c r="F132" s="33">
        <v>0</v>
      </c>
      <c r="G132" s="33">
        <v>5</v>
      </c>
      <c r="H132" s="33">
        <v>10</v>
      </c>
      <c r="I132" s="33">
        <v>7.5</v>
      </c>
      <c r="J132" s="33">
        <v>10</v>
      </c>
      <c r="K132" s="33">
        <v>10</v>
      </c>
      <c r="L132" s="33">
        <f>AVERAGE(Table2734[[#This Row],[2Bi Disappearance]:[2Bv Terrorism Injured ]])</f>
        <v>8.5</v>
      </c>
      <c r="M132" s="33">
        <v>10</v>
      </c>
      <c r="N132" s="33">
        <v>10</v>
      </c>
      <c r="O132" s="34">
        <v>2.5</v>
      </c>
      <c r="P132" s="34">
        <f>AVERAGE(Table2734[[#This Row],[2Ci Female Genital Mutilation]:[2Ciii Equal Inheritance Rights]])</f>
        <v>7.5</v>
      </c>
      <c r="Q132" s="33">
        <f t="shared" si="40"/>
        <v>5.333333333333333</v>
      </c>
      <c r="R132" s="33">
        <v>5</v>
      </c>
      <c r="S132" s="33">
        <v>5</v>
      </c>
      <c r="T132" s="33">
        <v>0</v>
      </c>
      <c r="U132" s="33">
        <f t="shared" si="41"/>
        <v>3.3333333333333335</v>
      </c>
      <c r="V132" s="33" t="s">
        <v>49</v>
      </c>
      <c r="W132" s="33" t="s">
        <v>49</v>
      </c>
      <c r="X132" s="33" t="s">
        <v>49</v>
      </c>
      <c r="Y132" s="33" t="s">
        <v>49</v>
      </c>
      <c r="Z132" s="33" t="s">
        <v>49</v>
      </c>
      <c r="AA132" s="33" t="s">
        <v>49</v>
      </c>
      <c r="AB132" s="33" t="s">
        <v>49</v>
      </c>
      <c r="AC132" s="33" t="s">
        <v>49</v>
      </c>
      <c r="AD132" s="33" t="s">
        <v>49</v>
      </c>
      <c r="AE132" s="33" t="s">
        <v>49</v>
      </c>
      <c r="AF132" s="33" t="s">
        <v>49</v>
      </c>
      <c r="AG132" s="33" t="s">
        <v>49</v>
      </c>
      <c r="AH132" s="33" t="s">
        <v>49</v>
      </c>
      <c r="AI132" s="33" t="s">
        <v>49</v>
      </c>
      <c r="AJ132" s="33">
        <v>10</v>
      </c>
      <c r="AK132" s="34">
        <v>2</v>
      </c>
      <c r="AL132" s="34">
        <v>3.25</v>
      </c>
      <c r="AM132" s="34" t="s">
        <v>49</v>
      </c>
      <c r="AN132" s="34" t="s">
        <v>49</v>
      </c>
      <c r="AO132" s="34" t="s">
        <v>49</v>
      </c>
      <c r="AP132" s="34" t="s">
        <v>49</v>
      </c>
      <c r="AQ132" s="33">
        <f t="shared" si="42"/>
        <v>5.083333333333333</v>
      </c>
      <c r="AR132" s="33">
        <v>0</v>
      </c>
      <c r="AS132" s="33">
        <v>0</v>
      </c>
      <c r="AT132" s="33">
        <v>10</v>
      </c>
      <c r="AU132" s="33">
        <f t="shared" si="39"/>
        <v>5</v>
      </c>
      <c r="AV132" s="33">
        <f t="shared" si="43"/>
        <v>2.5</v>
      </c>
      <c r="AW132" s="35">
        <f>AVERAGE(Table2734[[#This Row],[RULE OF LAW]],Table2734[[#This Row],[SECURITY &amp; SAFETY]],Table2734[[#This Row],[PERSONAL FREEDOM (minus S&amp;S and RoL)]],Table2734[[#This Row],[PERSONAL FREEDOM (minus S&amp;S and RoL)]])</f>
        <v>4.3609685277777777</v>
      </c>
      <c r="AX132" s="36">
        <v>6.84</v>
      </c>
      <c r="AY132" s="37">
        <f>AVERAGE(Table2734[[#This Row],[PERSONAL FREEDOM]:[ECONOMIC FREEDOM]])</f>
        <v>5.6004842638888892</v>
      </c>
      <c r="AZ132" s="38">
        <f t="shared" si="44"/>
        <v>137</v>
      </c>
      <c r="BA132" s="20">
        <f t="shared" si="45"/>
        <v>5.6</v>
      </c>
      <c r="BB132" s="35">
        <f>Table2734[[#This Row],[1 Rule of Law]]</f>
        <v>4.8327629999999999</v>
      </c>
      <c r="BC132" s="35">
        <f>Table2734[[#This Row],[2 Security &amp; Safety]]</f>
        <v>5.333333333333333</v>
      </c>
      <c r="BD132" s="35">
        <f t="shared" si="46"/>
        <v>3.6388888888888888</v>
      </c>
    </row>
    <row r="133" spans="1:56" ht="15" customHeight="1" x14ac:dyDescent="0.2">
      <c r="A133" s="32" t="s">
        <v>65</v>
      </c>
      <c r="B133" s="33">
        <v>9.4999999999999982</v>
      </c>
      <c r="C133" s="33">
        <v>7.7801766416146148</v>
      </c>
      <c r="D133" s="33">
        <v>8.2305540546286675</v>
      </c>
      <c r="E133" s="33">
        <v>8.5</v>
      </c>
      <c r="F133" s="33">
        <v>9.64</v>
      </c>
      <c r="G133" s="33">
        <v>10</v>
      </c>
      <c r="H133" s="33">
        <v>10</v>
      </c>
      <c r="I133" s="33">
        <v>10</v>
      </c>
      <c r="J133" s="33">
        <v>10</v>
      </c>
      <c r="K133" s="33">
        <v>10</v>
      </c>
      <c r="L133" s="33">
        <f>AVERAGE(Table2734[[#This Row],[2Bi Disappearance]:[2Bv Terrorism Injured ]])</f>
        <v>10</v>
      </c>
      <c r="M133" s="33">
        <v>9.5</v>
      </c>
      <c r="N133" s="33">
        <v>10</v>
      </c>
      <c r="O133" s="34">
        <v>10</v>
      </c>
      <c r="P133" s="34">
        <f>AVERAGE(Table2734[[#This Row],[2Ci Female Genital Mutilation]:[2Ciii Equal Inheritance Rights]])</f>
        <v>9.8333333333333339</v>
      </c>
      <c r="Q133" s="33">
        <f t="shared" si="40"/>
        <v>9.8244444444444454</v>
      </c>
      <c r="R133" s="33">
        <v>10</v>
      </c>
      <c r="S133" s="33">
        <v>10</v>
      </c>
      <c r="T133" s="33">
        <v>10</v>
      </c>
      <c r="U133" s="33">
        <f t="shared" si="41"/>
        <v>10</v>
      </c>
      <c r="V133" s="33">
        <v>10</v>
      </c>
      <c r="W133" s="33">
        <v>10</v>
      </c>
      <c r="X133" s="33">
        <f>AVERAGE(Table2734[[#This Row],[4A Freedom to establish religious organizations]:[4B Autonomy of religious organizations]])</f>
        <v>10</v>
      </c>
      <c r="Y133" s="33">
        <v>10</v>
      </c>
      <c r="Z133" s="33">
        <v>10</v>
      </c>
      <c r="AA133" s="33">
        <v>10</v>
      </c>
      <c r="AB133" s="33">
        <v>10</v>
      </c>
      <c r="AC133" s="33">
        <v>10</v>
      </c>
      <c r="AD133" s="33">
        <f>AVERAGE(Table2734[[#This Row],[5Ci Political parties]:[5Ciii Educational, sporting and cultural organizations]])</f>
        <v>10</v>
      </c>
      <c r="AE133" s="33">
        <v>10</v>
      </c>
      <c r="AF133" s="33">
        <v>10</v>
      </c>
      <c r="AG133" s="33">
        <v>10</v>
      </c>
      <c r="AH133" s="33">
        <f>AVERAGE(Table2734[[#This Row],[5Di Political parties]:[5Diii Educational, sporting and cultural organizations5]])</f>
        <v>10</v>
      </c>
      <c r="AI133" s="33">
        <f>AVERAGE(Y133:Z133,AD133,AH133)</f>
        <v>10</v>
      </c>
      <c r="AJ133" s="33">
        <v>10</v>
      </c>
      <c r="AK133" s="34">
        <v>9.3333333333333339</v>
      </c>
      <c r="AL133" s="34">
        <v>9</v>
      </c>
      <c r="AM133" s="34">
        <v>10</v>
      </c>
      <c r="AN133" s="34">
        <v>10</v>
      </c>
      <c r="AO133" s="34">
        <f>AVERAGE(Table2734[[#This Row],[6Di Access to foreign television (cable/ satellite)]:[6Dii Access to foreign newspapers]])</f>
        <v>10</v>
      </c>
      <c r="AP133" s="34">
        <v>10</v>
      </c>
      <c r="AQ133" s="33">
        <f t="shared" si="42"/>
        <v>9.6666666666666679</v>
      </c>
      <c r="AR133" s="33">
        <v>10</v>
      </c>
      <c r="AS133" s="33">
        <v>10</v>
      </c>
      <c r="AT133" s="33">
        <v>10</v>
      </c>
      <c r="AU133" s="33">
        <f t="shared" si="39"/>
        <v>10</v>
      </c>
      <c r="AV133" s="33">
        <f t="shared" si="43"/>
        <v>10</v>
      </c>
      <c r="AW133" s="35">
        <f>AVERAGE(Table2734[[#This Row],[RULE OF LAW]],Table2734[[#This Row],[SECURITY &amp; SAFETY]],Table2734[[#This Row],[PERSONAL FREEDOM (minus S&amp;S and RoL)]],Table2734[[#This Row],[PERSONAL FREEDOM (minus S&amp;S and RoL)]])</f>
        <v>9.5477777777777781</v>
      </c>
      <c r="AX133" s="36">
        <v>7.5</v>
      </c>
      <c r="AY133" s="37">
        <f>AVERAGE(Table2734[[#This Row],[PERSONAL FREEDOM]:[ECONOMIC FREEDOM]])</f>
        <v>8.5238888888888891</v>
      </c>
      <c r="AZ133" s="38">
        <f t="shared" si="44"/>
        <v>10</v>
      </c>
      <c r="BA133" s="20">
        <f t="shared" si="45"/>
        <v>8.52</v>
      </c>
      <c r="BB133" s="35">
        <f>Table2734[[#This Row],[1 Rule of Law]]</f>
        <v>8.5</v>
      </c>
      <c r="BC133" s="35">
        <f>Table2734[[#This Row],[2 Security &amp; Safety]]</f>
        <v>9.8244444444444454</v>
      </c>
      <c r="BD133" s="35">
        <f t="shared" si="46"/>
        <v>9.9333333333333336</v>
      </c>
    </row>
    <row r="134" spans="1:56" ht="15" customHeight="1" x14ac:dyDescent="0.2">
      <c r="A134" s="32" t="s">
        <v>51</v>
      </c>
      <c r="B134" s="33" t="s">
        <v>49</v>
      </c>
      <c r="C134" s="33" t="s">
        <v>49</v>
      </c>
      <c r="D134" s="33" t="s">
        <v>49</v>
      </c>
      <c r="E134" s="33">
        <v>7.9209379999999996</v>
      </c>
      <c r="F134" s="33">
        <v>9.76</v>
      </c>
      <c r="G134" s="33">
        <v>10</v>
      </c>
      <c r="H134" s="33">
        <v>10</v>
      </c>
      <c r="I134" s="33">
        <v>10</v>
      </c>
      <c r="J134" s="33">
        <v>10</v>
      </c>
      <c r="K134" s="33">
        <v>9.9494464257232771</v>
      </c>
      <c r="L134" s="33">
        <f>AVERAGE(Table2734[[#This Row],[2Bi Disappearance]:[2Bv Terrorism Injured ]])</f>
        <v>9.9898892851446561</v>
      </c>
      <c r="M134" s="33">
        <v>9.5</v>
      </c>
      <c r="N134" s="33">
        <v>10</v>
      </c>
      <c r="O134" s="34">
        <v>10</v>
      </c>
      <c r="P134" s="34">
        <f>AVERAGE(Table2734[[#This Row],[2Ci Female Genital Mutilation]:[2Ciii Equal Inheritance Rights]])</f>
        <v>9.8333333333333339</v>
      </c>
      <c r="Q134" s="33">
        <f t="shared" si="40"/>
        <v>9.8610742061593299</v>
      </c>
      <c r="R134" s="33">
        <v>10</v>
      </c>
      <c r="S134" s="33">
        <v>10</v>
      </c>
      <c r="T134" s="33">
        <v>10</v>
      </c>
      <c r="U134" s="33">
        <f t="shared" si="41"/>
        <v>10</v>
      </c>
      <c r="V134" s="33">
        <v>10</v>
      </c>
      <c r="W134" s="33">
        <v>10</v>
      </c>
      <c r="X134" s="33">
        <f>AVERAGE(Table2734[[#This Row],[4A Freedom to establish religious organizations]:[4B Autonomy of religious organizations]])</f>
        <v>10</v>
      </c>
      <c r="Y134" s="33">
        <v>10</v>
      </c>
      <c r="Z134" s="33">
        <v>10</v>
      </c>
      <c r="AA134" s="33">
        <v>10</v>
      </c>
      <c r="AB134" s="33">
        <v>10</v>
      </c>
      <c r="AC134" s="33">
        <v>10</v>
      </c>
      <c r="AD134" s="33">
        <f>AVERAGE(Table2734[[#This Row],[5Ci Political parties]:[5Ciii Educational, sporting and cultural organizations]])</f>
        <v>10</v>
      </c>
      <c r="AE134" s="33">
        <v>10</v>
      </c>
      <c r="AF134" s="33">
        <v>10</v>
      </c>
      <c r="AG134" s="33">
        <v>10</v>
      </c>
      <c r="AH134" s="33">
        <f>AVERAGE(Table2734[[#This Row],[5Di Political parties]:[5Diii Educational, sporting and cultural organizations5]])</f>
        <v>10</v>
      </c>
      <c r="AI134" s="33">
        <f>AVERAGE(Y134:Z134,AD134,AH134)</f>
        <v>10</v>
      </c>
      <c r="AJ134" s="33">
        <v>10</v>
      </c>
      <c r="AK134" s="34">
        <v>8.6666666666666661</v>
      </c>
      <c r="AL134" s="34">
        <v>9.25</v>
      </c>
      <c r="AM134" s="34">
        <v>10</v>
      </c>
      <c r="AN134" s="34">
        <v>10</v>
      </c>
      <c r="AO134" s="34">
        <f>AVERAGE(Table2734[[#This Row],[6Di Access to foreign television (cable/ satellite)]:[6Dii Access to foreign newspapers]])</f>
        <v>10</v>
      </c>
      <c r="AP134" s="34">
        <v>10</v>
      </c>
      <c r="AQ134" s="33">
        <f t="shared" si="42"/>
        <v>9.5833333333333321</v>
      </c>
      <c r="AR134" s="33">
        <v>10</v>
      </c>
      <c r="AS134" s="33">
        <v>10</v>
      </c>
      <c r="AT134" s="33">
        <v>10</v>
      </c>
      <c r="AU134" s="33">
        <f t="shared" si="39"/>
        <v>10</v>
      </c>
      <c r="AV134" s="33">
        <f t="shared" si="43"/>
        <v>10</v>
      </c>
      <c r="AW134" s="35">
        <f>AVERAGE(Table2734[[#This Row],[RULE OF LAW]],Table2734[[#This Row],[SECURITY &amp; SAFETY]],Table2734[[#This Row],[PERSONAL FREEDOM (minus S&amp;S and RoL)]],Table2734[[#This Row],[PERSONAL FREEDOM (minus S&amp;S and RoL)]])</f>
        <v>9.4038363848731645</v>
      </c>
      <c r="AX134" s="36">
        <v>8.23</v>
      </c>
      <c r="AY134" s="37">
        <f>AVERAGE(Table2734[[#This Row],[PERSONAL FREEDOM]:[ECONOMIC FREEDOM]])</f>
        <v>8.8169181924365816</v>
      </c>
      <c r="AZ134" s="38">
        <f t="shared" si="44"/>
        <v>2</v>
      </c>
      <c r="BA134" s="20">
        <f t="shared" si="45"/>
        <v>8.82</v>
      </c>
      <c r="BB134" s="35">
        <f>Table2734[[#This Row],[1 Rule of Law]]</f>
        <v>7.9209379999999996</v>
      </c>
      <c r="BC134" s="35">
        <f>Table2734[[#This Row],[2 Security &amp; Safety]]</f>
        <v>9.8610742061593299</v>
      </c>
      <c r="BD134" s="35">
        <f t="shared" si="46"/>
        <v>9.9166666666666661</v>
      </c>
    </row>
    <row r="135" spans="1:56" ht="15" customHeight="1" x14ac:dyDescent="0.2">
      <c r="A135" s="56" t="s">
        <v>205</v>
      </c>
      <c r="B135" s="57" t="s">
        <v>49</v>
      </c>
      <c r="C135" s="57" t="s">
        <v>49</v>
      </c>
      <c r="D135" s="57" t="s">
        <v>49</v>
      </c>
      <c r="E135" s="57">
        <v>4.8327629999999999</v>
      </c>
      <c r="F135" s="57">
        <v>9.120000000000001</v>
      </c>
      <c r="G135" s="57">
        <v>0</v>
      </c>
      <c r="H135" s="57">
        <v>0</v>
      </c>
      <c r="I135" s="57">
        <v>0</v>
      </c>
      <c r="J135" s="57">
        <v>7.5259933106501826</v>
      </c>
      <c r="K135" s="57">
        <v>8.0420437857292839</v>
      </c>
      <c r="L135" s="57">
        <f>AVERAGE(Table2734[[#This Row],[2Bi Disappearance]:[2Bv Terrorism Injured ]])</f>
        <v>3.1136074192758931</v>
      </c>
      <c r="M135" s="57">
        <v>10</v>
      </c>
      <c r="N135" s="57">
        <v>5</v>
      </c>
      <c r="O135" s="51">
        <v>5</v>
      </c>
      <c r="P135" s="51">
        <f>AVERAGE(Table2734[[#This Row],[2Ci Female Genital Mutilation]:[2Ciii Equal Inheritance Rights]])</f>
        <v>6.666666666666667</v>
      </c>
      <c r="Q135" s="57">
        <f t="shared" si="40"/>
        <v>6.3000913619808543</v>
      </c>
      <c r="R135" s="57">
        <v>5</v>
      </c>
      <c r="S135" s="57">
        <v>0</v>
      </c>
      <c r="T135" s="57">
        <v>5</v>
      </c>
      <c r="U135" s="57">
        <f t="shared" si="41"/>
        <v>3.3333333333333335</v>
      </c>
      <c r="V135" s="57">
        <v>10</v>
      </c>
      <c r="W135" s="57">
        <v>7.5</v>
      </c>
      <c r="X135" s="57">
        <f>AVERAGE(Table2734[[#This Row],[4A Freedom to establish religious organizations]:[4B Autonomy of religious organizations]])</f>
        <v>8.75</v>
      </c>
      <c r="Y135" s="57">
        <v>7.5</v>
      </c>
      <c r="Z135" s="57">
        <v>2.5</v>
      </c>
      <c r="AA135" s="57">
        <v>2.5</v>
      </c>
      <c r="AB135" s="57">
        <v>2.5</v>
      </c>
      <c r="AC135" s="57">
        <v>7.5</v>
      </c>
      <c r="AD135" s="57">
        <f>AVERAGE(Table2734[[#This Row],[5Ci Political parties]:[5Ciii Educational, sporting and cultural organizations]])</f>
        <v>4.166666666666667</v>
      </c>
      <c r="AE135" s="57">
        <v>5</v>
      </c>
      <c r="AF135" s="57">
        <v>2.5</v>
      </c>
      <c r="AG135" s="57">
        <v>10</v>
      </c>
      <c r="AH135" s="57">
        <f>AVERAGE(Table2734[[#This Row],[5Di Political parties]:[5Diii Educational, sporting and cultural organizations5]])</f>
        <v>5.833333333333333</v>
      </c>
      <c r="AI135" s="57">
        <f>AVERAGE(Y135:Z135,AD135,AH135)</f>
        <v>5</v>
      </c>
      <c r="AJ135" s="57">
        <v>0.89322691036877178</v>
      </c>
      <c r="AK135" s="58">
        <v>0.33333333333333331</v>
      </c>
      <c r="AL135" s="58">
        <v>0.5</v>
      </c>
      <c r="AM135" s="58">
        <v>7.5</v>
      </c>
      <c r="AN135" s="58">
        <v>5</v>
      </c>
      <c r="AO135" s="58">
        <f>AVERAGE(Table2734[[#This Row],[6Di Access to foreign television (cable/ satellite)]:[6Dii Access to foreign newspapers]])</f>
        <v>6.25</v>
      </c>
      <c r="AP135" s="58">
        <v>7.5</v>
      </c>
      <c r="AQ135" s="57">
        <f t="shared" si="42"/>
        <v>3.0953120487404209</v>
      </c>
      <c r="AR135" s="57">
        <v>5</v>
      </c>
      <c r="AS135" s="57">
        <v>0</v>
      </c>
      <c r="AT135" s="57">
        <v>0</v>
      </c>
      <c r="AU135" s="57">
        <f t="shared" si="39"/>
        <v>0</v>
      </c>
      <c r="AV135" s="57">
        <f t="shared" si="43"/>
        <v>2.5</v>
      </c>
      <c r="AW135" s="59">
        <f>AVERAGE(Table2734[[#This Row],[RULE OF LAW]],Table2734[[#This Row],[SECURITY &amp; SAFETY]],Table2734[[#This Row],[PERSONAL FREEDOM (minus S&amp;S and RoL)]],Table2734[[#This Row],[PERSONAL FREEDOM (minus S&amp;S and RoL)]])</f>
        <v>5.0510781287025885</v>
      </c>
      <c r="AX135" s="60">
        <v>6.36</v>
      </c>
      <c r="AY135" s="61">
        <f>AVERAGE(Table2734[[#This Row],[PERSONAL FREEDOM]:[ECONOMIC FREEDOM]])</f>
        <v>5.705539064351294</v>
      </c>
      <c r="AZ135" s="62">
        <f t="shared" si="44"/>
        <v>134</v>
      </c>
      <c r="BA135" s="63">
        <f t="shared" si="45"/>
        <v>5.71</v>
      </c>
      <c r="BB135" s="59">
        <f>Table2734[[#This Row],[1 Rule of Law]]</f>
        <v>4.8327629999999999</v>
      </c>
      <c r="BC135" s="59">
        <f>Table2734[[#This Row],[2 Security &amp; Safety]]</f>
        <v>6.3000913619808543</v>
      </c>
      <c r="BD135" s="59">
        <f t="shared" si="46"/>
        <v>4.5357290764147509</v>
      </c>
    </row>
    <row r="136" spans="1:56" ht="15" customHeight="1" x14ac:dyDescent="0.2">
      <c r="A136" s="32" t="s">
        <v>70</v>
      </c>
      <c r="B136" s="33" t="s">
        <v>49</v>
      </c>
      <c r="C136" s="33" t="s">
        <v>49</v>
      </c>
      <c r="D136" s="33" t="s">
        <v>49</v>
      </c>
      <c r="E136" s="33">
        <v>6.8598029999999994</v>
      </c>
      <c r="F136" s="33" t="s">
        <v>49</v>
      </c>
      <c r="G136" s="33">
        <v>10</v>
      </c>
      <c r="H136" s="33">
        <v>10</v>
      </c>
      <c r="I136" s="33">
        <v>7.5</v>
      </c>
      <c r="J136" s="33">
        <v>10</v>
      </c>
      <c r="K136" s="33">
        <v>10</v>
      </c>
      <c r="L136" s="33">
        <f>AVERAGE(Table2734[[#This Row],[2Bi Disappearance]:[2Bv Terrorism Injured ]])</f>
        <v>9.5</v>
      </c>
      <c r="M136" s="33">
        <v>10</v>
      </c>
      <c r="N136" s="33">
        <v>7.5</v>
      </c>
      <c r="O136" s="34">
        <v>10</v>
      </c>
      <c r="P136" s="34">
        <f>AVERAGE(Table2734[[#This Row],[2Ci Female Genital Mutilation]:[2Ciii Equal Inheritance Rights]])</f>
        <v>9.1666666666666661</v>
      </c>
      <c r="Q136" s="33">
        <f t="shared" si="40"/>
        <v>9.3333333333333321</v>
      </c>
      <c r="R136" s="33">
        <v>10</v>
      </c>
      <c r="S136" s="33">
        <v>10</v>
      </c>
      <c r="T136" s="33">
        <v>10</v>
      </c>
      <c r="U136" s="33">
        <f t="shared" si="41"/>
        <v>10</v>
      </c>
      <c r="V136" s="33">
        <v>10</v>
      </c>
      <c r="W136" s="33">
        <v>7.5</v>
      </c>
      <c r="X136" s="33">
        <f>AVERAGE(Table2734[[#This Row],[4A Freedom to establish religious organizations]:[4B Autonomy of religious organizations]])</f>
        <v>8.75</v>
      </c>
      <c r="Y136" s="33">
        <v>10</v>
      </c>
      <c r="Z136" s="33">
        <v>10</v>
      </c>
      <c r="AA136" s="33">
        <v>7.5</v>
      </c>
      <c r="AB136" s="33">
        <v>7.5</v>
      </c>
      <c r="AC136" s="33">
        <v>7.5</v>
      </c>
      <c r="AD136" s="33">
        <f>AVERAGE(Table2734[[#This Row],[5Ci Political parties]:[5Ciii Educational, sporting and cultural organizations]])</f>
        <v>7.5</v>
      </c>
      <c r="AE136" s="33">
        <v>10</v>
      </c>
      <c r="AF136" s="33">
        <v>10</v>
      </c>
      <c r="AG136" s="33">
        <v>10</v>
      </c>
      <c r="AH136" s="33">
        <f>AVERAGE(Table2734[[#This Row],[5Di Political parties]:[5Diii Educational, sporting and cultural organizations5]])</f>
        <v>10</v>
      </c>
      <c r="AI136" s="33">
        <f>AVERAGE(Y136:Z136,AD136,AH136)</f>
        <v>9.375</v>
      </c>
      <c r="AJ136" s="33">
        <v>10</v>
      </c>
      <c r="AK136" s="34">
        <v>7.333333333333333</v>
      </c>
      <c r="AL136" s="34">
        <v>7.75</v>
      </c>
      <c r="AM136" s="34">
        <v>10</v>
      </c>
      <c r="AN136" s="34">
        <v>10</v>
      </c>
      <c r="AO136" s="34">
        <f>AVERAGE(Table2734[[#This Row],[6Di Access to foreign television (cable/ satellite)]:[6Dii Access to foreign newspapers]])</f>
        <v>10</v>
      </c>
      <c r="AP136" s="34">
        <v>10</v>
      </c>
      <c r="AQ136" s="33">
        <f t="shared" si="42"/>
        <v>9.0166666666666657</v>
      </c>
      <c r="AR136" s="33">
        <v>10</v>
      </c>
      <c r="AS136" s="33">
        <v>10</v>
      </c>
      <c r="AT136" s="33">
        <v>10</v>
      </c>
      <c r="AU136" s="33">
        <f t="shared" si="39"/>
        <v>10</v>
      </c>
      <c r="AV136" s="33">
        <f t="shared" si="43"/>
        <v>10</v>
      </c>
      <c r="AW136" s="35">
        <f>AVERAGE(Table2734[[#This Row],[RULE OF LAW]],Table2734[[#This Row],[SECURITY &amp; SAFETY]],Table2734[[#This Row],[PERSONAL FREEDOM (minus S&amp;S and RoL)]],Table2734[[#This Row],[PERSONAL FREEDOM (minus S&amp;S and RoL)]])</f>
        <v>8.7624507499999993</v>
      </c>
      <c r="AX136" s="36">
        <v>7.67</v>
      </c>
      <c r="AY136" s="37">
        <f>AVERAGE(Table2734[[#This Row],[PERSONAL FREEDOM]:[ECONOMIC FREEDOM]])</f>
        <v>8.2162253750000005</v>
      </c>
      <c r="AZ136" s="38">
        <f t="shared" si="44"/>
        <v>22</v>
      </c>
      <c r="BA136" s="20">
        <f t="shared" si="45"/>
        <v>8.2200000000000006</v>
      </c>
      <c r="BB136" s="35">
        <f>Table2734[[#This Row],[1 Rule of Law]]</f>
        <v>6.8598029999999994</v>
      </c>
      <c r="BC136" s="35">
        <f>Table2734[[#This Row],[2 Security &amp; Safety]]</f>
        <v>9.3333333333333321</v>
      </c>
      <c r="BD136" s="35">
        <f t="shared" si="46"/>
        <v>9.4283333333333328</v>
      </c>
    </row>
    <row r="137" spans="1:56" ht="15" customHeight="1" x14ac:dyDescent="0.2">
      <c r="A137" s="32" t="s">
        <v>164</v>
      </c>
      <c r="B137" s="33" t="s">
        <v>49</v>
      </c>
      <c r="C137" s="33" t="s">
        <v>49</v>
      </c>
      <c r="D137" s="33" t="s">
        <v>49</v>
      </c>
      <c r="E137" s="33">
        <v>3.8804620000000001</v>
      </c>
      <c r="F137" s="33">
        <v>9.36</v>
      </c>
      <c r="G137" s="33">
        <v>10</v>
      </c>
      <c r="H137" s="33">
        <v>8.8056925810049673</v>
      </c>
      <c r="I137" s="33">
        <v>2.5</v>
      </c>
      <c r="J137" s="33">
        <v>10</v>
      </c>
      <c r="K137" s="33">
        <v>10</v>
      </c>
      <c r="L137" s="33">
        <f>AVERAGE(Table2734[[#This Row],[2Bi Disappearance]:[2Bv Terrorism Injured ]])</f>
        <v>8.2611385162009938</v>
      </c>
      <c r="M137" s="33">
        <v>10</v>
      </c>
      <c r="N137" s="33">
        <v>10</v>
      </c>
      <c r="O137" s="34">
        <v>7.5</v>
      </c>
      <c r="P137" s="34">
        <f>AVERAGE(Table2734[[#This Row],[2Ci Female Genital Mutilation]:[2Ciii Equal Inheritance Rights]])</f>
        <v>9.1666666666666661</v>
      </c>
      <c r="Q137" s="33">
        <f t="shared" si="40"/>
        <v>8.9292683942892186</v>
      </c>
      <c r="R137" s="33">
        <v>10</v>
      </c>
      <c r="S137" s="33">
        <v>5</v>
      </c>
      <c r="T137" s="33">
        <v>10</v>
      </c>
      <c r="U137" s="33">
        <f t="shared" si="41"/>
        <v>8.3333333333333339</v>
      </c>
      <c r="V137" s="33" t="s">
        <v>49</v>
      </c>
      <c r="W137" s="33" t="s">
        <v>49</v>
      </c>
      <c r="X137" s="33" t="s">
        <v>49</v>
      </c>
      <c r="Y137" s="33" t="s">
        <v>49</v>
      </c>
      <c r="Z137" s="33" t="s">
        <v>49</v>
      </c>
      <c r="AA137" s="33" t="s">
        <v>49</v>
      </c>
      <c r="AB137" s="33" t="s">
        <v>49</v>
      </c>
      <c r="AC137" s="33" t="s">
        <v>49</v>
      </c>
      <c r="AD137" s="33" t="s">
        <v>49</v>
      </c>
      <c r="AE137" s="33" t="s">
        <v>49</v>
      </c>
      <c r="AF137" s="33" t="s">
        <v>49</v>
      </c>
      <c r="AG137" s="33" t="s">
        <v>49</v>
      </c>
      <c r="AH137" s="33" t="s">
        <v>49</v>
      </c>
      <c r="AI137" s="33" t="s">
        <v>49</v>
      </c>
      <c r="AJ137" s="33">
        <v>10</v>
      </c>
      <c r="AK137" s="34">
        <v>1.6666666666666667</v>
      </c>
      <c r="AL137" s="34">
        <v>2.75</v>
      </c>
      <c r="AM137" s="34" t="s">
        <v>49</v>
      </c>
      <c r="AN137" s="34" t="s">
        <v>49</v>
      </c>
      <c r="AO137" s="34" t="s">
        <v>49</v>
      </c>
      <c r="AP137" s="34" t="s">
        <v>49</v>
      </c>
      <c r="AQ137" s="33">
        <f t="shared" si="42"/>
        <v>4.8055555555555554</v>
      </c>
      <c r="AR137" s="33">
        <v>10</v>
      </c>
      <c r="AS137" s="33">
        <v>0</v>
      </c>
      <c r="AT137" s="33">
        <v>0</v>
      </c>
      <c r="AU137" s="33">
        <f t="shared" si="39"/>
        <v>0</v>
      </c>
      <c r="AV137" s="33">
        <f t="shared" si="43"/>
        <v>5</v>
      </c>
      <c r="AW137" s="35">
        <f>AVERAGE(Table2734[[#This Row],[RULE OF LAW]],Table2734[[#This Row],[SECURITY &amp; SAFETY]],Table2734[[#This Row],[PERSONAL FREEDOM (minus S&amp;S and RoL)]],Table2734[[#This Row],[PERSONAL FREEDOM (minus S&amp;S and RoL)]])</f>
        <v>6.2255807467204534</v>
      </c>
      <c r="AX137" s="36">
        <v>6.45</v>
      </c>
      <c r="AY137" s="37">
        <f>AVERAGE(Table2734[[#This Row],[PERSONAL FREEDOM]:[ECONOMIC FREEDOM]])</f>
        <v>6.3377903733602263</v>
      </c>
      <c r="AZ137" s="38">
        <f t="shared" si="44"/>
        <v>115</v>
      </c>
      <c r="BA137" s="20">
        <f t="shared" si="45"/>
        <v>6.34</v>
      </c>
      <c r="BB137" s="35">
        <f>Table2734[[#This Row],[1 Rule of Law]]</f>
        <v>3.8804620000000001</v>
      </c>
      <c r="BC137" s="35">
        <f>Table2734[[#This Row],[2 Security &amp; Safety]]</f>
        <v>8.9292683942892186</v>
      </c>
      <c r="BD137" s="35">
        <f t="shared" si="46"/>
        <v>6.0462962962962967</v>
      </c>
    </row>
    <row r="138" spans="1:56" ht="15" customHeight="1" x14ac:dyDescent="0.2">
      <c r="A138" s="32" t="s">
        <v>137</v>
      </c>
      <c r="B138" s="33">
        <v>4.3333333333333339</v>
      </c>
      <c r="C138" s="33">
        <v>4.8477860522136647</v>
      </c>
      <c r="D138" s="33">
        <v>4.8737149278533538</v>
      </c>
      <c r="E138" s="33">
        <v>4.6999999999999993</v>
      </c>
      <c r="F138" s="33">
        <v>4.9200000000000008</v>
      </c>
      <c r="G138" s="33">
        <v>5</v>
      </c>
      <c r="H138" s="33">
        <v>10</v>
      </c>
      <c r="I138" s="33">
        <v>7.5</v>
      </c>
      <c r="J138" s="33">
        <v>10</v>
      </c>
      <c r="K138" s="33">
        <v>10</v>
      </c>
      <c r="L138" s="33">
        <f>AVERAGE(Table2734[[#This Row],[2Bi Disappearance]:[2Bv Terrorism Injured ]])</f>
        <v>8.5</v>
      </c>
      <c r="M138" s="33">
        <v>8.5</v>
      </c>
      <c r="N138" s="33">
        <v>10</v>
      </c>
      <c r="O138" s="34">
        <v>0</v>
      </c>
      <c r="P138" s="34">
        <f>AVERAGE(Table2734[[#This Row],[2Ci Female Genital Mutilation]:[2Ciii Equal Inheritance Rights]])</f>
        <v>6.166666666666667</v>
      </c>
      <c r="Q138" s="33">
        <f t="shared" si="40"/>
        <v>6.5288888888888899</v>
      </c>
      <c r="R138" s="33">
        <v>10</v>
      </c>
      <c r="S138" s="33">
        <v>10</v>
      </c>
      <c r="T138" s="33">
        <v>5</v>
      </c>
      <c r="U138" s="33">
        <f t="shared" si="41"/>
        <v>8.3333333333333339</v>
      </c>
      <c r="V138" s="33">
        <v>10</v>
      </c>
      <c r="W138" s="33">
        <v>7.5</v>
      </c>
      <c r="X138" s="33">
        <f>AVERAGE(Table2734[[#This Row],[4A Freedom to establish religious organizations]:[4B Autonomy of religious organizations]])</f>
        <v>8.75</v>
      </c>
      <c r="Y138" s="33">
        <v>5</v>
      </c>
      <c r="Z138" s="33">
        <v>5</v>
      </c>
      <c r="AA138" s="33">
        <v>7.5</v>
      </c>
      <c r="AB138" s="33">
        <v>5</v>
      </c>
      <c r="AC138" s="33">
        <v>7.5</v>
      </c>
      <c r="AD138" s="33">
        <f>AVERAGE(Table2734[[#This Row],[5Ci Political parties]:[5Ciii Educational, sporting and cultural organizations]])</f>
        <v>6.666666666666667</v>
      </c>
      <c r="AE138" s="33">
        <v>2.5</v>
      </c>
      <c r="AF138" s="33">
        <v>2.5</v>
      </c>
      <c r="AG138" s="33">
        <v>10</v>
      </c>
      <c r="AH138" s="33">
        <f>AVERAGE(Table2734[[#This Row],[5Di Political parties]:[5Diii Educational, sporting and cultural organizations5]])</f>
        <v>5</v>
      </c>
      <c r="AI138" s="33">
        <f>AVERAGE(Y138:Z138,AD138,AH138)</f>
        <v>5.416666666666667</v>
      </c>
      <c r="AJ138" s="33">
        <v>10</v>
      </c>
      <c r="AK138" s="34">
        <v>4</v>
      </c>
      <c r="AL138" s="34">
        <v>6</v>
      </c>
      <c r="AM138" s="34">
        <v>7.5</v>
      </c>
      <c r="AN138" s="34">
        <v>7.5</v>
      </c>
      <c r="AO138" s="34">
        <f>AVERAGE(Table2734[[#This Row],[6Di Access to foreign television (cable/ satellite)]:[6Dii Access to foreign newspapers]])</f>
        <v>7.5</v>
      </c>
      <c r="AP138" s="34">
        <v>10</v>
      </c>
      <c r="AQ138" s="33">
        <f t="shared" si="42"/>
        <v>7.5</v>
      </c>
      <c r="AR138" s="33">
        <v>5</v>
      </c>
      <c r="AS138" s="33">
        <v>10</v>
      </c>
      <c r="AT138" s="33">
        <v>10</v>
      </c>
      <c r="AU138" s="33">
        <f t="shared" si="39"/>
        <v>10</v>
      </c>
      <c r="AV138" s="33">
        <f t="shared" si="43"/>
        <v>7.5</v>
      </c>
      <c r="AW138" s="35">
        <f>AVERAGE(Table2734[[#This Row],[RULE OF LAW]],Table2734[[#This Row],[SECURITY &amp; SAFETY]],Table2734[[#This Row],[PERSONAL FREEDOM (minus S&amp;S and RoL)]],Table2734[[#This Row],[PERSONAL FREEDOM (minus S&amp;S and RoL)]])</f>
        <v>6.5572222222222223</v>
      </c>
      <c r="AX138" s="36">
        <v>6.84</v>
      </c>
      <c r="AY138" s="37">
        <f>AVERAGE(Table2734[[#This Row],[PERSONAL FREEDOM]:[ECONOMIC FREEDOM]])</f>
        <v>6.6986111111111111</v>
      </c>
      <c r="AZ138" s="38">
        <f t="shared" si="44"/>
        <v>95</v>
      </c>
      <c r="BA138" s="20">
        <f t="shared" si="45"/>
        <v>6.7</v>
      </c>
      <c r="BB138" s="35">
        <f>Table2734[[#This Row],[1 Rule of Law]]</f>
        <v>4.6999999999999993</v>
      </c>
      <c r="BC138" s="35">
        <f>Table2734[[#This Row],[2 Security &amp; Safety]]</f>
        <v>6.5288888888888899</v>
      </c>
      <c r="BD138" s="35">
        <f t="shared" si="46"/>
        <v>7.5</v>
      </c>
    </row>
    <row r="139" spans="1:56" ht="15" customHeight="1" x14ac:dyDescent="0.2">
      <c r="A139" s="32" t="s">
        <v>147</v>
      </c>
      <c r="B139" s="33">
        <v>6.4333333333333336</v>
      </c>
      <c r="C139" s="33">
        <v>4.3208545453908878</v>
      </c>
      <c r="D139" s="33">
        <v>5.9274172742438811</v>
      </c>
      <c r="E139" s="33">
        <v>5.6000000000000005</v>
      </c>
      <c r="F139" s="33">
        <v>8</v>
      </c>
      <c r="G139" s="33">
        <v>5</v>
      </c>
      <c r="H139" s="33">
        <v>9.2890366304149445</v>
      </c>
      <c r="I139" s="33">
        <v>5</v>
      </c>
      <c r="J139" s="33">
        <v>9.2439755717792735</v>
      </c>
      <c r="K139" s="33">
        <v>8.6932292995654983</v>
      </c>
      <c r="L139" s="33">
        <f>AVERAGE(Table2734[[#This Row],[2Bi Disappearance]:[2Bv Terrorism Injured ]])</f>
        <v>7.4452483003519436</v>
      </c>
      <c r="M139" s="33">
        <v>10</v>
      </c>
      <c r="N139" s="33">
        <v>10</v>
      </c>
      <c r="O139" s="34">
        <v>10</v>
      </c>
      <c r="P139" s="34">
        <f>AVERAGE(Table2734[[#This Row],[2Ci Female Genital Mutilation]:[2Ciii Equal Inheritance Rights]])</f>
        <v>10</v>
      </c>
      <c r="Q139" s="33">
        <f t="shared" si="40"/>
        <v>8.4817494334506467</v>
      </c>
      <c r="R139" s="33">
        <v>10</v>
      </c>
      <c r="S139" s="33">
        <v>10</v>
      </c>
      <c r="T139" s="33">
        <v>10</v>
      </c>
      <c r="U139" s="33">
        <f t="shared" si="41"/>
        <v>10</v>
      </c>
      <c r="V139" s="33">
        <v>7.5</v>
      </c>
      <c r="W139" s="33">
        <v>7.5</v>
      </c>
      <c r="X139" s="33">
        <f>AVERAGE(Table2734[[#This Row],[4A Freedom to establish religious organizations]:[4B Autonomy of religious organizations]])</f>
        <v>7.5</v>
      </c>
      <c r="Y139" s="33">
        <v>7.5</v>
      </c>
      <c r="Z139" s="33">
        <v>7.5</v>
      </c>
      <c r="AA139" s="33">
        <v>7.5</v>
      </c>
      <c r="AB139" s="33">
        <v>7.5</v>
      </c>
      <c r="AC139" s="33">
        <v>7.5</v>
      </c>
      <c r="AD139" s="33">
        <f>AVERAGE(Table2734[[#This Row],[5Ci Political parties]:[5Ciii Educational, sporting and cultural organizations]])</f>
        <v>7.5</v>
      </c>
      <c r="AE139" s="33">
        <v>10</v>
      </c>
      <c r="AF139" s="33">
        <v>7.5</v>
      </c>
      <c r="AG139" s="33">
        <v>7.5</v>
      </c>
      <c r="AH139" s="33">
        <f>AVERAGE(Table2734[[#This Row],[5Di Political parties]:[5Diii Educational, sporting and cultural organizations5]])</f>
        <v>8.3333333333333339</v>
      </c>
      <c r="AI139" s="33">
        <f>AVERAGE(Y139:Z139,AD139,AH139)</f>
        <v>7.7083333333333339</v>
      </c>
      <c r="AJ139" s="33">
        <v>8.497964712144249</v>
      </c>
      <c r="AK139" s="34">
        <v>3.3333333333333335</v>
      </c>
      <c r="AL139" s="34">
        <v>4</v>
      </c>
      <c r="AM139" s="34">
        <v>7.5</v>
      </c>
      <c r="AN139" s="34">
        <v>7.5</v>
      </c>
      <c r="AO139" s="34">
        <f>AVERAGE(Table2734[[#This Row],[6Di Access to foreign television (cable/ satellite)]:[6Dii Access to foreign newspapers]])</f>
        <v>7.5</v>
      </c>
      <c r="AP139" s="34">
        <v>5</v>
      </c>
      <c r="AQ139" s="33">
        <f t="shared" si="42"/>
        <v>5.6662596090955164</v>
      </c>
      <c r="AR139" s="33">
        <v>5</v>
      </c>
      <c r="AS139" s="33" t="s">
        <v>49</v>
      </c>
      <c r="AT139" s="33" t="s">
        <v>49</v>
      </c>
      <c r="AU139" s="33" t="s">
        <v>49</v>
      </c>
      <c r="AV139" s="33">
        <f t="shared" si="43"/>
        <v>5</v>
      </c>
      <c r="AW139" s="35">
        <f>AVERAGE(Table2734[[#This Row],[RULE OF LAW]],Table2734[[#This Row],[SECURITY &amp; SAFETY]],Table2734[[#This Row],[PERSONAL FREEDOM (minus S&amp;S and RoL)]],Table2734[[#This Row],[PERSONAL FREEDOM (minus S&amp;S and RoL)]])</f>
        <v>7.1078966526055467</v>
      </c>
      <c r="AX139" s="36">
        <v>6.63</v>
      </c>
      <c r="AY139" s="37">
        <f>AVERAGE(Table2734[[#This Row],[PERSONAL FREEDOM]:[ECONOMIC FREEDOM]])</f>
        <v>6.8689483263027729</v>
      </c>
      <c r="AZ139" s="38">
        <f t="shared" si="44"/>
        <v>83</v>
      </c>
      <c r="BA139" s="20">
        <f t="shared" si="45"/>
        <v>6.87</v>
      </c>
      <c r="BB139" s="35">
        <f>Table2734[[#This Row],[1 Rule of Law]]</f>
        <v>5.6000000000000005</v>
      </c>
      <c r="BC139" s="35">
        <f>Table2734[[#This Row],[2 Security &amp; Safety]]</f>
        <v>8.4817494334506467</v>
      </c>
      <c r="BD139" s="35">
        <f t="shared" si="46"/>
        <v>7.1749185884857694</v>
      </c>
    </row>
    <row r="140" spans="1:56" ht="15" customHeight="1" x14ac:dyDescent="0.2">
      <c r="A140" s="32" t="s">
        <v>188</v>
      </c>
      <c r="B140" s="33" t="s">
        <v>49</v>
      </c>
      <c r="C140" s="33" t="s">
        <v>49</v>
      </c>
      <c r="D140" s="33" t="s">
        <v>49</v>
      </c>
      <c r="E140" s="33">
        <v>4.2477780000000003</v>
      </c>
      <c r="F140" s="33">
        <v>5.88</v>
      </c>
      <c r="G140" s="33">
        <v>10</v>
      </c>
      <c r="H140" s="33">
        <v>10</v>
      </c>
      <c r="I140" s="33" t="s">
        <v>49</v>
      </c>
      <c r="J140" s="33">
        <v>10</v>
      </c>
      <c r="K140" s="33">
        <v>10</v>
      </c>
      <c r="L140" s="33">
        <f>AVERAGE(Table2734[[#This Row],[2Bi Disappearance]:[2Bv Terrorism Injured ]])</f>
        <v>10</v>
      </c>
      <c r="M140" s="33">
        <v>9.3999999999999986</v>
      </c>
      <c r="N140" s="33">
        <v>10</v>
      </c>
      <c r="O140" s="34">
        <v>5</v>
      </c>
      <c r="P140" s="34">
        <f>AVERAGE(Table2734[[#This Row],[2Ci Female Genital Mutilation]:[2Ciii Equal Inheritance Rights]])</f>
        <v>8.1333333333333329</v>
      </c>
      <c r="Q140" s="33">
        <f t="shared" si="40"/>
        <v>8.0044444444444434</v>
      </c>
      <c r="R140" s="33">
        <v>0</v>
      </c>
      <c r="S140" s="33">
        <v>5</v>
      </c>
      <c r="T140" s="33">
        <v>0</v>
      </c>
      <c r="U140" s="33">
        <f t="shared" si="41"/>
        <v>1.6666666666666667</v>
      </c>
      <c r="V140" s="33">
        <v>7.5</v>
      </c>
      <c r="W140" s="33">
        <v>7.5</v>
      </c>
      <c r="X140" s="33">
        <f>AVERAGE(Table2734[[#This Row],[4A Freedom to establish religious organizations]:[4B Autonomy of religious organizations]])</f>
        <v>7.5</v>
      </c>
      <c r="Y140" s="33">
        <v>5</v>
      </c>
      <c r="Z140" s="33">
        <v>5</v>
      </c>
      <c r="AA140" s="33">
        <v>5</v>
      </c>
      <c r="AB140" s="33">
        <v>5</v>
      </c>
      <c r="AC140" s="33">
        <v>7.5</v>
      </c>
      <c r="AD140" s="33">
        <f>AVERAGE(Table2734[[#This Row],[5Ci Political parties]:[5Ciii Educational, sporting and cultural organizations]])</f>
        <v>5.833333333333333</v>
      </c>
      <c r="AE140" s="33">
        <v>5</v>
      </c>
      <c r="AF140" s="33">
        <v>7.5</v>
      </c>
      <c r="AG140" s="33">
        <v>7.5</v>
      </c>
      <c r="AH140" s="33">
        <f>AVERAGE(Table2734[[#This Row],[5Di Political parties]:[5Diii Educational, sporting and cultural organizations5]])</f>
        <v>6.666666666666667</v>
      </c>
      <c r="AI140" s="33">
        <f>AVERAGE(Y140:Z140,AD140,AH140)</f>
        <v>5.625</v>
      </c>
      <c r="AJ140" s="33">
        <v>10</v>
      </c>
      <c r="AK140" s="34">
        <v>2.6666666666666665</v>
      </c>
      <c r="AL140" s="34">
        <v>3.5</v>
      </c>
      <c r="AM140" s="34">
        <v>7.5</v>
      </c>
      <c r="AN140" s="34">
        <v>7.5</v>
      </c>
      <c r="AO140" s="34">
        <f>AVERAGE(Table2734[[#This Row],[6Di Access to foreign television (cable/ satellite)]:[6Dii Access to foreign newspapers]])</f>
        <v>7.5</v>
      </c>
      <c r="AP140" s="34">
        <v>7.5</v>
      </c>
      <c r="AQ140" s="33">
        <f t="shared" si="42"/>
        <v>6.2333333333333325</v>
      </c>
      <c r="AR140" s="33">
        <v>5</v>
      </c>
      <c r="AS140" s="33">
        <v>0</v>
      </c>
      <c r="AT140" s="33">
        <v>0</v>
      </c>
      <c r="AU140" s="33">
        <f t="shared" ref="AU140:AU154" si="47">AVERAGE(AS140:AT140)</f>
        <v>0</v>
      </c>
      <c r="AV140" s="33">
        <f t="shared" si="43"/>
        <v>2.5</v>
      </c>
      <c r="AW140" s="35">
        <f>AVERAGE(Table2734[[#This Row],[RULE OF LAW]],Table2734[[#This Row],[SECURITY &amp; SAFETY]],Table2734[[#This Row],[PERSONAL FREEDOM (minus S&amp;S and RoL)]],Table2734[[#This Row],[PERSONAL FREEDOM (minus S&amp;S and RoL)]])</f>
        <v>5.4155556111111114</v>
      </c>
      <c r="AX140" s="36">
        <v>5.51</v>
      </c>
      <c r="AY140" s="37">
        <f>AVERAGE(Table2734[[#This Row],[PERSONAL FREEDOM]:[ECONOMIC FREEDOM]])</f>
        <v>5.4627778055555556</v>
      </c>
      <c r="AZ140" s="38">
        <f t="shared" si="44"/>
        <v>141</v>
      </c>
      <c r="BA140" s="20">
        <f t="shared" si="45"/>
        <v>5.46</v>
      </c>
      <c r="BB140" s="35">
        <f>Table2734[[#This Row],[1 Rule of Law]]</f>
        <v>4.2477780000000003</v>
      </c>
      <c r="BC140" s="35">
        <f>Table2734[[#This Row],[2 Security &amp; Safety]]</f>
        <v>8.0044444444444434</v>
      </c>
      <c r="BD140" s="35">
        <f t="shared" si="46"/>
        <v>4.7050000000000001</v>
      </c>
    </row>
    <row r="141" spans="1:56" ht="15" customHeight="1" x14ac:dyDescent="0.2">
      <c r="A141" s="32" t="s">
        <v>124</v>
      </c>
      <c r="B141" s="33" t="s">
        <v>49</v>
      </c>
      <c r="C141" s="33" t="s">
        <v>49</v>
      </c>
      <c r="D141" s="33" t="s">
        <v>49</v>
      </c>
      <c r="E141" s="33">
        <v>5.2000789999999997</v>
      </c>
      <c r="F141" s="33">
        <v>0</v>
      </c>
      <c r="G141" s="33">
        <v>10</v>
      </c>
      <c r="H141" s="33">
        <v>10</v>
      </c>
      <c r="I141" s="33">
        <v>5</v>
      </c>
      <c r="J141" s="33">
        <v>10</v>
      </c>
      <c r="K141" s="33">
        <v>10</v>
      </c>
      <c r="L141" s="33">
        <f>AVERAGE(Table2734[[#This Row],[2Bi Disappearance]:[2Bv Terrorism Injured ]])</f>
        <v>9</v>
      </c>
      <c r="M141" s="33">
        <v>10</v>
      </c>
      <c r="N141" s="33">
        <v>10</v>
      </c>
      <c r="O141" s="34">
        <v>10</v>
      </c>
      <c r="P141" s="34">
        <f>AVERAGE(Table2734[[#This Row],[2Ci Female Genital Mutilation]:[2Ciii Equal Inheritance Rights]])</f>
        <v>10</v>
      </c>
      <c r="Q141" s="33">
        <f t="shared" si="40"/>
        <v>6.333333333333333</v>
      </c>
      <c r="R141" s="33">
        <v>10</v>
      </c>
      <c r="S141" s="33">
        <v>10</v>
      </c>
      <c r="T141" s="33">
        <v>10</v>
      </c>
      <c r="U141" s="33">
        <f t="shared" si="41"/>
        <v>10</v>
      </c>
      <c r="V141" s="33" t="s">
        <v>49</v>
      </c>
      <c r="W141" s="33" t="s">
        <v>49</v>
      </c>
      <c r="X141" s="33" t="s">
        <v>49</v>
      </c>
      <c r="Y141" s="33" t="s">
        <v>49</v>
      </c>
      <c r="Z141" s="33" t="s">
        <v>49</v>
      </c>
      <c r="AA141" s="33" t="s">
        <v>49</v>
      </c>
      <c r="AB141" s="33" t="s">
        <v>49</v>
      </c>
      <c r="AC141" s="33" t="s">
        <v>49</v>
      </c>
      <c r="AD141" s="33" t="s">
        <v>49</v>
      </c>
      <c r="AE141" s="33" t="s">
        <v>49</v>
      </c>
      <c r="AF141" s="33" t="s">
        <v>49</v>
      </c>
      <c r="AG141" s="33" t="s">
        <v>49</v>
      </c>
      <c r="AH141" s="33" t="s">
        <v>49</v>
      </c>
      <c r="AI141" s="33" t="s">
        <v>49</v>
      </c>
      <c r="AJ141" s="33">
        <v>10</v>
      </c>
      <c r="AK141" s="34">
        <v>8</v>
      </c>
      <c r="AL141" s="34">
        <v>7.25</v>
      </c>
      <c r="AM141" s="34" t="s">
        <v>49</v>
      </c>
      <c r="AN141" s="34" t="s">
        <v>49</v>
      </c>
      <c r="AO141" s="34" t="s">
        <v>49</v>
      </c>
      <c r="AP141" s="34" t="s">
        <v>49</v>
      </c>
      <c r="AQ141" s="33">
        <f t="shared" si="42"/>
        <v>8.4166666666666661</v>
      </c>
      <c r="AR141" s="33">
        <v>10</v>
      </c>
      <c r="AS141" s="33">
        <v>0</v>
      </c>
      <c r="AT141" s="33">
        <v>0</v>
      </c>
      <c r="AU141" s="33">
        <f t="shared" si="47"/>
        <v>0</v>
      </c>
      <c r="AV141" s="33">
        <f t="shared" si="43"/>
        <v>5</v>
      </c>
      <c r="AW141" s="35">
        <f>AVERAGE(Table2734[[#This Row],[RULE OF LAW]],Table2734[[#This Row],[SECURITY &amp; SAFETY]],Table2734[[#This Row],[PERSONAL FREEDOM (minus S&amp;S and RoL)]],Table2734[[#This Row],[PERSONAL FREEDOM (minus S&amp;S and RoL)]])</f>
        <v>6.7861308611111104</v>
      </c>
      <c r="AX141" s="36">
        <v>6.98</v>
      </c>
      <c r="AY141" s="37">
        <f>AVERAGE(Table2734[[#This Row],[PERSONAL FREEDOM]:[ECONOMIC FREEDOM]])</f>
        <v>6.8830654305555559</v>
      </c>
      <c r="AZ141" s="38">
        <f t="shared" si="44"/>
        <v>81</v>
      </c>
      <c r="BA141" s="20">
        <f t="shared" si="45"/>
        <v>6.88</v>
      </c>
      <c r="BB141" s="35">
        <f>Table2734[[#This Row],[1 Rule of Law]]</f>
        <v>5.2000789999999997</v>
      </c>
      <c r="BC141" s="35">
        <f>Table2734[[#This Row],[2 Security &amp; Safety]]</f>
        <v>6.333333333333333</v>
      </c>
      <c r="BD141" s="35">
        <f t="shared" si="46"/>
        <v>7.8055555555555545</v>
      </c>
    </row>
    <row r="142" spans="1:56" ht="15" customHeight="1" x14ac:dyDescent="0.2">
      <c r="A142" s="32" t="s">
        <v>175</v>
      </c>
      <c r="B142" s="33">
        <v>4.9333333333333336</v>
      </c>
      <c r="C142" s="33">
        <v>5.5559579376737869</v>
      </c>
      <c r="D142" s="33">
        <v>5.2459871956282331</v>
      </c>
      <c r="E142" s="33">
        <v>5.2</v>
      </c>
      <c r="F142" s="33">
        <v>9.120000000000001</v>
      </c>
      <c r="G142" s="33">
        <v>10</v>
      </c>
      <c r="H142" s="33">
        <v>10</v>
      </c>
      <c r="I142" s="33">
        <v>5</v>
      </c>
      <c r="J142" s="33">
        <v>9.8750835378840414</v>
      </c>
      <c r="K142" s="33">
        <v>10</v>
      </c>
      <c r="L142" s="33">
        <f>AVERAGE(Table2734[[#This Row],[2Bi Disappearance]:[2Bv Terrorism Injured ]])</f>
        <v>8.9750167075768079</v>
      </c>
      <c r="M142" s="33">
        <v>10</v>
      </c>
      <c r="N142" s="33">
        <v>10</v>
      </c>
      <c r="O142" s="34">
        <v>0</v>
      </c>
      <c r="P142" s="34">
        <f>AVERAGE(Table2734[[#This Row],[2Ci Female Genital Mutilation]:[2Ciii Equal Inheritance Rights]])</f>
        <v>6.666666666666667</v>
      </c>
      <c r="Q142" s="33">
        <f t="shared" si="40"/>
        <v>8.2538944580811595</v>
      </c>
      <c r="R142" s="33">
        <v>10</v>
      </c>
      <c r="S142" s="33">
        <v>0</v>
      </c>
      <c r="T142" s="33">
        <v>5</v>
      </c>
      <c r="U142" s="33">
        <f t="shared" si="41"/>
        <v>5</v>
      </c>
      <c r="V142" s="33">
        <v>2.5</v>
      </c>
      <c r="W142" s="33">
        <v>5</v>
      </c>
      <c r="X142" s="33">
        <f>AVERAGE(Table2734[[#This Row],[4A Freedom to establish religious organizations]:[4B Autonomy of religious organizations]])</f>
        <v>3.75</v>
      </c>
      <c r="Y142" s="33">
        <v>7.5</v>
      </c>
      <c r="Z142" s="33">
        <v>5</v>
      </c>
      <c r="AA142" s="33">
        <v>7.5</v>
      </c>
      <c r="AB142" s="33">
        <v>7.5</v>
      </c>
      <c r="AC142" s="33">
        <v>5</v>
      </c>
      <c r="AD142" s="33">
        <f>AVERAGE(Table2734[[#This Row],[5Ci Political parties]:[5Ciii Educational, sporting and cultural organizations]])</f>
        <v>6.666666666666667</v>
      </c>
      <c r="AE142" s="33">
        <v>7.5</v>
      </c>
      <c r="AF142" s="33">
        <v>7.5</v>
      </c>
      <c r="AG142" s="33">
        <v>7.5</v>
      </c>
      <c r="AH142" s="33">
        <f>AVERAGE(Table2734[[#This Row],[5Di Political parties]:[5Diii Educational, sporting and cultural organizations5]])</f>
        <v>7.5</v>
      </c>
      <c r="AI142" s="33">
        <f t="shared" ref="AI142:AI151" si="48">AVERAGE(Y142:Z142,AD142,AH142)</f>
        <v>6.666666666666667</v>
      </c>
      <c r="AJ142" s="33">
        <v>0.63126534130300427</v>
      </c>
      <c r="AK142" s="34">
        <v>4</v>
      </c>
      <c r="AL142" s="34">
        <v>5.75</v>
      </c>
      <c r="AM142" s="34">
        <v>10</v>
      </c>
      <c r="AN142" s="34">
        <v>7.5</v>
      </c>
      <c r="AO142" s="34">
        <f>AVERAGE(Table2734[[#This Row],[6Di Access to foreign television (cable/ satellite)]:[6Dii Access to foreign newspapers]])</f>
        <v>8.75</v>
      </c>
      <c r="AP142" s="34">
        <v>5</v>
      </c>
      <c r="AQ142" s="33">
        <f t="shared" si="42"/>
        <v>4.8262530682606011</v>
      </c>
      <c r="AR142" s="33">
        <v>10</v>
      </c>
      <c r="AS142" s="33">
        <v>0</v>
      </c>
      <c r="AT142" s="33">
        <v>0</v>
      </c>
      <c r="AU142" s="33">
        <f t="shared" si="47"/>
        <v>0</v>
      </c>
      <c r="AV142" s="33">
        <f t="shared" si="43"/>
        <v>5</v>
      </c>
      <c r="AW142" s="35">
        <f>AVERAGE(Table2734[[#This Row],[RULE OF LAW]],Table2734[[#This Row],[SECURITY &amp; SAFETY]],Table2734[[#This Row],[PERSONAL FREEDOM (minus S&amp;S and RoL)]],Table2734[[#This Row],[PERSONAL FREEDOM (minus S&amp;S and RoL)]])</f>
        <v>5.887765588013016</v>
      </c>
      <c r="AX142" s="36">
        <v>6.59</v>
      </c>
      <c r="AY142" s="37">
        <f>AVERAGE(Table2734[[#This Row],[PERSONAL FREEDOM]:[ECONOMIC FREEDOM]])</f>
        <v>6.2388827940065079</v>
      </c>
      <c r="AZ142" s="38">
        <f t="shared" si="44"/>
        <v>119</v>
      </c>
      <c r="BA142" s="20">
        <f t="shared" si="45"/>
        <v>6.24</v>
      </c>
      <c r="BB142" s="35">
        <f>Table2734[[#This Row],[1 Rule of Law]]</f>
        <v>5.2</v>
      </c>
      <c r="BC142" s="35">
        <f>Table2734[[#This Row],[2 Security &amp; Safety]]</f>
        <v>8.2538944580811595</v>
      </c>
      <c r="BD142" s="35">
        <f t="shared" si="46"/>
        <v>5.0485839469854543</v>
      </c>
    </row>
    <row r="143" spans="1:56" ht="15" customHeight="1" x14ac:dyDescent="0.2">
      <c r="A143" s="32" t="s">
        <v>120</v>
      </c>
      <c r="B143" s="33">
        <v>4.8</v>
      </c>
      <c r="C143" s="33">
        <v>5.5175251780547461</v>
      </c>
      <c r="D143" s="33">
        <v>4.1950737665552937</v>
      </c>
      <c r="E143" s="33">
        <v>4.8</v>
      </c>
      <c r="F143" s="33">
        <v>8.9599999999999991</v>
      </c>
      <c r="G143" s="33">
        <v>10</v>
      </c>
      <c r="H143" s="33">
        <v>7.2670354644899522</v>
      </c>
      <c r="I143" s="33">
        <v>2.5</v>
      </c>
      <c r="J143" s="33">
        <v>9.885936371639815</v>
      </c>
      <c r="K143" s="33">
        <v>9.6988720211291088</v>
      </c>
      <c r="L143" s="33">
        <f>AVERAGE(Table2734[[#This Row],[2Bi Disappearance]:[2Bv Terrorism Injured ]])</f>
        <v>7.8703687714517745</v>
      </c>
      <c r="M143" s="33">
        <v>9.5</v>
      </c>
      <c r="N143" s="33">
        <v>10</v>
      </c>
      <c r="O143" s="34">
        <v>10</v>
      </c>
      <c r="P143" s="34">
        <f>AVERAGE(Table2734[[#This Row],[2Ci Female Genital Mutilation]:[2Ciii Equal Inheritance Rights]])</f>
        <v>9.8333333333333339</v>
      </c>
      <c r="Q143" s="33">
        <f t="shared" si="40"/>
        <v>8.8879007015950364</v>
      </c>
      <c r="R143" s="33">
        <v>10</v>
      </c>
      <c r="S143" s="33">
        <v>10</v>
      </c>
      <c r="T143" s="33">
        <v>10</v>
      </c>
      <c r="U143" s="33">
        <f t="shared" si="41"/>
        <v>10</v>
      </c>
      <c r="V143" s="33">
        <v>5</v>
      </c>
      <c r="W143" s="33">
        <v>5</v>
      </c>
      <c r="X143" s="33">
        <f>AVERAGE(Table2734[[#This Row],[4A Freedom to establish religious organizations]:[4B Autonomy of religious organizations]])</f>
        <v>5</v>
      </c>
      <c r="Y143" s="33">
        <v>7.5</v>
      </c>
      <c r="Z143" s="33">
        <v>7.5</v>
      </c>
      <c r="AA143" s="33">
        <v>5</v>
      </c>
      <c r="AB143" s="33">
        <v>7.5</v>
      </c>
      <c r="AC143" s="33">
        <v>5</v>
      </c>
      <c r="AD143" s="33">
        <f>AVERAGE(Table2734[[#This Row],[5Ci Political parties]:[5Ciii Educational, sporting and cultural organizations]])</f>
        <v>5.833333333333333</v>
      </c>
      <c r="AE143" s="33">
        <v>7.5</v>
      </c>
      <c r="AF143" s="33">
        <v>7.5</v>
      </c>
      <c r="AG143" s="33">
        <v>7.5</v>
      </c>
      <c r="AH143" s="33">
        <f>AVERAGE(Table2734[[#This Row],[5Di Political parties]:[5Diii Educational, sporting and cultural organizations5]])</f>
        <v>7.5</v>
      </c>
      <c r="AI143" s="33">
        <f t="shared" si="48"/>
        <v>7.083333333333333</v>
      </c>
      <c r="AJ143" s="33">
        <v>10</v>
      </c>
      <c r="AK143" s="34">
        <v>2.6666666666666665</v>
      </c>
      <c r="AL143" s="34">
        <v>4.5</v>
      </c>
      <c r="AM143" s="34">
        <v>10</v>
      </c>
      <c r="AN143" s="34">
        <v>10</v>
      </c>
      <c r="AO143" s="34">
        <f>AVERAGE(Table2734[[#This Row],[6Di Access to foreign television (cable/ satellite)]:[6Dii Access to foreign newspapers]])</f>
        <v>10</v>
      </c>
      <c r="AP143" s="34">
        <v>5</v>
      </c>
      <c r="AQ143" s="33">
        <f t="shared" si="42"/>
        <v>6.4333333333333327</v>
      </c>
      <c r="AR143" s="33">
        <v>10</v>
      </c>
      <c r="AS143" s="33">
        <v>10</v>
      </c>
      <c r="AT143" s="33">
        <v>10</v>
      </c>
      <c r="AU143" s="33">
        <f t="shared" si="47"/>
        <v>10</v>
      </c>
      <c r="AV143" s="33">
        <f t="shared" si="43"/>
        <v>10</v>
      </c>
      <c r="AW143" s="35">
        <f>AVERAGE(Table2734[[#This Row],[RULE OF LAW]],Table2734[[#This Row],[SECURITY &amp; SAFETY]],Table2734[[#This Row],[PERSONAL FREEDOM (minus S&amp;S and RoL)]],Table2734[[#This Row],[PERSONAL FREEDOM (minus S&amp;S and RoL)]])</f>
        <v>7.2736418420654259</v>
      </c>
      <c r="AX143" s="36">
        <v>7.07</v>
      </c>
      <c r="AY143" s="37">
        <f>AVERAGE(Table2734[[#This Row],[PERSONAL FREEDOM]:[ECONOMIC FREEDOM]])</f>
        <v>7.1718209210327135</v>
      </c>
      <c r="AZ143" s="38">
        <f t="shared" si="44"/>
        <v>60</v>
      </c>
      <c r="BA143" s="20">
        <f t="shared" si="45"/>
        <v>7.17</v>
      </c>
      <c r="BB143" s="35">
        <f>Table2734[[#This Row],[1 Rule of Law]]</f>
        <v>4.8</v>
      </c>
      <c r="BC143" s="35">
        <f>Table2734[[#This Row],[2 Security &amp; Safety]]</f>
        <v>8.8879007015950364</v>
      </c>
      <c r="BD143" s="35">
        <f t="shared" si="46"/>
        <v>7.7033333333333331</v>
      </c>
    </row>
    <row r="144" spans="1:56" ht="15" customHeight="1" x14ac:dyDescent="0.2">
      <c r="A144" s="32" t="s">
        <v>145</v>
      </c>
      <c r="B144" s="33">
        <v>2.7333333333333338</v>
      </c>
      <c r="C144" s="33">
        <v>5.1281219016575106</v>
      </c>
      <c r="D144" s="33">
        <v>4.3085187284066206</v>
      </c>
      <c r="E144" s="33">
        <v>4.0999999999999996</v>
      </c>
      <c r="F144" s="33">
        <v>5.7200000000000006</v>
      </c>
      <c r="G144" s="33">
        <v>5</v>
      </c>
      <c r="H144" s="33">
        <v>8.7007345079755556</v>
      </c>
      <c r="I144" s="33">
        <v>5</v>
      </c>
      <c r="J144" s="33">
        <v>10</v>
      </c>
      <c r="K144" s="33">
        <v>10</v>
      </c>
      <c r="L144" s="33">
        <f>AVERAGE(Table2734[[#This Row],[2Bi Disappearance]:[2Bv Terrorism Injured ]])</f>
        <v>7.7401469015951108</v>
      </c>
      <c r="M144" s="33">
        <v>9.9</v>
      </c>
      <c r="N144" s="33">
        <v>10</v>
      </c>
      <c r="O144" s="34">
        <v>0</v>
      </c>
      <c r="P144" s="34">
        <f>AVERAGE(Table2734[[#This Row],[2Ci Female Genital Mutilation]:[2Ciii Equal Inheritance Rights]])</f>
        <v>6.6333333333333329</v>
      </c>
      <c r="Q144" s="33">
        <f t="shared" si="40"/>
        <v>6.6978267449761475</v>
      </c>
      <c r="R144" s="33">
        <v>10</v>
      </c>
      <c r="S144" s="33">
        <v>10</v>
      </c>
      <c r="T144" s="33">
        <v>5</v>
      </c>
      <c r="U144" s="33">
        <f t="shared" si="41"/>
        <v>8.3333333333333339</v>
      </c>
      <c r="V144" s="33">
        <v>7.5</v>
      </c>
      <c r="W144" s="33">
        <v>5</v>
      </c>
      <c r="X144" s="33">
        <f>AVERAGE(Table2734[[#This Row],[4A Freedom to establish religious organizations]:[4B Autonomy of religious organizations]])</f>
        <v>6.25</v>
      </c>
      <c r="Y144" s="33">
        <v>5</v>
      </c>
      <c r="Z144" s="33">
        <v>5</v>
      </c>
      <c r="AA144" s="33">
        <v>5</v>
      </c>
      <c r="AB144" s="33">
        <v>5</v>
      </c>
      <c r="AC144" s="33">
        <v>7.5</v>
      </c>
      <c r="AD144" s="33">
        <f>AVERAGE(Table2734[[#This Row],[5Ci Political parties]:[5Ciii Educational, sporting and cultural organizations]])</f>
        <v>5.833333333333333</v>
      </c>
      <c r="AE144" s="33">
        <v>5</v>
      </c>
      <c r="AF144" s="33">
        <v>7.5</v>
      </c>
      <c r="AG144" s="33">
        <v>10</v>
      </c>
      <c r="AH144" s="33">
        <f>AVERAGE(Table2734[[#This Row],[5Di Political parties]:[5Diii Educational, sporting and cultural organizations5]])</f>
        <v>7.5</v>
      </c>
      <c r="AI144" s="33">
        <f t="shared" si="48"/>
        <v>5.833333333333333</v>
      </c>
      <c r="AJ144" s="33">
        <v>7.1548930831581501</v>
      </c>
      <c r="AK144" s="34">
        <v>3.6666666666666665</v>
      </c>
      <c r="AL144" s="34">
        <v>4</v>
      </c>
      <c r="AM144" s="34">
        <v>10</v>
      </c>
      <c r="AN144" s="34">
        <v>7.5</v>
      </c>
      <c r="AO144" s="34">
        <f>AVERAGE(Table2734[[#This Row],[6Di Access to foreign television (cable/ satellite)]:[6Dii Access to foreign newspapers]])</f>
        <v>8.75</v>
      </c>
      <c r="AP144" s="34">
        <v>7.5</v>
      </c>
      <c r="AQ144" s="33">
        <f t="shared" si="42"/>
        <v>6.2143119499649631</v>
      </c>
      <c r="AR144" s="33">
        <v>5</v>
      </c>
      <c r="AS144" s="33">
        <v>0</v>
      </c>
      <c r="AT144" s="33">
        <v>0</v>
      </c>
      <c r="AU144" s="33">
        <f t="shared" si="47"/>
        <v>0</v>
      </c>
      <c r="AV144" s="33">
        <f t="shared" si="43"/>
        <v>2.5</v>
      </c>
      <c r="AW144" s="35">
        <f>AVERAGE(Table2734[[#This Row],[RULE OF LAW]],Table2734[[#This Row],[SECURITY &amp; SAFETY]],Table2734[[#This Row],[PERSONAL FREEDOM (minus S&amp;S and RoL)]],Table2734[[#This Row],[PERSONAL FREEDOM (minus S&amp;S and RoL)]])</f>
        <v>5.6125545479071999</v>
      </c>
      <c r="AX144" s="36">
        <v>7.14</v>
      </c>
      <c r="AY144" s="37">
        <f>AVERAGE(Table2734[[#This Row],[PERSONAL FREEDOM]:[ECONOMIC FREEDOM]])</f>
        <v>6.3762772739535993</v>
      </c>
      <c r="AZ144" s="38">
        <f t="shared" si="44"/>
        <v>112</v>
      </c>
      <c r="BA144" s="20">
        <f t="shared" si="45"/>
        <v>6.38</v>
      </c>
      <c r="BB144" s="35">
        <f>Table2734[[#This Row],[1 Rule of Law]]</f>
        <v>4.0999999999999996</v>
      </c>
      <c r="BC144" s="35">
        <f>Table2734[[#This Row],[2 Security &amp; Safety]]</f>
        <v>6.6978267449761475</v>
      </c>
      <c r="BD144" s="35">
        <f t="shared" si="46"/>
        <v>5.8261957233263262</v>
      </c>
    </row>
    <row r="145" spans="1:56" ht="15" customHeight="1" x14ac:dyDescent="0.2">
      <c r="A145" s="32" t="s">
        <v>134</v>
      </c>
      <c r="B145" s="33">
        <v>5.0999999999999996</v>
      </c>
      <c r="C145" s="33">
        <v>5.1852539745015598</v>
      </c>
      <c r="D145" s="33">
        <v>3.9324416274660572</v>
      </c>
      <c r="E145" s="33">
        <v>4.6999999999999993</v>
      </c>
      <c r="F145" s="33">
        <v>8.2799999999999994</v>
      </c>
      <c r="G145" s="33">
        <v>10</v>
      </c>
      <c r="H145" s="33">
        <v>10</v>
      </c>
      <c r="I145" s="33">
        <v>7.5</v>
      </c>
      <c r="J145" s="33">
        <v>10</v>
      </c>
      <c r="K145" s="33">
        <v>10</v>
      </c>
      <c r="L145" s="33">
        <f>AVERAGE(Table2734[[#This Row],[2Bi Disappearance]:[2Bv Terrorism Injured ]])</f>
        <v>9.5</v>
      </c>
      <c r="M145" s="33">
        <v>10</v>
      </c>
      <c r="N145" s="33">
        <v>10</v>
      </c>
      <c r="O145" s="34">
        <v>10</v>
      </c>
      <c r="P145" s="34">
        <f>AVERAGE(Table2734[[#This Row],[2Ci Female Genital Mutilation]:[2Ciii Equal Inheritance Rights]])</f>
        <v>10</v>
      </c>
      <c r="Q145" s="33">
        <f t="shared" si="40"/>
        <v>9.26</v>
      </c>
      <c r="R145" s="33">
        <v>10</v>
      </c>
      <c r="S145" s="33">
        <v>10</v>
      </c>
      <c r="T145" s="33">
        <v>10</v>
      </c>
      <c r="U145" s="33">
        <f t="shared" si="41"/>
        <v>10</v>
      </c>
      <c r="V145" s="33">
        <v>7.5</v>
      </c>
      <c r="W145" s="33">
        <v>7.5</v>
      </c>
      <c r="X145" s="33">
        <f>AVERAGE(Table2734[[#This Row],[4A Freedom to establish religious organizations]:[4B Autonomy of religious organizations]])</f>
        <v>7.5</v>
      </c>
      <c r="Y145" s="33">
        <v>7.5</v>
      </c>
      <c r="Z145" s="33">
        <v>7.5</v>
      </c>
      <c r="AA145" s="33">
        <v>5</v>
      </c>
      <c r="AB145" s="33">
        <v>7.5</v>
      </c>
      <c r="AC145" s="33">
        <v>7.5</v>
      </c>
      <c r="AD145" s="33">
        <f>AVERAGE(Table2734[[#This Row],[5Ci Political parties]:[5Ciii Educational, sporting and cultural organizations]])</f>
        <v>6.666666666666667</v>
      </c>
      <c r="AE145" s="33">
        <v>5</v>
      </c>
      <c r="AF145" s="33">
        <v>7.5</v>
      </c>
      <c r="AG145" s="33">
        <v>7.5</v>
      </c>
      <c r="AH145" s="33">
        <f>AVERAGE(Table2734[[#This Row],[5Di Political parties]:[5Diii Educational, sporting and cultural organizations5]])</f>
        <v>6.666666666666667</v>
      </c>
      <c r="AI145" s="33">
        <f t="shared" si="48"/>
        <v>7.0833333333333339</v>
      </c>
      <c r="AJ145" s="33">
        <v>10</v>
      </c>
      <c r="AK145" s="34">
        <v>4</v>
      </c>
      <c r="AL145" s="34">
        <v>4.75</v>
      </c>
      <c r="AM145" s="34">
        <v>10</v>
      </c>
      <c r="AN145" s="34">
        <v>5</v>
      </c>
      <c r="AO145" s="34">
        <f>AVERAGE(Table2734[[#This Row],[6Di Access to foreign television (cable/ satellite)]:[6Dii Access to foreign newspapers]])</f>
        <v>7.5</v>
      </c>
      <c r="AP145" s="34">
        <v>10</v>
      </c>
      <c r="AQ145" s="33">
        <f t="shared" si="42"/>
        <v>7.25</v>
      </c>
      <c r="AR145" s="33">
        <v>10</v>
      </c>
      <c r="AS145" s="33">
        <v>10</v>
      </c>
      <c r="AT145" s="33">
        <v>10</v>
      </c>
      <c r="AU145" s="33">
        <f t="shared" si="47"/>
        <v>10</v>
      </c>
      <c r="AV145" s="33">
        <f t="shared" si="43"/>
        <v>10</v>
      </c>
      <c r="AW145" s="35">
        <f>AVERAGE(Table2734[[#This Row],[RULE OF LAW]],Table2734[[#This Row],[SECURITY &amp; SAFETY]],Table2734[[#This Row],[PERSONAL FREEDOM (minus S&amp;S and RoL)]],Table2734[[#This Row],[PERSONAL FREEDOM (minus S&amp;S and RoL)]])</f>
        <v>7.6733333333333338</v>
      </c>
      <c r="AX145" s="36">
        <v>6.19</v>
      </c>
      <c r="AY145" s="37">
        <f>AVERAGE(Table2734[[#This Row],[PERSONAL FREEDOM]:[ECONOMIC FREEDOM]])</f>
        <v>6.9316666666666666</v>
      </c>
      <c r="AZ145" s="38">
        <f t="shared" si="44"/>
        <v>76</v>
      </c>
      <c r="BA145" s="20">
        <f t="shared" si="45"/>
        <v>6.93</v>
      </c>
      <c r="BB145" s="35">
        <f>Table2734[[#This Row],[1 Rule of Law]]</f>
        <v>4.6999999999999993</v>
      </c>
      <c r="BC145" s="35">
        <f>Table2734[[#This Row],[2 Security &amp; Safety]]</f>
        <v>9.26</v>
      </c>
      <c r="BD145" s="35">
        <f t="shared" si="46"/>
        <v>8.3666666666666671</v>
      </c>
    </row>
    <row r="146" spans="1:56" ht="15" customHeight="1" x14ac:dyDescent="0.2">
      <c r="A146" s="32" t="s">
        <v>185</v>
      </c>
      <c r="B146" s="33">
        <v>6.0666666666666664</v>
      </c>
      <c r="C146" s="33">
        <v>6.0370913245989186</v>
      </c>
      <c r="D146" s="33">
        <v>7.4864907726987084</v>
      </c>
      <c r="E146" s="33">
        <v>6.5</v>
      </c>
      <c r="F146" s="33">
        <v>8.9599999999999991</v>
      </c>
      <c r="G146" s="33">
        <v>10</v>
      </c>
      <c r="H146" s="33">
        <v>10</v>
      </c>
      <c r="I146" s="33">
        <v>10</v>
      </c>
      <c r="J146" s="33">
        <v>10</v>
      </c>
      <c r="K146" s="33">
        <v>10</v>
      </c>
      <c r="L146" s="33">
        <f>AVERAGE(Table2734[[#This Row],[2Bi Disappearance]:[2Bv Terrorism Injured ]])</f>
        <v>10</v>
      </c>
      <c r="M146" s="33" t="s">
        <v>49</v>
      </c>
      <c r="N146" s="33">
        <v>5</v>
      </c>
      <c r="O146" s="34">
        <v>0</v>
      </c>
      <c r="P146" s="34">
        <f>AVERAGE(Table2734[[#This Row],[2Ci Female Genital Mutilation]:[2Ciii Equal Inheritance Rights]])</f>
        <v>2.5</v>
      </c>
      <c r="Q146" s="33">
        <f t="shared" si="40"/>
        <v>7.1533333333333333</v>
      </c>
      <c r="R146" s="33">
        <v>5</v>
      </c>
      <c r="S146" s="33">
        <v>0</v>
      </c>
      <c r="T146" s="33">
        <v>0</v>
      </c>
      <c r="U146" s="33">
        <f t="shared" si="41"/>
        <v>1.6666666666666667</v>
      </c>
      <c r="V146" s="33">
        <v>0</v>
      </c>
      <c r="W146" s="33">
        <v>5</v>
      </c>
      <c r="X146" s="33">
        <f>AVERAGE(Table2734[[#This Row],[4A Freedom to establish religious organizations]:[4B Autonomy of religious organizations]])</f>
        <v>2.5</v>
      </c>
      <c r="Y146" s="33">
        <v>0</v>
      </c>
      <c r="Z146" s="33">
        <v>0</v>
      </c>
      <c r="AA146" s="33">
        <v>0</v>
      </c>
      <c r="AB146" s="33">
        <v>0</v>
      </c>
      <c r="AC146" s="33">
        <v>5</v>
      </c>
      <c r="AD146" s="33">
        <f>AVERAGE(Table2734[[#This Row],[5Ci Political parties]:[5Ciii Educational, sporting and cultural organizations]])</f>
        <v>1.6666666666666667</v>
      </c>
      <c r="AE146" s="33">
        <v>0</v>
      </c>
      <c r="AF146" s="33">
        <v>0</v>
      </c>
      <c r="AG146" s="33">
        <v>2.5</v>
      </c>
      <c r="AH146" s="33">
        <f>AVERAGE(Table2734[[#This Row],[5Di Political parties]:[5Diii Educational, sporting and cultural organizations5]])</f>
        <v>0.83333333333333337</v>
      </c>
      <c r="AI146" s="33">
        <f t="shared" si="48"/>
        <v>0.625</v>
      </c>
      <c r="AJ146" s="33">
        <v>10</v>
      </c>
      <c r="AK146" s="34">
        <v>2</v>
      </c>
      <c r="AL146" s="34">
        <v>3.75</v>
      </c>
      <c r="AM146" s="34">
        <v>5</v>
      </c>
      <c r="AN146" s="34">
        <v>7.5</v>
      </c>
      <c r="AO146" s="34">
        <f>AVERAGE(Table2734[[#This Row],[6Di Access to foreign television (cable/ satellite)]:[6Dii Access to foreign newspapers]])</f>
        <v>6.25</v>
      </c>
      <c r="AP146" s="34">
        <v>2.5</v>
      </c>
      <c r="AQ146" s="33">
        <f t="shared" si="42"/>
        <v>4.9000000000000004</v>
      </c>
      <c r="AR146" s="33">
        <v>0</v>
      </c>
      <c r="AS146" s="33">
        <v>0</v>
      </c>
      <c r="AT146" s="33">
        <v>0</v>
      </c>
      <c r="AU146" s="33">
        <f t="shared" si="47"/>
        <v>0</v>
      </c>
      <c r="AV146" s="33">
        <f t="shared" si="43"/>
        <v>0</v>
      </c>
      <c r="AW146" s="35">
        <f>AVERAGE(Table2734[[#This Row],[RULE OF LAW]],Table2734[[#This Row],[SECURITY &amp; SAFETY]],Table2734[[#This Row],[PERSONAL FREEDOM (minus S&amp;S and RoL)]],Table2734[[#This Row],[PERSONAL FREEDOM (minus S&amp;S and RoL)]])</f>
        <v>4.3824999999999994</v>
      </c>
      <c r="AX146" s="36">
        <v>8.06</v>
      </c>
      <c r="AY146" s="37">
        <f>AVERAGE(Table2734[[#This Row],[PERSONAL FREEDOM]:[ECONOMIC FREEDOM]])</f>
        <v>6.2212499999999995</v>
      </c>
      <c r="AZ146" s="38">
        <f t="shared" si="44"/>
        <v>120</v>
      </c>
      <c r="BA146" s="20">
        <f t="shared" si="45"/>
        <v>6.22</v>
      </c>
      <c r="BB146" s="35">
        <f>Table2734[[#This Row],[1 Rule of Law]]</f>
        <v>6.5</v>
      </c>
      <c r="BC146" s="35">
        <f>Table2734[[#This Row],[2 Security &amp; Safety]]</f>
        <v>7.1533333333333333</v>
      </c>
      <c r="BD146" s="35">
        <f t="shared" si="46"/>
        <v>1.9383333333333332</v>
      </c>
    </row>
    <row r="147" spans="1:56" ht="15" customHeight="1" x14ac:dyDescent="0.2">
      <c r="A147" s="32" t="s">
        <v>54</v>
      </c>
      <c r="B147" s="33">
        <v>8.3000000000000007</v>
      </c>
      <c r="C147" s="33">
        <v>7.2354657398026054</v>
      </c>
      <c r="D147" s="33">
        <v>7.5467761711068135</v>
      </c>
      <c r="E147" s="33">
        <v>7.7</v>
      </c>
      <c r="F147" s="33">
        <v>9.6</v>
      </c>
      <c r="G147" s="33">
        <v>10</v>
      </c>
      <c r="H147" s="33">
        <v>10</v>
      </c>
      <c r="I147" s="33">
        <v>10</v>
      </c>
      <c r="J147" s="33">
        <v>10</v>
      </c>
      <c r="K147" s="33">
        <v>10</v>
      </c>
      <c r="L147" s="33">
        <f>AVERAGE(Table2734[[#This Row],[2Bi Disappearance]:[2Bv Terrorism Injured ]])</f>
        <v>10</v>
      </c>
      <c r="M147" s="33">
        <v>9.5</v>
      </c>
      <c r="N147" s="33">
        <v>10</v>
      </c>
      <c r="O147" s="34">
        <v>10</v>
      </c>
      <c r="P147" s="34">
        <f>AVERAGE(Table2734[[#This Row],[2Ci Female Genital Mutilation]:[2Ciii Equal Inheritance Rights]])</f>
        <v>9.8333333333333339</v>
      </c>
      <c r="Q147" s="33">
        <f t="shared" si="40"/>
        <v>9.8111111111111118</v>
      </c>
      <c r="R147" s="33">
        <v>10</v>
      </c>
      <c r="S147" s="33">
        <v>10</v>
      </c>
      <c r="T147" s="33">
        <v>10</v>
      </c>
      <c r="U147" s="33">
        <f t="shared" si="41"/>
        <v>10</v>
      </c>
      <c r="V147" s="33">
        <v>10</v>
      </c>
      <c r="W147" s="33">
        <v>10</v>
      </c>
      <c r="X147" s="33">
        <f>AVERAGE(Table2734[[#This Row],[4A Freedom to establish religious organizations]:[4B Autonomy of religious organizations]])</f>
        <v>10</v>
      </c>
      <c r="Y147" s="33">
        <v>10</v>
      </c>
      <c r="Z147" s="33">
        <v>10</v>
      </c>
      <c r="AA147" s="33">
        <v>10</v>
      </c>
      <c r="AB147" s="33">
        <v>10</v>
      </c>
      <c r="AC147" s="33">
        <v>10</v>
      </c>
      <c r="AD147" s="33">
        <f>AVERAGE(Table2734[[#This Row],[5Ci Political parties]:[5Ciii Educational, sporting and cultural organizations]])</f>
        <v>10</v>
      </c>
      <c r="AE147" s="33">
        <v>10</v>
      </c>
      <c r="AF147" s="33">
        <v>10</v>
      </c>
      <c r="AG147" s="33">
        <v>10</v>
      </c>
      <c r="AH147" s="33">
        <f>AVERAGE(Table2734[[#This Row],[5Di Political parties]:[5Diii Educational, sporting and cultural organizations5]])</f>
        <v>10</v>
      </c>
      <c r="AI147" s="33">
        <f t="shared" si="48"/>
        <v>10</v>
      </c>
      <c r="AJ147" s="33">
        <v>10</v>
      </c>
      <c r="AK147" s="34">
        <v>7.666666666666667</v>
      </c>
      <c r="AL147" s="34">
        <v>7.75</v>
      </c>
      <c r="AM147" s="34">
        <v>10</v>
      </c>
      <c r="AN147" s="34">
        <v>10</v>
      </c>
      <c r="AO147" s="34">
        <f>AVERAGE(Table2734[[#This Row],[6Di Access to foreign television (cable/ satellite)]:[6Dii Access to foreign newspapers]])</f>
        <v>10</v>
      </c>
      <c r="AP147" s="34">
        <v>10</v>
      </c>
      <c r="AQ147" s="33">
        <f t="shared" si="42"/>
        <v>9.0833333333333339</v>
      </c>
      <c r="AR147" s="33">
        <v>10</v>
      </c>
      <c r="AS147" s="33">
        <v>10</v>
      </c>
      <c r="AT147" s="33">
        <v>10</v>
      </c>
      <c r="AU147" s="33">
        <f t="shared" si="47"/>
        <v>10</v>
      </c>
      <c r="AV147" s="33">
        <f t="shared" si="43"/>
        <v>10</v>
      </c>
      <c r="AW147" s="35">
        <f>AVERAGE(Table2734[[#This Row],[RULE OF LAW]],Table2734[[#This Row],[SECURITY &amp; SAFETY]],Table2734[[#This Row],[PERSONAL FREEDOM (minus S&amp;S and RoL)]],Table2734[[#This Row],[PERSONAL FREEDOM (minus S&amp;S and RoL)]])</f>
        <v>9.2861111111111114</v>
      </c>
      <c r="AX147" s="36">
        <v>7.81</v>
      </c>
      <c r="AY147" s="37">
        <f>AVERAGE(Table2734[[#This Row],[PERSONAL FREEDOM]:[ECONOMIC FREEDOM]])</f>
        <v>8.5480555555555551</v>
      </c>
      <c r="AZ147" s="38">
        <f t="shared" si="44"/>
        <v>8</v>
      </c>
      <c r="BA147" s="20">
        <f t="shared" si="45"/>
        <v>8.5500000000000007</v>
      </c>
      <c r="BB147" s="35">
        <f>Table2734[[#This Row],[1 Rule of Law]]</f>
        <v>7.7</v>
      </c>
      <c r="BC147" s="35">
        <f>Table2734[[#This Row],[2 Security &amp; Safety]]</f>
        <v>9.8111111111111118</v>
      </c>
      <c r="BD147" s="35">
        <f t="shared" si="46"/>
        <v>9.8166666666666664</v>
      </c>
    </row>
    <row r="148" spans="1:56" ht="15" customHeight="1" x14ac:dyDescent="0.2">
      <c r="A148" s="32" t="s">
        <v>69</v>
      </c>
      <c r="B148" s="33">
        <v>7.2666666666666657</v>
      </c>
      <c r="C148" s="33">
        <v>6.5321267037266226</v>
      </c>
      <c r="D148" s="33">
        <v>6.5387777076705014</v>
      </c>
      <c r="E148" s="33">
        <v>6.8000000000000007</v>
      </c>
      <c r="F148" s="33">
        <v>8.120000000000001</v>
      </c>
      <c r="G148" s="33">
        <v>10</v>
      </c>
      <c r="H148" s="33">
        <v>9.7967400197274284</v>
      </c>
      <c r="I148" s="33">
        <v>10</v>
      </c>
      <c r="J148" s="33">
        <v>9.9989302106301441</v>
      </c>
      <c r="K148" s="33">
        <v>9.9987162527561733</v>
      </c>
      <c r="L148" s="33">
        <f>AVERAGE(Table2734[[#This Row],[2Bi Disappearance]:[2Bv Terrorism Injured ]])</f>
        <v>9.9588772966227488</v>
      </c>
      <c r="M148" s="33">
        <v>9.5</v>
      </c>
      <c r="N148" s="33">
        <v>10</v>
      </c>
      <c r="O148" s="34">
        <v>10</v>
      </c>
      <c r="P148" s="34">
        <f>AVERAGE(Table2734[[#This Row],[2Ci Female Genital Mutilation]:[2Ciii Equal Inheritance Rights]])</f>
        <v>9.8333333333333339</v>
      </c>
      <c r="Q148" s="33">
        <f t="shared" si="40"/>
        <v>9.3040702099853618</v>
      </c>
      <c r="R148" s="33">
        <v>5</v>
      </c>
      <c r="S148" s="33">
        <v>10</v>
      </c>
      <c r="T148" s="33">
        <v>10</v>
      </c>
      <c r="U148" s="33">
        <f t="shared" si="41"/>
        <v>8.3333333333333339</v>
      </c>
      <c r="V148" s="33">
        <v>10</v>
      </c>
      <c r="W148" s="33">
        <v>10</v>
      </c>
      <c r="X148" s="33">
        <f>AVERAGE(Table2734[[#This Row],[4A Freedom to establish religious organizations]:[4B Autonomy of religious organizations]])</f>
        <v>10</v>
      </c>
      <c r="Y148" s="33">
        <v>10</v>
      </c>
      <c r="Z148" s="33">
        <v>10</v>
      </c>
      <c r="AA148" s="33">
        <v>10</v>
      </c>
      <c r="AB148" s="33">
        <v>10</v>
      </c>
      <c r="AC148" s="33">
        <v>10</v>
      </c>
      <c r="AD148" s="33">
        <f>AVERAGE(Table2734[[#This Row],[5Ci Political parties]:[5Ciii Educational, sporting and cultural organizations]])</f>
        <v>10</v>
      </c>
      <c r="AE148" s="33">
        <v>10</v>
      </c>
      <c r="AF148" s="33">
        <v>10</v>
      </c>
      <c r="AG148" s="33">
        <v>10</v>
      </c>
      <c r="AH148" s="33">
        <f>AVERAGE(Table2734[[#This Row],[5Di Political parties]:[5Diii Educational, sporting and cultural organizations5]])</f>
        <v>10</v>
      </c>
      <c r="AI148" s="33">
        <f t="shared" si="48"/>
        <v>10</v>
      </c>
      <c r="AJ148" s="33">
        <v>10</v>
      </c>
      <c r="AK148" s="34">
        <v>9</v>
      </c>
      <c r="AL148" s="34">
        <v>7.5</v>
      </c>
      <c r="AM148" s="34">
        <v>10</v>
      </c>
      <c r="AN148" s="34">
        <v>10</v>
      </c>
      <c r="AO148" s="34">
        <f>AVERAGE(Table2734[[#This Row],[6Di Access to foreign television (cable/ satellite)]:[6Dii Access to foreign newspapers]])</f>
        <v>10</v>
      </c>
      <c r="AP148" s="34">
        <v>10</v>
      </c>
      <c r="AQ148" s="33">
        <f t="shared" si="42"/>
        <v>9.3000000000000007</v>
      </c>
      <c r="AR148" s="33">
        <v>10</v>
      </c>
      <c r="AS148" s="33">
        <v>10</v>
      </c>
      <c r="AT148" s="33">
        <v>10</v>
      </c>
      <c r="AU148" s="33">
        <f t="shared" si="47"/>
        <v>10</v>
      </c>
      <c r="AV148" s="33">
        <f t="shared" si="43"/>
        <v>10</v>
      </c>
      <c r="AW148" s="35">
        <f>AVERAGE(Table2734[[#This Row],[RULE OF LAW]],Table2734[[#This Row],[SECURITY &amp; SAFETY]],Table2734[[#This Row],[PERSONAL FREEDOM (minus S&amp;S and RoL)]],Table2734[[#This Row],[PERSONAL FREEDOM (minus S&amp;S and RoL)]])</f>
        <v>8.7893508858296734</v>
      </c>
      <c r="AX148" s="36">
        <v>7.7</v>
      </c>
      <c r="AY148" s="37">
        <f>AVERAGE(Table2734[[#This Row],[PERSONAL FREEDOM]:[ECONOMIC FREEDOM]])</f>
        <v>8.2446754429148363</v>
      </c>
      <c r="AZ148" s="38">
        <f t="shared" si="44"/>
        <v>20</v>
      </c>
      <c r="BA148" s="20">
        <f t="shared" si="45"/>
        <v>8.24</v>
      </c>
      <c r="BB148" s="35">
        <f>Table2734[[#This Row],[1 Rule of Law]]</f>
        <v>6.8000000000000007</v>
      </c>
      <c r="BC148" s="35">
        <f>Table2734[[#This Row],[2 Security &amp; Safety]]</f>
        <v>9.3040702099853618</v>
      </c>
      <c r="BD148" s="35">
        <f t="shared" si="46"/>
        <v>9.5266666666666673</v>
      </c>
    </row>
    <row r="149" spans="1:56" ht="15" customHeight="1" x14ac:dyDescent="0.2">
      <c r="A149" s="32" t="s">
        <v>83</v>
      </c>
      <c r="B149" s="33">
        <v>7.033333333333335</v>
      </c>
      <c r="C149" s="33">
        <v>7.1408485274652289</v>
      </c>
      <c r="D149" s="33">
        <v>5.0352224399015615</v>
      </c>
      <c r="E149" s="33">
        <v>6.4</v>
      </c>
      <c r="F149" s="33">
        <v>7.6400000000000006</v>
      </c>
      <c r="G149" s="33">
        <v>10</v>
      </c>
      <c r="H149" s="33">
        <v>10</v>
      </c>
      <c r="I149" s="33">
        <v>10</v>
      </c>
      <c r="J149" s="33">
        <v>10</v>
      </c>
      <c r="K149" s="33">
        <v>10</v>
      </c>
      <c r="L149" s="33">
        <f>AVERAGE(Table2734[[#This Row],[2Bi Disappearance]:[2Bv Terrorism Injured ]])</f>
        <v>10</v>
      </c>
      <c r="M149" s="33">
        <v>10</v>
      </c>
      <c r="N149" s="33">
        <v>10</v>
      </c>
      <c r="O149" s="34">
        <v>10</v>
      </c>
      <c r="P149" s="34">
        <f>AVERAGE(Table2734[[#This Row],[2Ci Female Genital Mutilation]:[2Ciii Equal Inheritance Rights]])</f>
        <v>10</v>
      </c>
      <c r="Q149" s="33">
        <f t="shared" si="40"/>
        <v>9.2133333333333329</v>
      </c>
      <c r="R149" s="33">
        <v>10</v>
      </c>
      <c r="S149" s="33">
        <v>10</v>
      </c>
      <c r="T149" s="33">
        <v>10</v>
      </c>
      <c r="U149" s="33">
        <f t="shared" si="41"/>
        <v>10</v>
      </c>
      <c r="V149" s="33">
        <v>10</v>
      </c>
      <c r="W149" s="33">
        <v>10</v>
      </c>
      <c r="X149" s="33">
        <f>AVERAGE(Table2734[[#This Row],[4A Freedom to establish religious organizations]:[4B Autonomy of religious organizations]])</f>
        <v>10</v>
      </c>
      <c r="Y149" s="33">
        <v>10</v>
      </c>
      <c r="Z149" s="33">
        <v>10</v>
      </c>
      <c r="AA149" s="33">
        <v>7.5</v>
      </c>
      <c r="AB149" s="33">
        <v>7.5</v>
      </c>
      <c r="AC149" s="33">
        <v>7.5</v>
      </c>
      <c r="AD149" s="33">
        <f>AVERAGE(Table2734[[#This Row],[5Ci Political parties]:[5Ciii Educational, sporting and cultural organizations]])</f>
        <v>7.5</v>
      </c>
      <c r="AE149" s="33">
        <v>10</v>
      </c>
      <c r="AF149" s="33">
        <v>7.5</v>
      </c>
      <c r="AG149" s="33">
        <v>7.5</v>
      </c>
      <c r="AH149" s="33">
        <f>AVERAGE(Table2734[[#This Row],[5Di Political parties]:[5Diii Educational, sporting and cultural organizations5]])</f>
        <v>8.3333333333333339</v>
      </c>
      <c r="AI149" s="33">
        <f t="shared" si="48"/>
        <v>8.9583333333333339</v>
      </c>
      <c r="AJ149" s="33">
        <v>10</v>
      </c>
      <c r="AK149" s="34">
        <v>7.333333333333333</v>
      </c>
      <c r="AL149" s="34">
        <v>7.5</v>
      </c>
      <c r="AM149" s="34">
        <v>10</v>
      </c>
      <c r="AN149" s="34">
        <v>10</v>
      </c>
      <c r="AO149" s="34">
        <f>AVERAGE(Table2734[[#This Row],[6Di Access to foreign television (cable/ satellite)]:[6Dii Access to foreign newspapers]])</f>
        <v>10</v>
      </c>
      <c r="AP149" s="34">
        <v>10</v>
      </c>
      <c r="AQ149" s="33">
        <f t="shared" si="42"/>
        <v>8.966666666666665</v>
      </c>
      <c r="AR149" s="33">
        <v>10</v>
      </c>
      <c r="AS149" s="33">
        <v>10</v>
      </c>
      <c r="AT149" s="33">
        <v>10</v>
      </c>
      <c r="AU149" s="33">
        <f t="shared" si="47"/>
        <v>10</v>
      </c>
      <c r="AV149" s="33">
        <f t="shared" si="43"/>
        <v>10</v>
      </c>
      <c r="AW149" s="35">
        <f>AVERAGE(Table2734[[#This Row],[RULE OF LAW]],Table2734[[#This Row],[SECURITY &amp; SAFETY]],Table2734[[#This Row],[PERSONAL FREEDOM (minus S&amp;S and RoL)]],Table2734[[#This Row],[PERSONAL FREEDOM (minus S&amp;S and RoL)]])</f>
        <v>8.6958333333333329</v>
      </c>
      <c r="AX149" s="36">
        <v>7.37</v>
      </c>
      <c r="AY149" s="37">
        <f>AVERAGE(Table2734[[#This Row],[PERSONAL FREEDOM]:[ECONOMIC FREEDOM]])</f>
        <v>8.0329166666666669</v>
      </c>
      <c r="AZ149" s="38">
        <f t="shared" si="44"/>
        <v>34</v>
      </c>
      <c r="BA149" s="20">
        <f t="shared" si="45"/>
        <v>8.0299999999999994</v>
      </c>
      <c r="BB149" s="35">
        <f>Table2734[[#This Row],[1 Rule of Law]]</f>
        <v>6.4</v>
      </c>
      <c r="BC149" s="35">
        <f>Table2734[[#This Row],[2 Security &amp; Safety]]</f>
        <v>9.2133333333333329</v>
      </c>
      <c r="BD149" s="35">
        <f t="shared" si="46"/>
        <v>9.5849999999999991</v>
      </c>
    </row>
    <row r="150" spans="1:56" ht="15" customHeight="1" x14ac:dyDescent="0.2">
      <c r="A150" s="32" t="s">
        <v>195</v>
      </c>
      <c r="B150" s="33">
        <v>3.0000000000000004</v>
      </c>
      <c r="C150" s="33">
        <v>3.7816877846120978</v>
      </c>
      <c r="D150" s="33">
        <v>2.3692389617938301</v>
      </c>
      <c r="E150" s="33">
        <v>3.1</v>
      </c>
      <c r="F150" s="33">
        <v>0</v>
      </c>
      <c r="G150" s="33">
        <v>10</v>
      </c>
      <c r="H150" s="33">
        <v>10</v>
      </c>
      <c r="I150" s="33">
        <v>5</v>
      </c>
      <c r="J150" s="33">
        <v>10</v>
      </c>
      <c r="K150" s="33">
        <v>10</v>
      </c>
      <c r="L150" s="33">
        <f>AVERAGE(Table2734[[#This Row],[2Bi Disappearance]:[2Bv Terrorism Injured ]])</f>
        <v>9</v>
      </c>
      <c r="M150" s="33">
        <v>10</v>
      </c>
      <c r="N150" s="33">
        <v>10</v>
      </c>
      <c r="O150" s="34">
        <v>10</v>
      </c>
      <c r="P150" s="34">
        <f>AVERAGE(Table2734[[#This Row],[2Ci Female Genital Mutilation]:[2Ciii Equal Inheritance Rights]])</f>
        <v>10</v>
      </c>
      <c r="Q150" s="33">
        <f t="shared" si="40"/>
        <v>6.333333333333333</v>
      </c>
      <c r="R150" s="33">
        <v>10</v>
      </c>
      <c r="S150" s="33">
        <v>10</v>
      </c>
      <c r="T150" s="33">
        <v>10</v>
      </c>
      <c r="U150" s="33">
        <f t="shared" si="41"/>
        <v>10</v>
      </c>
      <c r="V150" s="33">
        <v>10</v>
      </c>
      <c r="W150" s="33">
        <v>7.5</v>
      </c>
      <c r="X150" s="33">
        <f>AVERAGE(Table2734[[#This Row],[4A Freedom to establish religious organizations]:[4B Autonomy of religious organizations]])</f>
        <v>8.75</v>
      </c>
      <c r="Y150" s="33">
        <v>10</v>
      </c>
      <c r="Z150" s="33">
        <v>10</v>
      </c>
      <c r="AA150" s="33">
        <v>10</v>
      </c>
      <c r="AB150" s="33">
        <v>5</v>
      </c>
      <c r="AC150" s="33">
        <v>5</v>
      </c>
      <c r="AD150" s="33">
        <f>AVERAGE(Table2734[[#This Row],[5Ci Political parties]:[5Ciii Educational, sporting and cultural organizations]])</f>
        <v>6.666666666666667</v>
      </c>
      <c r="AE150" s="33">
        <v>10</v>
      </c>
      <c r="AF150" s="33">
        <v>7.5</v>
      </c>
      <c r="AG150" s="33">
        <v>10</v>
      </c>
      <c r="AH150" s="33">
        <f>AVERAGE(Table2734[[#This Row],[5Di Political parties]:[5Diii Educational, sporting and cultural organizations5]])</f>
        <v>9.1666666666666661</v>
      </c>
      <c r="AI150" s="33">
        <f t="shared" si="48"/>
        <v>8.9583333333333339</v>
      </c>
      <c r="AJ150" s="33">
        <v>6.6102413084468541</v>
      </c>
      <c r="AK150" s="34">
        <v>1</v>
      </c>
      <c r="AL150" s="34">
        <v>2.75</v>
      </c>
      <c r="AM150" s="34">
        <v>10</v>
      </c>
      <c r="AN150" s="34">
        <v>10</v>
      </c>
      <c r="AO150" s="34">
        <f>AVERAGE(Table2734[[#This Row],[6Di Access to foreign television (cable/ satellite)]:[6Dii Access to foreign newspapers]])</f>
        <v>10</v>
      </c>
      <c r="AP150" s="34">
        <v>7.5</v>
      </c>
      <c r="AQ150" s="33">
        <f t="shared" si="42"/>
        <v>5.5720482616893703</v>
      </c>
      <c r="AR150" s="33">
        <v>10</v>
      </c>
      <c r="AS150" s="33">
        <v>10</v>
      </c>
      <c r="AT150" s="33">
        <v>10</v>
      </c>
      <c r="AU150" s="33">
        <f t="shared" si="47"/>
        <v>10</v>
      </c>
      <c r="AV150" s="33">
        <f t="shared" si="43"/>
        <v>10</v>
      </c>
      <c r="AW150" s="35">
        <f>AVERAGE(Table2734[[#This Row],[RULE OF LAW]],Table2734[[#This Row],[SECURITY &amp; SAFETY]],Table2734[[#This Row],[PERSONAL FREEDOM (minus S&amp;S and RoL)]],Table2734[[#This Row],[PERSONAL FREEDOM (minus S&amp;S and RoL)]])</f>
        <v>6.6863714928356037</v>
      </c>
      <c r="AX150" s="36">
        <v>3.96</v>
      </c>
      <c r="AY150" s="37">
        <f>AVERAGE(Table2734[[#This Row],[PERSONAL FREEDOM]:[ECONOMIC FREEDOM]])</f>
        <v>5.3231857464178018</v>
      </c>
      <c r="AZ150" s="38">
        <f t="shared" si="44"/>
        <v>143</v>
      </c>
      <c r="BA150" s="20">
        <f t="shared" si="45"/>
        <v>5.32</v>
      </c>
      <c r="BB150" s="35">
        <f>Table2734[[#This Row],[1 Rule of Law]]</f>
        <v>3.1</v>
      </c>
      <c r="BC150" s="35">
        <f>Table2734[[#This Row],[2 Security &amp; Safety]]</f>
        <v>6.333333333333333</v>
      </c>
      <c r="BD150" s="35">
        <f t="shared" si="46"/>
        <v>8.6560763190045407</v>
      </c>
    </row>
    <row r="151" spans="1:56" ht="15" customHeight="1" x14ac:dyDescent="0.2">
      <c r="A151" s="32" t="s">
        <v>182</v>
      </c>
      <c r="B151" s="33">
        <v>6.6666666666666661</v>
      </c>
      <c r="C151" s="33">
        <v>4.3491010938215195</v>
      </c>
      <c r="D151" s="33">
        <v>5.6948467516657946</v>
      </c>
      <c r="E151" s="33">
        <v>5.6000000000000005</v>
      </c>
      <c r="F151" s="33">
        <v>8.68</v>
      </c>
      <c r="G151" s="33">
        <v>10</v>
      </c>
      <c r="H151" s="33">
        <v>10</v>
      </c>
      <c r="I151" s="33">
        <v>10</v>
      </c>
      <c r="J151" s="33">
        <v>10</v>
      </c>
      <c r="K151" s="33">
        <v>10</v>
      </c>
      <c r="L151" s="33">
        <f>AVERAGE(Table2734[[#This Row],[2Bi Disappearance]:[2Bv Terrorism Injured ]])</f>
        <v>10</v>
      </c>
      <c r="M151" s="33">
        <v>10</v>
      </c>
      <c r="N151" s="33">
        <v>10</v>
      </c>
      <c r="O151" s="34">
        <v>5</v>
      </c>
      <c r="P151" s="34">
        <f>AVERAGE(Table2734[[#This Row],[2Ci Female Genital Mutilation]:[2Ciii Equal Inheritance Rights]])</f>
        <v>8.3333333333333339</v>
      </c>
      <c r="Q151" s="33">
        <f t="shared" si="40"/>
        <v>9.0044444444444451</v>
      </c>
      <c r="R151" s="33">
        <v>0</v>
      </c>
      <c r="S151" s="33">
        <v>5</v>
      </c>
      <c r="T151" s="33">
        <v>5</v>
      </c>
      <c r="U151" s="33">
        <f t="shared" si="41"/>
        <v>3.3333333333333335</v>
      </c>
      <c r="V151" s="33">
        <v>2.5</v>
      </c>
      <c r="W151" s="33">
        <v>2.5</v>
      </c>
      <c r="X151" s="33">
        <f>AVERAGE(Table2734[[#This Row],[4A Freedom to establish religious organizations]:[4B Autonomy of religious organizations]])</f>
        <v>2.5</v>
      </c>
      <c r="Y151" s="33">
        <v>2.5</v>
      </c>
      <c r="Z151" s="33">
        <v>2.5</v>
      </c>
      <c r="AA151" s="33">
        <v>7.5</v>
      </c>
      <c r="AB151" s="33">
        <v>2.5</v>
      </c>
      <c r="AC151" s="33">
        <v>2.5</v>
      </c>
      <c r="AD151" s="33">
        <f>AVERAGE(Table2734[[#This Row],[5Ci Political parties]:[5Ciii Educational, sporting and cultural organizations]])</f>
        <v>4.166666666666667</v>
      </c>
      <c r="AE151" s="33">
        <v>0</v>
      </c>
      <c r="AF151" s="33">
        <v>2.5</v>
      </c>
      <c r="AG151" s="33">
        <v>7.5</v>
      </c>
      <c r="AH151" s="33">
        <f>AVERAGE(Table2734[[#This Row],[5Di Political parties]:[5Diii Educational, sporting and cultural organizations5]])</f>
        <v>3.3333333333333335</v>
      </c>
      <c r="AI151" s="33">
        <f t="shared" si="48"/>
        <v>3.1250000000000004</v>
      </c>
      <c r="AJ151" s="33">
        <v>8.8615664845173043</v>
      </c>
      <c r="AK151" s="34">
        <v>0.66666666666666663</v>
      </c>
      <c r="AL151" s="34">
        <v>1.5</v>
      </c>
      <c r="AM151" s="34">
        <v>7.5</v>
      </c>
      <c r="AN151" s="34">
        <v>5</v>
      </c>
      <c r="AO151" s="34">
        <f>AVERAGE(Table2734[[#This Row],[6Di Access to foreign television (cable/ satellite)]:[6Dii Access to foreign newspapers]])</f>
        <v>6.25</v>
      </c>
      <c r="AP151" s="34">
        <v>2.5</v>
      </c>
      <c r="AQ151" s="33">
        <f t="shared" si="42"/>
        <v>3.9556466302367936</v>
      </c>
      <c r="AR151" s="33">
        <v>10</v>
      </c>
      <c r="AS151" s="33">
        <v>10</v>
      </c>
      <c r="AT151" s="33">
        <v>10</v>
      </c>
      <c r="AU151" s="33">
        <f t="shared" si="47"/>
        <v>10</v>
      </c>
      <c r="AV151" s="33">
        <f t="shared" si="43"/>
        <v>10</v>
      </c>
      <c r="AW151" s="35">
        <f>AVERAGE(Table2734[[#This Row],[RULE OF LAW]],Table2734[[#This Row],[SECURITY &amp; SAFETY]],Table2734[[#This Row],[PERSONAL FREEDOM (minus S&amp;S and RoL)]],Table2734[[#This Row],[PERSONAL FREEDOM (minus S&amp;S and RoL)]])</f>
        <v>5.9425091074681244</v>
      </c>
      <c r="AX151" s="36">
        <v>6.26</v>
      </c>
      <c r="AY151" s="37">
        <f>AVERAGE(Table2734[[#This Row],[PERSONAL FREEDOM]:[ECONOMIC FREEDOM]])</f>
        <v>6.1012545537340621</v>
      </c>
      <c r="AZ151" s="38">
        <f t="shared" si="44"/>
        <v>125</v>
      </c>
      <c r="BA151" s="20">
        <f t="shared" si="45"/>
        <v>6.1</v>
      </c>
      <c r="BB151" s="35">
        <f>Table2734[[#This Row],[1 Rule of Law]]</f>
        <v>5.6000000000000005</v>
      </c>
      <c r="BC151" s="35">
        <f>Table2734[[#This Row],[2 Security &amp; Safety]]</f>
        <v>9.0044444444444451</v>
      </c>
      <c r="BD151" s="35">
        <f t="shared" si="46"/>
        <v>4.5827959927140256</v>
      </c>
    </row>
    <row r="152" spans="1:56" ht="15" customHeight="1" x14ac:dyDescent="0.2">
      <c r="A152" s="32" t="s">
        <v>204</v>
      </c>
      <c r="B152" s="33" t="s">
        <v>49</v>
      </c>
      <c r="C152" s="33" t="s">
        <v>49</v>
      </c>
      <c r="D152" s="33" t="s">
        <v>49</v>
      </c>
      <c r="E152" s="33">
        <v>4.0437139999999996</v>
      </c>
      <c r="F152" s="33">
        <v>8.08</v>
      </c>
      <c r="G152" s="33">
        <v>0</v>
      </c>
      <c r="H152" s="33">
        <v>0</v>
      </c>
      <c r="I152" s="33">
        <v>2.5</v>
      </c>
      <c r="J152" s="33">
        <v>3.4060543977912552</v>
      </c>
      <c r="K152" s="33">
        <v>6.4384111606291157</v>
      </c>
      <c r="L152" s="33">
        <f>AVERAGE(Table2734[[#This Row],[2Bi Disappearance]:[2Bv Terrorism Injured ]])</f>
        <v>2.468893111684074</v>
      </c>
      <c r="M152" s="33">
        <v>6.2</v>
      </c>
      <c r="N152" s="33">
        <v>7.5</v>
      </c>
      <c r="O152" s="34">
        <v>0</v>
      </c>
      <c r="P152" s="34">
        <f>AVERAGE(Table2734[[#This Row],[2Ci Female Genital Mutilation]:[2Ciii Equal Inheritance Rights]])</f>
        <v>4.5666666666666664</v>
      </c>
      <c r="Q152" s="33">
        <f t="shared" si="40"/>
        <v>5.0385199261169129</v>
      </c>
      <c r="R152" s="33">
        <v>5</v>
      </c>
      <c r="S152" s="33">
        <v>0</v>
      </c>
      <c r="T152" s="33">
        <v>0</v>
      </c>
      <c r="U152" s="33">
        <f t="shared" si="41"/>
        <v>1.6666666666666667</v>
      </c>
      <c r="V152" s="33" t="s">
        <v>49</v>
      </c>
      <c r="W152" s="33" t="s">
        <v>49</v>
      </c>
      <c r="X152" s="33" t="s">
        <v>49</v>
      </c>
      <c r="Y152" s="33" t="s">
        <v>49</v>
      </c>
      <c r="Z152" s="33" t="s">
        <v>49</v>
      </c>
      <c r="AA152" s="33" t="s">
        <v>49</v>
      </c>
      <c r="AB152" s="33" t="s">
        <v>49</v>
      </c>
      <c r="AC152" s="33" t="s">
        <v>49</v>
      </c>
      <c r="AD152" s="33" t="s">
        <v>49</v>
      </c>
      <c r="AE152" s="33" t="s">
        <v>49</v>
      </c>
      <c r="AF152" s="33" t="s">
        <v>49</v>
      </c>
      <c r="AG152" s="33" t="s">
        <v>49</v>
      </c>
      <c r="AH152" s="33" t="s">
        <v>49</v>
      </c>
      <c r="AI152" s="33" t="s">
        <v>49</v>
      </c>
      <c r="AJ152" s="33">
        <v>0</v>
      </c>
      <c r="AK152" s="34">
        <v>1</v>
      </c>
      <c r="AL152" s="34">
        <v>1.75</v>
      </c>
      <c r="AM152" s="34" t="s">
        <v>49</v>
      </c>
      <c r="AN152" s="34" t="s">
        <v>49</v>
      </c>
      <c r="AO152" s="34" t="s">
        <v>49</v>
      </c>
      <c r="AP152" s="34" t="s">
        <v>49</v>
      </c>
      <c r="AQ152" s="33">
        <f t="shared" si="42"/>
        <v>0.91666666666666663</v>
      </c>
      <c r="AR152" s="33">
        <v>2.5</v>
      </c>
      <c r="AS152" s="33">
        <v>0</v>
      </c>
      <c r="AT152" s="33">
        <v>0</v>
      </c>
      <c r="AU152" s="33">
        <f t="shared" si="47"/>
        <v>0</v>
      </c>
      <c r="AV152" s="33">
        <f t="shared" si="43"/>
        <v>1.25</v>
      </c>
      <c r="AW152" s="35">
        <f>AVERAGE(Table2734[[#This Row],[RULE OF LAW]],Table2734[[#This Row],[SECURITY &amp; SAFETY]],Table2734[[#This Row],[PERSONAL FREEDOM (minus S&amp;S and RoL)]],Table2734[[#This Row],[PERSONAL FREEDOM (minus S&amp;S and RoL)]])</f>
        <v>2.9094473704181176</v>
      </c>
      <c r="AX152" s="36">
        <v>6.38</v>
      </c>
      <c r="AY152" s="37">
        <f>AVERAGE(Table2734[[#This Row],[PERSONAL FREEDOM]:[ECONOMIC FREEDOM]])</f>
        <v>4.6447236852090583</v>
      </c>
      <c r="AZ152" s="38">
        <f t="shared" si="44"/>
        <v>152</v>
      </c>
      <c r="BA152" s="20">
        <f t="shared" si="45"/>
        <v>4.6399999999999997</v>
      </c>
      <c r="BB152" s="35">
        <f>Table2734[[#This Row],[1 Rule of Law]]</f>
        <v>4.0437139999999996</v>
      </c>
      <c r="BC152" s="35">
        <f>Table2734[[#This Row],[2 Security &amp; Safety]]</f>
        <v>5.0385199261169129</v>
      </c>
      <c r="BD152" s="35">
        <f t="shared" si="46"/>
        <v>1.2777777777777779</v>
      </c>
    </row>
    <row r="153" spans="1:56" ht="15" customHeight="1" x14ac:dyDescent="0.2">
      <c r="A153" s="32" t="s">
        <v>151</v>
      </c>
      <c r="B153" s="33">
        <v>4.8</v>
      </c>
      <c r="C153" s="33">
        <v>4.5780030427571914</v>
      </c>
      <c r="D153" s="33">
        <v>3.6886519973087184</v>
      </c>
      <c r="E153" s="33">
        <v>4.4000000000000004</v>
      </c>
      <c r="F153" s="33">
        <v>5.7200000000000006</v>
      </c>
      <c r="G153" s="33">
        <v>10</v>
      </c>
      <c r="H153" s="33">
        <v>10</v>
      </c>
      <c r="I153" s="33">
        <v>10</v>
      </c>
      <c r="J153" s="33">
        <v>10</v>
      </c>
      <c r="K153" s="33">
        <v>10</v>
      </c>
      <c r="L153" s="33">
        <f>AVERAGE(Table2734[[#This Row],[2Bi Disappearance]:[2Bv Terrorism Injured ]])</f>
        <v>10</v>
      </c>
      <c r="M153" s="33">
        <v>10</v>
      </c>
      <c r="N153" s="33">
        <v>10</v>
      </c>
      <c r="O153" s="34">
        <v>7.5</v>
      </c>
      <c r="P153" s="34">
        <f>AVERAGE(Table2734[[#This Row],[2Ci Female Genital Mutilation]:[2Ciii Equal Inheritance Rights]])</f>
        <v>9.1666666666666661</v>
      </c>
      <c r="Q153" s="33">
        <f t="shared" si="40"/>
        <v>8.2955555555555556</v>
      </c>
      <c r="R153" s="33">
        <v>5</v>
      </c>
      <c r="S153" s="33">
        <v>10</v>
      </c>
      <c r="T153" s="33">
        <v>5</v>
      </c>
      <c r="U153" s="33">
        <f t="shared" si="41"/>
        <v>6.666666666666667</v>
      </c>
      <c r="V153" s="33">
        <v>7.5</v>
      </c>
      <c r="W153" s="33">
        <v>7.5</v>
      </c>
      <c r="X153" s="33">
        <f>AVERAGE(Table2734[[#This Row],[4A Freedom to establish religious organizations]:[4B Autonomy of religious organizations]])</f>
        <v>7.5</v>
      </c>
      <c r="Y153" s="33">
        <v>7.5</v>
      </c>
      <c r="Z153" s="33">
        <v>7.5</v>
      </c>
      <c r="AA153" s="33">
        <v>7.5</v>
      </c>
      <c r="AB153" s="33">
        <v>7.5</v>
      </c>
      <c r="AC153" s="33">
        <v>10</v>
      </c>
      <c r="AD153" s="33">
        <f>AVERAGE(Table2734[[#This Row],[5Ci Political parties]:[5Ciii Educational, sporting and cultural organizations]])</f>
        <v>8.3333333333333339</v>
      </c>
      <c r="AE153" s="33">
        <v>7.5</v>
      </c>
      <c r="AF153" s="33">
        <v>5</v>
      </c>
      <c r="AG153" s="33">
        <v>10</v>
      </c>
      <c r="AH153" s="33">
        <f>AVERAGE(Table2734[[#This Row],[5Di Political parties]:[5Diii Educational, sporting and cultural organizations5]])</f>
        <v>7.5</v>
      </c>
      <c r="AI153" s="33">
        <f>AVERAGE(Y153:Z153,AD153,AH153)</f>
        <v>7.7083333333333339</v>
      </c>
      <c r="AJ153" s="33">
        <v>10</v>
      </c>
      <c r="AK153" s="34">
        <v>3.6666666666666665</v>
      </c>
      <c r="AL153" s="34">
        <v>4.5</v>
      </c>
      <c r="AM153" s="34">
        <v>7.5</v>
      </c>
      <c r="AN153" s="34">
        <v>7.5</v>
      </c>
      <c r="AO153" s="34">
        <f>AVERAGE(Table2734[[#This Row],[6Di Access to foreign television (cable/ satellite)]:[6Dii Access to foreign newspapers]])</f>
        <v>7.5</v>
      </c>
      <c r="AP153" s="34">
        <v>7.5</v>
      </c>
      <c r="AQ153" s="33">
        <f t="shared" si="42"/>
        <v>6.6333333333333329</v>
      </c>
      <c r="AR153" s="33">
        <v>2.5</v>
      </c>
      <c r="AS153" s="33">
        <v>0</v>
      </c>
      <c r="AT153" s="33">
        <v>10</v>
      </c>
      <c r="AU153" s="33">
        <f t="shared" si="47"/>
        <v>5</v>
      </c>
      <c r="AV153" s="33">
        <f t="shared" si="43"/>
        <v>3.75</v>
      </c>
      <c r="AW153" s="35">
        <f>AVERAGE(Table2734[[#This Row],[RULE OF LAW]],Table2734[[#This Row],[SECURITY &amp; SAFETY]],Table2734[[#This Row],[PERSONAL FREEDOM (minus S&amp;S and RoL)]],Table2734[[#This Row],[PERSONAL FREEDOM (minus S&amp;S and RoL)]])</f>
        <v>6.3997222222222216</v>
      </c>
      <c r="AX153" s="36">
        <v>7.11</v>
      </c>
      <c r="AY153" s="37">
        <f>AVERAGE(Table2734[[#This Row],[PERSONAL FREEDOM]:[ECONOMIC FREEDOM]])</f>
        <v>6.7548611111111114</v>
      </c>
      <c r="AZ153" s="38">
        <f t="shared" si="44"/>
        <v>91</v>
      </c>
      <c r="BA153" s="20">
        <f t="shared" si="45"/>
        <v>6.75</v>
      </c>
      <c r="BB153" s="35">
        <f>Table2734[[#This Row],[1 Rule of Law]]</f>
        <v>4.4000000000000004</v>
      </c>
      <c r="BC153" s="35">
        <f>Table2734[[#This Row],[2 Security &amp; Safety]]</f>
        <v>8.2955555555555556</v>
      </c>
      <c r="BD153" s="35">
        <f t="shared" si="46"/>
        <v>6.4516666666666662</v>
      </c>
    </row>
    <row r="154" spans="1:56" ht="15" customHeight="1" x14ac:dyDescent="0.2">
      <c r="A154" s="40" t="s">
        <v>198</v>
      </c>
      <c r="B154" s="41">
        <v>2.7</v>
      </c>
      <c r="C154" s="41">
        <v>3.9915815305949298</v>
      </c>
      <c r="D154" s="41">
        <v>4.3276598026981885</v>
      </c>
      <c r="E154" s="41">
        <v>3.7</v>
      </c>
      <c r="F154" s="41">
        <v>5.7600000000000007</v>
      </c>
      <c r="G154" s="41">
        <v>5</v>
      </c>
      <c r="H154" s="41">
        <v>10</v>
      </c>
      <c r="I154" s="41">
        <v>2.5</v>
      </c>
      <c r="J154" s="41">
        <v>10</v>
      </c>
      <c r="K154" s="41">
        <v>10</v>
      </c>
      <c r="L154" s="41">
        <f>AVERAGE(Table2734[[#This Row],[2Bi Disappearance]:[2Bv Terrorism Injured ]])</f>
        <v>7.5</v>
      </c>
      <c r="M154" s="41" t="s">
        <v>49</v>
      </c>
      <c r="N154" s="41">
        <v>10</v>
      </c>
      <c r="O154" s="42">
        <v>5</v>
      </c>
      <c r="P154" s="42">
        <f>AVERAGE(Table2734[[#This Row],[2Ci Female Genital Mutilation]:[2Ciii Equal Inheritance Rights]])</f>
        <v>7.5</v>
      </c>
      <c r="Q154" s="41">
        <f t="shared" si="40"/>
        <v>6.9200000000000008</v>
      </c>
      <c r="R154" s="41">
        <v>0</v>
      </c>
      <c r="S154" s="41">
        <v>0</v>
      </c>
      <c r="T154" s="41">
        <v>5</v>
      </c>
      <c r="U154" s="41">
        <f t="shared" si="41"/>
        <v>1.6666666666666667</v>
      </c>
      <c r="V154" s="41">
        <v>2.5</v>
      </c>
      <c r="W154" s="41">
        <v>5</v>
      </c>
      <c r="X154" s="41">
        <f>AVERAGE(Table2734[[#This Row],[4A Freedom to establish religious organizations]:[4B Autonomy of religious organizations]])</f>
        <v>3.75</v>
      </c>
      <c r="Y154" s="41">
        <v>5</v>
      </c>
      <c r="Z154" s="41">
        <v>5</v>
      </c>
      <c r="AA154" s="41">
        <v>2.5</v>
      </c>
      <c r="AB154" s="41">
        <v>2.5</v>
      </c>
      <c r="AC154" s="41">
        <v>5</v>
      </c>
      <c r="AD154" s="41">
        <f>AVERAGE(Table2734[[#This Row],[5Ci Political parties]:[5Ciii Educational, sporting and cultural organizations]])</f>
        <v>3.3333333333333335</v>
      </c>
      <c r="AE154" s="41">
        <v>2.5</v>
      </c>
      <c r="AF154" s="41">
        <v>2.5</v>
      </c>
      <c r="AG154" s="41">
        <v>2.5</v>
      </c>
      <c r="AH154" s="41">
        <f>AVERAGE(Table2734[[#This Row],[5Di Political parties]:[5Diii Educational, sporting and cultural organizations5]])</f>
        <v>2.5</v>
      </c>
      <c r="AI154" s="41">
        <f>AVERAGE(Y154:Z154,AD154,AH154)</f>
        <v>3.9583333333333335</v>
      </c>
      <c r="AJ154" s="41">
        <v>10</v>
      </c>
      <c r="AK154" s="42">
        <v>1.6666666666666667</v>
      </c>
      <c r="AL154" s="42">
        <v>2.75</v>
      </c>
      <c r="AM154" s="42">
        <v>7.5</v>
      </c>
      <c r="AN154" s="42">
        <v>7.5</v>
      </c>
      <c r="AO154" s="42">
        <f>AVERAGE(Table2734[[#This Row],[6Di Access to foreign television (cable/ satellite)]:[6Dii Access to foreign newspapers]])</f>
        <v>7.5</v>
      </c>
      <c r="AP154" s="42">
        <v>7.5</v>
      </c>
      <c r="AQ154" s="41">
        <f t="shared" si="42"/>
        <v>5.8833333333333329</v>
      </c>
      <c r="AR154" s="41">
        <v>5</v>
      </c>
      <c r="AS154" s="41">
        <v>0</v>
      </c>
      <c r="AT154" s="41">
        <v>10</v>
      </c>
      <c r="AU154" s="41">
        <f t="shared" si="47"/>
        <v>5</v>
      </c>
      <c r="AV154" s="41">
        <f t="shared" si="43"/>
        <v>5</v>
      </c>
      <c r="AW154" s="43">
        <f>AVERAGE(Table2734[[#This Row],[RULE OF LAW]],Table2734[[#This Row],[SECURITY &amp; SAFETY]],Table2734[[#This Row],[PERSONAL FREEDOM (minus S&amp;S and RoL)]],Table2734[[#This Row],[PERSONAL FREEDOM (minus S&amp;S and RoL)]])</f>
        <v>4.6808333333333332</v>
      </c>
      <c r="AX154" s="44">
        <v>4.97</v>
      </c>
      <c r="AY154" s="45">
        <f>AVERAGE(Table2734[[#This Row],[PERSONAL FREEDOM]:[ECONOMIC FREEDOM]])</f>
        <v>4.8254166666666665</v>
      </c>
      <c r="AZ154" s="48">
        <f t="shared" si="44"/>
        <v>150</v>
      </c>
      <c r="BA154" s="29">
        <f t="shared" si="45"/>
        <v>4.83</v>
      </c>
      <c r="BB154" s="43">
        <f>Table2734[[#This Row],[1 Rule of Law]]</f>
        <v>3.7</v>
      </c>
      <c r="BC154" s="43">
        <f>Table2734[[#This Row],[2 Security &amp; Safety]]</f>
        <v>6.9200000000000008</v>
      </c>
      <c r="BD154" s="43">
        <f t="shared" si="46"/>
        <v>4.0516666666666667</v>
      </c>
    </row>
  </sheetData>
  <pageMargins left="0" right="0" top="0" bottom="0" header="0" footer="0"/>
  <pageSetup paperSize="5" scale="41" fitToWidth="0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D154"/>
  <sheetViews>
    <sheetView zoomScale="85" zoomScaleNormal="85" workbookViewId="0">
      <pane xSplit="1" ySplit="1" topLeftCell="B2" activePane="bottomRight" state="frozen"/>
      <selection sqref="A1:D1"/>
      <selection pane="topRight" sqref="A1:D1"/>
      <selection pane="bottomLeft" sqref="A1:D1"/>
      <selection pane="bottomRight" activeCell="AZ42" sqref="AZ42"/>
    </sheetView>
  </sheetViews>
  <sheetFormatPr defaultRowHeight="15" x14ac:dyDescent="0.25"/>
  <cols>
    <col min="1" max="1" width="30.7109375" style="1" customWidth="1"/>
    <col min="2" max="5" width="12.7109375" style="1" customWidth="1"/>
    <col min="6" max="6" width="12.7109375" style="2" customWidth="1"/>
    <col min="7" max="15" width="12.7109375" style="1" customWidth="1"/>
    <col min="16" max="16" width="12.7109375" style="2" customWidth="1"/>
    <col min="17" max="19" width="12.7109375" style="1" customWidth="1"/>
    <col min="20" max="20" width="12.7109375" style="2" customWidth="1"/>
    <col min="21" max="23" width="12.7109375" style="1" customWidth="1"/>
    <col min="24" max="24" width="12.7109375" style="2" customWidth="1"/>
    <col min="25" max="29" width="12.7109375" style="1" customWidth="1"/>
    <col min="30" max="30" width="12.7109375" style="2" customWidth="1"/>
    <col min="31" max="31" width="12.7109375" style="3" customWidth="1"/>
    <col min="32" max="32" width="12.7109375" style="4" customWidth="1"/>
    <col min="33" max="33" width="12.7109375" style="5" customWidth="1"/>
    <col min="34" max="38" width="12.7109375" style="1" customWidth="1"/>
    <col min="39" max="41" width="12.7109375" style="2" customWidth="1"/>
    <col min="42" max="48" width="12.7109375" style="1" customWidth="1"/>
    <col min="49" max="51" width="13.7109375" style="30" customWidth="1"/>
    <col min="52" max="54" width="12.7109375" style="1" customWidth="1"/>
    <col min="55" max="55" width="12.85546875" style="1" customWidth="1"/>
    <col min="56" max="56" width="13.28515625" style="1" customWidth="1"/>
    <col min="57" max="59" width="12.7109375" style="1" customWidth="1"/>
    <col min="60" max="16384" width="9.140625" style="1"/>
  </cols>
  <sheetData>
    <row r="1" spans="1:56" s="46" customFormat="1" ht="114.95" customHeight="1" x14ac:dyDescent="0.2">
      <c r="A1" s="6" t="s">
        <v>211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207</v>
      </c>
      <c r="P1" s="7" t="s">
        <v>223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8" t="s">
        <v>18</v>
      </c>
      <c r="W1" s="8" t="s">
        <v>19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8" t="s">
        <v>25</v>
      </c>
      <c r="AD1" s="8" t="s">
        <v>26</v>
      </c>
      <c r="AE1" s="8" t="s">
        <v>27</v>
      </c>
      <c r="AF1" s="8" t="s">
        <v>28</v>
      </c>
      <c r="AG1" s="8" t="s">
        <v>29</v>
      </c>
      <c r="AH1" s="8" t="s">
        <v>30</v>
      </c>
      <c r="AI1" s="8" t="s">
        <v>31</v>
      </c>
      <c r="AJ1" s="9" t="s">
        <v>32</v>
      </c>
      <c r="AK1" s="9" t="s">
        <v>33</v>
      </c>
      <c r="AL1" s="9" t="s">
        <v>34</v>
      </c>
      <c r="AM1" s="8" t="s">
        <v>35</v>
      </c>
      <c r="AN1" s="8" t="s">
        <v>36</v>
      </c>
      <c r="AO1" s="8" t="s">
        <v>37</v>
      </c>
      <c r="AP1" s="8" t="s">
        <v>38</v>
      </c>
      <c r="AQ1" s="8" t="s">
        <v>39</v>
      </c>
      <c r="AR1" s="10" t="s">
        <v>213</v>
      </c>
      <c r="AS1" s="10" t="s">
        <v>42</v>
      </c>
      <c r="AT1" s="10" t="s">
        <v>43</v>
      </c>
      <c r="AU1" s="10" t="s">
        <v>214</v>
      </c>
      <c r="AV1" s="10" t="s">
        <v>45</v>
      </c>
      <c r="AW1" s="7" t="s">
        <v>46</v>
      </c>
      <c r="AX1" s="7" t="s">
        <v>47</v>
      </c>
      <c r="AY1" s="7" t="s">
        <v>48</v>
      </c>
      <c r="AZ1" s="9" t="s">
        <v>215</v>
      </c>
      <c r="BA1" s="11" t="s">
        <v>216</v>
      </c>
      <c r="BB1" s="10" t="s">
        <v>217</v>
      </c>
      <c r="BC1" s="10" t="s">
        <v>218</v>
      </c>
      <c r="BD1" s="7" t="s">
        <v>219</v>
      </c>
    </row>
    <row r="2" spans="1:56" ht="15" customHeight="1" x14ac:dyDescent="0.2">
      <c r="A2" s="32" t="s">
        <v>106</v>
      </c>
      <c r="B2" s="33">
        <v>5</v>
      </c>
      <c r="C2" s="33">
        <v>4.9000000000000004</v>
      </c>
      <c r="D2" s="33">
        <v>3.5999999999999996</v>
      </c>
      <c r="E2" s="33">
        <v>4.4936507936507937</v>
      </c>
      <c r="F2" s="33">
        <v>8</v>
      </c>
      <c r="G2" s="33">
        <v>10</v>
      </c>
      <c r="H2" s="33">
        <v>10</v>
      </c>
      <c r="I2" s="33">
        <v>10</v>
      </c>
      <c r="J2" s="33">
        <v>10</v>
      </c>
      <c r="K2" s="33">
        <v>10</v>
      </c>
      <c r="L2" s="33">
        <f>AVERAGE(Table2785[[#This Row],[2Bi Disappearance]:[2Bv Terrorism Injured ]])</f>
        <v>10</v>
      </c>
      <c r="M2" s="33">
        <v>10</v>
      </c>
      <c r="N2" s="33">
        <v>7.5</v>
      </c>
      <c r="O2" s="34">
        <v>7.5</v>
      </c>
      <c r="P2" s="34">
        <f>AVERAGE(Table2785[[#This Row],[2Ci Female Genital Mutilation]:[2Ciii Equal Inheritance Rights]])</f>
        <v>8.3333333333333339</v>
      </c>
      <c r="Q2" s="33">
        <f>AVERAGE(F2,L2,P2)</f>
        <v>8.7777777777777786</v>
      </c>
      <c r="R2" s="33">
        <v>5</v>
      </c>
      <c r="S2" s="33">
        <v>10</v>
      </c>
      <c r="T2" s="33">
        <v>5</v>
      </c>
      <c r="U2" s="33">
        <f>AVERAGE(R2:T2)</f>
        <v>6.666666666666667</v>
      </c>
      <c r="V2" s="33">
        <v>10</v>
      </c>
      <c r="W2" s="33">
        <v>7.5</v>
      </c>
      <c r="X2" s="33">
        <f>AVERAGE(Table2785[[#This Row],[4A Freedom to establish religious organizations]:[4B Autonomy of religious organizations]])</f>
        <v>8.75</v>
      </c>
      <c r="Y2" s="33">
        <v>10</v>
      </c>
      <c r="Z2" s="33">
        <v>10</v>
      </c>
      <c r="AA2" s="33">
        <v>7.5</v>
      </c>
      <c r="AB2" s="33">
        <v>5</v>
      </c>
      <c r="AC2" s="33">
        <v>7.5</v>
      </c>
      <c r="AD2" s="33">
        <f>AVERAGE(Table2785[[#This Row],[5Ci Political parties]:[5Ciii Educational, sporting and cultural organizations]])</f>
        <v>6.666666666666667</v>
      </c>
      <c r="AE2" s="33">
        <v>10</v>
      </c>
      <c r="AF2" s="33">
        <v>10</v>
      </c>
      <c r="AG2" s="33">
        <v>10</v>
      </c>
      <c r="AH2" s="33">
        <f>AVERAGE(Table2785[[#This Row],[5Di Political parties]:[5Diii Educational, sporting and cultural organizations5]])</f>
        <v>10</v>
      </c>
      <c r="AI2" s="33">
        <f>AVERAGE(Y2,Z2,AD2,AH2)</f>
        <v>9.1666666666666679</v>
      </c>
      <c r="AJ2" s="33">
        <v>10</v>
      </c>
      <c r="AK2" s="34">
        <v>5</v>
      </c>
      <c r="AL2" s="34">
        <v>5.75</v>
      </c>
      <c r="AM2" s="34">
        <v>10</v>
      </c>
      <c r="AN2" s="34">
        <v>10</v>
      </c>
      <c r="AO2" s="34">
        <f>AVERAGE(Table2785[[#This Row],[6Di Access to foreign television (cable/ satellite)]:[6Dii Access to foreign newspapers]])</f>
        <v>10</v>
      </c>
      <c r="AP2" s="34">
        <v>10</v>
      </c>
      <c r="AQ2" s="33">
        <f>AVERAGE(AJ2:AL2,AO2:AP2)</f>
        <v>8.15</v>
      </c>
      <c r="AR2" s="33">
        <v>10</v>
      </c>
      <c r="AS2" s="33">
        <v>10</v>
      </c>
      <c r="AT2" s="33">
        <v>10</v>
      </c>
      <c r="AU2" s="33">
        <f>IFERROR(AVERAGE(AS2:AT2),"-")</f>
        <v>10</v>
      </c>
      <c r="AV2" s="33">
        <f>AVERAGE(AR2,AU2)</f>
        <v>10</v>
      </c>
      <c r="AW2" s="35">
        <f>AVERAGE(Table2785[[#This Row],[RULE OF LAW]],Table2785[[#This Row],[SECURITY &amp; SAFETY]],Table2785[[#This Row],[PERSONAL FREEDOM (minus S&amp;S and RoL)]],Table2785[[#This Row],[PERSONAL FREEDOM (minus S&amp;S and RoL)]])</f>
        <v>7.5911904761904765</v>
      </c>
      <c r="AX2" s="36">
        <v>7.12</v>
      </c>
      <c r="AY2" s="37">
        <f>AVERAGE(Table2785[[#This Row],[PERSONAL FREEDOM]:[ECONOMIC FREEDOM]])</f>
        <v>7.3555952380952387</v>
      </c>
      <c r="AZ2" s="49">
        <f>RANK(BA2,$BA$2:$BA$154)</f>
        <v>56</v>
      </c>
      <c r="BA2" s="20">
        <f>ROUND(AY2, 2)</f>
        <v>7.36</v>
      </c>
      <c r="BB2" s="35">
        <f>Table2785[[#This Row],[1 Rule of Law]]</f>
        <v>4.4936507936507937</v>
      </c>
      <c r="BC2" s="35">
        <f>Table2785[[#This Row],[2 Security &amp; Safety]]</f>
        <v>8.7777777777777786</v>
      </c>
      <c r="BD2" s="35">
        <f>AVERAGE(AQ2,U2,AI2,AV2,X2)</f>
        <v>8.5466666666666669</v>
      </c>
    </row>
    <row r="3" spans="1:56" ht="15" customHeight="1" x14ac:dyDescent="0.2">
      <c r="A3" s="32" t="s">
        <v>201</v>
      </c>
      <c r="B3" s="33" t="s">
        <v>49</v>
      </c>
      <c r="C3" s="33" t="s">
        <v>49</v>
      </c>
      <c r="D3" s="33" t="s">
        <v>49</v>
      </c>
      <c r="E3" s="33">
        <v>4.0458179999999997</v>
      </c>
      <c r="F3" s="33">
        <v>9.7199999999999989</v>
      </c>
      <c r="G3" s="33">
        <v>5</v>
      </c>
      <c r="H3" s="33">
        <v>7.7824960371861547</v>
      </c>
      <c r="I3" s="33">
        <v>5</v>
      </c>
      <c r="J3" s="33">
        <v>9.7401362543577523</v>
      </c>
      <c r="K3" s="33">
        <v>9.4542861341512801</v>
      </c>
      <c r="L3" s="33">
        <f>AVERAGE(Table2785[[#This Row],[2Bi Disappearance]:[2Bv Terrorism Injured ]])</f>
        <v>7.3953836851390378</v>
      </c>
      <c r="M3" s="33">
        <v>10</v>
      </c>
      <c r="N3" s="33">
        <v>7.5</v>
      </c>
      <c r="O3" s="34">
        <v>5</v>
      </c>
      <c r="P3" s="34">
        <f>AVERAGE(Table2785[[#This Row],[2Ci Female Genital Mutilation]:[2Ciii Equal Inheritance Rights]])</f>
        <v>7.5</v>
      </c>
      <c r="Q3" s="33">
        <f>AVERAGE(F3,L3,P3)</f>
        <v>8.2051278950463455</v>
      </c>
      <c r="R3" s="33">
        <v>5</v>
      </c>
      <c r="S3" s="33">
        <v>5</v>
      </c>
      <c r="T3" s="33">
        <v>0</v>
      </c>
      <c r="U3" s="33">
        <f>AVERAGE(R3:T3)</f>
        <v>3.3333333333333335</v>
      </c>
      <c r="V3" s="33">
        <v>2.5</v>
      </c>
      <c r="W3" s="33">
        <v>5</v>
      </c>
      <c r="X3" s="33">
        <f>AVERAGE(Table2785[[#This Row],[4A Freedom to establish religious organizations]:[4B Autonomy of religious organizations]])</f>
        <v>3.75</v>
      </c>
      <c r="Y3" s="33">
        <v>5</v>
      </c>
      <c r="Z3" s="33">
        <v>2.5</v>
      </c>
      <c r="AA3" s="33">
        <v>5</v>
      </c>
      <c r="AB3" s="33">
        <v>5</v>
      </c>
      <c r="AC3" s="33">
        <v>5</v>
      </c>
      <c r="AD3" s="33">
        <f>AVERAGE(Table2785[[#This Row],[5Ci Political parties]:[5Ciii Educational, sporting and cultural organizations]])</f>
        <v>5</v>
      </c>
      <c r="AE3" s="33">
        <v>2.5</v>
      </c>
      <c r="AF3" s="33">
        <v>2.5</v>
      </c>
      <c r="AG3" s="33">
        <v>2.5</v>
      </c>
      <c r="AH3" s="33">
        <f>AVERAGE(Table2785[[#This Row],[5Di Political parties]:[5Diii Educational, sporting and cultural organizations5]])</f>
        <v>2.5</v>
      </c>
      <c r="AI3" s="33">
        <f>AVERAGE(Y3,Z3,AD3,AH3)</f>
        <v>3.75</v>
      </c>
      <c r="AJ3" s="33">
        <v>10</v>
      </c>
      <c r="AK3" s="34">
        <v>3</v>
      </c>
      <c r="AL3" s="34">
        <v>4.25</v>
      </c>
      <c r="AM3" s="34">
        <v>10</v>
      </c>
      <c r="AN3" s="34">
        <v>7.5</v>
      </c>
      <c r="AO3" s="34">
        <f>AVERAGE(Table2785[[#This Row],[6Di Access to foreign television (cable/ satellite)]:[6Dii Access to foreign newspapers]])</f>
        <v>8.75</v>
      </c>
      <c r="AP3" s="34">
        <v>7.5</v>
      </c>
      <c r="AQ3" s="33">
        <f>AVERAGE(AJ3:AL3,AO3:AP3)</f>
        <v>6.7</v>
      </c>
      <c r="AR3" s="33">
        <v>5</v>
      </c>
      <c r="AS3" s="33">
        <v>0</v>
      </c>
      <c r="AT3" s="33">
        <v>0</v>
      </c>
      <c r="AU3" s="33">
        <f>IFERROR(AVERAGE(AS3:AT3),"-")</f>
        <v>0</v>
      </c>
      <c r="AV3" s="33">
        <f>AVERAGE(AR3,AU3)</f>
        <v>2.5</v>
      </c>
      <c r="AW3" s="35">
        <f>AVERAGE(Table2785[[#This Row],[RULE OF LAW]],Table2785[[#This Row],[SECURITY &amp; SAFETY]],Table2785[[#This Row],[PERSONAL FREEDOM (minus S&amp;S and RoL)]],Table2785[[#This Row],[PERSONAL FREEDOM (minus S&amp;S and RoL)]])</f>
        <v>5.0660698070949195</v>
      </c>
      <c r="AX3" s="36">
        <v>5.14</v>
      </c>
      <c r="AY3" s="37">
        <f>AVERAGE(Table2785[[#This Row],[PERSONAL FREEDOM]:[ECONOMIC FREEDOM]])</f>
        <v>5.10303490354746</v>
      </c>
      <c r="AZ3" s="49">
        <f>RANK(BA3,$BA$2:$BA$154)</f>
        <v>147</v>
      </c>
      <c r="BA3" s="20">
        <f>ROUND(AY3, 2)</f>
        <v>5.0999999999999996</v>
      </c>
      <c r="BB3" s="35">
        <f>Table2785[[#This Row],[1 Rule of Law]]</f>
        <v>4.0458179999999997</v>
      </c>
      <c r="BC3" s="35">
        <f>Table2785[[#This Row],[2 Security &amp; Safety]]</f>
        <v>8.2051278950463455</v>
      </c>
      <c r="BD3" s="35">
        <f>AVERAGE(AQ3,U3,AI3,AV3,X3)</f>
        <v>4.0066666666666659</v>
      </c>
    </row>
    <row r="4" spans="1:56" ht="15" customHeight="1" x14ac:dyDescent="0.2">
      <c r="A4" s="32" t="s">
        <v>192</v>
      </c>
      <c r="B4" s="33" t="s">
        <v>49</v>
      </c>
      <c r="C4" s="33" t="s">
        <v>49</v>
      </c>
      <c r="D4" s="33" t="s">
        <v>49</v>
      </c>
      <c r="E4" s="33">
        <v>7.304392</v>
      </c>
      <c r="F4" s="33">
        <v>6</v>
      </c>
      <c r="G4" s="33">
        <v>5</v>
      </c>
      <c r="H4" s="33">
        <v>10</v>
      </c>
      <c r="I4" s="33">
        <v>7.5</v>
      </c>
      <c r="J4" s="33">
        <v>10</v>
      </c>
      <c r="K4" s="33">
        <v>10</v>
      </c>
      <c r="L4" s="33">
        <f>AVERAGE(Table2785[[#This Row],[2Bi Disappearance]:[2Bv Terrorism Injured ]])</f>
        <v>8.5</v>
      </c>
      <c r="M4" s="33">
        <v>10</v>
      </c>
      <c r="N4" s="33">
        <v>10</v>
      </c>
      <c r="O4" s="34">
        <v>5</v>
      </c>
      <c r="P4" s="34">
        <f>AVERAGE(Table2785[[#This Row],[2Ci Female Genital Mutilation]:[2Ciii Equal Inheritance Rights]])</f>
        <v>8.3333333333333339</v>
      </c>
      <c r="Q4" s="33">
        <f>AVERAGE(F4,L4,P4)</f>
        <v>7.6111111111111116</v>
      </c>
      <c r="R4" s="33">
        <v>0</v>
      </c>
      <c r="S4" s="33">
        <v>5</v>
      </c>
      <c r="T4" s="33">
        <v>5</v>
      </c>
      <c r="U4" s="33">
        <f>AVERAGE(R4:T4)</f>
        <v>3.3333333333333335</v>
      </c>
      <c r="V4" s="33">
        <v>5</v>
      </c>
      <c r="W4" s="33">
        <v>5</v>
      </c>
      <c r="X4" s="33">
        <f>AVERAGE(Table2785[[#This Row],[4A Freedom to establish religious organizations]:[4B Autonomy of religious organizations]])</f>
        <v>5</v>
      </c>
      <c r="Y4" s="33">
        <v>2.5</v>
      </c>
      <c r="Z4" s="33">
        <v>2.5</v>
      </c>
      <c r="AA4" s="33">
        <v>2.5</v>
      </c>
      <c r="AB4" s="33">
        <v>2.5</v>
      </c>
      <c r="AC4" s="33">
        <v>5</v>
      </c>
      <c r="AD4" s="33">
        <f>AVERAGE(Table2785[[#This Row],[5Ci Political parties]:[5Ciii Educational, sporting and cultural organizations]])</f>
        <v>3.3333333333333335</v>
      </c>
      <c r="AE4" s="33">
        <v>2.5</v>
      </c>
      <c r="AF4" s="33">
        <v>2.5</v>
      </c>
      <c r="AG4" s="33">
        <v>5</v>
      </c>
      <c r="AH4" s="33">
        <f>AVERAGE(Table2785[[#This Row],[5Di Political parties]:[5Diii Educational, sporting and cultural organizations5]])</f>
        <v>3.3333333333333335</v>
      </c>
      <c r="AI4" s="33">
        <f>AVERAGE(Y4,Z4,AD4,AH4)</f>
        <v>2.916666666666667</v>
      </c>
      <c r="AJ4" s="33">
        <v>10</v>
      </c>
      <c r="AK4" s="34">
        <v>3.6666666666666665</v>
      </c>
      <c r="AL4" s="34">
        <v>3</v>
      </c>
      <c r="AM4" s="34">
        <v>7.5</v>
      </c>
      <c r="AN4" s="34">
        <v>5</v>
      </c>
      <c r="AO4" s="34">
        <f>AVERAGE(Table2785[[#This Row],[6Di Access to foreign television (cable/ satellite)]:[6Dii Access to foreign newspapers]])</f>
        <v>6.25</v>
      </c>
      <c r="AP4" s="34">
        <v>7.5</v>
      </c>
      <c r="AQ4" s="33">
        <f>AVERAGE(AJ4:AL4,AO4:AP4)</f>
        <v>6.083333333333333</v>
      </c>
      <c r="AR4" s="33">
        <v>10</v>
      </c>
      <c r="AS4" s="33">
        <v>0</v>
      </c>
      <c r="AT4" s="33">
        <v>0</v>
      </c>
      <c r="AU4" s="33">
        <f>IFERROR(AVERAGE(AS4:AT4),"-")</f>
        <v>0</v>
      </c>
      <c r="AV4" s="33">
        <f>AVERAGE(AR4,AU4)</f>
        <v>5</v>
      </c>
      <c r="AW4" s="35">
        <f>AVERAGE(Table2785[[#This Row],[RULE OF LAW]],Table2785[[#This Row],[SECURITY &amp; SAFETY]],Table2785[[#This Row],[PERSONAL FREEDOM (minus S&amp;S and RoL)]],Table2785[[#This Row],[PERSONAL FREEDOM (minus S&amp;S and RoL)]])</f>
        <v>5.9622091111111111</v>
      </c>
      <c r="AX4" s="36">
        <v>5.36</v>
      </c>
      <c r="AY4" s="37">
        <f>AVERAGE(Table2785[[#This Row],[PERSONAL FREEDOM]:[ECONOMIC FREEDOM]])</f>
        <v>5.6611045555555553</v>
      </c>
      <c r="AZ4" s="49">
        <f>RANK(BA4,$BA$2:$BA$154)</f>
        <v>134</v>
      </c>
      <c r="BA4" s="20">
        <f>ROUND(AY4, 2)</f>
        <v>5.66</v>
      </c>
      <c r="BB4" s="35">
        <f>Table2785[[#This Row],[1 Rule of Law]]</f>
        <v>7.304392</v>
      </c>
      <c r="BC4" s="35">
        <f>Table2785[[#This Row],[2 Security &amp; Safety]]</f>
        <v>7.6111111111111116</v>
      </c>
      <c r="BD4" s="35">
        <f>AVERAGE(AQ4,U4,AI4,AV4,X4)</f>
        <v>4.4666666666666668</v>
      </c>
    </row>
    <row r="5" spans="1:56" ht="15" customHeight="1" x14ac:dyDescent="0.2">
      <c r="A5" s="32" t="s">
        <v>138</v>
      </c>
      <c r="B5" s="33">
        <v>6.6000000000000005</v>
      </c>
      <c r="C5" s="33">
        <v>5.4</v>
      </c>
      <c r="D5" s="33">
        <v>3.7</v>
      </c>
      <c r="E5" s="33">
        <v>5.2396825396825406</v>
      </c>
      <c r="F5" s="33">
        <v>7.8000000000000007</v>
      </c>
      <c r="G5" s="33">
        <v>10</v>
      </c>
      <c r="H5" s="33">
        <v>10</v>
      </c>
      <c r="I5" s="33">
        <v>7.5</v>
      </c>
      <c r="J5" s="33">
        <v>10</v>
      </c>
      <c r="K5" s="33">
        <v>10</v>
      </c>
      <c r="L5" s="33">
        <f>AVERAGE(Table2785[[#This Row],[2Bi Disappearance]:[2Bv Terrorism Injured ]])</f>
        <v>9.5</v>
      </c>
      <c r="M5" s="33">
        <v>10</v>
      </c>
      <c r="N5" s="33">
        <v>10</v>
      </c>
      <c r="O5" s="34">
        <v>10</v>
      </c>
      <c r="P5" s="34">
        <f>AVERAGE(Table2785[[#This Row],[2Ci Female Genital Mutilation]:[2Ciii Equal Inheritance Rights]])</f>
        <v>10</v>
      </c>
      <c r="Q5" s="33">
        <f>AVERAGE(F5,L5,P5)</f>
        <v>9.1</v>
      </c>
      <c r="R5" s="33">
        <v>10</v>
      </c>
      <c r="S5" s="33">
        <v>10</v>
      </c>
      <c r="T5" s="33">
        <v>10</v>
      </c>
      <c r="U5" s="33">
        <f>AVERAGE(R5:T5)</f>
        <v>10</v>
      </c>
      <c r="V5" s="33">
        <v>10</v>
      </c>
      <c r="W5" s="33">
        <v>10</v>
      </c>
      <c r="X5" s="33">
        <f>AVERAGE(Table2785[[#This Row],[4A Freedom to establish religious organizations]:[4B Autonomy of religious organizations]])</f>
        <v>10</v>
      </c>
      <c r="Y5" s="33">
        <v>10</v>
      </c>
      <c r="Z5" s="33">
        <v>10</v>
      </c>
      <c r="AA5" s="33">
        <v>5</v>
      </c>
      <c r="AB5" s="33">
        <v>5</v>
      </c>
      <c r="AC5" s="33">
        <v>10</v>
      </c>
      <c r="AD5" s="33">
        <f>AVERAGE(Table2785[[#This Row],[5Ci Political parties]:[5Ciii Educational, sporting and cultural organizations]])</f>
        <v>6.666666666666667</v>
      </c>
      <c r="AE5" s="33">
        <v>10</v>
      </c>
      <c r="AF5" s="33">
        <v>5</v>
      </c>
      <c r="AG5" s="33">
        <v>10</v>
      </c>
      <c r="AH5" s="33">
        <f>AVERAGE(Table2785[[#This Row],[5Di Political parties]:[5Diii Educational, sporting and cultural organizations5]])</f>
        <v>8.3333333333333339</v>
      </c>
      <c r="AI5" s="33">
        <f>AVERAGE(Y5,Z5,AD5,AH5)</f>
        <v>8.75</v>
      </c>
      <c r="AJ5" s="33">
        <v>10</v>
      </c>
      <c r="AK5" s="34">
        <v>5.666666666666667</v>
      </c>
      <c r="AL5" s="34">
        <v>4.25</v>
      </c>
      <c r="AM5" s="34">
        <v>10</v>
      </c>
      <c r="AN5" s="34">
        <v>10</v>
      </c>
      <c r="AO5" s="34">
        <f>AVERAGE(Table2785[[#This Row],[6Di Access to foreign television (cable/ satellite)]:[6Dii Access to foreign newspapers]])</f>
        <v>10</v>
      </c>
      <c r="AP5" s="34">
        <v>10</v>
      </c>
      <c r="AQ5" s="33">
        <f>AVERAGE(AJ5:AL5,AO5:AP5)</f>
        <v>7.9833333333333343</v>
      </c>
      <c r="AR5" s="33">
        <v>10</v>
      </c>
      <c r="AS5" s="33">
        <v>10</v>
      </c>
      <c r="AT5" s="33">
        <v>10</v>
      </c>
      <c r="AU5" s="33">
        <f>IFERROR(AVERAGE(AS5:AT5),"-")</f>
        <v>10</v>
      </c>
      <c r="AV5" s="33">
        <f>AVERAGE(AR5,AU5)</f>
        <v>10</v>
      </c>
      <c r="AW5" s="35">
        <f>AVERAGE(Table2785[[#This Row],[RULE OF LAW]],Table2785[[#This Row],[SECURITY &amp; SAFETY]],Table2785[[#This Row],[PERSONAL FREEDOM (minus S&amp;S and RoL)]],Table2785[[#This Row],[PERSONAL FREEDOM (minus S&amp;S and RoL)]])</f>
        <v>8.2582539682539675</v>
      </c>
      <c r="AX5" s="36">
        <v>5.34</v>
      </c>
      <c r="AY5" s="37">
        <f>AVERAGE(Table2785[[#This Row],[PERSONAL FREEDOM]:[ECONOMIC FREEDOM]])</f>
        <v>6.7991269841269837</v>
      </c>
      <c r="AZ5" s="49">
        <f>RANK(BA5,$BA$2:$BA$154)</f>
        <v>83</v>
      </c>
      <c r="BA5" s="20">
        <f>ROUND(AY5, 2)</f>
        <v>6.8</v>
      </c>
      <c r="BB5" s="35">
        <f>Table2785[[#This Row],[1 Rule of Law]]</f>
        <v>5.2396825396825406</v>
      </c>
      <c r="BC5" s="35">
        <f>Table2785[[#This Row],[2 Security &amp; Safety]]</f>
        <v>9.1</v>
      </c>
      <c r="BD5" s="35">
        <f>AVERAGE(AQ5,U5,AI5,AV5,X5)</f>
        <v>9.3466666666666676</v>
      </c>
    </row>
    <row r="6" spans="1:56" ht="15" customHeight="1" x14ac:dyDescent="0.2">
      <c r="A6" s="32" t="s">
        <v>113</v>
      </c>
      <c r="B6" s="33" t="s">
        <v>49</v>
      </c>
      <c r="C6" s="33" t="s">
        <v>49</v>
      </c>
      <c r="D6" s="33" t="s">
        <v>49</v>
      </c>
      <c r="E6" s="33">
        <v>4.626112</v>
      </c>
      <c r="F6" s="33">
        <v>9.2799999999999994</v>
      </c>
      <c r="G6" s="33">
        <v>10</v>
      </c>
      <c r="H6" s="33">
        <v>10</v>
      </c>
      <c r="I6" s="33">
        <v>7.5</v>
      </c>
      <c r="J6" s="33">
        <v>10</v>
      </c>
      <c r="K6" s="33">
        <v>10</v>
      </c>
      <c r="L6" s="33">
        <f>AVERAGE(Table2785[[#This Row],[2Bi Disappearance]:[2Bv Terrorism Injured ]])</f>
        <v>9.5</v>
      </c>
      <c r="M6" s="33">
        <v>10</v>
      </c>
      <c r="N6" s="33">
        <v>7.5</v>
      </c>
      <c r="O6" s="34">
        <v>10</v>
      </c>
      <c r="P6" s="34">
        <f>AVERAGE(Table2785[[#This Row],[2Ci Female Genital Mutilation]:[2Ciii Equal Inheritance Rights]])</f>
        <v>9.1666666666666661</v>
      </c>
      <c r="Q6" s="33">
        <f>AVERAGE(F6,L6,P6)</f>
        <v>9.3155555555555551</v>
      </c>
      <c r="R6" s="33">
        <v>5</v>
      </c>
      <c r="S6" s="33">
        <v>5</v>
      </c>
      <c r="T6" s="33">
        <v>10</v>
      </c>
      <c r="U6" s="33">
        <f>AVERAGE(R6:T6)</f>
        <v>6.666666666666667</v>
      </c>
      <c r="V6" s="33">
        <v>5</v>
      </c>
      <c r="W6" s="33">
        <v>5</v>
      </c>
      <c r="X6" s="33">
        <f>AVERAGE(Table2785[[#This Row],[4A Freedom to establish religious organizations]:[4B Autonomy of religious organizations]])</f>
        <v>5</v>
      </c>
      <c r="Y6" s="33">
        <v>5</v>
      </c>
      <c r="Z6" s="33">
        <v>7.5</v>
      </c>
      <c r="AA6" s="33">
        <v>10</v>
      </c>
      <c r="AB6" s="33">
        <v>7.5</v>
      </c>
      <c r="AC6" s="33">
        <v>10</v>
      </c>
      <c r="AD6" s="33">
        <f>AVERAGE(Table2785[[#This Row],[5Ci Political parties]:[5Ciii Educational, sporting and cultural organizations]])</f>
        <v>9.1666666666666661</v>
      </c>
      <c r="AE6" s="33">
        <v>10</v>
      </c>
      <c r="AF6" s="33">
        <v>5</v>
      </c>
      <c r="AG6" s="33">
        <v>10</v>
      </c>
      <c r="AH6" s="33">
        <f>AVERAGE(Table2785[[#This Row],[5Di Political parties]:[5Diii Educational, sporting and cultural organizations5]])</f>
        <v>8.3333333333333339</v>
      </c>
      <c r="AI6" s="33">
        <f>AVERAGE(Y6,Z6,AD6,AH6)</f>
        <v>7.5</v>
      </c>
      <c r="AJ6" s="33">
        <v>10</v>
      </c>
      <c r="AK6" s="34">
        <v>3.6666666666666665</v>
      </c>
      <c r="AL6" s="34">
        <v>4.5</v>
      </c>
      <c r="AM6" s="34">
        <v>10</v>
      </c>
      <c r="AN6" s="34">
        <v>10</v>
      </c>
      <c r="AO6" s="34">
        <f>AVERAGE(Table2785[[#This Row],[6Di Access to foreign television (cable/ satellite)]:[6Dii Access to foreign newspapers]])</f>
        <v>10</v>
      </c>
      <c r="AP6" s="34">
        <v>10</v>
      </c>
      <c r="AQ6" s="33">
        <f>AVERAGE(AJ6:AL6,AO6:AP6)</f>
        <v>7.6333333333333329</v>
      </c>
      <c r="AR6" s="33">
        <v>10</v>
      </c>
      <c r="AS6" s="33">
        <v>10</v>
      </c>
      <c r="AT6" s="33">
        <v>10</v>
      </c>
      <c r="AU6" s="33">
        <f>IFERROR(AVERAGE(AS6:AT6),"-")</f>
        <v>10</v>
      </c>
      <c r="AV6" s="33">
        <f>AVERAGE(AR6,AU6)</f>
        <v>10</v>
      </c>
      <c r="AW6" s="35">
        <f>AVERAGE(Table2785[[#This Row],[RULE OF LAW]],Table2785[[#This Row],[SECURITY &amp; SAFETY]],Table2785[[#This Row],[PERSONAL FREEDOM (minus S&amp;S and RoL)]],Table2785[[#This Row],[PERSONAL FREEDOM (minus S&amp;S and RoL)]])</f>
        <v>7.1654168888888883</v>
      </c>
      <c r="AX6" s="36">
        <v>7.72</v>
      </c>
      <c r="AY6" s="37">
        <f>AVERAGE(Table2785[[#This Row],[PERSONAL FREEDOM]:[ECONOMIC FREEDOM]])</f>
        <v>7.4427084444444436</v>
      </c>
      <c r="AZ6" s="49">
        <f>RANK(BA6,$BA$2:$BA$154)</f>
        <v>54</v>
      </c>
      <c r="BA6" s="20">
        <f>ROUND(AY6, 2)</f>
        <v>7.44</v>
      </c>
      <c r="BB6" s="35">
        <f>Table2785[[#This Row],[1 Rule of Law]]</f>
        <v>4.626112</v>
      </c>
      <c r="BC6" s="35">
        <f>Table2785[[#This Row],[2 Security &amp; Safety]]</f>
        <v>9.3155555555555551</v>
      </c>
      <c r="BD6" s="35">
        <f>AVERAGE(AQ6,U6,AI6,AV6,X6)</f>
        <v>7.3599999999999994</v>
      </c>
    </row>
    <row r="7" spans="1:56" ht="15" customHeight="1" x14ac:dyDescent="0.2">
      <c r="A7" s="32" t="s">
        <v>56</v>
      </c>
      <c r="B7" s="33">
        <v>8.5</v>
      </c>
      <c r="C7" s="33">
        <v>7.3</v>
      </c>
      <c r="D7" s="33">
        <v>7.3</v>
      </c>
      <c r="E7" s="33">
        <v>7.6809523809523803</v>
      </c>
      <c r="F7" s="33">
        <v>9.5599999999999987</v>
      </c>
      <c r="G7" s="33">
        <v>10</v>
      </c>
      <c r="H7" s="33">
        <v>10</v>
      </c>
      <c r="I7" s="33">
        <v>10</v>
      </c>
      <c r="J7" s="33">
        <v>10</v>
      </c>
      <c r="K7" s="33">
        <v>10</v>
      </c>
      <c r="L7" s="33">
        <f>AVERAGE(Table2785[[#This Row],[2Bi Disappearance]:[2Bv Terrorism Injured ]])</f>
        <v>10</v>
      </c>
      <c r="M7" s="33">
        <v>9.5</v>
      </c>
      <c r="N7" s="33">
        <v>10</v>
      </c>
      <c r="O7" s="34">
        <v>10</v>
      </c>
      <c r="P7" s="34">
        <f>AVERAGE(Table2785[[#This Row],[2Ci Female Genital Mutilation]:[2Ciii Equal Inheritance Rights]])</f>
        <v>9.8333333333333339</v>
      </c>
      <c r="Q7" s="33">
        <f>AVERAGE(F7,L7,P7)</f>
        <v>9.7977777777777764</v>
      </c>
      <c r="R7" s="33">
        <v>10</v>
      </c>
      <c r="S7" s="33">
        <v>10</v>
      </c>
      <c r="T7" s="33">
        <v>10</v>
      </c>
      <c r="U7" s="33">
        <f>AVERAGE(R7:T7)</f>
        <v>10</v>
      </c>
      <c r="V7" s="33">
        <v>10</v>
      </c>
      <c r="W7" s="33">
        <v>10</v>
      </c>
      <c r="X7" s="33">
        <f>AVERAGE(Table2785[[#This Row],[4A Freedom to establish religious organizations]:[4B Autonomy of religious organizations]])</f>
        <v>10</v>
      </c>
      <c r="Y7" s="33">
        <v>10</v>
      </c>
      <c r="Z7" s="33">
        <v>10</v>
      </c>
      <c r="AA7" s="33">
        <v>10</v>
      </c>
      <c r="AB7" s="33">
        <v>7.5</v>
      </c>
      <c r="AC7" s="33">
        <v>5</v>
      </c>
      <c r="AD7" s="33">
        <f>AVERAGE(Table2785[[#This Row],[5Ci Political parties]:[5Ciii Educational, sporting and cultural organizations]])</f>
        <v>7.5</v>
      </c>
      <c r="AE7" s="33">
        <v>10</v>
      </c>
      <c r="AF7" s="33">
        <v>10</v>
      </c>
      <c r="AG7" s="33">
        <v>10</v>
      </c>
      <c r="AH7" s="33">
        <f>AVERAGE(Table2785[[#This Row],[5Di Political parties]:[5Diii Educational, sporting and cultural organizations5]])</f>
        <v>10</v>
      </c>
      <c r="AI7" s="33">
        <f>AVERAGE(Y7,Z7,AD7,AH7)</f>
        <v>9.375</v>
      </c>
      <c r="AJ7" s="33">
        <v>10</v>
      </c>
      <c r="AK7" s="34">
        <v>8.6666666666666661</v>
      </c>
      <c r="AL7" s="34">
        <v>7.5</v>
      </c>
      <c r="AM7" s="34">
        <v>10</v>
      </c>
      <c r="AN7" s="34">
        <v>10</v>
      </c>
      <c r="AO7" s="34">
        <f>AVERAGE(Table2785[[#This Row],[6Di Access to foreign television (cable/ satellite)]:[6Dii Access to foreign newspapers]])</f>
        <v>10</v>
      </c>
      <c r="AP7" s="34">
        <v>10</v>
      </c>
      <c r="AQ7" s="33">
        <f>AVERAGE(AJ7:AL7,AO7:AP7)</f>
        <v>9.2333333333333325</v>
      </c>
      <c r="AR7" s="33">
        <v>10</v>
      </c>
      <c r="AS7" s="33">
        <v>10</v>
      </c>
      <c r="AT7" s="33">
        <v>10</v>
      </c>
      <c r="AU7" s="33">
        <f>IFERROR(AVERAGE(AS7:AT7),"-")</f>
        <v>10</v>
      </c>
      <c r="AV7" s="33">
        <f>AVERAGE(AR7,AU7)</f>
        <v>10</v>
      </c>
      <c r="AW7" s="35">
        <f>AVERAGE(Table2785[[#This Row],[RULE OF LAW]],Table2785[[#This Row],[SECURITY &amp; SAFETY]],Table2785[[#This Row],[PERSONAL FREEDOM (minus S&amp;S and RoL)]],Table2785[[#This Row],[PERSONAL FREEDOM (minus S&amp;S and RoL)]])</f>
        <v>9.2305158730158734</v>
      </c>
      <c r="AX7" s="36">
        <v>7.87</v>
      </c>
      <c r="AY7" s="37">
        <f>AVERAGE(Table2785[[#This Row],[PERSONAL FREEDOM]:[ECONOMIC FREEDOM]])</f>
        <v>8.5502579365079363</v>
      </c>
      <c r="AZ7" s="49">
        <f>RANK(BA7,$BA$2:$BA$154)</f>
        <v>7</v>
      </c>
      <c r="BA7" s="20">
        <f>ROUND(AY7, 2)</f>
        <v>8.5500000000000007</v>
      </c>
      <c r="BB7" s="35">
        <f>Table2785[[#This Row],[1 Rule of Law]]</f>
        <v>7.6809523809523803</v>
      </c>
      <c r="BC7" s="35">
        <f>Table2785[[#This Row],[2 Security &amp; Safety]]</f>
        <v>9.7977777777777764</v>
      </c>
      <c r="BD7" s="35">
        <f>AVERAGE(AQ7,U7,AI7,AV7,X7)</f>
        <v>9.7216666666666676</v>
      </c>
    </row>
    <row r="8" spans="1:56" ht="15" customHeight="1" x14ac:dyDescent="0.2">
      <c r="A8" s="32" t="s">
        <v>59</v>
      </c>
      <c r="B8" s="33">
        <v>9.1</v>
      </c>
      <c r="C8" s="33">
        <v>7.5</v>
      </c>
      <c r="D8" s="33">
        <v>8.1000000000000014</v>
      </c>
      <c r="E8" s="33">
        <v>8.2365079365079357</v>
      </c>
      <c r="F8" s="33">
        <v>9.64</v>
      </c>
      <c r="G8" s="33">
        <v>10</v>
      </c>
      <c r="H8" s="33">
        <v>10</v>
      </c>
      <c r="I8" s="33">
        <v>10</v>
      </c>
      <c r="J8" s="33">
        <v>10</v>
      </c>
      <c r="K8" s="33">
        <v>10</v>
      </c>
      <c r="L8" s="33">
        <f>AVERAGE(Table2785[[#This Row],[2Bi Disappearance]:[2Bv Terrorism Injured ]])</f>
        <v>10</v>
      </c>
      <c r="M8" s="33">
        <v>9.5</v>
      </c>
      <c r="N8" s="33">
        <v>10</v>
      </c>
      <c r="O8" s="34">
        <v>10</v>
      </c>
      <c r="P8" s="34">
        <f>AVERAGE(Table2785[[#This Row],[2Ci Female Genital Mutilation]:[2Ciii Equal Inheritance Rights]])</f>
        <v>9.8333333333333339</v>
      </c>
      <c r="Q8" s="33">
        <f>AVERAGE(F8,L8,P8)</f>
        <v>9.8244444444444454</v>
      </c>
      <c r="R8" s="33">
        <v>10</v>
      </c>
      <c r="S8" s="33">
        <v>10</v>
      </c>
      <c r="T8" s="33">
        <v>10</v>
      </c>
      <c r="U8" s="33">
        <f>AVERAGE(R8:T8)</f>
        <v>10</v>
      </c>
      <c r="V8" s="33">
        <v>10</v>
      </c>
      <c r="W8" s="33">
        <v>10</v>
      </c>
      <c r="X8" s="33">
        <f>AVERAGE(Table2785[[#This Row],[4A Freedom to establish religious organizations]:[4B Autonomy of religious organizations]])</f>
        <v>10</v>
      </c>
      <c r="Y8" s="33">
        <v>10</v>
      </c>
      <c r="Z8" s="33">
        <v>10</v>
      </c>
      <c r="AA8" s="33">
        <v>10</v>
      </c>
      <c r="AB8" s="33">
        <v>10</v>
      </c>
      <c r="AC8" s="33">
        <v>10</v>
      </c>
      <c r="AD8" s="33">
        <f>AVERAGE(Table2785[[#This Row],[5Ci Political parties]:[5Ciii Educational, sporting and cultural organizations]])</f>
        <v>10</v>
      </c>
      <c r="AE8" s="33">
        <v>10</v>
      </c>
      <c r="AF8" s="33">
        <v>10</v>
      </c>
      <c r="AG8" s="33">
        <v>10</v>
      </c>
      <c r="AH8" s="33">
        <f>AVERAGE(Table2785[[#This Row],[5Di Political parties]:[5Diii Educational, sporting and cultural organizations5]])</f>
        <v>10</v>
      </c>
      <c r="AI8" s="33">
        <f>AVERAGE(Y8,Z8,AD8,AH8)</f>
        <v>10</v>
      </c>
      <c r="AJ8" s="33">
        <v>10</v>
      </c>
      <c r="AK8" s="34">
        <v>7.333333333333333</v>
      </c>
      <c r="AL8" s="34">
        <v>8</v>
      </c>
      <c r="AM8" s="34">
        <v>10</v>
      </c>
      <c r="AN8" s="34">
        <v>10</v>
      </c>
      <c r="AO8" s="34">
        <f>AVERAGE(Table2785[[#This Row],[6Di Access to foreign television (cable/ satellite)]:[6Dii Access to foreign newspapers]])</f>
        <v>10</v>
      </c>
      <c r="AP8" s="34">
        <v>10</v>
      </c>
      <c r="AQ8" s="33">
        <f>AVERAGE(AJ8:AL8,AO8:AP8)</f>
        <v>9.0666666666666664</v>
      </c>
      <c r="AR8" s="33">
        <v>10</v>
      </c>
      <c r="AS8" s="33">
        <v>10</v>
      </c>
      <c r="AT8" s="33">
        <v>10</v>
      </c>
      <c r="AU8" s="33">
        <f>IFERROR(AVERAGE(AS8:AT8),"-")</f>
        <v>10</v>
      </c>
      <c r="AV8" s="33">
        <f>AVERAGE(AR8,AU8)</f>
        <v>10</v>
      </c>
      <c r="AW8" s="35">
        <f>AVERAGE(Table2785[[#This Row],[RULE OF LAW]],Table2785[[#This Row],[SECURITY &amp; SAFETY]],Table2785[[#This Row],[PERSONAL FREEDOM (minus S&amp;S and RoL)]],Table2785[[#This Row],[PERSONAL FREEDOM (minus S&amp;S and RoL)]])</f>
        <v>9.4219047619047611</v>
      </c>
      <c r="AX8" s="36">
        <v>7.48</v>
      </c>
      <c r="AY8" s="37">
        <f>AVERAGE(Table2785[[#This Row],[PERSONAL FREEDOM]:[ECONOMIC FREEDOM]])</f>
        <v>8.4509523809523799</v>
      </c>
      <c r="AZ8" s="49">
        <f>RANK(BA8,$BA$2:$BA$154)</f>
        <v>12</v>
      </c>
      <c r="BA8" s="20">
        <f>ROUND(AY8, 2)</f>
        <v>8.4499999999999993</v>
      </c>
      <c r="BB8" s="35">
        <f>Table2785[[#This Row],[1 Rule of Law]]</f>
        <v>8.2365079365079357</v>
      </c>
      <c r="BC8" s="35">
        <f>Table2785[[#This Row],[2 Security &amp; Safety]]</f>
        <v>9.8244444444444454</v>
      </c>
      <c r="BD8" s="35">
        <f>AVERAGE(AQ8,U8,AI8,AV8,X8)</f>
        <v>9.8133333333333326</v>
      </c>
    </row>
    <row r="9" spans="1:56" ht="15" customHeight="1" x14ac:dyDescent="0.2">
      <c r="A9" s="32" t="s">
        <v>183</v>
      </c>
      <c r="B9" s="33" t="s">
        <v>49</v>
      </c>
      <c r="C9" s="33" t="s">
        <v>49</v>
      </c>
      <c r="D9" s="33" t="s">
        <v>49</v>
      </c>
      <c r="E9" s="33">
        <v>4.0160590000000003</v>
      </c>
      <c r="F9" s="33">
        <v>9.16</v>
      </c>
      <c r="G9" s="33">
        <v>10</v>
      </c>
      <c r="H9" s="33">
        <v>9.1037023867437448</v>
      </c>
      <c r="I9" s="33">
        <v>7.5</v>
      </c>
      <c r="J9" s="33">
        <v>10</v>
      </c>
      <c r="K9" s="33">
        <v>10</v>
      </c>
      <c r="L9" s="33">
        <f>AVERAGE(Table2785[[#This Row],[2Bi Disappearance]:[2Bv Terrorism Injured ]])</f>
        <v>9.3207404773487497</v>
      </c>
      <c r="M9" s="33">
        <v>10</v>
      </c>
      <c r="N9" s="33">
        <v>7.5</v>
      </c>
      <c r="O9" s="34">
        <v>5</v>
      </c>
      <c r="P9" s="34">
        <f>AVERAGE(Table2785[[#This Row],[2Ci Female Genital Mutilation]:[2Ciii Equal Inheritance Rights]])</f>
        <v>7.5</v>
      </c>
      <c r="Q9" s="33">
        <f>AVERAGE(F9,L9,P9)</f>
        <v>8.6602468257829166</v>
      </c>
      <c r="R9" s="33">
        <v>5</v>
      </c>
      <c r="S9" s="33">
        <v>5</v>
      </c>
      <c r="T9" s="33">
        <v>5</v>
      </c>
      <c r="U9" s="33">
        <f>AVERAGE(R9:T9)</f>
        <v>5</v>
      </c>
      <c r="V9" s="33">
        <v>2.5</v>
      </c>
      <c r="W9" s="33">
        <v>2.5</v>
      </c>
      <c r="X9" s="33">
        <f>AVERAGE(Table2785[[#This Row],[4A Freedom to establish religious organizations]:[4B Autonomy of religious organizations]])</f>
        <v>2.5</v>
      </c>
      <c r="Y9" s="33">
        <v>2.5</v>
      </c>
      <c r="Z9" s="33">
        <v>5</v>
      </c>
      <c r="AA9" s="33">
        <v>2.5</v>
      </c>
      <c r="AB9" s="33">
        <v>2.5</v>
      </c>
      <c r="AC9" s="33">
        <v>2.5</v>
      </c>
      <c r="AD9" s="33">
        <f>AVERAGE(Table2785[[#This Row],[5Ci Political parties]:[5Ciii Educational, sporting and cultural organizations]])</f>
        <v>2.5</v>
      </c>
      <c r="AE9" s="33">
        <v>2.5</v>
      </c>
      <c r="AF9" s="33">
        <v>2.5</v>
      </c>
      <c r="AG9" s="33">
        <v>2.5</v>
      </c>
      <c r="AH9" s="33">
        <f>AVERAGE(Table2785[[#This Row],[5Di Political parties]:[5Diii Educational, sporting and cultural organizations5]])</f>
        <v>2.5</v>
      </c>
      <c r="AI9" s="33">
        <f>AVERAGE(Y9,Z9,AD9,AH9)</f>
        <v>3.125</v>
      </c>
      <c r="AJ9" s="33">
        <v>10</v>
      </c>
      <c r="AK9" s="34">
        <v>1</v>
      </c>
      <c r="AL9" s="34">
        <v>1.75</v>
      </c>
      <c r="AM9" s="34">
        <v>7.5</v>
      </c>
      <c r="AN9" s="34">
        <v>7.5</v>
      </c>
      <c r="AO9" s="34">
        <f>AVERAGE(Table2785[[#This Row],[6Di Access to foreign television (cable/ satellite)]:[6Dii Access to foreign newspapers]])</f>
        <v>7.5</v>
      </c>
      <c r="AP9" s="34">
        <v>7.5</v>
      </c>
      <c r="AQ9" s="33">
        <f>AVERAGE(AJ9:AL9,AO9:AP9)</f>
        <v>5.55</v>
      </c>
      <c r="AR9" s="33">
        <v>10</v>
      </c>
      <c r="AS9" s="33">
        <v>10</v>
      </c>
      <c r="AT9" s="33">
        <v>10</v>
      </c>
      <c r="AU9" s="33">
        <f>IFERROR(AVERAGE(AS9:AT9),"-")</f>
        <v>10</v>
      </c>
      <c r="AV9" s="33">
        <f>AVERAGE(AR9,AU9)</f>
        <v>10</v>
      </c>
      <c r="AW9" s="35">
        <f>AVERAGE(Table2785[[#This Row],[RULE OF LAW]],Table2785[[#This Row],[SECURITY &amp; SAFETY]],Table2785[[#This Row],[PERSONAL FREEDOM (minus S&amp;S and RoL)]],Table2785[[#This Row],[PERSONAL FREEDOM (minus S&amp;S and RoL)]])</f>
        <v>5.7865764564457294</v>
      </c>
      <c r="AX9" s="36">
        <v>6.36</v>
      </c>
      <c r="AY9" s="37">
        <f>AVERAGE(Table2785[[#This Row],[PERSONAL FREEDOM]:[ECONOMIC FREEDOM]])</f>
        <v>6.0732882282228644</v>
      </c>
      <c r="AZ9" s="49">
        <f>RANK(BA9,$BA$2:$BA$154)</f>
        <v>127</v>
      </c>
      <c r="BA9" s="20">
        <f>ROUND(AY9, 2)</f>
        <v>6.07</v>
      </c>
      <c r="BB9" s="35">
        <f>Table2785[[#This Row],[1 Rule of Law]]</f>
        <v>4.0160590000000003</v>
      </c>
      <c r="BC9" s="35">
        <f>Table2785[[#This Row],[2 Security &amp; Safety]]</f>
        <v>8.6602468257829166</v>
      </c>
      <c r="BD9" s="35">
        <f>AVERAGE(AQ9,U9,AI9,AV9,X9)</f>
        <v>5.2350000000000003</v>
      </c>
    </row>
    <row r="10" spans="1:56" ht="15" customHeight="1" x14ac:dyDescent="0.2">
      <c r="A10" s="32" t="s">
        <v>97</v>
      </c>
      <c r="B10" s="33" t="s">
        <v>49</v>
      </c>
      <c r="C10" s="33" t="s">
        <v>49</v>
      </c>
      <c r="D10" s="33" t="s">
        <v>49</v>
      </c>
      <c r="E10" s="33">
        <v>6.0991660000000003</v>
      </c>
      <c r="F10" s="33">
        <v>0</v>
      </c>
      <c r="G10" s="33">
        <v>10</v>
      </c>
      <c r="H10" s="33">
        <v>10</v>
      </c>
      <c r="I10" s="33" t="s">
        <v>49</v>
      </c>
      <c r="J10" s="33">
        <v>10</v>
      </c>
      <c r="K10" s="33">
        <v>10</v>
      </c>
      <c r="L10" s="33">
        <f>AVERAGE(Table2785[[#This Row],[2Bi Disappearance]:[2Bv Terrorism Injured ]])</f>
        <v>10</v>
      </c>
      <c r="M10" s="33" t="s">
        <v>49</v>
      </c>
      <c r="N10" s="33">
        <v>10</v>
      </c>
      <c r="O10" s="34">
        <v>0</v>
      </c>
      <c r="P10" s="34">
        <f>AVERAGE(Table2785[[#This Row],[2Ci Female Genital Mutilation]:[2Ciii Equal Inheritance Rights]])</f>
        <v>5</v>
      </c>
      <c r="Q10" s="33">
        <f>AVERAGE(F10,L10,P10)</f>
        <v>5</v>
      </c>
      <c r="R10" s="33">
        <v>10</v>
      </c>
      <c r="S10" s="33">
        <v>10</v>
      </c>
      <c r="T10" s="33">
        <v>10</v>
      </c>
      <c r="U10" s="33">
        <f>AVERAGE(R10:T10)</f>
        <v>10</v>
      </c>
      <c r="V10" s="33" t="s">
        <v>49</v>
      </c>
      <c r="W10" s="33" t="s">
        <v>49</v>
      </c>
      <c r="X10" s="33" t="s">
        <v>49</v>
      </c>
      <c r="Y10" s="33" t="s">
        <v>49</v>
      </c>
      <c r="Z10" s="33" t="s">
        <v>49</v>
      </c>
      <c r="AA10" s="33" t="s">
        <v>49</v>
      </c>
      <c r="AB10" s="33" t="s">
        <v>49</v>
      </c>
      <c r="AC10" s="33" t="s">
        <v>49</v>
      </c>
      <c r="AD10" s="33" t="s">
        <v>49</v>
      </c>
      <c r="AE10" s="33" t="s">
        <v>49</v>
      </c>
      <c r="AF10" s="33" t="s">
        <v>49</v>
      </c>
      <c r="AG10" s="33" t="s">
        <v>49</v>
      </c>
      <c r="AH10" s="33" t="s">
        <v>49</v>
      </c>
      <c r="AI10" s="33" t="s">
        <v>49</v>
      </c>
      <c r="AJ10" s="33">
        <v>10</v>
      </c>
      <c r="AK10" s="34">
        <v>9</v>
      </c>
      <c r="AL10" s="34">
        <v>7.75</v>
      </c>
      <c r="AM10" s="34" t="s">
        <v>49</v>
      </c>
      <c r="AN10" s="34" t="s">
        <v>49</v>
      </c>
      <c r="AO10" s="34" t="s">
        <v>49</v>
      </c>
      <c r="AP10" s="34" t="s">
        <v>49</v>
      </c>
      <c r="AQ10" s="33">
        <f>AVERAGE(AJ10:AL10,AO10:AP10)</f>
        <v>8.9166666666666661</v>
      </c>
      <c r="AR10" s="33">
        <v>10</v>
      </c>
      <c r="AS10" s="33">
        <v>10</v>
      </c>
      <c r="AT10" s="33">
        <v>10</v>
      </c>
      <c r="AU10" s="33">
        <f>IFERROR(AVERAGE(AS10:AT10),"-")</f>
        <v>10</v>
      </c>
      <c r="AV10" s="33">
        <f>AVERAGE(AR10,AU10)</f>
        <v>10</v>
      </c>
      <c r="AW10" s="35">
        <f>AVERAGE(Table2785[[#This Row],[RULE OF LAW]],Table2785[[#This Row],[SECURITY &amp; SAFETY]],Table2785[[#This Row],[PERSONAL FREEDOM (minus S&amp;S and RoL)]],Table2785[[#This Row],[PERSONAL FREEDOM (minus S&amp;S and RoL)]])</f>
        <v>7.5942359444444438</v>
      </c>
      <c r="AX10" s="36">
        <v>7.4</v>
      </c>
      <c r="AY10" s="37">
        <f>AVERAGE(Table2785[[#This Row],[PERSONAL FREEDOM]:[ECONOMIC FREEDOM]])</f>
        <v>7.4971179722222221</v>
      </c>
      <c r="AZ10" s="49">
        <f>RANK(BA10,$BA$2:$BA$154)</f>
        <v>52</v>
      </c>
      <c r="BA10" s="20">
        <f>ROUND(AY10, 2)</f>
        <v>7.5</v>
      </c>
      <c r="BB10" s="35">
        <f>Table2785[[#This Row],[1 Rule of Law]]</f>
        <v>6.0991660000000003</v>
      </c>
      <c r="BC10" s="35">
        <f>Table2785[[#This Row],[2 Security &amp; Safety]]</f>
        <v>5</v>
      </c>
      <c r="BD10" s="35">
        <f>AVERAGE(AQ10,U10,AI10,AV10,X10)</f>
        <v>9.6388888888888875</v>
      </c>
    </row>
    <row r="11" spans="1:56" ht="15" customHeight="1" x14ac:dyDescent="0.2">
      <c r="A11" s="32" t="s">
        <v>149</v>
      </c>
      <c r="B11" s="33" t="s">
        <v>49</v>
      </c>
      <c r="C11" s="33" t="s">
        <v>49</v>
      </c>
      <c r="D11" s="33" t="s">
        <v>49</v>
      </c>
      <c r="E11" s="33">
        <v>5.6379070000000002</v>
      </c>
      <c r="F11" s="33">
        <v>9.8000000000000007</v>
      </c>
      <c r="G11" s="33">
        <v>0</v>
      </c>
      <c r="H11" s="33">
        <v>10</v>
      </c>
      <c r="I11" s="33">
        <v>2.5</v>
      </c>
      <c r="J11" s="33">
        <v>8.9882334074705312</v>
      </c>
      <c r="K11" s="33">
        <v>4.3846954114614443</v>
      </c>
      <c r="L11" s="33">
        <f>AVERAGE(Table2785[[#This Row],[2Bi Disappearance]:[2Bv Terrorism Injured ]])</f>
        <v>5.1745857637863946</v>
      </c>
      <c r="M11" s="33">
        <v>10</v>
      </c>
      <c r="N11" s="33">
        <v>7.5</v>
      </c>
      <c r="O11" s="34">
        <v>0</v>
      </c>
      <c r="P11" s="34">
        <f>AVERAGE(Table2785[[#This Row],[2Ci Female Genital Mutilation]:[2Ciii Equal Inheritance Rights]])</f>
        <v>5.833333333333333</v>
      </c>
      <c r="Q11" s="33">
        <f>AVERAGE(F11,L11,P11)</f>
        <v>6.9359730323732434</v>
      </c>
      <c r="R11" s="33">
        <v>10</v>
      </c>
      <c r="S11" s="33">
        <v>5</v>
      </c>
      <c r="T11" s="33">
        <v>5</v>
      </c>
      <c r="U11" s="33">
        <f>AVERAGE(R11:T11)</f>
        <v>6.666666666666667</v>
      </c>
      <c r="V11" s="33">
        <v>7.5</v>
      </c>
      <c r="W11" s="33">
        <v>7.5</v>
      </c>
      <c r="X11" s="33">
        <f>AVERAGE(Table2785[[#This Row],[4A Freedom to establish religious organizations]:[4B Autonomy of religious organizations]])</f>
        <v>7.5</v>
      </c>
      <c r="Y11" s="33">
        <v>5</v>
      </c>
      <c r="Z11" s="33">
        <v>2.5</v>
      </c>
      <c r="AA11" s="33">
        <v>5</v>
      </c>
      <c r="AB11" s="33">
        <v>7.5</v>
      </c>
      <c r="AC11" s="33">
        <v>7.5</v>
      </c>
      <c r="AD11" s="33">
        <f>AVERAGE(Table2785[[#This Row],[5Ci Political parties]:[5Ciii Educational, sporting and cultural organizations]])</f>
        <v>6.666666666666667</v>
      </c>
      <c r="AE11" s="33">
        <v>7.5</v>
      </c>
      <c r="AF11" s="33">
        <v>7.5</v>
      </c>
      <c r="AG11" s="33">
        <v>7.5</v>
      </c>
      <c r="AH11" s="33">
        <f>AVERAGE(Table2785[[#This Row],[5Di Political parties]:[5Diii Educational, sporting and cultural organizations5]])</f>
        <v>7.5</v>
      </c>
      <c r="AI11" s="33">
        <f>AVERAGE(Y11,Z11,AD11,AH11)</f>
        <v>5.416666666666667</v>
      </c>
      <c r="AJ11" s="33">
        <v>0</v>
      </c>
      <c r="AK11" s="34">
        <v>0.66666666666666663</v>
      </c>
      <c r="AL11" s="34">
        <v>0.75</v>
      </c>
      <c r="AM11" s="34">
        <v>10</v>
      </c>
      <c r="AN11" s="34">
        <v>7.5</v>
      </c>
      <c r="AO11" s="34">
        <f>AVERAGE(Table2785[[#This Row],[6Di Access to foreign television (cable/ satellite)]:[6Dii Access to foreign newspapers]])</f>
        <v>8.75</v>
      </c>
      <c r="AP11" s="34">
        <v>2.5</v>
      </c>
      <c r="AQ11" s="33">
        <f>AVERAGE(AJ11:AL11,AO11:AP11)</f>
        <v>2.5333333333333332</v>
      </c>
      <c r="AR11" s="33">
        <v>0</v>
      </c>
      <c r="AS11" s="33">
        <v>10</v>
      </c>
      <c r="AT11" s="33">
        <v>10</v>
      </c>
      <c r="AU11" s="33">
        <f>IFERROR(AVERAGE(AS11:AT11),"-")</f>
        <v>10</v>
      </c>
      <c r="AV11" s="33">
        <f>AVERAGE(AR11,AU11)</f>
        <v>5</v>
      </c>
      <c r="AW11" s="35">
        <f>AVERAGE(Table2785[[#This Row],[RULE OF LAW]],Table2785[[#This Row],[SECURITY &amp; SAFETY]],Table2785[[#This Row],[PERSONAL FREEDOM (minus S&amp;S and RoL)]],Table2785[[#This Row],[PERSONAL FREEDOM (minus S&amp;S and RoL)]])</f>
        <v>5.8551366747599776</v>
      </c>
      <c r="AX11" s="36">
        <v>7.57</v>
      </c>
      <c r="AY11" s="37">
        <f>AVERAGE(Table2785[[#This Row],[PERSONAL FREEDOM]:[ECONOMIC FREEDOM]])</f>
        <v>6.7125683373799889</v>
      </c>
      <c r="AZ11" s="49">
        <f>RANK(BA11,$BA$2:$BA$154)</f>
        <v>89</v>
      </c>
      <c r="BA11" s="20">
        <f>ROUND(AY11, 2)</f>
        <v>6.71</v>
      </c>
      <c r="BB11" s="35">
        <f>Table2785[[#This Row],[1 Rule of Law]]</f>
        <v>5.6379070000000002</v>
      </c>
      <c r="BC11" s="35">
        <f>Table2785[[#This Row],[2 Security &amp; Safety]]</f>
        <v>6.9359730323732434</v>
      </c>
      <c r="BD11" s="35">
        <f>AVERAGE(AQ11,U11,AI11,AV11,X11)</f>
        <v>5.4233333333333338</v>
      </c>
    </row>
    <row r="12" spans="1:56" ht="15" customHeight="1" x14ac:dyDescent="0.2">
      <c r="A12" s="32" t="s">
        <v>186</v>
      </c>
      <c r="B12" s="33">
        <v>2.6</v>
      </c>
      <c r="C12" s="33">
        <v>3.5999999999999996</v>
      </c>
      <c r="D12" s="33">
        <v>2.9</v>
      </c>
      <c r="E12" s="33">
        <v>3.0476190476190479</v>
      </c>
      <c r="F12" s="33">
        <v>8.92</v>
      </c>
      <c r="G12" s="33">
        <v>5</v>
      </c>
      <c r="H12" s="33">
        <v>10</v>
      </c>
      <c r="I12" s="33">
        <v>5</v>
      </c>
      <c r="J12" s="33">
        <v>9.9827618195609666</v>
      </c>
      <c r="K12" s="33">
        <v>9.9586283669463214</v>
      </c>
      <c r="L12" s="33">
        <f>AVERAGE(Table2785[[#This Row],[2Bi Disappearance]:[2Bv Terrorism Injured ]])</f>
        <v>7.9882780373014581</v>
      </c>
      <c r="M12" s="33">
        <v>10</v>
      </c>
      <c r="N12" s="33">
        <v>7.5</v>
      </c>
      <c r="O12" s="34">
        <v>5</v>
      </c>
      <c r="P12" s="34">
        <f>AVERAGE(Table2785[[#This Row],[2Ci Female Genital Mutilation]:[2Ciii Equal Inheritance Rights]])</f>
        <v>7.5</v>
      </c>
      <c r="Q12" s="33">
        <f>AVERAGE(F12,L12,P12)</f>
        <v>8.1360926791004857</v>
      </c>
      <c r="R12" s="33">
        <v>10</v>
      </c>
      <c r="S12" s="33">
        <v>5</v>
      </c>
      <c r="T12" s="33">
        <v>5</v>
      </c>
      <c r="U12" s="33">
        <f>AVERAGE(R12:T12)</f>
        <v>6.666666666666667</v>
      </c>
      <c r="V12" s="33">
        <v>5</v>
      </c>
      <c r="W12" s="33">
        <v>5</v>
      </c>
      <c r="X12" s="33">
        <f>AVERAGE(Table2785[[#This Row],[4A Freedom to establish religious organizations]:[4B Autonomy of religious organizations]])</f>
        <v>5</v>
      </c>
      <c r="Y12" s="33">
        <v>7.5</v>
      </c>
      <c r="Z12" s="33">
        <v>5</v>
      </c>
      <c r="AA12" s="33">
        <v>7.5</v>
      </c>
      <c r="AB12" s="33">
        <v>5</v>
      </c>
      <c r="AC12" s="33">
        <v>5</v>
      </c>
      <c r="AD12" s="33">
        <f>AVERAGE(Table2785[[#This Row],[5Ci Political parties]:[5Ciii Educational, sporting and cultural organizations]])</f>
        <v>5.833333333333333</v>
      </c>
      <c r="AE12" s="33">
        <v>7.5</v>
      </c>
      <c r="AF12" s="33">
        <v>5</v>
      </c>
      <c r="AG12" s="33">
        <v>7.5</v>
      </c>
      <c r="AH12" s="33">
        <f>AVERAGE(Table2785[[#This Row],[5Di Political parties]:[5Diii Educational, sporting and cultural organizations5]])</f>
        <v>6.666666666666667</v>
      </c>
      <c r="AI12" s="33">
        <f>AVERAGE(Y12,Z12,AD12,AH12)</f>
        <v>6.25</v>
      </c>
      <c r="AJ12" s="33">
        <v>8.0607047006087473</v>
      </c>
      <c r="AK12" s="34">
        <v>5</v>
      </c>
      <c r="AL12" s="34">
        <v>4.5</v>
      </c>
      <c r="AM12" s="34">
        <v>7.5</v>
      </c>
      <c r="AN12" s="34">
        <v>10</v>
      </c>
      <c r="AO12" s="34">
        <f>AVERAGE(Table2785[[#This Row],[6Di Access to foreign television (cable/ satellite)]:[6Dii Access to foreign newspapers]])</f>
        <v>8.75</v>
      </c>
      <c r="AP12" s="34">
        <v>10</v>
      </c>
      <c r="AQ12" s="33">
        <f>AVERAGE(AJ12:AL12,AO12:AP12)</f>
        <v>7.2621409401217489</v>
      </c>
      <c r="AR12" s="33">
        <v>0</v>
      </c>
      <c r="AS12" s="33">
        <v>0</v>
      </c>
      <c r="AT12" s="33">
        <v>0</v>
      </c>
      <c r="AU12" s="33">
        <f>IFERROR(AVERAGE(AS12:AT12),"-")</f>
        <v>0</v>
      </c>
      <c r="AV12" s="33">
        <f>AVERAGE(AR12,AU12)</f>
        <v>0</v>
      </c>
      <c r="AW12" s="35">
        <f>AVERAGE(Table2785[[#This Row],[RULE OF LAW]],Table2785[[#This Row],[SECURITY &amp; SAFETY]],Table2785[[#This Row],[PERSONAL FREEDOM (minus S&amp;S and RoL)]],Table2785[[#This Row],[PERSONAL FREEDOM (minus S&amp;S and RoL)]])</f>
        <v>5.3138086923587249</v>
      </c>
      <c r="AX12" s="36">
        <v>6.33</v>
      </c>
      <c r="AY12" s="37">
        <f>AVERAGE(Table2785[[#This Row],[PERSONAL FREEDOM]:[ECONOMIC FREEDOM]])</f>
        <v>5.8219043461793625</v>
      </c>
      <c r="AZ12" s="49">
        <f>RANK(BA12,$BA$2:$BA$154)</f>
        <v>132</v>
      </c>
      <c r="BA12" s="20">
        <f>ROUND(AY12, 2)</f>
        <v>5.82</v>
      </c>
      <c r="BB12" s="35">
        <f>Table2785[[#This Row],[1 Rule of Law]]</f>
        <v>3.0476190476190479</v>
      </c>
      <c r="BC12" s="35">
        <f>Table2785[[#This Row],[2 Security &amp; Safety]]</f>
        <v>8.1360926791004857</v>
      </c>
      <c r="BD12" s="35">
        <f>AVERAGE(AQ12,U12,AI12,AV12,X12)</f>
        <v>5.0357615213576832</v>
      </c>
    </row>
    <row r="13" spans="1:56" ht="15" customHeight="1" x14ac:dyDescent="0.2">
      <c r="A13" s="32" t="s">
        <v>142</v>
      </c>
      <c r="B13" s="33" t="s">
        <v>49</v>
      </c>
      <c r="C13" s="33" t="s">
        <v>49</v>
      </c>
      <c r="D13" s="33" t="s">
        <v>49</v>
      </c>
      <c r="E13" s="33">
        <v>6.6943399999999995</v>
      </c>
      <c r="F13" s="33">
        <v>7.0400000000000009</v>
      </c>
      <c r="G13" s="33">
        <v>10</v>
      </c>
      <c r="H13" s="33">
        <v>10</v>
      </c>
      <c r="I13" s="33" t="s">
        <v>49</v>
      </c>
      <c r="J13" s="33">
        <v>10</v>
      </c>
      <c r="K13" s="33">
        <v>10</v>
      </c>
      <c r="L13" s="33">
        <f>AVERAGE(Table2785[[#This Row],[2Bi Disappearance]:[2Bv Terrorism Injured ]])</f>
        <v>10</v>
      </c>
      <c r="M13" s="33" t="s">
        <v>49</v>
      </c>
      <c r="N13" s="33">
        <v>10</v>
      </c>
      <c r="O13" s="34" t="s">
        <v>49</v>
      </c>
      <c r="P13" s="34">
        <f>AVERAGE(Table2785[[#This Row],[2Ci Female Genital Mutilation]:[2Ciii Equal Inheritance Rights]])</f>
        <v>10</v>
      </c>
      <c r="Q13" s="33">
        <f>AVERAGE(F13,L13,P13)</f>
        <v>9.0133333333333336</v>
      </c>
      <c r="R13" s="33">
        <v>10</v>
      </c>
      <c r="S13" s="33">
        <v>10</v>
      </c>
      <c r="T13" s="33" t="s">
        <v>49</v>
      </c>
      <c r="U13" s="33">
        <f>AVERAGE(R13:T13)</f>
        <v>10</v>
      </c>
      <c r="V13" s="33" t="s">
        <v>49</v>
      </c>
      <c r="W13" s="33" t="s">
        <v>49</v>
      </c>
      <c r="X13" s="33" t="s">
        <v>49</v>
      </c>
      <c r="Y13" s="33" t="s">
        <v>49</v>
      </c>
      <c r="Z13" s="33" t="s">
        <v>49</v>
      </c>
      <c r="AA13" s="33" t="s">
        <v>49</v>
      </c>
      <c r="AB13" s="33" t="s">
        <v>49</v>
      </c>
      <c r="AC13" s="33" t="s">
        <v>49</v>
      </c>
      <c r="AD13" s="33" t="s">
        <v>49</v>
      </c>
      <c r="AE13" s="33" t="s">
        <v>49</v>
      </c>
      <c r="AF13" s="33" t="s">
        <v>49</v>
      </c>
      <c r="AG13" s="33" t="s">
        <v>49</v>
      </c>
      <c r="AH13" s="33" t="s">
        <v>49</v>
      </c>
      <c r="AI13" s="33" t="s">
        <v>49</v>
      </c>
      <c r="AJ13" s="33">
        <v>10</v>
      </c>
      <c r="AK13" s="34">
        <v>9</v>
      </c>
      <c r="AL13" s="34">
        <v>7.75</v>
      </c>
      <c r="AM13" s="34" t="s">
        <v>49</v>
      </c>
      <c r="AN13" s="34" t="s">
        <v>49</v>
      </c>
      <c r="AO13" s="34" t="s">
        <v>49</v>
      </c>
      <c r="AP13" s="34" t="s">
        <v>49</v>
      </c>
      <c r="AQ13" s="33">
        <f>AVERAGE(AJ13:AL13,AO13:AP13)</f>
        <v>8.9166666666666661</v>
      </c>
      <c r="AR13" s="33">
        <v>10</v>
      </c>
      <c r="AS13" s="33">
        <v>0</v>
      </c>
      <c r="AT13" s="33">
        <v>0</v>
      </c>
      <c r="AU13" s="33">
        <f>IFERROR(AVERAGE(AS13:AT13),"-")</f>
        <v>0</v>
      </c>
      <c r="AV13" s="33">
        <f>AVERAGE(AR13,AU13)</f>
        <v>5</v>
      </c>
      <c r="AW13" s="35">
        <f>AVERAGE(Table2785[[#This Row],[RULE OF LAW]],Table2785[[#This Row],[SECURITY &amp; SAFETY]],Table2785[[#This Row],[PERSONAL FREEDOM (minus S&amp;S and RoL)]],Table2785[[#This Row],[PERSONAL FREEDOM (minus S&amp;S and RoL)]])</f>
        <v>7.9130294444444438</v>
      </c>
      <c r="AX13" s="36">
        <v>6.9</v>
      </c>
      <c r="AY13" s="37">
        <f>AVERAGE(Table2785[[#This Row],[PERSONAL FREEDOM]:[ECONOMIC FREEDOM]])</f>
        <v>7.4065147222222221</v>
      </c>
      <c r="AZ13" s="49">
        <f>RANK(BA13,$BA$2:$BA$154)</f>
        <v>55</v>
      </c>
      <c r="BA13" s="20">
        <f>ROUND(AY13, 2)</f>
        <v>7.41</v>
      </c>
      <c r="BB13" s="35">
        <f>Table2785[[#This Row],[1 Rule of Law]]</f>
        <v>6.6943399999999995</v>
      </c>
      <c r="BC13" s="35">
        <f>Table2785[[#This Row],[2 Security &amp; Safety]]</f>
        <v>9.0133333333333336</v>
      </c>
      <c r="BD13" s="35">
        <f>AVERAGE(AQ13,U13,AI13,AV13,X13)</f>
        <v>7.9722222222222214</v>
      </c>
    </row>
    <row r="14" spans="1:56" ht="15" customHeight="1" x14ac:dyDescent="0.2">
      <c r="A14" s="32" t="s">
        <v>67</v>
      </c>
      <c r="B14" s="33">
        <v>8.5</v>
      </c>
      <c r="C14" s="33">
        <v>6.8999999999999995</v>
      </c>
      <c r="D14" s="33">
        <v>6.7</v>
      </c>
      <c r="E14" s="33">
        <v>7.3603174603174617</v>
      </c>
      <c r="F14" s="33">
        <v>9.36</v>
      </c>
      <c r="G14" s="33">
        <v>10</v>
      </c>
      <c r="H14" s="33">
        <v>10</v>
      </c>
      <c r="I14" s="33">
        <v>10</v>
      </c>
      <c r="J14" s="33">
        <v>9.9700835903377296</v>
      </c>
      <c r="K14" s="33">
        <v>9.9820501542026374</v>
      </c>
      <c r="L14" s="33">
        <f>AVERAGE(Table2785[[#This Row],[2Bi Disappearance]:[2Bv Terrorism Injured ]])</f>
        <v>9.9904267489080745</v>
      </c>
      <c r="M14" s="33">
        <v>9.5</v>
      </c>
      <c r="N14" s="33">
        <v>10</v>
      </c>
      <c r="O14" s="34">
        <v>10</v>
      </c>
      <c r="P14" s="34">
        <f>AVERAGE(Table2785[[#This Row],[2Ci Female Genital Mutilation]:[2Ciii Equal Inheritance Rights]])</f>
        <v>9.8333333333333339</v>
      </c>
      <c r="Q14" s="33">
        <f>AVERAGE(F14,L14,P14)</f>
        <v>9.727920027413802</v>
      </c>
      <c r="R14" s="33">
        <v>10</v>
      </c>
      <c r="S14" s="33">
        <v>10</v>
      </c>
      <c r="T14" s="33">
        <v>10</v>
      </c>
      <c r="U14" s="33">
        <f>AVERAGE(R14:T14)</f>
        <v>10</v>
      </c>
      <c r="V14" s="33">
        <v>10</v>
      </c>
      <c r="W14" s="33">
        <v>10</v>
      </c>
      <c r="X14" s="33">
        <f>AVERAGE(Table2785[[#This Row],[4A Freedom to establish religious organizations]:[4B Autonomy of religious organizations]])</f>
        <v>10</v>
      </c>
      <c r="Y14" s="33">
        <v>10</v>
      </c>
      <c r="Z14" s="33">
        <v>10</v>
      </c>
      <c r="AA14" s="33">
        <v>10</v>
      </c>
      <c r="AB14" s="33">
        <v>10</v>
      </c>
      <c r="AC14" s="33">
        <v>7.5</v>
      </c>
      <c r="AD14" s="33">
        <f>AVERAGE(Table2785[[#This Row],[5Ci Political parties]:[5Ciii Educational, sporting and cultural organizations]])</f>
        <v>9.1666666666666661</v>
      </c>
      <c r="AE14" s="33">
        <v>10</v>
      </c>
      <c r="AF14" s="33">
        <v>10</v>
      </c>
      <c r="AG14" s="33">
        <v>10</v>
      </c>
      <c r="AH14" s="33">
        <f>AVERAGE(Table2785[[#This Row],[5Di Political parties]:[5Diii Educational, sporting and cultural organizations5]])</f>
        <v>10</v>
      </c>
      <c r="AI14" s="33">
        <f>AVERAGE(Y14,Z14,AD14,AH14)</f>
        <v>9.7916666666666661</v>
      </c>
      <c r="AJ14" s="33">
        <v>10</v>
      </c>
      <c r="AK14" s="34">
        <v>9.3333333333333339</v>
      </c>
      <c r="AL14" s="34">
        <v>9</v>
      </c>
      <c r="AM14" s="34">
        <v>10</v>
      </c>
      <c r="AN14" s="34">
        <v>10</v>
      </c>
      <c r="AO14" s="34">
        <f>AVERAGE(Table2785[[#This Row],[6Di Access to foreign television (cable/ satellite)]:[6Dii Access to foreign newspapers]])</f>
        <v>10</v>
      </c>
      <c r="AP14" s="34">
        <v>10</v>
      </c>
      <c r="AQ14" s="33">
        <f>AVERAGE(AJ14:AL14,AO14:AP14)</f>
        <v>9.6666666666666679</v>
      </c>
      <c r="AR14" s="33">
        <v>10</v>
      </c>
      <c r="AS14" s="33">
        <v>10</v>
      </c>
      <c r="AT14" s="33">
        <v>10</v>
      </c>
      <c r="AU14" s="33">
        <f>IFERROR(AVERAGE(AS14:AT14),"-")</f>
        <v>10</v>
      </c>
      <c r="AV14" s="33">
        <f>AVERAGE(AR14,AU14)</f>
        <v>10</v>
      </c>
      <c r="AW14" s="35">
        <f>AVERAGE(Table2785[[#This Row],[RULE OF LAW]],Table2785[[#This Row],[SECURITY &amp; SAFETY]],Table2785[[#This Row],[PERSONAL FREEDOM (minus S&amp;S and RoL)]],Table2785[[#This Row],[PERSONAL FREEDOM (minus S&amp;S and RoL)]])</f>
        <v>9.2178927052661486</v>
      </c>
      <c r="AX14" s="36">
        <v>7.28</v>
      </c>
      <c r="AY14" s="37">
        <f>AVERAGE(Table2785[[#This Row],[PERSONAL FREEDOM]:[ECONOMIC FREEDOM]])</f>
        <v>8.2489463526330749</v>
      </c>
      <c r="AZ14" s="49">
        <f>RANK(BA14,$BA$2:$BA$154)</f>
        <v>20</v>
      </c>
      <c r="BA14" s="20">
        <f>ROUND(AY14, 2)</f>
        <v>8.25</v>
      </c>
      <c r="BB14" s="35">
        <f>Table2785[[#This Row],[1 Rule of Law]]</f>
        <v>7.3603174603174617</v>
      </c>
      <c r="BC14" s="35">
        <f>Table2785[[#This Row],[2 Security &amp; Safety]]</f>
        <v>9.727920027413802</v>
      </c>
      <c r="BD14" s="35">
        <f>AVERAGE(AQ14,U14,AI14,AV14,X14)</f>
        <v>9.8916666666666675</v>
      </c>
    </row>
    <row r="15" spans="1:56" ht="15" customHeight="1" x14ac:dyDescent="0.2">
      <c r="A15" s="32" t="s">
        <v>153</v>
      </c>
      <c r="B15" s="33" t="s">
        <v>49</v>
      </c>
      <c r="C15" s="33" t="s">
        <v>49</v>
      </c>
      <c r="D15" s="33" t="s">
        <v>49</v>
      </c>
      <c r="E15" s="33">
        <v>4.5665940000000003</v>
      </c>
      <c r="F15" s="33">
        <v>0</v>
      </c>
      <c r="G15" s="33">
        <v>10</v>
      </c>
      <c r="H15" s="33">
        <v>10</v>
      </c>
      <c r="I15" s="33" t="s">
        <v>49</v>
      </c>
      <c r="J15" s="33">
        <v>10</v>
      </c>
      <c r="K15" s="33">
        <v>10</v>
      </c>
      <c r="L15" s="33">
        <f>AVERAGE(Table2785[[#This Row],[2Bi Disappearance]:[2Bv Terrorism Injured ]])</f>
        <v>10</v>
      </c>
      <c r="M15" s="33" t="s">
        <v>49</v>
      </c>
      <c r="N15" s="33">
        <v>10</v>
      </c>
      <c r="O15" s="34">
        <v>10</v>
      </c>
      <c r="P15" s="34">
        <f>AVERAGE(Table2785[[#This Row],[2Ci Female Genital Mutilation]:[2Ciii Equal Inheritance Rights]])</f>
        <v>10</v>
      </c>
      <c r="Q15" s="33">
        <f>AVERAGE(F15,L15,P15)</f>
        <v>6.666666666666667</v>
      </c>
      <c r="R15" s="33">
        <v>10</v>
      </c>
      <c r="S15" s="33">
        <v>10</v>
      </c>
      <c r="T15" s="33" t="s">
        <v>49</v>
      </c>
      <c r="U15" s="33">
        <f>AVERAGE(R15:T15)</f>
        <v>10</v>
      </c>
      <c r="V15" s="33" t="s">
        <v>49</v>
      </c>
      <c r="W15" s="33" t="s">
        <v>49</v>
      </c>
      <c r="X15" s="33" t="s">
        <v>49</v>
      </c>
      <c r="Y15" s="33" t="s">
        <v>49</v>
      </c>
      <c r="Z15" s="33" t="s">
        <v>49</v>
      </c>
      <c r="AA15" s="33" t="s">
        <v>49</v>
      </c>
      <c r="AB15" s="33" t="s">
        <v>49</v>
      </c>
      <c r="AC15" s="33" t="s">
        <v>49</v>
      </c>
      <c r="AD15" s="33" t="s">
        <v>49</v>
      </c>
      <c r="AE15" s="33" t="s">
        <v>49</v>
      </c>
      <c r="AF15" s="33" t="s">
        <v>49</v>
      </c>
      <c r="AG15" s="33" t="s">
        <v>49</v>
      </c>
      <c r="AH15" s="33" t="s">
        <v>49</v>
      </c>
      <c r="AI15" s="33" t="s">
        <v>49</v>
      </c>
      <c r="AJ15" s="33">
        <v>10</v>
      </c>
      <c r="AK15" s="34">
        <v>7.333333333333333</v>
      </c>
      <c r="AL15" s="34">
        <v>7.75</v>
      </c>
      <c r="AM15" s="34" t="s">
        <v>49</v>
      </c>
      <c r="AN15" s="34" t="s">
        <v>49</v>
      </c>
      <c r="AO15" s="34" t="s">
        <v>49</v>
      </c>
      <c r="AP15" s="34" t="s">
        <v>49</v>
      </c>
      <c r="AQ15" s="33">
        <f>AVERAGE(AJ15:AL15,AO15:AP15)</f>
        <v>8.3611111111111107</v>
      </c>
      <c r="AR15" s="33">
        <v>10</v>
      </c>
      <c r="AS15" s="33">
        <v>0</v>
      </c>
      <c r="AT15" s="33">
        <v>10</v>
      </c>
      <c r="AU15" s="33">
        <f>IFERROR(AVERAGE(AS15:AT15),"-")</f>
        <v>5</v>
      </c>
      <c r="AV15" s="33">
        <f>AVERAGE(AR15,AU15)</f>
        <v>7.5</v>
      </c>
      <c r="AW15" s="35">
        <f>AVERAGE(Table2785[[#This Row],[RULE OF LAW]],Table2785[[#This Row],[SECURITY &amp; SAFETY]],Table2785[[#This Row],[PERSONAL FREEDOM (minus S&amp;S and RoL)]],Table2785[[#This Row],[PERSONAL FREEDOM (minus S&amp;S and RoL)]])</f>
        <v>7.1185003518518517</v>
      </c>
      <c r="AX15" s="36">
        <v>6.63</v>
      </c>
      <c r="AY15" s="37">
        <f>AVERAGE(Table2785[[#This Row],[PERSONAL FREEDOM]:[ECONOMIC FREEDOM]])</f>
        <v>6.8742501759259262</v>
      </c>
      <c r="AZ15" s="49">
        <f>RANK(BA15,$BA$2:$BA$154)</f>
        <v>77</v>
      </c>
      <c r="BA15" s="20">
        <f>ROUND(AY15, 2)</f>
        <v>6.87</v>
      </c>
      <c r="BB15" s="35">
        <f>Table2785[[#This Row],[1 Rule of Law]]</f>
        <v>4.5665940000000003</v>
      </c>
      <c r="BC15" s="35">
        <f>Table2785[[#This Row],[2 Security &amp; Safety]]</f>
        <v>6.666666666666667</v>
      </c>
      <c r="BD15" s="35">
        <f>AVERAGE(AQ15,U15,AI15,AV15,X15)</f>
        <v>8.6203703703703702</v>
      </c>
    </row>
    <row r="16" spans="1:56" ht="15" customHeight="1" x14ac:dyDescent="0.2">
      <c r="A16" s="32" t="s">
        <v>135</v>
      </c>
      <c r="B16" s="33" t="s">
        <v>49</v>
      </c>
      <c r="C16" s="33" t="s">
        <v>49</v>
      </c>
      <c r="D16" s="33" t="s">
        <v>49</v>
      </c>
      <c r="E16" s="33">
        <v>4.2690080000000004</v>
      </c>
      <c r="F16" s="33">
        <v>6.6400000000000006</v>
      </c>
      <c r="G16" s="33">
        <v>10</v>
      </c>
      <c r="H16" s="33">
        <v>10</v>
      </c>
      <c r="I16" s="33">
        <v>2.5</v>
      </c>
      <c r="J16" s="33">
        <v>10</v>
      </c>
      <c r="K16" s="33">
        <v>10</v>
      </c>
      <c r="L16" s="33">
        <f>AVERAGE(Table2785[[#This Row],[2Bi Disappearance]:[2Bv Terrorism Injured ]])</f>
        <v>8.5</v>
      </c>
      <c r="M16" s="33">
        <v>8.6999999999999993</v>
      </c>
      <c r="N16" s="33">
        <v>10</v>
      </c>
      <c r="O16" s="34">
        <v>2.5</v>
      </c>
      <c r="P16" s="34">
        <f>AVERAGE(Table2785[[#This Row],[2Ci Female Genital Mutilation]:[2Ciii Equal Inheritance Rights]])</f>
        <v>7.0666666666666664</v>
      </c>
      <c r="Q16" s="33">
        <f>AVERAGE(F16,L16,P16)</f>
        <v>7.402222222222222</v>
      </c>
      <c r="R16" s="33">
        <v>0</v>
      </c>
      <c r="S16" s="33">
        <v>10</v>
      </c>
      <c r="T16" s="33">
        <v>5</v>
      </c>
      <c r="U16" s="33">
        <f>AVERAGE(R16:T16)</f>
        <v>5</v>
      </c>
      <c r="V16" s="33">
        <v>10</v>
      </c>
      <c r="W16" s="33">
        <v>10</v>
      </c>
      <c r="X16" s="33">
        <f>AVERAGE(Table2785[[#This Row],[4A Freedom to establish religious organizations]:[4B Autonomy of religious organizations]])</f>
        <v>10</v>
      </c>
      <c r="Y16" s="33">
        <v>10</v>
      </c>
      <c r="Z16" s="33">
        <v>10</v>
      </c>
      <c r="AA16" s="33">
        <v>10</v>
      </c>
      <c r="AB16" s="33">
        <v>10</v>
      </c>
      <c r="AC16" s="33">
        <v>10</v>
      </c>
      <c r="AD16" s="33">
        <f>AVERAGE(Table2785[[#This Row],[5Ci Political parties]:[5Ciii Educational, sporting and cultural organizations]])</f>
        <v>10</v>
      </c>
      <c r="AE16" s="33">
        <v>10</v>
      </c>
      <c r="AF16" s="33">
        <v>10</v>
      </c>
      <c r="AG16" s="33">
        <v>10</v>
      </c>
      <c r="AH16" s="33">
        <f>AVERAGE(Table2785[[#This Row],[5Di Political parties]:[5Diii Educational, sporting and cultural organizations5]])</f>
        <v>10</v>
      </c>
      <c r="AI16" s="33">
        <f>AVERAGE(Y16,Z16,AD16,AH16)</f>
        <v>10</v>
      </c>
      <c r="AJ16" s="33">
        <v>10</v>
      </c>
      <c r="AK16" s="34">
        <v>6.333333333333333</v>
      </c>
      <c r="AL16" s="34">
        <v>7</v>
      </c>
      <c r="AM16" s="34">
        <v>10</v>
      </c>
      <c r="AN16" s="34">
        <v>10</v>
      </c>
      <c r="AO16" s="34">
        <f>AVERAGE(Table2785[[#This Row],[6Di Access to foreign television (cable/ satellite)]:[6Dii Access to foreign newspapers]])</f>
        <v>10</v>
      </c>
      <c r="AP16" s="34">
        <v>10</v>
      </c>
      <c r="AQ16" s="33">
        <f>AVERAGE(AJ16:AL16,AO16:AP16)</f>
        <v>8.6666666666666661</v>
      </c>
      <c r="AR16" s="33">
        <v>5</v>
      </c>
      <c r="AS16" s="33">
        <v>10</v>
      </c>
      <c r="AT16" s="33">
        <v>10</v>
      </c>
      <c r="AU16" s="33">
        <f>IFERROR(AVERAGE(AS16:AT16),"-")</f>
        <v>10</v>
      </c>
      <c r="AV16" s="33">
        <f>AVERAGE(AR16,AU16)</f>
        <v>7.5</v>
      </c>
      <c r="AW16" s="35">
        <f>AVERAGE(Table2785[[#This Row],[RULE OF LAW]],Table2785[[#This Row],[SECURITY &amp; SAFETY]],Table2785[[#This Row],[PERSONAL FREEDOM (minus S&amp;S and RoL)]],Table2785[[#This Row],[PERSONAL FREEDOM (minus S&amp;S and RoL)]])</f>
        <v>7.0344742222222223</v>
      </c>
      <c r="AX16" s="36">
        <v>5.85</v>
      </c>
      <c r="AY16" s="37">
        <f>AVERAGE(Table2785[[#This Row],[PERSONAL FREEDOM]:[ECONOMIC FREEDOM]])</f>
        <v>6.442237111111111</v>
      </c>
      <c r="AZ16" s="49">
        <f>RANK(BA16,$BA$2:$BA$154)</f>
        <v>104</v>
      </c>
      <c r="BA16" s="20">
        <f>ROUND(AY16, 2)</f>
        <v>6.44</v>
      </c>
      <c r="BB16" s="35">
        <f>Table2785[[#This Row],[1 Rule of Law]]</f>
        <v>4.2690080000000004</v>
      </c>
      <c r="BC16" s="35">
        <f>Table2785[[#This Row],[2 Security &amp; Safety]]</f>
        <v>7.402222222222222</v>
      </c>
      <c r="BD16" s="35">
        <f>AVERAGE(AQ16,U16,AI16,AV16,X16)</f>
        <v>8.2333333333333325</v>
      </c>
    </row>
    <row r="17" spans="1:56" ht="15" customHeight="1" x14ac:dyDescent="0.2">
      <c r="A17" s="32" t="s">
        <v>108</v>
      </c>
      <c r="B17" s="33">
        <v>4.2</v>
      </c>
      <c r="C17" s="33">
        <v>3.4000000000000004</v>
      </c>
      <c r="D17" s="33">
        <v>2.3000000000000003</v>
      </c>
      <c r="E17" s="33">
        <v>3.2984126984126987</v>
      </c>
      <c r="F17" s="33">
        <v>5.16</v>
      </c>
      <c r="G17" s="33">
        <v>10</v>
      </c>
      <c r="H17" s="33">
        <v>10</v>
      </c>
      <c r="I17" s="33">
        <v>5</v>
      </c>
      <c r="J17" s="33">
        <v>10</v>
      </c>
      <c r="K17" s="33">
        <v>9.9618912786762177</v>
      </c>
      <c r="L17" s="33">
        <f>AVERAGE(Table2785[[#This Row],[2Bi Disappearance]:[2Bv Terrorism Injured ]])</f>
        <v>8.9923782557352432</v>
      </c>
      <c r="M17" s="33">
        <v>10</v>
      </c>
      <c r="N17" s="33">
        <v>10</v>
      </c>
      <c r="O17" s="34">
        <v>10</v>
      </c>
      <c r="P17" s="34">
        <f>AVERAGE(Table2785[[#This Row],[2Ci Female Genital Mutilation]:[2Ciii Equal Inheritance Rights]])</f>
        <v>10</v>
      </c>
      <c r="Q17" s="33">
        <f>AVERAGE(F17,L17,P17)</f>
        <v>8.0507927519117484</v>
      </c>
      <c r="R17" s="33">
        <v>10</v>
      </c>
      <c r="S17" s="33">
        <v>10</v>
      </c>
      <c r="T17" s="33">
        <v>10</v>
      </c>
      <c r="U17" s="33">
        <f>AVERAGE(R17:T17)</f>
        <v>10</v>
      </c>
      <c r="V17" s="33">
        <v>10</v>
      </c>
      <c r="W17" s="33">
        <v>10</v>
      </c>
      <c r="X17" s="33">
        <f>AVERAGE(Table2785[[#This Row],[4A Freedom to establish religious organizations]:[4B Autonomy of religious organizations]])</f>
        <v>10</v>
      </c>
      <c r="Y17" s="33">
        <v>10</v>
      </c>
      <c r="Z17" s="33">
        <v>10</v>
      </c>
      <c r="AA17" s="33">
        <v>7.5</v>
      </c>
      <c r="AB17" s="33">
        <v>7.5</v>
      </c>
      <c r="AC17" s="33">
        <v>10</v>
      </c>
      <c r="AD17" s="33">
        <f>AVERAGE(Table2785[[#This Row],[5Ci Political parties]:[5Ciii Educational, sporting and cultural organizations]])</f>
        <v>8.3333333333333339</v>
      </c>
      <c r="AE17" s="33">
        <v>10</v>
      </c>
      <c r="AF17" s="33">
        <v>10</v>
      </c>
      <c r="AG17" s="33">
        <v>10</v>
      </c>
      <c r="AH17" s="33">
        <f>AVERAGE(Table2785[[#This Row],[5Di Political parties]:[5Diii Educational, sporting and cultural organizations5]])</f>
        <v>10</v>
      </c>
      <c r="AI17" s="33">
        <f>AVERAGE(Y17,Z17,AD17,AH17)</f>
        <v>9.5833333333333339</v>
      </c>
      <c r="AJ17" s="33">
        <v>10</v>
      </c>
      <c r="AK17" s="34">
        <v>5.333333333333333</v>
      </c>
      <c r="AL17" s="34">
        <v>4.5</v>
      </c>
      <c r="AM17" s="34">
        <v>10</v>
      </c>
      <c r="AN17" s="34">
        <v>10</v>
      </c>
      <c r="AO17" s="34">
        <f>AVERAGE(Table2785[[#This Row],[6Di Access to foreign television (cable/ satellite)]:[6Dii Access to foreign newspapers]])</f>
        <v>10</v>
      </c>
      <c r="AP17" s="34">
        <v>10</v>
      </c>
      <c r="AQ17" s="33">
        <f>AVERAGE(AJ17:AL17,AO17:AP17)</f>
        <v>7.9666666666666659</v>
      </c>
      <c r="AR17" s="33">
        <v>10</v>
      </c>
      <c r="AS17" s="33">
        <v>10</v>
      </c>
      <c r="AT17" s="33">
        <v>10</v>
      </c>
      <c r="AU17" s="33">
        <f>IFERROR(AVERAGE(AS17:AT17),"-")</f>
        <v>10</v>
      </c>
      <c r="AV17" s="33">
        <f>AVERAGE(AR17,AU17)</f>
        <v>10</v>
      </c>
      <c r="AW17" s="35">
        <f>AVERAGE(Table2785[[#This Row],[RULE OF LAW]],Table2785[[#This Row],[SECURITY &amp; SAFETY]],Table2785[[#This Row],[PERSONAL FREEDOM (minus S&amp;S and RoL)]],Table2785[[#This Row],[PERSONAL FREEDOM (minus S&amp;S and RoL)]])</f>
        <v>7.5923013625811109</v>
      </c>
      <c r="AX17" s="36">
        <v>6.48</v>
      </c>
      <c r="AY17" s="37">
        <f>AVERAGE(Table2785[[#This Row],[PERSONAL FREEDOM]:[ECONOMIC FREEDOM]])</f>
        <v>7.0361506812905557</v>
      </c>
      <c r="AZ17" s="49">
        <f>RANK(BA17,$BA$2:$BA$154)</f>
        <v>63</v>
      </c>
      <c r="BA17" s="20">
        <f>ROUND(AY17, 2)</f>
        <v>7.04</v>
      </c>
      <c r="BB17" s="35">
        <f>Table2785[[#This Row],[1 Rule of Law]]</f>
        <v>3.2984126984126987</v>
      </c>
      <c r="BC17" s="35">
        <f>Table2785[[#This Row],[2 Security &amp; Safety]]</f>
        <v>8.0507927519117484</v>
      </c>
      <c r="BD17" s="35">
        <f>AVERAGE(AQ17,U17,AI17,AV17,X17)</f>
        <v>9.51</v>
      </c>
    </row>
    <row r="18" spans="1:56" ht="15" customHeight="1" x14ac:dyDescent="0.2">
      <c r="A18" s="32" t="s">
        <v>221</v>
      </c>
      <c r="B18" s="33">
        <v>6.8999999999999995</v>
      </c>
      <c r="C18" s="33">
        <v>4.9000000000000004</v>
      </c>
      <c r="D18" s="33">
        <v>5.4</v>
      </c>
      <c r="E18" s="33">
        <v>5.7301587301587311</v>
      </c>
      <c r="F18" s="33">
        <v>9.48</v>
      </c>
      <c r="G18" s="33">
        <v>10</v>
      </c>
      <c r="H18" s="33">
        <v>10</v>
      </c>
      <c r="I18" s="33">
        <v>7.5</v>
      </c>
      <c r="J18" s="33">
        <v>10</v>
      </c>
      <c r="K18" s="33">
        <v>10</v>
      </c>
      <c r="L18" s="33">
        <f>AVERAGE(Table2785[[#This Row],[2Bi Disappearance]:[2Bv Terrorism Injured ]])</f>
        <v>9.5</v>
      </c>
      <c r="M18" s="33">
        <v>10</v>
      </c>
      <c r="N18" s="33">
        <v>10</v>
      </c>
      <c r="O18" s="34">
        <v>5</v>
      </c>
      <c r="P18" s="34">
        <f>AVERAGE(Table2785[[#This Row],[2Ci Female Genital Mutilation]:[2Ciii Equal Inheritance Rights]])</f>
        <v>8.3333333333333339</v>
      </c>
      <c r="Q18" s="33">
        <f>AVERAGE(F18,L18,P18)</f>
        <v>9.1044444444444448</v>
      </c>
      <c r="R18" s="33">
        <v>0</v>
      </c>
      <c r="S18" s="33">
        <v>10</v>
      </c>
      <c r="T18" s="33">
        <v>10</v>
      </c>
      <c r="U18" s="33">
        <f>AVERAGE(R18:T18)</f>
        <v>6.666666666666667</v>
      </c>
      <c r="V18" s="33">
        <v>7.5</v>
      </c>
      <c r="W18" s="33">
        <v>7.5</v>
      </c>
      <c r="X18" s="33">
        <f>AVERAGE(Table2785[[#This Row],[4A Freedom to establish religious organizations]:[4B Autonomy of religious organizations]])</f>
        <v>7.5</v>
      </c>
      <c r="Y18" s="33">
        <v>10</v>
      </c>
      <c r="Z18" s="33">
        <v>10</v>
      </c>
      <c r="AA18" s="33">
        <v>2.5</v>
      </c>
      <c r="AB18" s="33">
        <v>7.5</v>
      </c>
      <c r="AC18" s="33">
        <v>10</v>
      </c>
      <c r="AD18" s="33">
        <f>AVERAGE(Table2785[[#This Row],[5Ci Political parties]:[5Ciii Educational, sporting and cultural organizations]])</f>
        <v>6.666666666666667</v>
      </c>
      <c r="AE18" s="33">
        <v>10</v>
      </c>
      <c r="AF18" s="33">
        <v>7.5</v>
      </c>
      <c r="AG18" s="33">
        <v>10</v>
      </c>
      <c r="AH18" s="33">
        <f>AVERAGE(Table2785[[#This Row],[5Di Political parties]:[5Diii Educational, sporting and cultural organizations5]])</f>
        <v>9.1666666666666661</v>
      </c>
      <c r="AI18" s="33">
        <f>AVERAGE(Y18,Z18,AD18,AH18)</f>
        <v>8.9583333333333339</v>
      </c>
      <c r="AJ18" s="33">
        <v>10</v>
      </c>
      <c r="AK18" s="34">
        <v>7</v>
      </c>
      <c r="AL18" s="34">
        <v>4.25</v>
      </c>
      <c r="AM18" s="34">
        <v>10</v>
      </c>
      <c r="AN18" s="34">
        <v>10</v>
      </c>
      <c r="AO18" s="34">
        <f>AVERAGE(Table2785[[#This Row],[6Di Access to foreign television (cable/ satellite)]:[6Dii Access to foreign newspapers]])</f>
        <v>10</v>
      </c>
      <c r="AP18" s="34">
        <v>10</v>
      </c>
      <c r="AQ18" s="33">
        <f>AVERAGE(AJ18:AL18,AO18:AP18)</f>
        <v>8.25</v>
      </c>
      <c r="AR18" s="33">
        <v>10</v>
      </c>
      <c r="AS18" s="33">
        <v>10</v>
      </c>
      <c r="AT18" s="33">
        <v>10</v>
      </c>
      <c r="AU18" s="33">
        <f>IFERROR(AVERAGE(AS18:AT18),"-")</f>
        <v>10</v>
      </c>
      <c r="AV18" s="33">
        <f>AVERAGE(AR18,AU18)</f>
        <v>10</v>
      </c>
      <c r="AW18" s="35">
        <f>AVERAGE(Table2785[[#This Row],[RULE OF LAW]],Table2785[[#This Row],[SECURITY &amp; SAFETY]],Table2785[[#This Row],[PERSONAL FREEDOM (minus S&amp;S and RoL)]],Table2785[[#This Row],[PERSONAL FREEDOM (minus S&amp;S and RoL)]])</f>
        <v>7.8461507936507946</v>
      </c>
      <c r="AX18" s="36">
        <v>6.83</v>
      </c>
      <c r="AY18" s="37">
        <f>AVERAGE(Table2785[[#This Row],[PERSONAL FREEDOM]:[ECONOMIC FREEDOM]])</f>
        <v>7.3380753968253973</v>
      </c>
      <c r="AZ18" s="49">
        <f>RANK(BA18,$BA$2:$BA$154)</f>
        <v>57</v>
      </c>
      <c r="BA18" s="20">
        <f>ROUND(AY18, 2)</f>
        <v>7.34</v>
      </c>
      <c r="BB18" s="35">
        <f>Table2785[[#This Row],[1 Rule of Law]]</f>
        <v>5.7301587301587311</v>
      </c>
      <c r="BC18" s="35">
        <f>Table2785[[#This Row],[2 Security &amp; Safety]]</f>
        <v>9.1044444444444448</v>
      </c>
      <c r="BD18" s="35">
        <f>AVERAGE(AQ18,U18,AI18,AV18,X18)</f>
        <v>8.2750000000000004</v>
      </c>
    </row>
    <row r="19" spans="1:56" ht="15" customHeight="1" x14ac:dyDescent="0.2">
      <c r="A19" s="32" t="s">
        <v>152</v>
      </c>
      <c r="B19" s="33">
        <v>4.6999999999999993</v>
      </c>
      <c r="C19" s="33">
        <v>6.1</v>
      </c>
      <c r="D19" s="33">
        <v>6.4</v>
      </c>
      <c r="E19" s="33">
        <v>5.6984126984126995</v>
      </c>
      <c r="F19" s="33">
        <v>2.6400000000000006</v>
      </c>
      <c r="G19" s="33">
        <v>10</v>
      </c>
      <c r="H19" s="33">
        <v>10</v>
      </c>
      <c r="I19" s="33">
        <v>10</v>
      </c>
      <c r="J19" s="33">
        <v>10</v>
      </c>
      <c r="K19" s="33">
        <v>10</v>
      </c>
      <c r="L19" s="33">
        <f>AVERAGE(Table2785[[#This Row],[2Bi Disappearance]:[2Bv Terrorism Injured ]])</f>
        <v>10</v>
      </c>
      <c r="M19" s="33">
        <v>10</v>
      </c>
      <c r="N19" s="33">
        <v>10</v>
      </c>
      <c r="O19" s="34">
        <v>5</v>
      </c>
      <c r="P19" s="34">
        <f>AVERAGE(Table2785[[#This Row],[2Ci Female Genital Mutilation]:[2Ciii Equal Inheritance Rights]])</f>
        <v>8.3333333333333339</v>
      </c>
      <c r="Q19" s="33">
        <f>AVERAGE(F19,L19,P19)</f>
        <v>6.9911111111111124</v>
      </c>
      <c r="R19" s="33">
        <v>5</v>
      </c>
      <c r="S19" s="33">
        <v>10</v>
      </c>
      <c r="T19" s="33">
        <v>5</v>
      </c>
      <c r="U19" s="33">
        <f>AVERAGE(R19:T19)</f>
        <v>6.666666666666667</v>
      </c>
      <c r="V19" s="33">
        <v>5</v>
      </c>
      <c r="W19" s="33">
        <v>7.5</v>
      </c>
      <c r="X19" s="33">
        <f>AVERAGE(Table2785[[#This Row],[4A Freedom to establish religious organizations]:[4B Autonomy of religious organizations]])</f>
        <v>6.25</v>
      </c>
      <c r="Y19" s="33">
        <v>7.5</v>
      </c>
      <c r="Z19" s="33">
        <v>7.5</v>
      </c>
      <c r="AA19" s="33">
        <v>5</v>
      </c>
      <c r="AB19" s="33">
        <v>5</v>
      </c>
      <c r="AC19" s="33">
        <v>7.5</v>
      </c>
      <c r="AD19" s="33">
        <f>AVERAGE(Table2785[[#This Row],[5Ci Political parties]:[5Ciii Educational, sporting and cultural organizations]])</f>
        <v>5.833333333333333</v>
      </c>
      <c r="AE19" s="33">
        <v>5</v>
      </c>
      <c r="AF19" s="33">
        <v>5</v>
      </c>
      <c r="AG19" s="33">
        <v>5</v>
      </c>
      <c r="AH19" s="33">
        <f>AVERAGE(Table2785[[#This Row],[5Di Political parties]:[5Diii Educational, sporting and cultural organizations5]])</f>
        <v>5</v>
      </c>
      <c r="AI19" s="33">
        <f>AVERAGE(Y19,Z19,AD19,AH19)</f>
        <v>6.458333333333333</v>
      </c>
      <c r="AJ19" s="33">
        <v>10</v>
      </c>
      <c r="AK19" s="34">
        <v>6.333333333333333</v>
      </c>
      <c r="AL19" s="34">
        <v>5.75</v>
      </c>
      <c r="AM19" s="34">
        <v>7.5</v>
      </c>
      <c r="AN19" s="34">
        <v>5</v>
      </c>
      <c r="AO19" s="34">
        <f>AVERAGE(Table2785[[#This Row],[6Di Access to foreign television (cable/ satellite)]:[6Dii Access to foreign newspapers]])</f>
        <v>6.25</v>
      </c>
      <c r="AP19" s="34">
        <v>7.5</v>
      </c>
      <c r="AQ19" s="33">
        <f>AVERAGE(AJ19:AL19,AO19:AP19)</f>
        <v>7.1666666666666661</v>
      </c>
      <c r="AR19" s="33">
        <v>5</v>
      </c>
      <c r="AS19" s="33">
        <v>0</v>
      </c>
      <c r="AT19" s="33">
        <v>0</v>
      </c>
      <c r="AU19" s="33">
        <f>IFERROR(AVERAGE(AS19:AT19),"-")</f>
        <v>0</v>
      </c>
      <c r="AV19" s="33">
        <f>AVERAGE(AR19,AU19)</f>
        <v>2.5</v>
      </c>
      <c r="AW19" s="35">
        <f>AVERAGE(Table2785[[#This Row],[RULE OF LAW]],Table2785[[#This Row],[SECURITY &amp; SAFETY]],Table2785[[#This Row],[PERSONAL FREEDOM (minus S&amp;S and RoL)]],Table2785[[#This Row],[PERSONAL FREEDOM (minus S&amp;S and RoL)]])</f>
        <v>6.07654761904762</v>
      </c>
      <c r="AX19" s="36">
        <v>7.25</v>
      </c>
      <c r="AY19" s="37">
        <f>AVERAGE(Table2785[[#This Row],[PERSONAL FREEDOM]:[ECONOMIC FREEDOM]])</f>
        <v>6.66327380952381</v>
      </c>
      <c r="AZ19" s="49">
        <f>RANK(BA19,$BA$2:$BA$154)</f>
        <v>91</v>
      </c>
      <c r="BA19" s="20">
        <f>ROUND(AY19, 2)</f>
        <v>6.66</v>
      </c>
      <c r="BB19" s="35">
        <f>Table2785[[#This Row],[1 Rule of Law]]</f>
        <v>5.6984126984126995</v>
      </c>
      <c r="BC19" s="35">
        <f>Table2785[[#This Row],[2 Security &amp; Safety]]</f>
        <v>6.9911111111111124</v>
      </c>
      <c r="BD19" s="35">
        <f>AVERAGE(AQ19,U19,AI19,AV19,X19)</f>
        <v>5.8083333333333327</v>
      </c>
    </row>
    <row r="20" spans="1:56" ht="15" customHeight="1" x14ac:dyDescent="0.2">
      <c r="A20" s="32" t="s">
        <v>112</v>
      </c>
      <c r="B20" s="33">
        <v>5.5</v>
      </c>
      <c r="C20" s="33">
        <v>5.0999999999999996</v>
      </c>
      <c r="D20" s="33">
        <v>3.7</v>
      </c>
      <c r="E20" s="33">
        <v>4.746031746031746</v>
      </c>
      <c r="F20" s="33">
        <v>0</v>
      </c>
      <c r="G20" s="33">
        <v>5</v>
      </c>
      <c r="H20" s="33">
        <v>10</v>
      </c>
      <c r="I20" s="33">
        <v>10</v>
      </c>
      <c r="J20" s="33">
        <v>9.9983220577206193</v>
      </c>
      <c r="K20" s="33">
        <v>10</v>
      </c>
      <c r="L20" s="33">
        <f>AVERAGE(Table2785[[#This Row],[2Bi Disappearance]:[2Bv Terrorism Injured ]])</f>
        <v>8.9996644115441242</v>
      </c>
      <c r="M20" s="33">
        <v>10</v>
      </c>
      <c r="N20" s="33">
        <v>10</v>
      </c>
      <c r="O20" s="34">
        <v>7.5</v>
      </c>
      <c r="P20" s="34">
        <f>AVERAGE(Table2785[[#This Row],[2Ci Female Genital Mutilation]:[2Ciii Equal Inheritance Rights]])</f>
        <v>9.1666666666666661</v>
      </c>
      <c r="Q20" s="33">
        <f>AVERAGE(F20,L20,P20)</f>
        <v>6.0554436927369295</v>
      </c>
      <c r="R20" s="33">
        <v>10</v>
      </c>
      <c r="S20" s="33">
        <v>10</v>
      </c>
      <c r="T20" s="33">
        <v>10</v>
      </c>
      <c r="U20" s="33">
        <f>AVERAGE(R20:T20)</f>
        <v>10</v>
      </c>
      <c r="V20" s="33">
        <v>10</v>
      </c>
      <c r="W20" s="33">
        <v>10</v>
      </c>
      <c r="X20" s="33">
        <f>AVERAGE(Table2785[[#This Row],[4A Freedom to establish religious organizations]:[4B Autonomy of religious organizations]])</f>
        <v>10</v>
      </c>
      <c r="Y20" s="33">
        <v>10</v>
      </c>
      <c r="Z20" s="33">
        <v>10</v>
      </c>
      <c r="AA20" s="33">
        <v>7.5</v>
      </c>
      <c r="AB20" s="33">
        <v>7.5</v>
      </c>
      <c r="AC20" s="33">
        <v>10</v>
      </c>
      <c r="AD20" s="33">
        <f>AVERAGE(Table2785[[#This Row],[5Ci Political parties]:[5Ciii Educational, sporting and cultural organizations]])</f>
        <v>8.3333333333333339</v>
      </c>
      <c r="AE20" s="33">
        <v>10</v>
      </c>
      <c r="AF20" s="33">
        <v>10</v>
      </c>
      <c r="AG20" s="33">
        <v>10</v>
      </c>
      <c r="AH20" s="33">
        <f>AVERAGE(Table2785[[#This Row],[5Di Political parties]:[5Diii Educational, sporting and cultural organizations5]])</f>
        <v>10</v>
      </c>
      <c r="AI20" s="33">
        <f>AVERAGE(Y20,Z20,AD20,AH20)</f>
        <v>9.5833333333333339</v>
      </c>
      <c r="AJ20" s="33">
        <v>7.4830865809306282</v>
      </c>
      <c r="AK20" s="34">
        <v>5.666666666666667</v>
      </c>
      <c r="AL20" s="34">
        <v>4.5</v>
      </c>
      <c r="AM20" s="34">
        <v>10</v>
      </c>
      <c r="AN20" s="34">
        <v>10</v>
      </c>
      <c r="AO20" s="34">
        <f>AVERAGE(Table2785[[#This Row],[6Di Access to foreign television (cable/ satellite)]:[6Dii Access to foreign newspapers]])</f>
        <v>10</v>
      </c>
      <c r="AP20" s="34">
        <v>10</v>
      </c>
      <c r="AQ20" s="33">
        <f>AVERAGE(AJ20:AL20,AO20:AP20)</f>
        <v>7.529950649519459</v>
      </c>
      <c r="AR20" s="33">
        <v>10</v>
      </c>
      <c r="AS20" s="33">
        <v>10</v>
      </c>
      <c r="AT20" s="33">
        <v>10</v>
      </c>
      <c r="AU20" s="33">
        <f>IFERROR(AVERAGE(AS20:AT20),"-")</f>
        <v>10</v>
      </c>
      <c r="AV20" s="33">
        <f>AVERAGE(AR20,AU20)</f>
        <v>10</v>
      </c>
      <c r="AW20" s="35">
        <f>AVERAGE(Table2785[[#This Row],[RULE OF LAW]],Table2785[[#This Row],[SECURITY &amp; SAFETY]],Table2785[[#This Row],[PERSONAL FREEDOM (minus S&amp;S and RoL)]],Table2785[[#This Row],[PERSONAL FREEDOM (minus S&amp;S and RoL)]])</f>
        <v>7.4116972579774476</v>
      </c>
      <c r="AX20" s="36">
        <v>6.54</v>
      </c>
      <c r="AY20" s="37">
        <f>AVERAGE(Table2785[[#This Row],[PERSONAL FREEDOM]:[ECONOMIC FREEDOM]])</f>
        <v>6.9758486289887234</v>
      </c>
      <c r="AZ20" s="49">
        <f>RANK(BA20,$BA$2:$BA$154)</f>
        <v>68</v>
      </c>
      <c r="BA20" s="20">
        <f>ROUND(AY20, 2)</f>
        <v>6.98</v>
      </c>
      <c r="BB20" s="35">
        <f>Table2785[[#This Row],[1 Rule of Law]]</f>
        <v>4.746031746031746</v>
      </c>
      <c r="BC20" s="35">
        <f>Table2785[[#This Row],[2 Security &amp; Safety]]</f>
        <v>6.0554436927369295</v>
      </c>
      <c r="BD20" s="35">
        <f>AVERAGE(AQ20,U20,AI20,AV20,X20)</f>
        <v>9.4226567965705588</v>
      </c>
    </row>
    <row r="21" spans="1:56" ht="15" customHeight="1" x14ac:dyDescent="0.2">
      <c r="A21" s="32" t="s">
        <v>139</v>
      </c>
      <c r="B21" s="33" t="s">
        <v>49</v>
      </c>
      <c r="C21" s="33" t="s">
        <v>49</v>
      </c>
      <c r="D21" s="33" t="s">
        <v>49</v>
      </c>
      <c r="E21" s="33">
        <v>6.4265110000000005</v>
      </c>
      <c r="F21" s="33">
        <v>9.2000000000000011</v>
      </c>
      <c r="G21" s="33">
        <v>10</v>
      </c>
      <c r="H21" s="33">
        <v>10</v>
      </c>
      <c r="I21" s="33" t="s">
        <v>49</v>
      </c>
      <c r="J21" s="33">
        <v>10</v>
      </c>
      <c r="K21" s="33">
        <v>10</v>
      </c>
      <c r="L21" s="33">
        <f>AVERAGE(Table2785[[#This Row],[2Bi Disappearance]:[2Bv Terrorism Injured ]])</f>
        <v>10</v>
      </c>
      <c r="M21" s="33">
        <v>9</v>
      </c>
      <c r="N21" s="33">
        <v>10</v>
      </c>
      <c r="O21" s="34">
        <v>0</v>
      </c>
      <c r="P21" s="34">
        <f>AVERAGE(Table2785[[#This Row],[2Ci Female Genital Mutilation]:[2Ciii Equal Inheritance Rights]])</f>
        <v>6.333333333333333</v>
      </c>
      <c r="Q21" s="33">
        <f>AVERAGE(F21,L21,P21)</f>
        <v>8.5111111111111111</v>
      </c>
      <c r="R21" s="33">
        <v>10</v>
      </c>
      <c r="S21" s="33">
        <v>5</v>
      </c>
      <c r="T21" s="33">
        <v>10</v>
      </c>
      <c r="U21" s="33">
        <f>AVERAGE(R21:T21)</f>
        <v>8.3333333333333339</v>
      </c>
      <c r="V21" s="33" t="s">
        <v>49</v>
      </c>
      <c r="W21" s="33" t="s">
        <v>49</v>
      </c>
      <c r="X21" s="33" t="s">
        <v>49</v>
      </c>
      <c r="Y21" s="33" t="s">
        <v>49</v>
      </c>
      <c r="Z21" s="33" t="s">
        <v>49</v>
      </c>
      <c r="AA21" s="33" t="s">
        <v>49</v>
      </c>
      <c r="AB21" s="33" t="s">
        <v>49</v>
      </c>
      <c r="AC21" s="33" t="s">
        <v>49</v>
      </c>
      <c r="AD21" s="33" t="s">
        <v>49</v>
      </c>
      <c r="AE21" s="33" t="s">
        <v>49</v>
      </c>
      <c r="AF21" s="33" t="s">
        <v>49</v>
      </c>
      <c r="AG21" s="33" t="s">
        <v>49</v>
      </c>
      <c r="AH21" s="33" t="s">
        <v>49</v>
      </c>
      <c r="AI21" s="33" t="s">
        <v>49</v>
      </c>
      <c r="AJ21" s="33">
        <v>10</v>
      </c>
      <c r="AK21" s="34">
        <v>0.66666666666666663</v>
      </c>
      <c r="AL21" s="34">
        <v>3.75</v>
      </c>
      <c r="AM21" s="34" t="s">
        <v>49</v>
      </c>
      <c r="AN21" s="34" t="s">
        <v>49</v>
      </c>
      <c r="AO21" s="34" t="s">
        <v>49</v>
      </c>
      <c r="AP21" s="34" t="s">
        <v>49</v>
      </c>
      <c r="AQ21" s="33">
        <f>AVERAGE(AJ21:AL21,AO21:AP21)</f>
        <v>4.8055555555555554</v>
      </c>
      <c r="AR21" s="33">
        <v>0</v>
      </c>
      <c r="AS21" s="33">
        <v>0</v>
      </c>
      <c r="AT21" s="33">
        <v>10</v>
      </c>
      <c r="AU21" s="33">
        <f>IFERROR(AVERAGE(AS21:AT21),"-")</f>
        <v>5</v>
      </c>
      <c r="AV21" s="33">
        <f>AVERAGE(AR21,AU21)</f>
        <v>2.5</v>
      </c>
      <c r="AW21" s="35">
        <f>AVERAGE(Table2785[[#This Row],[RULE OF LAW]],Table2785[[#This Row],[SECURITY &amp; SAFETY]],Table2785[[#This Row],[PERSONAL FREEDOM (minus S&amp;S and RoL)]],Table2785[[#This Row],[PERSONAL FREEDOM (minus S&amp;S and RoL)]])</f>
        <v>6.3408870092592586</v>
      </c>
      <c r="AX21" s="36">
        <v>7.18</v>
      </c>
      <c r="AY21" s="37">
        <f>AVERAGE(Table2785[[#This Row],[PERSONAL FREEDOM]:[ECONOMIC FREEDOM]])</f>
        <v>6.7604435046296292</v>
      </c>
      <c r="AZ21" s="49">
        <f>RANK(BA21,$BA$2:$BA$154)</f>
        <v>84</v>
      </c>
      <c r="BA21" s="20">
        <f>ROUND(AY21, 2)</f>
        <v>6.76</v>
      </c>
      <c r="BB21" s="35">
        <f>Table2785[[#This Row],[1 Rule of Law]]</f>
        <v>6.4265110000000005</v>
      </c>
      <c r="BC21" s="35">
        <f>Table2785[[#This Row],[2 Security &amp; Safety]]</f>
        <v>8.5111111111111111</v>
      </c>
      <c r="BD21" s="35">
        <f>AVERAGE(AQ21,U21,AI21,AV21,X21)</f>
        <v>5.2129629629629628</v>
      </c>
    </row>
    <row r="22" spans="1:56" ht="15" customHeight="1" x14ac:dyDescent="0.2">
      <c r="A22" s="32" t="s">
        <v>87</v>
      </c>
      <c r="B22" s="33">
        <v>5.8999999999999995</v>
      </c>
      <c r="C22" s="33">
        <v>5.3000000000000007</v>
      </c>
      <c r="D22" s="33">
        <v>4.0999999999999996</v>
      </c>
      <c r="E22" s="33">
        <v>5.098412698412699</v>
      </c>
      <c r="F22" s="33">
        <v>9.24</v>
      </c>
      <c r="G22" s="33">
        <v>10</v>
      </c>
      <c r="H22" s="33">
        <v>10</v>
      </c>
      <c r="I22" s="33">
        <v>10</v>
      </c>
      <c r="J22" s="33">
        <v>9.6349348376938533</v>
      </c>
      <c r="K22" s="33">
        <v>9.1786033848111721</v>
      </c>
      <c r="L22" s="33">
        <f>AVERAGE(Table2785[[#This Row],[2Bi Disappearance]:[2Bv Terrorism Injured ]])</f>
        <v>9.7627076445010061</v>
      </c>
      <c r="M22" s="33">
        <v>10</v>
      </c>
      <c r="N22" s="33">
        <v>10</v>
      </c>
      <c r="O22" s="34">
        <v>10</v>
      </c>
      <c r="P22" s="34">
        <f>AVERAGE(Table2785[[#This Row],[2Ci Female Genital Mutilation]:[2Ciii Equal Inheritance Rights]])</f>
        <v>10</v>
      </c>
      <c r="Q22" s="33">
        <f>AVERAGE(F22,L22,P22)</f>
        <v>9.6675692148336694</v>
      </c>
      <c r="R22" s="33">
        <v>10</v>
      </c>
      <c r="S22" s="33">
        <v>10</v>
      </c>
      <c r="T22" s="33">
        <v>10</v>
      </c>
      <c r="U22" s="33">
        <f>AVERAGE(R22:T22)</f>
        <v>10</v>
      </c>
      <c r="V22" s="33">
        <v>7.5</v>
      </c>
      <c r="W22" s="33">
        <v>7.5</v>
      </c>
      <c r="X22" s="33">
        <f>AVERAGE(Table2785[[#This Row],[4A Freedom to establish religious organizations]:[4B Autonomy of religious organizations]])</f>
        <v>7.5</v>
      </c>
      <c r="Y22" s="33">
        <v>10</v>
      </c>
      <c r="Z22" s="33">
        <v>10</v>
      </c>
      <c r="AA22" s="33">
        <v>7.5</v>
      </c>
      <c r="AB22" s="33">
        <v>7.5</v>
      </c>
      <c r="AC22" s="33">
        <v>10</v>
      </c>
      <c r="AD22" s="33">
        <f>AVERAGE(Table2785[[#This Row],[5Ci Political parties]:[5Ciii Educational, sporting and cultural organizations]])</f>
        <v>8.3333333333333339</v>
      </c>
      <c r="AE22" s="33">
        <v>10</v>
      </c>
      <c r="AF22" s="33">
        <v>10</v>
      </c>
      <c r="AG22" s="33">
        <v>10</v>
      </c>
      <c r="AH22" s="33">
        <f>AVERAGE(Table2785[[#This Row],[5Di Political parties]:[5Diii Educational, sporting and cultural organizations5]])</f>
        <v>10</v>
      </c>
      <c r="AI22" s="33">
        <f>AVERAGE(Y22,Z22,AD22,AH22)</f>
        <v>9.5833333333333339</v>
      </c>
      <c r="AJ22" s="33">
        <v>10</v>
      </c>
      <c r="AK22" s="34">
        <v>6.333333333333333</v>
      </c>
      <c r="AL22" s="34">
        <v>6.25</v>
      </c>
      <c r="AM22" s="34">
        <v>10</v>
      </c>
      <c r="AN22" s="34">
        <v>10</v>
      </c>
      <c r="AO22" s="34">
        <f>AVERAGE(Table2785[[#This Row],[6Di Access to foreign television (cable/ satellite)]:[6Dii Access to foreign newspapers]])</f>
        <v>10</v>
      </c>
      <c r="AP22" s="34">
        <v>10</v>
      </c>
      <c r="AQ22" s="33">
        <f>AVERAGE(AJ22:AL22,AO22:AP22)</f>
        <v>8.5166666666666657</v>
      </c>
      <c r="AR22" s="33">
        <v>10</v>
      </c>
      <c r="AS22" s="33">
        <v>10</v>
      </c>
      <c r="AT22" s="33">
        <v>10</v>
      </c>
      <c r="AU22" s="33">
        <f>IFERROR(AVERAGE(AS22:AT22),"-")</f>
        <v>10</v>
      </c>
      <c r="AV22" s="33">
        <f>AVERAGE(AR22,AU22)</f>
        <v>10</v>
      </c>
      <c r="AW22" s="35">
        <f>AVERAGE(Table2785[[#This Row],[RULE OF LAW]],Table2785[[#This Row],[SECURITY &amp; SAFETY]],Table2785[[#This Row],[PERSONAL FREEDOM (minus S&amp;S and RoL)]],Table2785[[#This Row],[PERSONAL FREEDOM (minus S&amp;S and RoL)]])</f>
        <v>8.2514954783115932</v>
      </c>
      <c r="AX22" s="36">
        <v>7.38</v>
      </c>
      <c r="AY22" s="37">
        <f>AVERAGE(Table2785[[#This Row],[PERSONAL FREEDOM]:[ECONOMIC FREEDOM]])</f>
        <v>7.8157477391557961</v>
      </c>
      <c r="AZ22" s="49">
        <f>RANK(BA22,$BA$2:$BA$154)</f>
        <v>40</v>
      </c>
      <c r="BA22" s="20">
        <f>ROUND(AY22, 2)</f>
        <v>7.82</v>
      </c>
      <c r="BB22" s="35">
        <f>Table2785[[#This Row],[1 Rule of Law]]</f>
        <v>5.098412698412699</v>
      </c>
      <c r="BC22" s="35">
        <f>Table2785[[#This Row],[2 Security &amp; Safety]]</f>
        <v>9.6675692148336694</v>
      </c>
      <c r="BD22" s="35">
        <f>AVERAGE(AQ22,U22,AI22,AV22,X22)</f>
        <v>9.120000000000001</v>
      </c>
    </row>
    <row r="23" spans="1:56" ht="15" customHeight="1" x14ac:dyDescent="0.2">
      <c r="A23" s="32" t="s">
        <v>131</v>
      </c>
      <c r="B23" s="33">
        <v>4.4000000000000004</v>
      </c>
      <c r="C23" s="33">
        <v>5.4</v>
      </c>
      <c r="D23" s="33">
        <v>3.8</v>
      </c>
      <c r="E23" s="33">
        <v>4.5126984126984127</v>
      </c>
      <c r="F23" s="33">
        <v>6.8000000000000007</v>
      </c>
      <c r="G23" s="33">
        <v>10</v>
      </c>
      <c r="H23" s="33">
        <v>10</v>
      </c>
      <c r="I23" s="33">
        <v>7.5</v>
      </c>
      <c r="J23" s="33">
        <v>10</v>
      </c>
      <c r="K23" s="33">
        <v>10</v>
      </c>
      <c r="L23" s="33">
        <f>AVERAGE(Table2785[[#This Row],[2Bi Disappearance]:[2Bv Terrorism Injured ]])</f>
        <v>9.5</v>
      </c>
      <c r="M23" s="33">
        <v>2.7</v>
      </c>
      <c r="N23" s="33">
        <v>10</v>
      </c>
      <c r="O23" s="34">
        <v>0</v>
      </c>
      <c r="P23" s="34">
        <f>AVERAGE(Table2785[[#This Row],[2Ci Female Genital Mutilation]:[2Ciii Equal Inheritance Rights]])</f>
        <v>4.2333333333333334</v>
      </c>
      <c r="Q23" s="33">
        <f>AVERAGE(F23,L23,P23)</f>
        <v>6.844444444444445</v>
      </c>
      <c r="R23" s="33">
        <v>10</v>
      </c>
      <c r="S23" s="33">
        <v>10</v>
      </c>
      <c r="T23" s="33">
        <v>5</v>
      </c>
      <c r="U23" s="33">
        <f>AVERAGE(R23:T23)</f>
        <v>8.3333333333333339</v>
      </c>
      <c r="V23" s="33">
        <v>7.5</v>
      </c>
      <c r="W23" s="33">
        <v>10</v>
      </c>
      <c r="X23" s="33">
        <f>AVERAGE(Table2785[[#This Row],[4A Freedom to establish religious organizations]:[4B Autonomy of religious organizations]])</f>
        <v>8.75</v>
      </c>
      <c r="Y23" s="33">
        <v>10</v>
      </c>
      <c r="Z23" s="33">
        <v>7.5</v>
      </c>
      <c r="AA23" s="33">
        <v>2.5</v>
      </c>
      <c r="AB23" s="33">
        <v>7.5</v>
      </c>
      <c r="AC23" s="33">
        <v>10</v>
      </c>
      <c r="AD23" s="33">
        <f>AVERAGE(Table2785[[#This Row],[5Ci Political parties]:[5Ciii Educational, sporting and cultural organizations]])</f>
        <v>6.666666666666667</v>
      </c>
      <c r="AE23" s="33">
        <v>10</v>
      </c>
      <c r="AF23" s="33">
        <v>10</v>
      </c>
      <c r="AG23" s="33">
        <v>10</v>
      </c>
      <c r="AH23" s="33">
        <f>AVERAGE(Table2785[[#This Row],[5Di Political parties]:[5Diii Educational, sporting and cultural organizations5]])</f>
        <v>10</v>
      </c>
      <c r="AI23" s="33">
        <f>AVERAGE(Y23,Z23,AD23,AH23)</f>
        <v>8.5416666666666679</v>
      </c>
      <c r="AJ23" s="33">
        <v>10</v>
      </c>
      <c r="AK23" s="34">
        <v>5.666666666666667</v>
      </c>
      <c r="AL23" s="34">
        <v>6</v>
      </c>
      <c r="AM23" s="34">
        <v>10</v>
      </c>
      <c r="AN23" s="34">
        <v>10</v>
      </c>
      <c r="AO23" s="34">
        <f>AVERAGE(Table2785[[#This Row],[6Di Access to foreign television (cable/ satellite)]:[6Dii Access to foreign newspapers]])</f>
        <v>10</v>
      </c>
      <c r="AP23" s="34">
        <v>10</v>
      </c>
      <c r="AQ23" s="33">
        <f>AVERAGE(AJ23:AL23,AO23:AP23)</f>
        <v>8.3333333333333339</v>
      </c>
      <c r="AR23" s="33">
        <v>7.5</v>
      </c>
      <c r="AS23" s="33">
        <v>10</v>
      </c>
      <c r="AT23" s="33">
        <v>10</v>
      </c>
      <c r="AU23" s="33">
        <f>IFERROR(AVERAGE(AS23:AT23),"-")</f>
        <v>10</v>
      </c>
      <c r="AV23" s="33">
        <f>AVERAGE(AR23,AU23)</f>
        <v>8.75</v>
      </c>
      <c r="AW23" s="35">
        <f>AVERAGE(Table2785[[#This Row],[RULE OF LAW]],Table2785[[#This Row],[SECURITY &amp; SAFETY]],Table2785[[#This Row],[PERSONAL FREEDOM (minus S&amp;S and RoL)]],Table2785[[#This Row],[PERSONAL FREEDOM (minus S&amp;S and RoL)]])</f>
        <v>7.1101190476190483</v>
      </c>
      <c r="AX23" s="36">
        <v>5.83</v>
      </c>
      <c r="AY23" s="37">
        <f>AVERAGE(Table2785[[#This Row],[PERSONAL FREEDOM]:[ECONOMIC FREEDOM]])</f>
        <v>6.4700595238095246</v>
      </c>
      <c r="AZ23" s="49">
        <f>RANK(BA23,$BA$2:$BA$154)</f>
        <v>102</v>
      </c>
      <c r="BA23" s="20">
        <f>ROUND(AY23, 2)</f>
        <v>6.47</v>
      </c>
      <c r="BB23" s="35">
        <f>Table2785[[#This Row],[1 Rule of Law]]</f>
        <v>4.5126984126984127</v>
      </c>
      <c r="BC23" s="35">
        <f>Table2785[[#This Row],[2 Security &amp; Safety]]</f>
        <v>6.844444444444445</v>
      </c>
      <c r="BD23" s="35">
        <f>AVERAGE(AQ23,U23,AI23,AV23,X23)</f>
        <v>8.5416666666666679</v>
      </c>
    </row>
    <row r="24" spans="1:56" ht="15" customHeight="1" x14ac:dyDescent="0.2">
      <c r="A24" s="32" t="s">
        <v>166</v>
      </c>
      <c r="B24" s="33" t="s">
        <v>49</v>
      </c>
      <c r="C24" s="33" t="s">
        <v>49</v>
      </c>
      <c r="D24" s="33" t="s">
        <v>49</v>
      </c>
      <c r="E24" s="33">
        <v>3.599437</v>
      </c>
      <c r="F24" s="33">
        <v>6.8000000000000007</v>
      </c>
      <c r="G24" s="33">
        <v>10</v>
      </c>
      <c r="H24" s="33">
        <v>10</v>
      </c>
      <c r="I24" s="33">
        <v>2.5</v>
      </c>
      <c r="J24" s="33">
        <v>9.8654525644270308</v>
      </c>
      <c r="K24" s="33">
        <v>9.7039956417394677</v>
      </c>
      <c r="L24" s="33">
        <f>AVERAGE(Table2785[[#This Row],[2Bi Disappearance]:[2Bv Terrorism Injured ]])</f>
        <v>8.4138896412333004</v>
      </c>
      <c r="M24" s="33">
        <v>10</v>
      </c>
      <c r="N24" s="33">
        <v>10</v>
      </c>
      <c r="O24" s="34">
        <v>0</v>
      </c>
      <c r="P24" s="34">
        <f>AVERAGE(Table2785[[#This Row],[2Ci Female Genital Mutilation]:[2Ciii Equal Inheritance Rights]])</f>
        <v>6.666666666666667</v>
      </c>
      <c r="Q24" s="33">
        <f>AVERAGE(F24,L24,P24)</f>
        <v>7.2935187692999897</v>
      </c>
      <c r="R24" s="33">
        <v>5</v>
      </c>
      <c r="S24" s="33">
        <v>5</v>
      </c>
      <c r="T24" s="33">
        <v>5</v>
      </c>
      <c r="U24" s="33">
        <f>AVERAGE(R24:T24)</f>
        <v>5</v>
      </c>
      <c r="V24" s="33">
        <v>10</v>
      </c>
      <c r="W24" s="33">
        <v>10</v>
      </c>
      <c r="X24" s="33">
        <f>AVERAGE(Table2785[[#This Row],[4A Freedom to establish religious organizations]:[4B Autonomy of religious organizations]])</f>
        <v>10</v>
      </c>
      <c r="Y24" s="33">
        <v>7.5</v>
      </c>
      <c r="Z24" s="33">
        <v>7.5</v>
      </c>
      <c r="AA24" s="33">
        <v>5</v>
      </c>
      <c r="AB24" s="33">
        <v>10</v>
      </c>
      <c r="AC24" s="33">
        <v>10</v>
      </c>
      <c r="AD24" s="33">
        <f>AVERAGE(Table2785[[#This Row],[5Ci Political parties]:[5Ciii Educational, sporting and cultural organizations]])</f>
        <v>8.3333333333333339</v>
      </c>
      <c r="AE24" s="33">
        <v>10</v>
      </c>
      <c r="AF24" s="33">
        <v>10</v>
      </c>
      <c r="AG24" s="33">
        <v>10</v>
      </c>
      <c r="AH24" s="33">
        <f>AVERAGE(Table2785[[#This Row],[5Di Political parties]:[5Diii Educational, sporting and cultural organizations5]])</f>
        <v>10</v>
      </c>
      <c r="AI24" s="33">
        <f>AVERAGE(Y24,Z24,AD24,AH24)</f>
        <v>8.3333333333333339</v>
      </c>
      <c r="AJ24" s="33">
        <v>10</v>
      </c>
      <c r="AK24" s="34">
        <v>2.3333333333333335</v>
      </c>
      <c r="AL24" s="34">
        <v>3</v>
      </c>
      <c r="AM24" s="34">
        <v>7.5</v>
      </c>
      <c r="AN24" s="34">
        <v>10</v>
      </c>
      <c r="AO24" s="34">
        <f>AVERAGE(Table2785[[#This Row],[6Di Access to foreign television (cable/ satellite)]:[6Dii Access to foreign newspapers]])</f>
        <v>8.75</v>
      </c>
      <c r="AP24" s="34">
        <v>10</v>
      </c>
      <c r="AQ24" s="33">
        <f>AVERAGE(AJ24:AL24,AO24:AP24)</f>
        <v>6.8166666666666673</v>
      </c>
      <c r="AR24" s="33">
        <v>5</v>
      </c>
      <c r="AS24" s="33">
        <v>0</v>
      </c>
      <c r="AT24" s="33">
        <v>0</v>
      </c>
      <c r="AU24" s="33">
        <f>IFERROR(AVERAGE(AS24:AT24),"-")</f>
        <v>0</v>
      </c>
      <c r="AV24" s="33">
        <f>AVERAGE(AR24,AU24)</f>
        <v>2.5</v>
      </c>
      <c r="AW24" s="35">
        <f>AVERAGE(Table2785[[#This Row],[RULE OF LAW]],Table2785[[#This Row],[SECURITY &amp; SAFETY]],Table2785[[#This Row],[PERSONAL FREEDOM (minus S&amp;S and RoL)]],Table2785[[#This Row],[PERSONAL FREEDOM (minus S&amp;S and RoL)]])</f>
        <v>5.9882389423249975</v>
      </c>
      <c r="AX24" s="36">
        <v>5.21</v>
      </c>
      <c r="AY24" s="37">
        <f>AVERAGE(Table2785[[#This Row],[PERSONAL FREEDOM]:[ECONOMIC FREEDOM]])</f>
        <v>5.5991194711624992</v>
      </c>
      <c r="AZ24" s="49">
        <f>RANK(BA24,$BA$2:$BA$154)</f>
        <v>135</v>
      </c>
      <c r="BA24" s="20">
        <f>ROUND(AY24, 2)</f>
        <v>5.6</v>
      </c>
      <c r="BB24" s="35">
        <f>Table2785[[#This Row],[1 Rule of Law]]</f>
        <v>3.599437</v>
      </c>
      <c r="BC24" s="35">
        <f>Table2785[[#This Row],[2 Security &amp; Safety]]</f>
        <v>7.2935187692999897</v>
      </c>
      <c r="BD24" s="35">
        <f>AVERAGE(AQ24,U24,AI24,AV24,X24)</f>
        <v>6.5299999999999994</v>
      </c>
    </row>
    <row r="25" spans="1:56" ht="15" customHeight="1" x14ac:dyDescent="0.2">
      <c r="A25" s="32" t="s">
        <v>116</v>
      </c>
      <c r="B25" s="33">
        <v>4</v>
      </c>
      <c r="C25" s="33">
        <v>3.4000000000000004</v>
      </c>
      <c r="D25" s="33">
        <v>2.9</v>
      </c>
      <c r="E25" s="33">
        <v>3.4238095238095241</v>
      </c>
      <c r="F25" s="33">
        <v>7.4</v>
      </c>
      <c r="G25" s="33">
        <v>10</v>
      </c>
      <c r="H25" s="33">
        <v>10</v>
      </c>
      <c r="I25" s="33">
        <v>7.5</v>
      </c>
      <c r="J25" s="33">
        <v>10</v>
      </c>
      <c r="K25" s="33">
        <v>10</v>
      </c>
      <c r="L25" s="33">
        <f>AVERAGE(Table2785[[#This Row],[2Bi Disappearance]:[2Bv Terrorism Injured ]])</f>
        <v>9.5</v>
      </c>
      <c r="M25" s="33">
        <v>10</v>
      </c>
      <c r="N25" s="33">
        <v>10</v>
      </c>
      <c r="O25" s="34">
        <v>10</v>
      </c>
      <c r="P25" s="34">
        <f>AVERAGE(Table2785[[#This Row],[2Ci Female Genital Mutilation]:[2Ciii Equal Inheritance Rights]])</f>
        <v>10</v>
      </c>
      <c r="Q25" s="33">
        <f>AVERAGE(F25,L25,P25)</f>
        <v>8.9666666666666668</v>
      </c>
      <c r="R25" s="33">
        <v>10</v>
      </c>
      <c r="S25" s="33">
        <v>5</v>
      </c>
      <c r="T25" s="33">
        <v>10</v>
      </c>
      <c r="U25" s="33">
        <f>AVERAGE(R25:T25)</f>
        <v>8.3333333333333339</v>
      </c>
      <c r="V25" s="33">
        <v>7.5</v>
      </c>
      <c r="W25" s="33">
        <v>7.5</v>
      </c>
      <c r="X25" s="33">
        <f>AVERAGE(Table2785[[#This Row],[4A Freedom to establish religious organizations]:[4B Autonomy of religious organizations]])</f>
        <v>7.5</v>
      </c>
      <c r="Y25" s="33">
        <v>7.5</v>
      </c>
      <c r="Z25" s="33">
        <v>5</v>
      </c>
      <c r="AA25" s="33">
        <v>7.5</v>
      </c>
      <c r="AB25" s="33">
        <v>7.5</v>
      </c>
      <c r="AC25" s="33">
        <v>7.5</v>
      </c>
      <c r="AD25" s="33">
        <f>AVERAGE(Table2785[[#This Row],[5Ci Political parties]:[5Ciii Educational, sporting and cultural organizations]])</f>
        <v>7.5</v>
      </c>
      <c r="AE25" s="33">
        <v>7.5</v>
      </c>
      <c r="AF25" s="33">
        <v>7.5</v>
      </c>
      <c r="AG25" s="33">
        <v>7.5</v>
      </c>
      <c r="AH25" s="33">
        <f>AVERAGE(Table2785[[#This Row],[5Di Political parties]:[5Diii Educational, sporting and cultural organizations5]])</f>
        <v>7.5</v>
      </c>
      <c r="AI25" s="33">
        <f>AVERAGE(Y25,Z25,AD25,AH25)</f>
        <v>6.875</v>
      </c>
      <c r="AJ25" s="33">
        <v>3.2726282213515212</v>
      </c>
      <c r="AK25" s="34">
        <v>2.3333333333333335</v>
      </c>
      <c r="AL25" s="34">
        <v>4</v>
      </c>
      <c r="AM25" s="34">
        <v>10</v>
      </c>
      <c r="AN25" s="34">
        <v>10</v>
      </c>
      <c r="AO25" s="34">
        <f>AVERAGE(Table2785[[#This Row],[6Di Access to foreign television (cable/ satellite)]:[6Dii Access to foreign newspapers]])</f>
        <v>10</v>
      </c>
      <c r="AP25" s="34">
        <v>10</v>
      </c>
      <c r="AQ25" s="33">
        <f>AVERAGE(AJ25:AL25,AO25:AP25)</f>
        <v>5.9211923109369708</v>
      </c>
      <c r="AR25" s="33">
        <v>10</v>
      </c>
      <c r="AS25" s="33">
        <v>10</v>
      </c>
      <c r="AT25" s="33">
        <v>10</v>
      </c>
      <c r="AU25" s="33">
        <f>IFERROR(AVERAGE(AS25:AT25),"-")</f>
        <v>10</v>
      </c>
      <c r="AV25" s="33">
        <f>AVERAGE(AR25,AU25)</f>
        <v>10</v>
      </c>
      <c r="AW25" s="35">
        <f>AVERAGE(Table2785[[#This Row],[RULE OF LAW]],Table2785[[#This Row],[SECURITY &amp; SAFETY]],Table2785[[#This Row],[PERSONAL FREEDOM (minus S&amp;S and RoL)]],Table2785[[#This Row],[PERSONAL FREEDOM (minus S&amp;S and RoL)]])</f>
        <v>6.9605716120460777</v>
      </c>
      <c r="AX25" s="36">
        <v>7</v>
      </c>
      <c r="AY25" s="37">
        <f>AVERAGE(Table2785[[#This Row],[PERSONAL FREEDOM]:[ECONOMIC FREEDOM]])</f>
        <v>6.9802858060230388</v>
      </c>
      <c r="AZ25" s="49">
        <f>RANK(BA25,$BA$2:$BA$154)</f>
        <v>68</v>
      </c>
      <c r="BA25" s="20">
        <f>ROUND(AY25, 2)</f>
        <v>6.98</v>
      </c>
      <c r="BB25" s="35">
        <f>Table2785[[#This Row],[1 Rule of Law]]</f>
        <v>3.4238095238095241</v>
      </c>
      <c r="BC25" s="35">
        <f>Table2785[[#This Row],[2 Security &amp; Safety]]</f>
        <v>8.9666666666666668</v>
      </c>
      <c r="BD25" s="35">
        <f>AVERAGE(AQ25,U25,AI25,AV25,X25)</f>
        <v>7.7259051288540608</v>
      </c>
    </row>
    <row r="26" spans="1:56" ht="15" customHeight="1" x14ac:dyDescent="0.2">
      <c r="A26" s="32" t="s">
        <v>170</v>
      </c>
      <c r="B26" s="33">
        <v>3.7</v>
      </c>
      <c r="C26" s="33">
        <v>3.4000000000000004</v>
      </c>
      <c r="D26" s="33">
        <v>3.1</v>
      </c>
      <c r="E26" s="33">
        <v>3.4000000000000004</v>
      </c>
      <c r="F26" s="33">
        <v>6.9599999999999991</v>
      </c>
      <c r="G26" s="33">
        <v>10</v>
      </c>
      <c r="H26" s="33">
        <v>10</v>
      </c>
      <c r="I26" s="33">
        <v>5</v>
      </c>
      <c r="J26" s="33">
        <v>10</v>
      </c>
      <c r="K26" s="33">
        <v>10</v>
      </c>
      <c r="L26" s="33">
        <f>AVERAGE(Table2785[[#This Row],[2Bi Disappearance]:[2Bv Terrorism Injured ]])</f>
        <v>9</v>
      </c>
      <c r="M26" s="33">
        <v>9.9</v>
      </c>
      <c r="N26" s="33">
        <v>10</v>
      </c>
      <c r="O26" s="34">
        <v>5</v>
      </c>
      <c r="P26" s="34">
        <f>AVERAGE(Table2785[[#This Row],[2Ci Female Genital Mutilation]:[2Ciii Equal Inheritance Rights]])</f>
        <v>8.2999999999999989</v>
      </c>
      <c r="Q26" s="33">
        <f>AVERAGE(F26,L26,P26)</f>
        <v>8.086666666666666</v>
      </c>
      <c r="R26" s="33">
        <v>0</v>
      </c>
      <c r="S26" s="33">
        <v>5</v>
      </c>
      <c r="T26" s="33">
        <v>5</v>
      </c>
      <c r="U26" s="33">
        <f>AVERAGE(R26:T26)</f>
        <v>3.3333333333333335</v>
      </c>
      <c r="V26" s="33">
        <v>10</v>
      </c>
      <c r="W26" s="33">
        <v>7.5</v>
      </c>
      <c r="X26" s="33">
        <f>AVERAGE(Table2785[[#This Row],[4A Freedom to establish religious organizations]:[4B Autonomy of religious organizations]])</f>
        <v>8.75</v>
      </c>
      <c r="Y26" s="33">
        <v>7.5</v>
      </c>
      <c r="Z26" s="33">
        <v>7.5</v>
      </c>
      <c r="AA26" s="33">
        <v>10</v>
      </c>
      <c r="AB26" s="33">
        <v>5</v>
      </c>
      <c r="AC26" s="33">
        <v>7.5</v>
      </c>
      <c r="AD26" s="33">
        <f>AVERAGE(Table2785[[#This Row],[5Ci Political parties]:[5Ciii Educational, sporting and cultural organizations]])</f>
        <v>7.5</v>
      </c>
      <c r="AE26" s="33">
        <v>7.5</v>
      </c>
      <c r="AF26" s="33">
        <v>7.5</v>
      </c>
      <c r="AG26" s="33">
        <v>10</v>
      </c>
      <c r="AH26" s="33">
        <f>AVERAGE(Table2785[[#This Row],[5Di Political parties]:[5Diii Educational, sporting and cultural organizations5]])</f>
        <v>8.3333333333333339</v>
      </c>
      <c r="AI26" s="33">
        <f>AVERAGE(Y26,Z26,AD26,AH26)</f>
        <v>7.7083333333333339</v>
      </c>
      <c r="AJ26" s="33">
        <v>10</v>
      </c>
      <c r="AK26" s="34">
        <v>3</v>
      </c>
      <c r="AL26" s="34">
        <v>4</v>
      </c>
      <c r="AM26" s="34">
        <v>10</v>
      </c>
      <c r="AN26" s="34">
        <v>7.5</v>
      </c>
      <c r="AO26" s="34">
        <f>AVERAGE(Table2785[[#This Row],[6Di Access to foreign television (cable/ satellite)]:[6Dii Access to foreign newspapers]])</f>
        <v>8.75</v>
      </c>
      <c r="AP26" s="34">
        <v>10</v>
      </c>
      <c r="AQ26" s="33">
        <f>AVERAGE(AJ26:AL26,AO26:AP26)</f>
        <v>7.15</v>
      </c>
      <c r="AR26" s="33">
        <v>7.5</v>
      </c>
      <c r="AS26" s="33">
        <v>0</v>
      </c>
      <c r="AT26" s="33">
        <v>0</v>
      </c>
      <c r="AU26" s="33">
        <f>IFERROR(AVERAGE(AS26:AT26),"-")</f>
        <v>0</v>
      </c>
      <c r="AV26" s="33">
        <f>AVERAGE(AR26,AU26)</f>
        <v>3.75</v>
      </c>
      <c r="AW26" s="35">
        <f>AVERAGE(Table2785[[#This Row],[RULE OF LAW]],Table2785[[#This Row],[SECURITY &amp; SAFETY]],Table2785[[#This Row],[PERSONAL FREEDOM (minus S&amp;S and RoL)]],Table2785[[#This Row],[PERSONAL FREEDOM (minus S&amp;S and RoL)]])</f>
        <v>5.9408333333333339</v>
      </c>
      <c r="AX26" s="36">
        <v>6.38</v>
      </c>
      <c r="AY26" s="37">
        <f>AVERAGE(Table2785[[#This Row],[PERSONAL FREEDOM]:[ECONOMIC FREEDOM]])</f>
        <v>6.1604166666666664</v>
      </c>
      <c r="AZ26" s="49">
        <f>RANK(BA26,$BA$2:$BA$154)</f>
        <v>121</v>
      </c>
      <c r="BA26" s="20">
        <f>ROUND(AY26, 2)</f>
        <v>6.16</v>
      </c>
      <c r="BB26" s="35">
        <f>Table2785[[#This Row],[1 Rule of Law]]</f>
        <v>3.4000000000000004</v>
      </c>
      <c r="BC26" s="35">
        <f>Table2785[[#This Row],[2 Security &amp; Safety]]</f>
        <v>8.086666666666666</v>
      </c>
      <c r="BD26" s="35">
        <f>AVERAGE(AQ26,U26,AI26,AV26,X26)</f>
        <v>6.1383333333333336</v>
      </c>
    </row>
    <row r="27" spans="1:56" ht="15" customHeight="1" x14ac:dyDescent="0.2">
      <c r="A27" s="32" t="s">
        <v>53</v>
      </c>
      <c r="B27" s="33">
        <v>7.9</v>
      </c>
      <c r="C27" s="33">
        <v>7.3</v>
      </c>
      <c r="D27" s="33">
        <v>7.1999999999999993</v>
      </c>
      <c r="E27" s="33">
        <v>7.4380952380952383</v>
      </c>
      <c r="F27" s="33">
        <v>9.36</v>
      </c>
      <c r="G27" s="33">
        <v>10</v>
      </c>
      <c r="H27" s="33">
        <v>10</v>
      </c>
      <c r="I27" s="33">
        <v>10</v>
      </c>
      <c r="J27" s="33">
        <v>10</v>
      </c>
      <c r="K27" s="33">
        <v>10</v>
      </c>
      <c r="L27" s="33">
        <f>AVERAGE(Table2785[[#This Row],[2Bi Disappearance]:[2Bv Terrorism Injured ]])</f>
        <v>10</v>
      </c>
      <c r="M27" s="33">
        <v>9.5</v>
      </c>
      <c r="N27" s="33">
        <v>10</v>
      </c>
      <c r="O27" s="34">
        <v>10</v>
      </c>
      <c r="P27" s="34">
        <f>AVERAGE(Table2785[[#This Row],[2Ci Female Genital Mutilation]:[2Ciii Equal Inheritance Rights]])</f>
        <v>9.8333333333333339</v>
      </c>
      <c r="Q27" s="33">
        <f>AVERAGE(F27,L27,P27)</f>
        <v>9.7311111111111117</v>
      </c>
      <c r="R27" s="33">
        <v>10</v>
      </c>
      <c r="S27" s="33">
        <v>10</v>
      </c>
      <c r="T27" s="33">
        <v>10</v>
      </c>
      <c r="U27" s="33">
        <f>AVERAGE(R27:T27)</f>
        <v>10</v>
      </c>
      <c r="V27" s="33">
        <v>10</v>
      </c>
      <c r="W27" s="33">
        <v>10</v>
      </c>
      <c r="X27" s="33">
        <f>AVERAGE(Table2785[[#This Row],[4A Freedom to establish religious organizations]:[4B Autonomy of religious organizations]])</f>
        <v>10</v>
      </c>
      <c r="Y27" s="33">
        <v>10</v>
      </c>
      <c r="Z27" s="33">
        <v>10</v>
      </c>
      <c r="AA27" s="33">
        <v>10</v>
      </c>
      <c r="AB27" s="33">
        <v>10</v>
      </c>
      <c r="AC27" s="33">
        <v>10</v>
      </c>
      <c r="AD27" s="33">
        <f>AVERAGE(Table2785[[#This Row],[5Ci Political parties]:[5Ciii Educational, sporting and cultural organizations]])</f>
        <v>10</v>
      </c>
      <c r="AE27" s="33">
        <v>10</v>
      </c>
      <c r="AF27" s="33">
        <v>10</v>
      </c>
      <c r="AG27" s="33">
        <v>10</v>
      </c>
      <c r="AH27" s="33">
        <f>AVERAGE(Table2785[[#This Row],[5Di Political parties]:[5Diii Educational, sporting and cultural organizations5]])</f>
        <v>10</v>
      </c>
      <c r="AI27" s="33">
        <f>AVERAGE(Y27,Z27,AD27,AH27)</f>
        <v>10</v>
      </c>
      <c r="AJ27" s="33">
        <v>10</v>
      </c>
      <c r="AK27" s="34">
        <v>8.3333333333333339</v>
      </c>
      <c r="AL27" s="34">
        <v>7.75</v>
      </c>
      <c r="AM27" s="34">
        <v>10</v>
      </c>
      <c r="AN27" s="34">
        <v>10</v>
      </c>
      <c r="AO27" s="34">
        <f>AVERAGE(Table2785[[#This Row],[6Di Access to foreign television (cable/ satellite)]:[6Dii Access to foreign newspapers]])</f>
        <v>10</v>
      </c>
      <c r="AP27" s="34">
        <v>10</v>
      </c>
      <c r="AQ27" s="33">
        <f>AVERAGE(AJ27:AL27,AO27:AP27)</f>
        <v>9.2166666666666668</v>
      </c>
      <c r="AR27" s="33">
        <v>10</v>
      </c>
      <c r="AS27" s="33">
        <v>10</v>
      </c>
      <c r="AT27" s="33">
        <v>10</v>
      </c>
      <c r="AU27" s="33">
        <f>IFERROR(AVERAGE(AS27:AT27),"-")</f>
        <v>10</v>
      </c>
      <c r="AV27" s="33">
        <f>AVERAGE(AR27,AU27)</f>
        <v>10</v>
      </c>
      <c r="AW27" s="35">
        <f>AVERAGE(Table2785[[#This Row],[RULE OF LAW]],Table2785[[#This Row],[SECURITY &amp; SAFETY]],Table2785[[#This Row],[PERSONAL FREEDOM (minus S&amp;S and RoL)]],Table2785[[#This Row],[PERSONAL FREEDOM (minus S&amp;S and RoL)]])</f>
        <v>9.2139682539682539</v>
      </c>
      <c r="AX27" s="36">
        <v>7.9</v>
      </c>
      <c r="AY27" s="37">
        <f>AVERAGE(Table2785[[#This Row],[PERSONAL FREEDOM]:[ECONOMIC FREEDOM]])</f>
        <v>8.5569841269841262</v>
      </c>
      <c r="AZ27" s="49">
        <f>RANK(BA27,$BA$2:$BA$154)</f>
        <v>6</v>
      </c>
      <c r="BA27" s="20">
        <f>ROUND(AY27, 2)</f>
        <v>8.56</v>
      </c>
      <c r="BB27" s="35">
        <f>Table2785[[#This Row],[1 Rule of Law]]</f>
        <v>7.4380952380952383</v>
      </c>
      <c r="BC27" s="35">
        <f>Table2785[[#This Row],[2 Security &amp; Safety]]</f>
        <v>9.7311111111111117</v>
      </c>
      <c r="BD27" s="35">
        <f>AVERAGE(AQ27,U27,AI27,AV27,X27)</f>
        <v>9.8433333333333337</v>
      </c>
    </row>
    <row r="28" spans="1:56" ht="15" customHeight="1" x14ac:dyDescent="0.2">
      <c r="A28" s="32" t="s">
        <v>95</v>
      </c>
      <c r="B28" s="33" t="s">
        <v>49</v>
      </c>
      <c r="C28" s="33" t="s">
        <v>49</v>
      </c>
      <c r="D28" s="33" t="s">
        <v>49</v>
      </c>
      <c r="E28" s="33">
        <v>5.9354929999999992</v>
      </c>
      <c r="F28" s="33">
        <v>5.88</v>
      </c>
      <c r="G28" s="33">
        <v>10</v>
      </c>
      <c r="H28" s="33">
        <v>10</v>
      </c>
      <c r="I28" s="33" t="s">
        <v>49</v>
      </c>
      <c r="J28" s="33">
        <v>10</v>
      </c>
      <c r="K28" s="33">
        <v>10</v>
      </c>
      <c r="L28" s="33">
        <f>AVERAGE(Table2785[[#This Row],[2Bi Disappearance]:[2Bv Terrorism Injured ]])</f>
        <v>10</v>
      </c>
      <c r="M28" s="33">
        <v>10</v>
      </c>
      <c r="N28" s="33">
        <v>10</v>
      </c>
      <c r="O28" s="34" t="s">
        <v>49</v>
      </c>
      <c r="P28" s="34">
        <f>AVERAGE(Table2785[[#This Row],[2Ci Female Genital Mutilation]:[2Ciii Equal Inheritance Rights]])</f>
        <v>10</v>
      </c>
      <c r="Q28" s="33">
        <f>AVERAGE(F28,L28,P28)</f>
        <v>8.6266666666666669</v>
      </c>
      <c r="R28" s="33">
        <v>10</v>
      </c>
      <c r="S28" s="33">
        <v>10</v>
      </c>
      <c r="T28" s="33">
        <v>10</v>
      </c>
      <c r="U28" s="33">
        <f>AVERAGE(R28:T28)</f>
        <v>10</v>
      </c>
      <c r="V28" s="33" t="s">
        <v>49</v>
      </c>
      <c r="W28" s="33" t="s">
        <v>49</v>
      </c>
      <c r="X28" s="33" t="s">
        <v>49</v>
      </c>
      <c r="Y28" s="33" t="s">
        <v>49</v>
      </c>
      <c r="Z28" s="33" t="s">
        <v>49</v>
      </c>
      <c r="AA28" s="33" t="s">
        <v>49</v>
      </c>
      <c r="AB28" s="33" t="s">
        <v>49</v>
      </c>
      <c r="AC28" s="33" t="s">
        <v>49</v>
      </c>
      <c r="AD28" s="33" t="s">
        <v>49</v>
      </c>
      <c r="AE28" s="33" t="s">
        <v>49</v>
      </c>
      <c r="AF28" s="33" t="s">
        <v>49</v>
      </c>
      <c r="AG28" s="33" t="s">
        <v>49</v>
      </c>
      <c r="AH28" s="33" t="s">
        <v>49</v>
      </c>
      <c r="AI28" s="33" t="s">
        <v>49</v>
      </c>
      <c r="AJ28" s="33">
        <v>10</v>
      </c>
      <c r="AK28" s="34">
        <v>8</v>
      </c>
      <c r="AL28" s="34">
        <v>7.75</v>
      </c>
      <c r="AM28" s="34" t="s">
        <v>49</v>
      </c>
      <c r="AN28" s="34" t="s">
        <v>49</v>
      </c>
      <c r="AO28" s="34" t="s">
        <v>49</v>
      </c>
      <c r="AP28" s="34" t="s">
        <v>49</v>
      </c>
      <c r="AQ28" s="33">
        <f>AVERAGE(AJ28:AL28,AO28:AP28)</f>
        <v>8.5833333333333339</v>
      </c>
      <c r="AR28" s="33" t="s">
        <v>49</v>
      </c>
      <c r="AS28" s="33">
        <v>10</v>
      </c>
      <c r="AT28" s="33">
        <v>10</v>
      </c>
      <c r="AU28" s="33">
        <f>IFERROR(AVERAGE(AS28:AT28),"-")</f>
        <v>10</v>
      </c>
      <c r="AV28" s="33">
        <f>AVERAGE(AR28,AU28)</f>
        <v>10</v>
      </c>
      <c r="AW28" s="35">
        <f>AVERAGE(Table2785[[#This Row],[RULE OF LAW]],Table2785[[#This Row],[SECURITY &amp; SAFETY]],Table2785[[#This Row],[PERSONAL FREEDOM (minus S&amp;S and RoL)]],Table2785[[#This Row],[PERSONAL FREEDOM (minus S&amp;S and RoL)]])</f>
        <v>8.4044288055555558</v>
      </c>
      <c r="AX28" s="36">
        <v>6.79</v>
      </c>
      <c r="AY28" s="37">
        <f>AVERAGE(Table2785[[#This Row],[PERSONAL FREEDOM]:[ECONOMIC FREEDOM]])</f>
        <v>7.5972144027777784</v>
      </c>
      <c r="AZ28" s="49">
        <f>RANK(BA28,$BA$2:$BA$154)</f>
        <v>46</v>
      </c>
      <c r="BA28" s="20">
        <f>ROUND(AY28, 2)</f>
        <v>7.6</v>
      </c>
      <c r="BB28" s="35">
        <f>Table2785[[#This Row],[1 Rule of Law]]</f>
        <v>5.9354929999999992</v>
      </c>
      <c r="BC28" s="35">
        <f>Table2785[[#This Row],[2 Security &amp; Safety]]</f>
        <v>8.6266666666666669</v>
      </c>
      <c r="BD28" s="35">
        <f>AVERAGE(AQ28,U28,AI28,AV28,X28)</f>
        <v>9.5277777777777786</v>
      </c>
    </row>
    <row r="29" spans="1:56" ht="15" customHeight="1" x14ac:dyDescent="0.2">
      <c r="A29" s="32" t="s">
        <v>196</v>
      </c>
      <c r="B29" s="33" t="s">
        <v>49</v>
      </c>
      <c r="C29" s="33" t="s">
        <v>49</v>
      </c>
      <c r="D29" s="33" t="s">
        <v>49</v>
      </c>
      <c r="E29" s="33">
        <v>3.0637819999999998</v>
      </c>
      <c r="F29" s="33">
        <v>5.28</v>
      </c>
      <c r="G29" s="33">
        <v>10</v>
      </c>
      <c r="H29" s="33">
        <v>8.7950040869444717</v>
      </c>
      <c r="I29" s="33">
        <v>0</v>
      </c>
      <c r="J29" s="33">
        <v>9.6251123826049465</v>
      </c>
      <c r="K29" s="33">
        <v>9.7429342052148211</v>
      </c>
      <c r="L29" s="33">
        <f>AVERAGE(Table2785[[#This Row],[2Bi Disappearance]:[2Bv Terrorism Injured ]])</f>
        <v>7.6326101349528486</v>
      </c>
      <c r="M29" s="33">
        <v>7.4</v>
      </c>
      <c r="N29" s="33">
        <v>10</v>
      </c>
      <c r="O29" s="34">
        <v>5</v>
      </c>
      <c r="P29" s="34">
        <f>AVERAGE(Table2785[[#This Row],[2Ci Female Genital Mutilation]:[2Ciii Equal Inheritance Rights]])</f>
        <v>7.4666666666666659</v>
      </c>
      <c r="Q29" s="33">
        <f>AVERAGE(F29,L29,P29)</f>
        <v>6.7930922672065046</v>
      </c>
      <c r="R29" s="33">
        <v>0</v>
      </c>
      <c r="S29" s="33">
        <v>5</v>
      </c>
      <c r="T29" s="33">
        <v>0</v>
      </c>
      <c r="U29" s="33">
        <f>AVERAGE(R29:T29)</f>
        <v>1.6666666666666667</v>
      </c>
      <c r="V29" s="33">
        <v>7.5</v>
      </c>
      <c r="W29" s="33">
        <v>7.5</v>
      </c>
      <c r="X29" s="33">
        <f>AVERAGE(Table2785[[#This Row],[4A Freedom to establish religious organizations]:[4B Autonomy of religious organizations]])</f>
        <v>7.5</v>
      </c>
      <c r="Y29" s="33">
        <v>7.5</v>
      </c>
      <c r="Z29" s="33">
        <v>2.5</v>
      </c>
      <c r="AA29" s="33">
        <v>7.5</v>
      </c>
      <c r="AB29" s="33">
        <v>7.5</v>
      </c>
      <c r="AC29" s="33">
        <v>5</v>
      </c>
      <c r="AD29" s="33">
        <f>AVERAGE(Table2785[[#This Row],[5Ci Political parties]:[5Ciii Educational, sporting and cultural organizations]])</f>
        <v>6.666666666666667</v>
      </c>
      <c r="AE29" s="33">
        <v>2.5</v>
      </c>
      <c r="AF29" s="33">
        <v>7.5</v>
      </c>
      <c r="AG29" s="33">
        <v>7.5</v>
      </c>
      <c r="AH29" s="33">
        <f>AVERAGE(Table2785[[#This Row],[5Di Political parties]:[5Diii Educational, sporting and cultural organizations5]])</f>
        <v>5.833333333333333</v>
      </c>
      <c r="AI29" s="33">
        <f>AVERAGE(Y29,Z29,AD29,AH29)</f>
        <v>5.625</v>
      </c>
      <c r="AJ29" s="33">
        <v>10</v>
      </c>
      <c r="AK29" s="34">
        <v>3.3333333333333335</v>
      </c>
      <c r="AL29" s="34">
        <v>4.25</v>
      </c>
      <c r="AM29" s="34">
        <v>5</v>
      </c>
      <c r="AN29" s="34">
        <v>2.5</v>
      </c>
      <c r="AO29" s="34">
        <f>AVERAGE(Table2785[[#This Row],[6Di Access to foreign television (cable/ satellite)]:[6Dii Access to foreign newspapers]])</f>
        <v>3.75</v>
      </c>
      <c r="AP29" s="34">
        <v>5</v>
      </c>
      <c r="AQ29" s="33">
        <f>AVERAGE(AJ29:AL29,AO29:AP29)</f>
        <v>5.2666666666666675</v>
      </c>
      <c r="AR29" s="33">
        <v>0</v>
      </c>
      <c r="AS29" s="33">
        <v>10</v>
      </c>
      <c r="AT29" s="33">
        <v>10</v>
      </c>
      <c r="AU29" s="33">
        <f>IFERROR(AVERAGE(AS29:AT29),"-")</f>
        <v>10</v>
      </c>
      <c r="AV29" s="33">
        <f>AVERAGE(AR29,AU29)</f>
        <v>5</v>
      </c>
      <c r="AW29" s="35">
        <f>AVERAGE(Table2785[[#This Row],[RULE OF LAW]],Table2785[[#This Row],[SECURITY &amp; SAFETY]],Table2785[[#This Row],[PERSONAL FREEDOM (minus S&amp;S and RoL)]],Table2785[[#This Row],[PERSONAL FREEDOM (minus S&amp;S and RoL)]])</f>
        <v>4.9700519001349592</v>
      </c>
      <c r="AX29" s="36">
        <v>5.3</v>
      </c>
      <c r="AY29" s="37">
        <f>AVERAGE(Table2785[[#This Row],[PERSONAL FREEDOM]:[ECONOMIC FREEDOM]])</f>
        <v>5.1350259500674795</v>
      </c>
      <c r="AZ29" s="49">
        <f>RANK(BA29,$BA$2:$BA$154)</f>
        <v>145</v>
      </c>
      <c r="BA29" s="20">
        <f>ROUND(AY29, 2)</f>
        <v>5.14</v>
      </c>
      <c r="BB29" s="35">
        <f>Table2785[[#This Row],[1 Rule of Law]]</f>
        <v>3.0637819999999998</v>
      </c>
      <c r="BC29" s="35">
        <f>Table2785[[#This Row],[2 Security &amp; Safety]]</f>
        <v>6.7930922672065046</v>
      </c>
      <c r="BD29" s="35">
        <f>AVERAGE(AQ29,U29,AI29,AV29,X29)</f>
        <v>5.0116666666666667</v>
      </c>
    </row>
    <row r="30" spans="1:56" ht="15" customHeight="1" x14ac:dyDescent="0.2">
      <c r="A30" s="32" t="s">
        <v>194</v>
      </c>
      <c r="B30" s="33" t="s">
        <v>49</v>
      </c>
      <c r="C30" s="33" t="s">
        <v>49</v>
      </c>
      <c r="D30" s="33" t="s">
        <v>49</v>
      </c>
      <c r="E30" s="33">
        <v>3.0637819999999998</v>
      </c>
      <c r="F30" s="33">
        <v>7.08</v>
      </c>
      <c r="G30" s="33">
        <v>5</v>
      </c>
      <c r="H30" s="33">
        <v>10</v>
      </c>
      <c r="I30" s="33">
        <v>2.5</v>
      </c>
      <c r="J30" s="33">
        <v>10</v>
      </c>
      <c r="K30" s="33">
        <v>10</v>
      </c>
      <c r="L30" s="33">
        <f>AVERAGE(Table2785[[#This Row],[2Bi Disappearance]:[2Bv Terrorism Injured ]])</f>
        <v>7.5</v>
      </c>
      <c r="M30" s="33">
        <v>5.5</v>
      </c>
      <c r="N30" s="33">
        <v>10</v>
      </c>
      <c r="O30" s="34">
        <v>0</v>
      </c>
      <c r="P30" s="34">
        <f>AVERAGE(Table2785[[#This Row],[2Ci Female Genital Mutilation]:[2Ciii Equal Inheritance Rights]])</f>
        <v>5.166666666666667</v>
      </c>
      <c r="Q30" s="33">
        <f>AVERAGE(F30,L30,P30)</f>
        <v>6.5822222222222218</v>
      </c>
      <c r="R30" s="33">
        <v>5</v>
      </c>
      <c r="S30" s="33">
        <v>10</v>
      </c>
      <c r="T30" s="33">
        <v>5</v>
      </c>
      <c r="U30" s="33">
        <f>AVERAGE(R30:T30)</f>
        <v>6.666666666666667</v>
      </c>
      <c r="V30" s="33">
        <v>5</v>
      </c>
      <c r="W30" s="33">
        <v>7.5</v>
      </c>
      <c r="X30" s="33">
        <f>AVERAGE(Table2785[[#This Row],[4A Freedom to establish religious organizations]:[4B Autonomy of religious organizations]])</f>
        <v>6.25</v>
      </c>
      <c r="Y30" s="33">
        <v>7.5</v>
      </c>
      <c r="Z30" s="33">
        <v>5</v>
      </c>
      <c r="AA30" s="33">
        <v>7.5</v>
      </c>
      <c r="AB30" s="33">
        <v>7.5</v>
      </c>
      <c r="AC30" s="33">
        <v>7.5</v>
      </c>
      <c r="AD30" s="33">
        <f>AVERAGE(Table2785[[#This Row],[5Ci Political parties]:[5Ciii Educational, sporting and cultural organizations]])</f>
        <v>7.5</v>
      </c>
      <c r="AE30" s="33">
        <v>7.5</v>
      </c>
      <c r="AF30" s="33">
        <v>5</v>
      </c>
      <c r="AG30" s="33">
        <v>5</v>
      </c>
      <c r="AH30" s="33">
        <f>AVERAGE(Table2785[[#This Row],[5Di Political parties]:[5Diii Educational, sporting and cultural organizations5]])</f>
        <v>5.833333333333333</v>
      </c>
      <c r="AI30" s="33">
        <f>AVERAGE(Y30,Z30,AD30,AH30)</f>
        <v>6.458333333333333</v>
      </c>
      <c r="AJ30" s="33">
        <v>10</v>
      </c>
      <c r="AK30" s="34">
        <v>2.3333333333333335</v>
      </c>
      <c r="AL30" s="34">
        <v>2.25</v>
      </c>
      <c r="AM30" s="34">
        <v>5</v>
      </c>
      <c r="AN30" s="34">
        <v>7.5</v>
      </c>
      <c r="AO30" s="34">
        <f>AVERAGE(Table2785[[#This Row],[6Di Access to foreign television (cable/ satellite)]:[6Dii Access to foreign newspapers]])</f>
        <v>6.25</v>
      </c>
      <c r="AP30" s="34">
        <v>7.5</v>
      </c>
      <c r="AQ30" s="33">
        <f>AVERAGE(AJ30:AL30,AO30:AP30)</f>
        <v>5.666666666666667</v>
      </c>
      <c r="AR30" s="33">
        <v>0</v>
      </c>
      <c r="AS30" s="33">
        <v>10</v>
      </c>
      <c r="AT30" s="33">
        <v>10</v>
      </c>
      <c r="AU30" s="33">
        <f>IFERROR(AVERAGE(AS30:AT30),"-")</f>
        <v>10</v>
      </c>
      <c r="AV30" s="33">
        <f>AVERAGE(AR30,AU30)</f>
        <v>5</v>
      </c>
      <c r="AW30" s="35">
        <f>AVERAGE(Table2785[[#This Row],[RULE OF LAW]],Table2785[[#This Row],[SECURITY &amp; SAFETY]],Table2785[[#This Row],[PERSONAL FREEDOM (minus S&amp;S and RoL)]],Table2785[[#This Row],[PERSONAL FREEDOM (minus S&amp;S and RoL)]])</f>
        <v>5.4156677222222216</v>
      </c>
      <c r="AX30" s="36">
        <v>4.8499999999999996</v>
      </c>
      <c r="AY30" s="37">
        <f>AVERAGE(Table2785[[#This Row],[PERSONAL FREEDOM]:[ECONOMIC FREEDOM]])</f>
        <v>5.1328338611111111</v>
      </c>
      <c r="AZ30" s="49">
        <f>RANK(BA30,$BA$2:$BA$154)</f>
        <v>146</v>
      </c>
      <c r="BA30" s="20">
        <f>ROUND(AY30, 2)</f>
        <v>5.13</v>
      </c>
      <c r="BB30" s="35">
        <f>Table2785[[#This Row],[1 Rule of Law]]</f>
        <v>3.0637819999999998</v>
      </c>
      <c r="BC30" s="35">
        <f>Table2785[[#This Row],[2 Security &amp; Safety]]</f>
        <v>6.5822222222222218</v>
      </c>
      <c r="BD30" s="35">
        <f>AVERAGE(AQ30,U30,AI30,AV30,X30)</f>
        <v>6.0083333333333337</v>
      </c>
    </row>
    <row r="31" spans="1:56" ht="15" customHeight="1" x14ac:dyDescent="0.2">
      <c r="A31" s="32" t="s">
        <v>75</v>
      </c>
      <c r="B31" s="33">
        <v>7.6</v>
      </c>
      <c r="C31" s="33">
        <v>6.1</v>
      </c>
      <c r="D31" s="33">
        <v>5.6999999999999993</v>
      </c>
      <c r="E31" s="33">
        <v>6.4761904761904763</v>
      </c>
      <c r="F31" s="33">
        <v>8.759999999999998</v>
      </c>
      <c r="G31" s="33">
        <v>10</v>
      </c>
      <c r="H31" s="33">
        <v>10</v>
      </c>
      <c r="I31" s="33">
        <v>10</v>
      </c>
      <c r="J31" s="33">
        <v>10</v>
      </c>
      <c r="K31" s="33">
        <v>10</v>
      </c>
      <c r="L31" s="33">
        <f>AVERAGE(Table2785[[#This Row],[2Bi Disappearance]:[2Bv Terrorism Injured ]])</f>
        <v>10</v>
      </c>
      <c r="M31" s="33" t="s">
        <v>49</v>
      </c>
      <c r="N31" s="33">
        <v>10</v>
      </c>
      <c r="O31" s="34">
        <v>10</v>
      </c>
      <c r="P31" s="34">
        <f>AVERAGE(Table2785[[#This Row],[2Ci Female Genital Mutilation]:[2Ciii Equal Inheritance Rights]])</f>
        <v>10</v>
      </c>
      <c r="Q31" s="33">
        <f>AVERAGE(F31,L31,P31)</f>
        <v>9.586666666666666</v>
      </c>
      <c r="R31" s="33">
        <v>10</v>
      </c>
      <c r="S31" s="33">
        <v>10</v>
      </c>
      <c r="T31" s="33">
        <v>10</v>
      </c>
      <c r="U31" s="33">
        <f>AVERAGE(R31:T31)</f>
        <v>10</v>
      </c>
      <c r="V31" s="33">
        <v>10</v>
      </c>
      <c r="W31" s="33">
        <v>10</v>
      </c>
      <c r="X31" s="33">
        <f>AVERAGE(Table2785[[#This Row],[4A Freedom to establish religious organizations]:[4B Autonomy of religious organizations]])</f>
        <v>10</v>
      </c>
      <c r="Y31" s="33">
        <v>10</v>
      </c>
      <c r="Z31" s="33">
        <v>7.5</v>
      </c>
      <c r="AA31" s="33">
        <v>7.5</v>
      </c>
      <c r="AB31" s="33">
        <v>10</v>
      </c>
      <c r="AC31" s="33">
        <v>10</v>
      </c>
      <c r="AD31" s="33">
        <f>AVERAGE(Table2785[[#This Row],[5Ci Political parties]:[5Ciii Educational, sporting and cultural organizations]])</f>
        <v>9.1666666666666661</v>
      </c>
      <c r="AE31" s="33">
        <v>10</v>
      </c>
      <c r="AF31" s="33">
        <v>10</v>
      </c>
      <c r="AG31" s="33">
        <v>10</v>
      </c>
      <c r="AH31" s="33">
        <f>AVERAGE(Table2785[[#This Row],[5Di Political parties]:[5Diii Educational, sporting and cultural organizations5]])</f>
        <v>10</v>
      </c>
      <c r="AI31" s="33">
        <f>AVERAGE(Y31,Z31,AD31,AH31)</f>
        <v>9.1666666666666661</v>
      </c>
      <c r="AJ31" s="33">
        <v>10</v>
      </c>
      <c r="AK31" s="34">
        <v>7.333333333333333</v>
      </c>
      <c r="AL31" s="34">
        <v>6.5</v>
      </c>
      <c r="AM31" s="34">
        <v>10</v>
      </c>
      <c r="AN31" s="34">
        <v>10</v>
      </c>
      <c r="AO31" s="34">
        <f>AVERAGE(Table2785[[#This Row],[6Di Access to foreign television (cable/ satellite)]:[6Dii Access to foreign newspapers]])</f>
        <v>10</v>
      </c>
      <c r="AP31" s="34">
        <v>10</v>
      </c>
      <c r="AQ31" s="33">
        <f>AVERAGE(AJ31:AL31,AO31:AP31)</f>
        <v>8.7666666666666657</v>
      </c>
      <c r="AR31" s="33">
        <v>10</v>
      </c>
      <c r="AS31" s="33">
        <v>10</v>
      </c>
      <c r="AT31" s="33">
        <v>10</v>
      </c>
      <c r="AU31" s="33">
        <f>IFERROR(AVERAGE(AS31:AT31),"-")</f>
        <v>10</v>
      </c>
      <c r="AV31" s="33">
        <f>AVERAGE(AR31,AU31)</f>
        <v>10</v>
      </c>
      <c r="AW31" s="35">
        <f>AVERAGE(Table2785[[#This Row],[RULE OF LAW]],Table2785[[#This Row],[SECURITY &amp; SAFETY]],Table2785[[#This Row],[PERSONAL FREEDOM (minus S&amp;S and RoL)]],Table2785[[#This Row],[PERSONAL FREEDOM (minus S&amp;S and RoL)]])</f>
        <v>8.8090476190476181</v>
      </c>
      <c r="AX31" s="36">
        <v>7.84</v>
      </c>
      <c r="AY31" s="37">
        <f>AVERAGE(Table2785[[#This Row],[PERSONAL FREEDOM]:[ECONOMIC FREEDOM]])</f>
        <v>8.324523809523809</v>
      </c>
      <c r="AZ31" s="49">
        <f>RANK(BA31,$BA$2:$BA$154)</f>
        <v>17</v>
      </c>
      <c r="BA31" s="20">
        <f>ROUND(AY31, 2)</f>
        <v>8.32</v>
      </c>
      <c r="BB31" s="35">
        <f>Table2785[[#This Row],[1 Rule of Law]]</f>
        <v>6.4761904761904763</v>
      </c>
      <c r="BC31" s="35">
        <f>Table2785[[#This Row],[2 Security &amp; Safety]]</f>
        <v>9.586666666666666</v>
      </c>
      <c r="BD31" s="35">
        <f>AVERAGE(AQ31,U31,AI31,AV31,X31)</f>
        <v>9.586666666666666</v>
      </c>
    </row>
    <row r="32" spans="1:56" ht="15" customHeight="1" x14ac:dyDescent="0.2">
      <c r="A32" s="32" t="s">
        <v>190</v>
      </c>
      <c r="B32" s="33">
        <v>4</v>
      </c>
      <c r="C32" s="33">
        <v>4.0999999999999996</v>
      </c>
      <c r="D32" s="33">
        <v>4.3</v>
      </c>
      <c r="E32" s="33">
        <v>4.1539682539682543</v>
      </c>
      <c r="F32" s="33">
        <v>9.6</v>
      </c>
      <c r="G32" s="33">
        <v>0</v>
      </c>
      <c r="H32" s="33">
        <v>10</v>
      </c>
      <c r="I32" s="33">
        <v>5</v>
      </c>
      <c r="J32" s="33">
        <v>9.8113382642663343</v>
      </c>
      <c r="K32" s="33">
        <v>9.840685645380459</v>
      </c>
      <c r="L32" s="33">
        <f>AVERAGE(Table2785[[#This Row],[2Bi Disappearance]:[2Bv Terrorism Injured ]])</f>
        <v>6.9304047819293588</v>
      </c>
      <c r="M32" s="33">
        <v>10</v>
      </c>
      <c r="N32" s="33">
        <v>2.5</v>
      </c>
      <c r="O32" s="34">
        <v>5</v>
      </c>
      <c r="P32" s="34">
        <f>AVERAGE(Table2785[[#This Row],[2Ci Female Genital Mutilation]:[2Ciii Equal Inheritance Rights]])</f>
        <v>5.833333333333333</v>
      </c>
      <c r="Q32" s="33">
        <f>AVERAGE(F32,L32,P32)</f>
        <v>7.4545793717542308</v>
      </c>
      <c r="R32" s="33">
        <v>0</v>
      </c>
      <c r="S32" s="33">
        <v>0</v>
      </c>
      <c r="T32" s="33">
        <v>10</v>
      </c>
      <c r="U32" s="33">
        <f>AVERAGE(R32:T32)</f>
        <v>3.3333333333333335</v>
      </c>
      <c r="V32" s="33">
        <v>2.5</v>
      </c>
      <c r="W32" s="33">
        <v>2.5</v>
      </c>
      <c r="X32" s="33">
        <f>AVERAGE(Table2785[[#This Row],[4A Freedom to establish religious organizations]:[4B Autonomy of religious organizations]])</f>
        <v>2.5</v>
      </c>
      <c r="Y32" s="33">
        <v>0</v>
      </c>
      <c r="Z32" s="33">
        <v>2.5</v>
      </c>
      <c r="AA32" s="33">
        <v>0</v>
      </c>
      <c r="AB32" s="33">
        <v>2.5</v>
      </c>
      <c r="AC32" s="33">
        <v>5</v>
      </c>
      <c r="AD32" s="33">
        <f>AVERAGE(Table2785[[#This Row],[5Ci Political parties]:[5Ciii Educational, sporting and cultural organizations]])</f>
        <v>2.5</v>
      </c>
      <c r="AE32" s="33">
        <v>0</v>
      </c>
      <c r="AF32" s="33">
        <v>0</v>
      </c>
      <c r="AG32" s="33">
        <v>5</v>
      </c>
      <c r="AH32" s="33">
        <f>AVERAGE(Table2785[[#This Row],[5Di Political parties]:[5Diii Educational, sporting and cultural organizations5]])</f>
        <v>1.6666666666666667</v>
      </c>
      <c r="AI32" s="33">
        <f>AVERAGE(Y32,Z32,AD32,AH32)</f>
        <v>1.6666666666666667</v>
      </c>
      <c r="AJ32" s="33">
        <v>10</v>
      </c>
      <c r="AK32" s="34">
        <v>0.33333333333333331</v>
      </c>
      <c r="AL32" s="34">
        <v>2</v>
      </c>
      <c r="AM32" s="34">
        <v>5</v>
      </c>
      <c r="AN32" s="34">
        <v>7.5</v>
      </c>
      <c r="AO32" s="34">
        <f>AVERAGE(Table2785[[#This Row],[6Di Access to foreign television (cable/ satellite)]:[6Dii Access to foreign newspapers]])</f>
        <v>6.25</v>
      </c>
      <c r="AP32" s="34">
        <v>5</v>
      </c>
      <c r="AQ32" s="33">
        <f>AVERAGE(AJ32:AL32,AO32:AP32)</f>
        <v>4.7166666666666668</v>
      </c>
      <c r="AR32" s="33">
        <v>10</v>
      </c>
      <c r="AS32" s="33">
        <v>10</v>
      </c>
      <c r="AT32" s="33">
        <v>10</v>
      </c>
      <c r="AU32" s="33">
        <f>IFERROR(AVERAGE(AS32:AT32),"-")</f>
        <v>10</v>
      </c>
      <c r="AV32" s="33">
        <f>AVERAGE(AR32,AU32)</f>
        <v>10</v>
      </c>
      <c r="AW32" s="35">
        <f>AVERAGE(Table2785[[#This Row],[RULE OF LAW]],Table2785[[#This Row],[SECURITY &amp; SAFETY]],Table2785[[#This Row],[PERSONAL FREEDOM (minus S&amp;S and RoL)]],Table2785[[#This Row],[PERSONAL FREEDOM (minus S&amp;S and RoL)]])</f>
        <v>5.1238035730972875</v>
      </c>
      <c r="AX32" s="36">
        <v>6.39</v>
      </c>
      <c r="AY32" s="37">
        <f>AVERAGE(Table2785[[#This Row],[PERSONAL FREEDOM]:[ECONOMIC FREEDOM]])</f>
        <v>5.756901786548644</v>
      </c>
      <c r="AZ32" s="49">
        <f>RANK(BA32,$BA$2:$BA$154)</f>
        <v>133</v>
      </c>
      <c r="BA32" s="20">
        <f>ROUND(AY32, 2)</f>
        <v>5.76</v>
      </c>
      <c r="BB32" s="35">
        <f>Table2785[[#This Row],[1 Rule of Law]]</f>
        <v>4.1539682539682543</v>
      </c>
      <c r="BC32" s="35">
        <f>Table2785[[#This Row],[2 Security &amp; Safety]]</f>
        <v>7.4545793717542308</v>
      </c>
      <c r="BD32" s="35">
        <f>AVERAGE(AQ32,U32,AI32,AV32,X32)</f>
        <v>4.4433333333333334</v>
      </c>
    </row>
    <row r="33" spans="1:56" ht="15" customHeight="1" x14ac:dyDescent="0.2">
      <c r="A33" s="32" t="s">
        <v>143</v>
      </c>
      <c r="B33" s="33">
        <v>5.0999999999999996</v>
      </c>
      <c r="C33" s="33">
        <v>4.9000000000000004</v>
      </c>
      <c r="D33" s="33">
        <v>3.5</v>
      </c>
      <c r="E33" s="33">
        <v>4.5079365079365079</v>
      </c>
      <c r="F33" s="33">
        <v>0</v>
      </c>
      <c r="G33" s="33">
        <v>0</v>
      </c>
      <c r="H33" s="33">
        <v>0</v>
      </c>
      <c r="I33" s="33">
        <v>2.5</v>
      </c>
      <c r="J33" s="33">
        <v>0</v>
      </c>
      <c r="K33" s="33">
        <v>0</v>
      </c>
      <c r="L33" s="33">
        <f>AVERAGE(Table2785[[#This Row],[2Bi Disappearance]:[2Bv Terrorism Injured ]])</f>
        <v>0.5</v>
      </c>
      <c r="M33" s="33">
        <v>10</v>
      </c>
      <c r="N33" s="33">
        <v>10</v>
      </c>
      <c r="O33" s="34">
        <v>10</v>
      </c>
      <c r="P33" s="34">
        <f>AVERAGE(Table2785[[#This Row],[2Ci Female Genital Mutilation]:[2Ciii Equal Inheritance Rights]])</f>
        <v>10</v>
      </c>
      <c r="Q33" s="33">
        <f>AVERAGE(F33,L33,P33)</f>
        <v>3.5</v>
      </c>
      <c r="R33" s="33">
        <v>5</v>
      </c>
      <c r="S33" s="33">
        <v>10</v>
      </c>
      <c r="T33" s="33">
        <v>5</v>
      </c>
      <c r="U33" s="33">
        <f>AVERAGE(R33:T33)</f>
        <v>6.666666666666667</v>
      </c>
      <c r="V33" s="33">
        <v>7.5</v>
      </c>
      <c r="W33" s="33">
        <v>7.5</v>
      </c>
      <c r="X33" s="33">
        <f>AVERAGE(Table2785[[#This Row],[4A Freedom to establish religious organizations]:[4B Autonomy of religious organizations]])</f>
        <v>7.5</v>
      </c>
      <c r="Y33" s="33">
        <v>10</v>
      </c>
      <c r="Z33" s="33">
        <v>7.5</v>
      </c>
      <c r="AA33" s="33">
        <v>7.5</v>
      </c>
      <c r="AB33" s="33">
        <v>7.5</v>
      </c>
      <c r="AC33" s="33">
        <v>7.5</v>
      </c>
      <c r="AD33" s="33">
        <f>AVERAGE(Table2785[[#This Row],[5Ci Political parties]:[5Ciii Educational, sporting and cultural organizations]])</f>
        <v>7.5</v>
      </c>
      <c r="AE33" s="33">
        <v>7.5</v>
      </c>
      <c r="AF33" s="33">
        <v>5</v>
      </c>
      <c r="AG33" s="33">
        <v>7.5</v>
      </c>
      <c r="AH33" s="33">
        <f>AVERAGE(Table2785[[#This Row],[5Di Political parties]:[5Diii Educational, sporting and cultural organizations5]])</f>
        <v>6.666666666666667</v>
      </c>
      <c r="AI33" s="33">
        <f>AVERAGE(Y33,Z33,AD33,AH33)</f>
        <v>7.916666666666667</v>
      </c>
      <c r="AJ33" s="33">
        <v>5.8075169836962921</v>
      </c>
      <c r="AK33" s="34">
        <v>6.333333333333333</v>
      </c>
      <c r="AL33" s="34">
        <v>3.5</v>
      </c>
      <c r="AM33" s="34">
        <v>10</v>
      </c>
      <c r="AN33" s="34">
        <v>10</v>
      </c>
      <c r="AO33" s="34">
        <f>AVERAGE(Table2785[[#This Row],[6Di Access to foreign television (cable/ satellite)]:[6Dii Access to foreign newspapers]])</f>
        <v>10</v>
      </c>
      <c r="AP33" s="34">
        <v>7.5</v>
      </c>
      <c r="AQ33" s="33">
        <f>AVERAGE(AJ33:AL33,AO33:AP33)</f>
        <v>6.6281700634059249</v>
      </c>
      <c r="AR33" s="33">
        <v>10</v>
      </c>
      <c r="AS33" s="33">
        <v>10</v>
      </c>
      <c r="AT33" s="33">
        <v>10</v>
      </c>
      <c r="AU33" s="33">
        <f>IFERROR(AVERAGE(AS33:AT33),"-")</f>
        <v>10</v>
      </c>
      <c r="AV33" s="33">
        <f>AVERAGE(AR33,AU33)</f>
        <v>10</v>
      </c>
      <c r="AW33" s="35">
        <f>AVERAGE(Table2785[[#This Row],[RULE OF LAW]],Table2785[[#This Row],[SECURITY &amp; SAFETY]],Table2785[[#This Row],[PERSONAL FREEDOM (minus S&amp;S and RoL)]],Table2785[[#This Row],[PERSONAL FREEDOM (minus S&amp;S and RoL)]])</f>
        <v>5.8731344666580529</v>
      </c>
      <c r="AX33" s="36">
        <v>6.59</v>
      </c>
      <c r="AY33" s="37">
        <f>AVERAGE(Table2785[[#This Row],[PERSONAL FREEDOM]:[ECONOMIC FREEDOM]])</f>
        <v>6.2315672333290264</v>
      </c>
      <c r="AZ33" s="49">
        <f>RANK(BA33,$BA$2:$BA$154)</f>
        <v>117</v>
      </c>
      <c r="BA33" s="20">
        <f>ROUND(AY33, 2)</f>
        <v>6.23</v>
      </c>
      <c r="BB33" s="35">
        <f>Table2785[[#This Row],[1 Rule of Law]]</f>
        <v>4.5079365079365079</v>
      </c>
      <c r="BC33" s="35">
        <f>Table2785[[#This Row],[2 Security &amp; Safety]]</f>
        <v>3.5</v>
      </c>
      <c r="BD33" s="35">
        <f>AVERAGE(AQ33,U33,AI33,AV33,X33)</f>
        <v>7.7423006793478519</v>
      </c>
    </row>
    <row r="34" spans="1:56" ht="15" customHeight="1" x14ac:dyDescent="0.2">
      <c r="A34" s="32" t="s">
        <v>199</v>
      </c>
      <c r="B34" s="33" t="s">
        <v>49</v>
      </c>
      <c r="C34" s="33" t="s">
        <v>49</v>
      </c>
      <c r="D34" s="33" t="s">
        <v>49</v>
      </c>
      <c r="E34" s="33">
        <v>2.7661950000000002</v>
      </c>
      <c r="F34" s="33">
        <v>0</v>
      </c>
      <c r="G34" s="33">
        <v>0</v>
      </c>
      <c r="H34" s="33">
        <v>6.6517055230406559</v>
      </c>
      <c r="I34" s="33">
        <v>0</v>
      </c>
      <c r="J34" s="33">
        <v>8.564291913667434</v>
      </c>
      <c r="K34" s="33">
        <v>9.6590827441641398</v>
      </c>
      <c r="L34" s="33">
        <f>AVERAGE(Table2785[[#This Row],[2Bi Disappearance]:[2Bv Terrorism Injured ]])</f>
        <v>4.9750160361744467</v>
      </c>
      <c r="M34" s="33">
        <v>10</v>
      </c>
      <c r="N34" s="33">
        <v>10</v>
      </c>
      <c r="O34" s="34">
        <v>5</v>
      </c>
      <c r="P34" s="34">
        <f>AVERAGE(Table2785[[#This Row],[2Ci Female Genital Mutilation]:[2Ciii Equal Inheritance Rights]])</f>
        <v>8.3333333333333339</v>
      </c>
      <c r="Q34" s="33">
        <f>AVERAGE(F34,L34,P34)</f>
        <v>4.4361164565025932</v>
      </c>
      <c r="R34" s="33">
        <v>0</v>
      </c>
      <c r="S34" s="33">
        <v>0</v>
      </c>
      <c r="T34" s="33">
        <v>0</v>
      </c>
      <c r="U34" s="33">
        <f>AVERAGE(R34:T34)</f>
        <v>0</v>
      </c>
      <c r="V34" s="33">
        <v>5</v>
      </c>
      <c r="W34" s="33">
        <v>7.5</v>
      </c>
      <c r="X34" s="33">
        <f>AVERAGE(Table2785[[#This Row],[4A Freedom to establish religious organizations]:[4B Autonomy of religious organizations]])</f>
        <v>6.25</v>
      </c>
      <c r="Y34" s="33">
        <v>7.5</v>
      </c>
      <c r="Z34" s="33">
        <v>7.5</v>
      </c>
      <c r="AA34" s="33">
        <v>2.5</v>
      </c>
      <c r="AB34" s="33">
        <v>5</v>
      </c>
      <c r="AC34" s="33">
        <v>5</v>
      </c>
      <c r="AD34" s="33">
        <f>AVERAGE(Table2785[[#This Row],[5Ci Political parties]:[5Ciii Educational, sporting and cultural organizations]])</f>
        <v>4.166666666666667</v>
      </c>
      <c r="AE34" s="33">
        <v>5</v>
      </c>
      <c r="AF34" s="33">
        <v>2.5</v>
      </c>
      <c r="AG34" s="33">
        <v>2.5</v>
      </c>
      <c r="AH34" s="33">
        <f>AVERAGE(Table2785[[#This Row],[5Di Political parties]:[5Diii Educational, sporting and cultural organizations5]])</f>
        <v>3.3333333333333335</v>
      </c>
      <c r="AI34" s="33">
        <f>AVERAGE(Y34,Z34,AD34,AH34)</f>
        <v>5.625</v>
      </c>
      <c r="AJ34" s="33">
        <v>10</v>
      </c>
      <c r="AK34" s="34">
        <v>1.3333333333333333</v>
      </c>
      <c r="AL34" s="34">
        <v>1.75</v>
      </c>
      <c r="AM34" s="34">
        <v>7.5</v>
      </c>
      <c r="AN34" s="34">
        <v>7.5</v>
      </c>
      <c r="AO34" s="34">
        <f>AVERAGE(Table2785[[#This Row],[6Di Access to foreign television (cable/ satellite)]:[6Dii Access to foreign newspapers]])</f>
        <v>7.5</v>
      </c>
      <c r="AP34" s="34">
        <v>10</v>
      </c>
      <c r="AQ34" s="33">
        <f>AVERAGE(AJ34:AL34,AO34:AP34)</f>
        <v>6.1166666666666671</v>
      </c>
      <c r="AR34" s="33">
        <v>0</v>
      </c>
      <c r="AS34" s="33">
        <v>10</v>
      </c>
      <c r="AT34" s="33">
        <v>10</v>
      </c>
      <c r="AU34" s="33">
        <f>IFERROR(AVERAGE(AS34:AT34),"-")</f>
        <v>10</v>
      </c>
      <c r="AV34" s="33">
        <f>AVERAGE(AR34,AU34)</f>
        <v>5</v>
      </c>
      <c r="AW34" s="35">
        <f>AVERAGE(Table2785[[#This Row],[RULE OF LAW]],Table2785[[#This Row],[SECURITY &amp; SAFETY]],Table2785[[#This Row],[PERSONAL FREEDOM (minus S&amp;S and RoL)]],Table2785[[#This Row],[PERSONAL FREEDOM (minus S&amp;S and RoL)]])</f>
        <v>4.0997445307923153</v>
      </c>
      <c r="AX34" s="36">
        <v>5.39</v>
      </c>
      <c r="AY34" s="37">
        <f>AVERAGE(Table2785[[#This Row],[PERSONAL FREEDOM]:[ECONOMIC FREEDOM]])</f>
        <v>4.7448722653961575</v>
      </c>
      <c r="AZ34" s="49">
        <f>RANK(BA34,$BA$2:$BA$154)</f>
        <v>151</v>
      </c>
      <c r="BA34" s="20">
        <f>ROUND(AY34, 2)</f>
        <v>4.74</v>
      </c>
      <c r="BB34" s="35">
        <f>Table2785[[#This Row],[1 Rule of Law]]</f>
        <v>2.7661950000000002</v>
      </c>
      <c r="BC34" s="35">
        <f>Table2785[[#This Row],[2 Security &amp; Safety]]</f>
        <v>4.4361164565025932</v>
      </c>
      <c r="BD34" s="35">
        <f>AVERAGE(AQ34,U34,AI34,AV34,X34)</f>
        <v>4.5983333333333336</v>
      </c>
    </row>
    <row r="35" spans="1:56" ht="15" customHeight="1" x14ac:dyDescent="0.2">
      <c r="A35" s="32" t="s">
        <v>178</v>
      </c>
      <c r="B35" s="33" t="s">
        <v>49</v>
      </c>
      <c r="C35" s="33" t="s">
        <v>49</v>
      </c>
      <c r="D35" s="33" t="s">
        <v>49</v>
      </c>
      <c r="E35" s="33">
        <v>3.5548000000000002</v>
      </c>
      <c r="F35" s="33">
        <v>5</v>
      </c>
      <c r="G35" s="33">
        <v>10</v>
      </c>
      <c r="H35" s="33">
        <v>10</v>
      </c>
      <c r="I35" s="33">
        <v>5</v>
      </c>
      <c r="J35" s="33">
        <v>10</v>
      </c>
      <c r="K35" s="33">
        <v>10</v>
      </c>
      <c r="L35" s="33">
        <f>AVERAGE(Table2785[[#This Row],[2Bi Disappearance]:[2Bv Terrorism Injured ]])</f>
        <v>9</v>
      </c>
      <c r="M35" s="33">
        <v>9</v>
      </c>
      <c r="N35" s="33">
        <v>10</v>
      </c>
      <c r="O35" s="34">
        <v>2.5</v>
      </c>
      <c r="P35" s="34">
        <f>AVERAGE(Table2785[[#This Row],[2Ci Female Genital Mutilation]:[2Ciii Equal Inheritance Rights]])</f>
        <v>7.166666666666667</v>
      </c>
      <c r="Q35" s="33">
        <f>AVERAGE(F35,L35,P35)</f>
        <v>7.0555555555555562</v>
      </c>
      <c r="R35" s="33">
        <v>10</v>
      </c>
      <c r="S35" s="33">
        <v>10</v>
      </c>
      <c r="T35" s="33">
        <v>5</v>
      </c>
      <c r="U35" s="33">
        <f>AVERAGE(R35:T35)</f>
        <v>8.3333333333333339</v>
      </c>
      <c r="V35" s="33">
        <v>10</v>
      </c>
      <c r="W35" s="33">
        <v>7.5</v>
      </c>
      <c r="X35" s="33">
        <f>AVERAGE(Table2785[[#This Row],[4A Freedom to establish religious organizations]:[4B Autonomy of religious organizations]])</f>
        <v>8.75</v>
      </c>
      <c r="Y35" s="33">
        <v>7.5</v>
      </c>
      <c r="Z35" s="33">
        <v>5</v>
      </c>
      <c r="AA35" s="33">
        <v>7.5</v>
      </c>
      <c r="AB35" s="33">
        <v>5</v>
      </c>
      <c r="AC35" s="33">
        <v>5</v>
      </c>
      <c r="AD35" s="33">
        <f>AVERAGE(Table2785[[#This Row],[5Ci Political parties]:[5Ciii Educational, sporting and cultural organizations]])</f>
        <v>5.833333333333333</v>
      </c>
      <c r="AE35" s="33">
        <v>10</v>
      </c>
      <c r="AF35" s="33">
        <v>10</v>
      </c>
      <c r="AG35" s="33">
        <v>7.5</v>
      </c>
      <c r="AH35" s="33">
        <f>AVERAGE(Table2785[[#This Row],[5Di Political parties]:[5Diii Educational, sporting and cultural organizations5]])</f>
        <v>9.1666666666666661</v>
      </c>
      <c r="AI35" s="33">
        <f>AVERAGE(Y35,Z35,AD35,AH35)</f>
        <v>6.875</v>
      </c>
      <c r="AJ35" s="33">
        <v>10</v>
      </c>
      <c r="AK35" s="34">
        <v>4.666666666666667</v>
      </c>
      <c r="AL35" s="34">
        <v>4.25</v>
      </c>
      <c r="AM35" s="34">
        <v>7.5</v>
      </c>
      <c r="AN35" s="34">
        <v>7.5</v>
      </c>
      <c r="AO35" s="34">
        <f>AVERAGE(Table2785[[#This Row],[6Di Access to foreign television (cable/ satellite)]:[6Dii Access to foreign newspapers]])</f>
        <v>7.5</v>
      </c>
      <c r="AP35" s="34">
        <v>5</v>
      </c>
      <c r="AQ35" s="33">
        <f>AVERAGE(AJ35:AL35,AO35:AP35)</f>
        <v>6.2833333333333332</v>
      </c>
      <c r="AR35" s="33">
        <v>0</v>
      </c>
      <c r="AS35" s="33">
        <v>10</v>
      </c>
      <c r="AT35" s="33">
        <v>10</v>
      </c>
      <c r="AU35" s="33">
        <f>IFERROR(AVERAGE(AS35:AT35),"-")</f>
        <v>10</v>
      </c>
      <c r="AV35" s="33">
        <f>AVERAGE(AR35,AU35)</f>
        <v>5</v>
      </c>
      <c r="AW35" s="35">
        <f>AVERAGE(Table2785[[#This Row],[RULE OF LAW]],Table2785[[#This Row],[SECURITY &amp; SAFETY]],Table2785[[#This Row],[PERSONAL FREEDOM (minus S&amp;S and RoL)]],Table2785[[#This Row],[PERSONAL FREEDOM (minus S&amp;S and RoL)]])</f>
        <v>6.1767555555555553</v>
      </c>
      <c r="AX35" s="36">
        <v>4.51</v>
      </c>
      <c r="AY35" s="37">
        <f>AVERAGE(Table2785[[#This Row],[PERSONAL FREEDOM]:[ECONOMIC FREEDOM]])</f>
        <v>5.3433777777777776</v>
      </c>
      <c r="AZ35" s="49">
        <f>RANK(BA35,$BA$2:$BA$154)</f>
        <v>142</v>
      </c>
      <c r="BA35" s="20">
        <f>ROUND(AY35, 2)</f>
        <v>5.34</v>
      </c>
      <c r="BB35" s="35">
        <f>Table2785[[#This Row],[1 Rule of Law]]</f>
        <v>3.5548000000000002</v>
      </c>
      <c r="BC35" s="35">
        <f>Table2785[[#This Row],[2 Security &amp; Safety]]</f>
        <v>7.0555555555555562</v>
      </c>
      <c r="BD35" s="35">
        <f>AVERAGE(AQ35,U35,AI35,AV35,X35)</f>
        <v>7.0483333333333338</v>
      </c>
    </row>
    <row r="36" spans="1:56" ht="15" customHeight="1" x14ac:dyDescent="0.2">
      <c r="A36" s="32" t="s">
        <v>89</v>
      </c>
      <c r="B36" s="33" t="s">
        <v>49</v>
      </c>
      <c r="C36" s="33" t="s">
        <v>49</v>
      </c>
      <c r="D36" s="33" t="s">
        <v>49</v>
      </c>
      <c r="E36" s="33">
        <v>5.9206139999999996</v>
      </c>
      <c r="F36" s="33">
        <v>6.6000000000000005</v>
      </c>
      <c r="G36" s="33">
        <v>10</v>
      </c>
      <c r="H36" s="33">
        <v>10</v>
      </c>
      <c r="I36" s="33">
        <v>10</v>
      </c>
      <c r="J36" s="33">
        <v>10</v>
      </c>
      <c r="K36" s="33">
        <v>10</v>
      </c>
      <c r="L36" s="33">
        <f>AVERAGE(Table2785[[#This Row],[2Bi Disappearance]:[2Bv Terrorism Injured ]])</f>
        <v>10</v>
      </c>
      <c r="M36" s="33">
        <v>10</v>
      </c>
      <c r="N36" s="33">
        <v>10</v>
      </c>
      <c r="O36" s="34">
        <v>10</v>
      </c>
      <c r="P36" s="34">
        <f>AVERAGE(Table2785[[#This Row],[2Ci Female Genital Mutilation]:[2Ciii Equal Inheritance Rights]])</f>
        <v>10</v>
      </c>
      <c r="Q36" s="33">
        <f>AVERAGE(F36,L36,P36)</f>
        <v>8.8666666666666671</v>
      </c>
      <c r="R36" s="33">
        <v>5</v>
      </c>
      <c r="S36" s="33">
        <v>10</v>
      </c>
      <c r="T36" s="33">
        <v>10</v>
      </c>
      <c r="U36" s="33">
        <f>AVERAGE(R36:T36)</f>
        <v>8.3333333333333339</v>
      </c>
      <c r="V36" s="33">
        <v>7.5</v>
      </c>
      <c r="W36" s="33">
        <v>7.5</v>
      </c>
      <c r="X36" s="33">
        <f>AVERAGE(Table2785[[#This Row],[4A Freedom to establish religious organizations]:[4B Autonomy of religious organizations]])</f>
        <v>7.5</v>
      </c>
      <c r="Y36" s="33">
        <v>10</v>
      </c>
      <c r="Z36" s="33">
        <v>10</v>
      </c>
      <c r="AA36" s="33">
        <v>10</v>
      </c>
      <c r="AB36" s="33">
        <v>7.5</v>
      </c>
      <c r="AC36" s="33">
        <v>7.5</v>
      </c>
      <c r="AD36" s="33">
        <f>AVERAGE(Table2785[[#This Row],[5Ci Political parties]:[5Ciii Educational, sporting and cultural organizations]])</f>
        <v>8.3333333333333339</v>
      </c>
      <c r="AE36" s="33">
        <v>7.5</v>
      </c>
      <c r="AF36" s="33">
        <v>7.5</v>
      </c>
      <c r="AG36" s="33">
        <v>10</v>
      </c>
      <c r="AH36" s="33">
        <f>AVERAGE(Table2785[[#This Row],[5Di Political parties]:[5Diii Educational, sporting and cultural organizations5]])</f>
        <v>8.3333333333333339</v>
      </c>
      <c r="AI36" s="33">
        <f>AVERAGE(Y36,Z36,AD36,AH36)</f>
        <v>9.1666666666666679</v>
      </c>
      <c r="AJ36" s="33">
        <v>10</v>
      </c>
      <c r="AK36" s="34">
        <v>8.3333333333333339</v>
      </c>
      <c r="AL36" s="34">
        <v>8.25</v>
      </c>
      <c r="AM36" s="34">
        <v>10</v>
      </c>
      <c r="AN36" s="34">
        <v>10</v>
      </c>
      <c r="AO36" s="34">
        <f>AVERAGE(Table2785[[#This Row],[6Di Access to foreign television (cable/ satellite)]:[6Dii Access to foreign newspapers]])</f>
        <v>10</v>
      </c>
      <c r="AP36" s="34">
        <v>10</v>
      </c>
      <c r="AQ36" s="33">
        <f>AVERAGE(AJ36:AL36,AO36:AP36)</f>
        <v>9.3166666666666664</v>
      </c>
      <c r="AR36" s="33">
        <v>10</v>
      </c>
      <c r="AS36" s="33">
        <v>10</v>
      </c>
      <c r="AT36" s="33">
        <v>10</v>
      </c>
      <c r="AU36" s="33">
        <f>IFERROR(AVERAGE(AS36:AT36),"-")</f>
        <v>10</v>
      </c>
      <c r="AV36" s="33">
        <f>AVERAGE(AR36,AU36)</f>
        <v>10</v>
      </c>
      <c r="AW36" s="35">
        <f>AVERAGE(Table2785[[#This Row],[RULE OF LAW]],Table2785[[#This Row],[SECURITY &amp; SAFETY]],Table2785[[#This Row],[PERSONAL FREEDOM (minus S&amp;S and RoL)]],Table2785[[#This Row],[PERSONAL FREEDOM (minus S&amp;S and RoL)]])</f>
        <v>8.1284868333333335</v>
      </c>
      <c r="AX36" s="36">
        <v>7.57</v>
      </c>
      <c r="AY36" s="37">
        <f>AVERAGE(Table2785[[#This Row],[PERSONAL FREEDOM]:[ECONOMIC FREEDOM]])</f>
        <v>7.8492434166666669</v>
      </c>
      <c r="AZ36" s="49">
        <f>RANK(BA36,$BA$2:$BA$154)</f>
        <v>39</v>
      </c>
      <c r="BA36" s="20">
        <f>ROUND(AY36, 2)</f>
        <v>7.85</v>
      </c>
      <c r="BB36" s="35">
        <f>Table2785[[#This Row],[1 Rule of Law]]</f>
        <v>5.9206139999999996</v>
      </c>
      <c r="BC36" s="35">
        <f>Table2785[[#This Row],[2 Security &amp; Safety]]</f>
        <v>8.8666666666666671</v>
      </c>
      <c r="BD36" s="35">
        <f>AVERAGE(AQ36,U36,AI36,AV36,X36)</f>
        <v>8.8633333333333333</v>
      </c>
    </row>
    <row r="37" spans="1:56" ht="15" customHeight="1" x14ac:dyDescent="0.2">
      <c r="A37" s="32" t="s">
        <v>144</v>
      </c>
      <c r="B37" s="33">
        <v>3</v>
      </c>
      <c r="C37" s="33">
        <v>4.8</v>
      </c>
      <c r="D37" s="33">
        <v>4</v>
      </c>
      <c r="E37" s="33">
        <v>3.9634920634920641</v>
      </c>
      <c r="F37" s="33">
        <v>4.5600000000000005</v>
      </c>
      <c r="G37" s="33">
        <v>5</v>
      </c>
      <c r="H37" s="33">
        <v>10</v>
      </c>
      <c r="I37" s="33">
        <v>2.5</v>
      </c>
      <c r="J37" s="33">
        <v>6.4846496367471289</v>
      </c>
      <c r="K37" s="33">
        <v>9.4844152800562451</v>
      </c>
      <c r="L37" s="33">
        <f>AVERAGE(Table2785[[#This Row],[2Bi Disappearance]:[2Bv Terrorism Injured ]])</f>
        <v>6.693812983360675</v>
      </c>
      <c r="M37" s="33">
        <v>6.4</v>
      </c>
      <c r="N37" s="33">
        <v>10</v>
      </c>
      <c r="O37" s="34">
        <v>5</v>
      </c>
      <c r="P37" s="34">
        <f>AVERAGE(Table2785[[#This Row],[2Ci Female Genital Mutilation]:[2Ciii Equal Inheritance Rights]])</f>
        <v>7.1333333333333329</v>
      </c>
      <c r="Q37" s="33">
        <f>AVERAGE(F37,L37,P37)</f>
        <v>6.1290487722313358</v>
      </c>
      <c r="R37" s="33">
        <v>0</v>
      </c>
      <c r="S37" s="33">
        <v>5</v>
      </c>
      <c r="T37" s="33">
        <v>5</v>
      </c>
      <c r="U37" s="33">
        <f>AVERAGE(R37:T37)</f>
        <v>3.3333333333333335</v>
      </c>
      <c r="V37" s="33">
        <v>10</v>
      </c>
      <c r="W37" s="33">
        <v>10</v>
      </c>
      <c r="X37" s="33">
        <f>AVERAGE(Table2785[[#This Row],[4A Freedom to establish religious organizations]:[4B Autonomy of religious organizations]])</f>
        <v>10</v>
      </c>
      <c r="Y37" s="33">
        <v>10</v>
      </c>
      <c r="Z37" s="33">
        <v>7.5</v>
      </c>
      <c r="AA37" s="33">
        <v>10</v>
      </c>
      <c r="AB37" s="33">
        <v>10</v>
      </c>
      <c r="AC37" s="33">
        <v>10</v>
      </c>
      <c r="AD37" s="33">
        <f>AVERAGE(Table2785[[#This Row],[5Ci Political parties]:[5Ciii Educational, sporting and cultural organizations]])</f>
        <v>10</v>
      </c>
      <c r="AE37" s="33">
        <v>10</v>
      </c>
      <c r="AF37" s="33">
        <v>10</v>
      </c>
      <c r="AG37" s="33">
        <v>10</v>
      </c>
      <c r="AH37" s="33">
        <f>AVERAGE(Table2785[[#This Row],[5Di Political parties]:[5Diii Educational, sporting and cultural organizations5]])</f>
        <v>10</v>
      </c>
      <c r="AI37" s="33">
        <f>AVERAGE(Y37,Z37,AD37,AH37)</f>
        <v>9.375</v>
      </c>
      <c r="AJ37" s="33">
        <v>10</v>
      </c>
      <c r="AK37" s="34">
        <v>4.333333333333333</v>
      </c>
      <c r="AL37" s="34">
        <v>3.75</v>
      </c>
      <c r="AM37" s="34">
        <v>10</v>
      </c>
      <c r="AN37" s="34">
        <v>7.5</v>
      </c>
      <c r="AO37" s="34">
        <f>AVERAGE(Table2785[[#This Row],[6Di Access to foreign television (cable/ satellite)]:[6Dii Access to foreign newspapers]])</f>
        <v>8.75</v>
      </c>
      <c r="AP37" s="34">
        <v>10</v>
      </c>
      <c r="AQ37" s="33">
        <f>AVERAGE(AJ37:AL37,AO37:AP37)</f>
        <v>7.3666666666666654</v>
      </c>
      <c r="AR37" s="33">
        <v>5</v>
      </c>
      <c r="AS37" s="33">
        <v>10</v>
      </c>
      <c r="AT37" s="33">
        <v>10</v>
      </c>
      <c r="AU37" s="33">
        <f>IFERROR(AVERAGE(AS37:AT37),"-")</f>
        <v>10</v>
      </c>
      <c r="AV37" s="33">
        <f>AVERAGE(AR37,AU37)</f>
        <v>7.5</v>
      </c>
      <c r="AW37" s="35">
        <f>AVERAGE(Table2785[[#This Row],[RULE OF LAW]],Table2785[[#This Row],[SECURITY &amp; SAFETY]],Table2785[[#This Row],[PERSONAL FREEDOM (minus S&amp;S and RoL)]],Table2785[[#This Row],[PERSONAL FREEDOM (minus S&amp;S and RoL)]])</f>
        <v>6.2806352089308497</v>
      </c>
      <c r="AX37" s="36">
        <v>5.9</v>
      </c>
      <c r="AY37" s="37">
        <f>AVERAGE(Table2785[[#This Row],[PERSONAL FREEDOM]:[ECONOMIC FREEDOM]])</f>
        <v>6.090317604465425</v>
      </c>
      <c r="AZ37" s="49">
        <f>RANK(BA37,$BA$2:$BA$154)</f>
        <v>126</v>
      </c>
      <c r="BA37" s="20">
        <f>ROUND(AY37, 2)</f>
        <v>6.09</v>
      </c>
      <c r="BB37" s="35">
        <f>Table2785[[#This Row],[1 Rule of Law]]</f>
        <v>3.9634920634920641</v>
      </c>
      <c r="BC37" s="35">
        <f>Table2785[[#This Row],[2 Security &amp; Safety]]</f>
        <v>6.1290487722313358</v>
      </c>
      <c r="BD37" s="35">
        <f>AVERAGE(AQ37,U37,AI37,AV37,X37)</f>
        <v>7.5150000000000006</v>
      </c>
    </row>
    <row r="38" spans="1:56" ht="15" customHeight="1" x14ac:dyDescent="0.2">
      <c r="A38" s="32" t="s">
        <v>93</v>
      </c>
      <c r="B38" s="33">
        <v>5.5</v>
      </c>
      <c r="C38" s="33">
        <v>5.2</v>
      </c>
      <c r="D38" s="33">
        <v>5.5</v>
      </c>
      <c r="E38" s="33">
        <v>5.3888888888888884</v>
      </c>
      <c r="F38" s="33">
        <v>9.5200000000000014</v>
      </c>
      <c r="G38" s="33">
        <v>10</v>
      </c>
      <c r="H38" s="33">
        <v>10</v>
      </c>
      <c r="I38" s="33">
        <v>10</v>
      </c>
      <c r="J38" s="33">
        <v>10</v>
      </c>
      <c r="K38" s="33">
        <v>10</v>
      </c>
      <c r="L38" s="33">
        <f>AVERAGE(Table2785[[#This Row],[2Bi Disappearance]:[2Bv Terrorism Injured ]])</f>
        <v>10</v>
      </c>
      <c r="M38" s="33">
        <v>10</v>
      </c>
      <c r="N38" s="33">
        <v>10</v>
      </c>
      <c r="O38" s="34">
        <v>10</v>
      </c>
      <c r="P38" s="34">
        <f>AVERAGE(Table2785[[#This Row],[2Ci Female Genital Mutilation]:[2Ciii Equal Inheritance Rights]])</f>
        <v>10</v>
      </c>
      <c r="Q38" s="33">
        <f>AVERAGE(F38,L38,P38)</f>
        <v>9.8400000000000016</v>
      </c>
      <c r="R38" s="33">
        <v>10</v>
      </c>
      <c r="S38" s="33">
        <v>10</v>
      </c>
      <c r="T38" s="33">
        <v>10</v>
      </c>
      <c r="U38" s="33">
        <f>AVERAGE(R38:T38)</f>
        <v>10</v>
      </c>
      <c r="V38" s="33">
        <v>7.5</v>
      </c>
      <c r="W38" s="33">
        <v>7.5</v>
      </c>
      <c r="X38" s="33">
        <f>AVERAGE(Table2785[[#This Row],[4A Freedom to establish religious organizations]:[4B Autonomy of religious organizations]])</f>
        <v>7.5</v>
      </c>
      <c r="Y38" s="33">
        <v>10</v>
      </c>
      <c r="Z38" s="33">
        <v>10</v>
      </c>
      <c r="AA38" s="33">
        <v>10</v>
      </c>
      <c r="AB38" s="33">
        <v>7.5</v>
      </c>
      <c r="AC38" s="33">
        <v>10</v>
      </c>
      <c r="AD38" s="33">
        <f>AVERAGE(Table2785[[#This Row],[5Ci Political parties]:[5Ciii Educational, sporting and cultural organizations]])</f>
        <v>9.1666666666666661</v>
      </c>
      <c r="AE38" s="33">
        <v>10</v>
      </c>
      <c r="AF38" s="33">
        <v>7.5</v>
      </c>
      <c r="AG38" s="33">
        <v>10</v>
      </c>
      <c r="AH38" s="33">
        <f>AVERAGE(Table2785[[#This Row],[5Di Political parties]:[5Diii Educational, sporting and cultural organizations5]])</f>
        <v>9.1666666666666661</v>
      </c>
      <c r="AI38" s="33">
        <f>AVERAGE(Y38,Z38,AD38,AH38)</f>
        <v>9.5833333333333321</v>
      </c>
      <c r="AJ38" s="33">
        <v>10</v>
      </c>
      <c r="AK38" s="34">
        <v>7</v>
      </c>
      <c r="AL38" s="34">
        <v>6</v>
      </c>
      <c r="AM38" s="34">
        <v>10</v>
      </c>
      <c r="AN38" s="34">
        <v>10</v>
      </c>
      <c r="AO38" s="34">
        <f>AVERAGE(Table2785[[#This Row],[6Di Access to foreign television (cable/ satellite)]:[6Dii Access to foreign newspapers]])</f>
        <v>10</v>
      </c>
      <c r="AP38" s="34">
        <v>10</v>
      </c>
      <c r="AQ38" s="33">
        <f>AVERAGE(AJ38:AL38,AO38:AP38)</f>
        <v>8.6</v>
      </c>
      <c r="AR38" s="33">
        <v>10</v>
      </c>
      <c r="AS38" s="33">
        <v>10</v>
      </c>
      <c r="AT38" s="33">
        <v>10</v>
      </c>
      <c r="AU38" s="33">
        <f>IFERROR(AVERAGE(AS38:AT38),"-")</f>
        <v>10</v>
      </c>
      <c r="AV38" s="33">
        <f>AVERAGE(AR38,AU38)</f>
        <v>10</v>
      </c>
      <c r="AW38" s="35">
        <f>AVERAGE(Table2785[[#This Row],[RULE OF LAW]],Table2785[[#This Row],[SECURITY &amp; SAFETY]],Table2785[[#This Row],[PERSONAL FREEDOM (minus S&amp;S and RoL)]],Table2785[[#This Row],[PERSONAL FREEDOM (minus S&amp;S and RoL)]])</f>
        <v>8.3755555555555556</v>
      </c>
      <c r="AX38" s="36">
        <v>6.94</v>
      </c>
      <c r="AY38" s="37">
        <f>AVERAGE(Table2785[[#This Row],[PERSONAL FREEDOM]:[ECONOMIC FREEDOM]])</f>
        <v>7.6577777777777776</v>
      </c>
      <c r="AZ38" s="49">
        <f>RANK(BA38,$BA$2:$BA$154)</f>
        <v>45</v>
      </c>
      <c r="BA38" s="20">
        <f>ROUND(AY38, 2)</f>
        <v>7.66</v>
      </c>
      <c r="BB38" s="35">
        <f>Table2785[[#This Row],[1 Rule of Law]]</f>
        <v>5.3888888888888884</v>
      </c>
      <c r="BC38" s="35">
        <f>Table2785[[#This Row],[2 Security &amp; Safety]]</f>
        <v>9.8400000000000016</v>
      </c>
      <c r="BD38" s="35">
        <f>AVERAGE(AQ38,U38,AI38,AV38,X38)</f>
        <v>9.1366666666666667</v>
      </c>
    </row>
    <row r="39" spans="1:56" ht="15" customHeight="1" x14ac:dyDescent="0.2">
      <c r="A39" s="32" t="s">
        <v>92</v>
      </c>
      <c r="B39" s="33" t="s">
        <v>49</v>
      </c>
      <c r="C39" s="33" t="s">
        <v>49</v>
      </c>
      <c r="D39" s="33" t="s">
        <v>49</v>
      </c>
      <c r="E39" s="33">
        <v>6.8133739999999996</v>
      </c>
      <c r="F39" s="33">
        <v>9.2000000000000011</v>
      </c>
      <c r="G39" s="33">
        <v>10</v>
      </c>
      <c r="H39" s="33">
        <v>10</v>
      </c>
      <c r="I39" s="33">
        <v>7.5</v>
      </c>
      <c r="J39" s="33">
        <v>10</v>
      </c>
      <c r="K39" s="33">
        <v>10</v>
      </c>
      <c r="L39" s="33">
        <f>AVERAGE(Table2785[[#This Row],[2Bi Disappearance]:[2Bv Terrorism Injured ]])</f>
        <v>9.5</v>
      </c>
      <c r="M39" s="33">
        <v>10</v>
      </c>
      <c r="N39" s="33">
        <v>10</v>
      </c>
      <c r="O39" s="34" t="s">
        <v>49</v>
      </c>
      <c r="P39" s="34">
        <f>AVERAGE(Table2785[[#This Row],[2Ci Female Genital Mutilation]:[2Ciii Equal Inheritance Rights]])</f>
        <v>10</v>
      </c>
      <c r="Q39" s="33">
        <f>AVERAGE(F39,L39,P39)</f>
        <v>9.5666666666666682</v>
      </c>
      <c r="R39" s="33">
        <v>10</v>
      </c>
      <c r="S39" s="33">
        <v>10</v>
      </c>
      <c r="T39" s="33">
        <v>10</v>
      </c>
      <c r="U39" s="33">
        <f>AVERAGE(R39:T39)</f>
        <v>10</v>
      </c>
      <c r="V39" s="33">
        <v>5</v>
      </c>
      <c r="W39" s="33">
        <v>10</v>
      </c>
      <c r="X39" s="33">
        <f>AVERAGE(Table2785[[#This Row],[4A Freedom to establish religious organizations]:[4B Autonomy of religious organizations]])</f>
        <v>7.5</v>
      </c>
      <c r="Y39" s="33">
        <v>10</v>
      </c>
      <c r="Z39" s="33">
        <v>10</v>
      </c>
      <c r="AA39" s="33">
        <v>7.5</v>
      </c>
      <c r="AB39" s="33">
        <v>10</v>
      </c>
      <c r="AC39" s="33">
        <v>7.5</v>
      </c>
      <c r="AD39" s="33">
        <f>AVERAGE(Table2785[[#This Row],[5Ci Political parties]:[5Ciii Educational, sporting and cultural organizations]])</f>
        <v>8.3333333333333339</v>
      </c>
      <c r="AE39" s="33">
        <v>10</v>
      </c>
      <c r="AF39" s="33">
        <v>10</v>
      </c>
      <c r="AG39" s="33">
        <v>10</v>
      </c>
      <c r="AH39" s="33">
        <f>AVERAGE(Table2785[[#This Row],[5Di Political parties]:[5Diii Educational, sporting and cultural organizations5]])</f>
        <v>10</v>
      </c>
      <c r="AI39" s="33">
        <f>AVERAGE(Y39,Z39,AD39,AH39)</f>
        <v>9.5833333333333339</v>
      </c>
      <c r="AJ39" s="33">
        <v>10</v>
      </c>
      <c r="AK39" s="34">
        <v>8</v>
      </c>
      <c r="AL39" s="34">
        <v>7.5</v>
      </c>
      <c r="AM39" s="34">
        <v>10</v>
      </c>
      <c r="AN39" s="34">
        <v>10</v>
      </c>
      <c r="AO39" s="34">
        <f>AVERAGE(Table2785[[#This Row],[6Di Access to foreign television (cable/ satellite)]:[6Dii Access to foreign newspapers]])</f>
        <v>10</v>
      </c>
      <c r="AP39" s="34">
        <v>10</v>
      </c>
      <c r="AQ39" s="33">
        <f>AVERAGE(AJ39:AL39,AO39:AP39)</f>
        <v>9.1</v>
      </c>
      <c r="AR39" s="33">
        <v>10</v>
      </c>
      <c r="AS39" s="33">
        <v>5</v>
      </c>
      <c r="AT39" s="33">
        <v>5</v>
      </c>
      <c r="AU39" s="33">
        <f>IFERROR(AVERAGE(AS39:AT39),"-")</f>
        <v>5</v>
      </c>
      <c r="AV39" s="33">
        <f>AVERAGE(AR39,AU39)</f>
        <v>7.5</v>
      </c>
      <c r="AW39" s="35">
        <f>AVERAGE(Table2785[[#This Row],[RULE OF LAW]],Table2785[[#This Row],[SECURITY &amp; SAFETY]],Table2785[[#This Row],[PERSONAL FREEDOM (minus S&amp;S and RoL)]],Table2785[[#This Row],[PERSONAL FREEDOM (minus S&amp;S and RoL)]])</f>
        <v>8.4633435000000006</v>
      </c>
      <c r="AX39" s="36">
        <v>7.47</v>
      </c>
      <c r="AY39" s="37">
        <f>AVERAGE(Table2785[[#This Row],[PERSONAL FREEDOM]:[ECONOMIC FREEDOM]])</f>
        <v>7.9666717499999997</v>
      </c>
      <c r="AZ39" s="49">
        <f>RANK(BA39,$BA$2:$BA$154)</f>
        <v>34</v>
      </c>
      <c r="BA39" s="20">
        <f>ROUND(AY39, 2)</f>
        <v>7.97</v>
      </c>
      <c r="BB39" s="35">
        <f>Table2785[[#This Row],[1 Rule of Law]]</f>
        <v>6.8133739999999996</v>
      </c>
      <c r="BC39" s="35">
        <f>Table2785[[#This Row],[2 Security &amp; Safety]]</f>
        <v>9.5666666666666682</v>
      </c>
      <c r="BD39" s="35">
        <f>AVERAGE(AQ39,U39,AI39,AV39,X39)</f>
        <v>8.7366666666666681</v>
      </c>
    </row>
    <row r="40" spans="1:56" ht="15" customHeight="1" x14ac:dyDescent="0.2">
      <c r="A40" s="32" t="s">
        <v>71</v>
      </c>
      <c r="B40" s="33">
        <v>8.6</v>
      </c>
      <c r="C40" s="33">
        <v>6.5</v>
      </c>
      <c r="D40" s="33">
        <v>6.8000000000000007</v>
      </c>
      <c r="E40" s="33">
        <v>7.2650793650793641</v>
      </c>
      <c r="F40" s="33">
        <v>9.6</v>
      </c>
      <c r="G40" s="33">
        <v>10</v>
      </c>
      <c r="H40" s="33">
        <v>10</v>
      </c>
      <c r="I40" s="33">
        <v>7.5</v>
      </c>
      <c r="J40" s="33">
        <v>10</v>
      </c>
      <c r="K40" s="33">
        <v>10</v>
      </c>
      <c r="L40" s="33">
        <f>AVERAGE(Table2785[[#This Row],[2Bi Disappearance]:[2Bv Terrorism Injured ]])</f>
        <v>9.5</v>
      </c>
      <c r="M40" s="33">
        <v>10</v>
      </c>
      <c r="N40" s="33">
        <v>10</v>
      </c>
      <c r="O40" s="34">
        <v>10</v>
      </c>
      <c r="P40" s="34">
        <f>AVERAGE(Table2785[[#This Row],[2Ci Female Genital Mutilation]:[2Ciii Equal Inheritance Rights]])</f>
        <v>10</v>
      </c>
      <c r="Q40" s="33">
        <f>AVERAGE(F40,L40,P40)</f>
        <v>9.7000000000000011</v>
      </c>
      <c r="R40" s="33">
        <v>10</v>
      </c>
      <c r="S40" s="33">
        <v>10</v>
      </c>
      <c r="T40" s="33" t="s">
        <v>49</v>
      </c>
      <c r="U40" s="33">
        <f>AVERAGE(R40:T40)</f>
        <v>10</v>
      </c>
      <c r="V40" s="33">
        <v>10</v>
      </c>
      <c r="W40" s="33">
        <v>10</v>
      </c>
      <c r="X40" s="33">
        <f>AVERAGE(Table2785[[#This Row],[4A Freedom to establish religious organizations]:[4B Autonomy of religious organizations]])</f>
        <v>10</v>
      </c>
      <c r="Y40" s="33">
        <v>10</v>
      </c>
      <c r="Z40" s="33">
        <v>10</v>
      </c>
      <c r="AA40" s="33">
        <v>10</v>
      </c>
      <c r="AB40" s="33">
        <v>5</v>
      </c>
      <c r="AC40" s="33">
        <v>10</v>
      </c>
      <c r="AD40" s="33">
        <f>AVERAGE(Table2785[[#This Row],[5Ci Political parties]:[5Ciii Educational, sporting and cultural organizations]])</f>
        <v>8.3333333333333339</v>
      </c>
      <c r="AE40" s="33">
        <v>7.5</v>
      </c>
      <c r="AF40" s="33">
        <v>10</v>
      </c>
      <c r="AG40" s="33">
        <v>10</v>
      </c>
      <c r="AH40" s="33">
        <f>AVERAGE(Table2785[[#This Row],[5Di Political parties]:[5Diii Educational, sporting and cultural organizations5]])</f>
        <v>9.1666666666666661</v>
      </c>
      <c r="AI40" s="33">
        <f>AVERAGE(Y40,Z40,AD40,AH40)</f>
        <v>9.375</v>
      </c>
      <c r="AJ40" s="33">
        <v>10</v>
      </c>
      <c r="AK40" s="34">
        <v>8.6666666666666661</v>
      </c>
      <c r="AL40" s="34">
        <v>8</v>
      </c>
      <c r="AM40" s="34">
        <v>10</v>
      </c>
      <c r="AN40" s="34">
        <v>10</v>
      </c>
      <c r="AO40" s="34">
        <f>AVERAGE(Table2785[[#This Row],[6Di Access to foreign television (cable/ satellite)]:[6Dii Access to foreign newspapers]])</f>
        <v>10</v>
      </c>
      <c r="AP40" s="34">
        <v>10</v>
      </c>
      <c r="AQ40" s="33">
        <f>AVERAGE(AJ40:AL40,AO40:AP40)</f>
        <v>9.3333333333333321</v>
      </c>
      <c r="AR40" s="33">
        <v>10</v>
      </c>
      <c r="AS40" s="33">
        <v>10</v>
      </c>
      <c r="AT40" s="33">
        <v>10</v>
      </c>
      <c r="AU40" s="33">
        <f>IFERROR(AVERAGE(AS40:AT40),"-")</f>
        <v>10</v>
      </c>
      <c r="AV40" s="33">
        <f>AVERAGE(AR40,AU40)</f>
        <v>10</v>
      </c>
      <c r="AW40" s="35">
        <f>AVERAGE(Table2785[[#This Row],[RULE OF LAW]],Table2785[[#This Row],[SECURITY &amp; SAFETY]],Table2785[[#This Row],[PERSONAL FREEDOM (minus S&amp;S and RoL)]],Table2785[[#This Row],[PERSONAL FREEDOM (minus S&amp;S and RoL)]])</f>
        <v>9.112103174603174</v>
      </c>
      <c r="AX40" s="36">
        <v>7.38</v>
      </c>
      <c r="AY40" s="37">
        <f>AVERAGE(Table2785[[#This Row],[PERSONAL FREEDOM]:[ECONOMIC FREEDOM]])</f>
        <v>8.2460515873015865</v>
      </c>
      <c r="AZ40" s="49">
        <f>RANK(BA40,$BA$2:$BA$154)</f>
        <v>20</v>
      </c>
      <c r="BA40" s="20">
        <f>ROUND(AY40, 2)</f>
        <v>8.25</v>
      </c>
      <c r="BB40" s="35">
        <f>Table2785[[#This Row],[1 Rule of Law]]</f>
        <v>7.2650793650793641</v>
      </c>
      <c r="BC40" s="35">
        <f>Table2785[[#This Row],[2 Security &amp; Safety]]</f>
        <v>9.7000000000000011</v>
      </c>
      <c r="BD40" s="35">
        <f>AVERAGE(AQ40,U40,AI40,AV40,X40)</f>
        <v>9.7416666666666654</v>
      </c>
    </row>
    <row r="41" spans="1:56" ht="15" customHeight="1" x14ac:dyDescent="0.2">
      <c r="A41" s="32" t="s">
        <v>55</v>
      </c>
      <c r="B41" s="33">
        <v>9.3000000000000007</v>
      </c>
      <c r="C41" s="33">
        <v>8.1999999999999993</v>
      </c>
      <c r="D41" s="33">
        <v>8.4</v>
      </c>
      <c r="E41" s="33">
        <v>8.6238095238095234</v>
      </c>
      <c r="F41" s="33">
        <v>9.68</v>
      </c>
      <c r="G41" s="33">
        <v>10</v>
      </c>
      <c r="H41" s="33">
        <v>10</v>
      </c>
      <c r="I41" s="33">
        <v>10</v>
      </c>
      <c r="J41" s="33">
        <v>10</v>
      </c>
      <c r="K41" s="33">
        <v>10</v>
      </c>
      <c r="L41" s="33">
        <f>AVERAGE(Table2785[[#This Row],[2Bi Disappearance]:[2Bv Terrorism Injured ]])</f>
        <v>10</v>
      </c>
      <c r="M41" s="33">
        <v>9.5</v>
      </c>
      <c r="N41" s="33">
        <v>10</v>
      </c>
      <c r="O41" s="34">
        <v>10</v>
      </c>
      <c r="P41" s="34">
        <f>AVERAGE(Table2785[[#This Row],[2Ci Female Genital Mutilation]:[2Ciii Equal Inheritance Rights]])</f>
        <v>9.8333333333333339</v>
      </c>
      <c r="Q41" s="33">
        <f>AVERAGE(F41,L41,P41)</f>
        <v>9.8377777777777791</v>
      </c>
      <c r="R41" s="33">
        <v>10</v>
      </c>
      <c r="S41" s="33">
        <v>10</v>
      </c>
      <c r="T41" s="33">
        <v>10</v>
      </c>
      <c r="U41" s="33">
        <f>AVERAGE(R41:T41)</f>
        <v>10</v>
      </c>
      <c r="V41" s="33">
        <v>10</v>
      </c>
      <c r="W41" s="33">
        <v>10</v>
      </c>
      <c r="X41" s="33">
        <f>AVERAGE(Table2785[[#This Row],[4A Freedom to establish religious organizations]:[4B Autonomy of religious organizations]])</f>
        <v>10</v>
      </c>
      <c r="Y41" s="33">
        <v>10</v>
      </c>
      <c r="Z41" s="33">
        <v>10</v>
      </c>
      <c r="AA41" s="33">
        <v>10</v>
      </c>
      <c r="AB41" s="33">
        <v>10</v>
      </c>
      <c r="AC41" s="33">
        <v>10</v>
      </c>
      <c r="AD41" s="33">
        <f>AVERAGE(Table2785[[#This Row],[5Ci Political parties]:[5Ciii Educational, sporting and cultural organizations]])</f>
        <v>10</v>
      </c>
      <c r="AE41" s="33">
        <v>10</v>
      </c>
      <c r="AF41" s="33">
        <v>10</v>
      </c>
      <c r="AG41" s="33">
        <v>10</v>
      </c>
      <c r="AH41" s="33">
        <f>AVERAGE(Table2785[[#This Row],[5Di Political parties]:[5Diii Educational, sporting and cultural organizations5]])</f>
        <v>10</v>
      </c>
      <c r="AI41" s="33">
        <f>AVERAGE(Y41,Z41,AD41,AH41)</f>
        <v>10</v>
      </c>
      <c r="AJ41" s="33">
        <v>10</v>
      </c>
      <c r="AK41" s="34">
        <v>9.3333333333333339</v>
      </c>
      <c r="AL41" s="34">
        <v>8.75</v>
      </c>
      <c r="AM41" s="34">
        <v>10</v>
      </c>
      <c r="AN41" s="34">
        <v>10</v>
      </c>
      <c r="AO41" s="34">
        <f>AVERAGE(Table2785[[#This Row],[6Di Access to foreign television (cable/ satellite)]:[6Dii Access to foreign newspapers]])</f>
        <v>10</v>
      </c>
      <c r="AP41" s="34">
        <v>10</v>
      </c>
      <c r="AQ41" s="33">
        <f>AVERAGE(AJ41:AL41,AO41:AP41)</f>
        <v>9.6166666666666671</v>
      </c>
      <c r="AR41" s="33">
        <v>10</v>
      </c>
      <c r="AS41" s="33">
        <v>10</v>
      </c>
      <c r="AT41" s="33">
        <v>10</v>
      </c>
      <c r="AU41" s="33">
        <f>IFERROR(AVERAGE(AS41:AT41),"-")</f>
        <v>10</v>
      </c>
      <c r="AV41" s="33">
        <f>AVERAGE(AR41,AU41)</f>
        <v>10</v>
      </c>
      <c r="AW41" s="35">
        <f>AVERAGE(Table2785[[#This Row],[RULE OF LAW]],Table2785[[#This Row],[SECURITY &amp; SAFETY]],Table2785[[#This Row],[PERSONAL FREEDOM (minus S&amp;S and RoL)]],Table2785[[#This Row],[PERSONAL FREEDOM (minus S&amp;S and RoL)]])</f>
        <v>9.5770634920634912</v>
      </c>
      <c r="AX41" s="36">
        <v>7.5</v>
      </c>
      <c r="AY41" s="37">
        <f>AVERAGE(Table2785[[#This Row],[PERSONAL FREEDOM]:[ECONOMIC FREEDOM]])</f>
        <v>8.5385317460317456</v>
      </c>
      <c r="AZ41" s="49">
        <f>RANK(BA41,$BA$2:$BA$154)</f>
        <v>8</v>
      </c>
      <c r="BA41" s="20">
        <f>ROUND(AY41, 2)</f>
        <v>8.5399999999999991</v>
      </c>
      <c r="BB41" s="35">
        <f>Table2785[[#This Row],[1 Rule of Law]]</f>
        <v>8.6238095238095234</v>
      </c>
      <c r="BC41" s="35">
        <f>Table2785[[#This Row],[2 Security &amp; Safety]]</f>
        <v>9.8377777777777791</v>
      </c>
      <c r="BD41" s="35">
        <f>AVERAGE(AQ41,U41,AI41,AV41,X41)</f>
        <v>9.9233333333333338</v>
      </c>
    </row>
    <row r="42" spans="1:56" ht="15" customHeight="1" x14ac:dyDescent="0.2">
      <c r="A42" s="32" t="s">
        <v>109</v>
      </c>
      <c r="B42" s="33">
        <v>4.9000000000000004</v>
      </c>
      <c r="C42" s="33">
        <v>4.8</v>
      </c>
      <c r="D42" s="33">
        <v>3.8</v>
      </c>
      <c r="E42" s="33">
        <v>4.4746031746031747</v>
      </c>
      <c r="F42" s="33">
        <v>1.1599999999999993</v>
      </c>
      <c r="G42" s="33">
        <v>10</v>
      </c>
      <c r="H42" s="33">
        <v>10</v>
      </c>
      <c r="I42" s="33">
        <v>7.5</v>
      </c>
      <c r="J42" s="33">
        <v>10</v>
      </c>
      <c r="K42" s="33">
        <v>10</v>
      </c>
      <c r="L42" s="33">
        <f>AVERAGE(Table2785[[#This Row],[2Bi Disappearance]:[2Bv Terrorism Injured ]])</f>
        <v>9.5</v>
      </c>
      <c r="M42" s="33">
        <v>10</v>
      </c>
      <c r="N42" s="33">
        <v>10</v>
      </c>
      <c r="O42" s="34">
        <v>10</v>
      </c>
      <c r="P42" s="34">
        <f>AVERAGE(Table2785[[#This Row],[2Ci Female Genital Mutilation]:[2Ciii Equal Inheritance Rights]])</f>
        <v>10</v>
      </c>
      <c r="Q42" s="33">
        <f>AVERAGE(F42,L42,P42)</f>
        <v>6.8866666666666667</v>
      </c>
      <c r="R42" s="33">
        <v>5</v>
      </c>
      <c r="S42" s="33">
        <v>5</v>
      </c>
      <c r="T42" s="33">
        <v>10</v>
      </c>
      <c r="U42" s="33">
        <f>AVERAGE(R42:T42)</f>
        <v>6.666666666666667</v>
      </c>
      <c r="V42" s="33">
        <v>10</v>
      </c>
      <c r="W42" s="33">
        <v>7.5</v>
      </c>
      <c r="X42" s="33">
        <f>AVERAGE(Table2785[[#This Row],[4A Freedom to establish religious organizations]:[4B Autonomy of religious organizations]])</f>
        <v>8.75</v>
      </c>
      <c r="Y42" s="33">
        <v>7.5</v>
      </c>
      <c r="Z42" s="33">
        <v>5</v>
      </c>
      <c r="AA42" s="33">
        <v>7.5</v>
      </c>
      <c r="AB42" s="33">
        <v>7.5</v>
      </c>
      <c r="AC42" s="33">
        <v>7.5</v>
      </c>
      <c r="AD42" s="33">
        <f>AVERAGE(Table2785[[#This Row],[5Ci Political parties]:[5Ciii Educational, sporting and cultural organizations]])</f>
        <v>7.5</v>
      </c>
      <c r="AE42" s="33">
        <v>10</v>
      </c>
      <c r="AF42" s="33">
        <v>7.5</v>
      </c>
      <c r="AG42" s="33">
        <v>10</v>
      </c>
      <c r="AH42" s="33">
        <f>AVERAGE(Table2785[[#This Row],[5Di Political parties]:[5Diii Educational, sporting and cultural organizations5]])</f>
        <v>9.1666666666666661</v>
      </c>
      <c r="AI42" s="33">
        <f>AVERAGE(Y42,Z42,AD42,AH42)</f>
        <v>7.2916666666666661</v>
      </c>
      <c r="AJ42" s="33">
        <v>10</v>
      </c>
      <c r="AK42" s="34">
        <v>7.666666666666667</v>
      </c>
      <c r="AL42" s="34">
        <v>5</v>
      </c>
      <c r="AM42" s="34">
        <v>10</v>
      </c>
      <c r="AN42" s="34">
        <v>10</v>
      </c>
      <c r="AO42" s="34">
        <f>AVERAGE(Table2785[[#This Row],[6Di Access to foreign television (cable/ satellite)]:[6Dii Access to foreign newspapers]])</f>
        <v>10</v>
      </c>
      <c r="AP42" s="34">
        <v>10</v>
      </c>
      <c r="AQ42" s="33">
        <f>AVERAGE(AJ42:AL42,AO42:AP42)</f>
        <v>8.533333333333335</v>
      </c>
      <c r="AR42" s="33">
        <v>10</v>
      </c>
      <c r="AS42" s="33">
        <v>10</v>
      </c>
      <c r="AT42" s="33">
        <v>10</v>
      </c>
      <c r="AU42" s="33">
        <f>IFERROR(AVERAGE(AS42:AT42),"-")</f>
        <v>10</v>
      </c>
      <c r="AV42" s="33">
        <f>AVERAGE(AR42,AU42)</f>
        <v>10</v>
      </c>
      <c r="AW42" s="35">
        <f>AVERAGE(Table2785[[#This Row],[RULE OF LAW]],Table2785[[#This Row],[SECURITY &amp; SAFETY]],Table2785[[#This Row],[PERSONAL FREEDOM (minus S&amp;S and RoL)]],Table2785[[#This Row],[PERSONAL FREEDOM (minus S&amp;S and RoL)]])</f>
        <v>6.9644841269841269</v>
      </c>
      <c r="AX42" s="36">
        <v>7.05</v>
      </c>
      <c r="AY42" s="37">
        <f>AVERAGE(Table2785[[#This Row],[PERSONAL FREEDOM]:[ECONOMIC FREEDOM]])</f>
        <v>7.0072420634920629</v>
      </c>
      <c r="AZ42" s="49">
        <f>RANK(BA42,$BA$2:$BA$154)</f>
        <v>65</v>
      </c>
      <c r="BA42" s="20">
        <f>ROUND(AY42, 2)</f>
        <v>7.01</v>
      </c>
      <c r="BB42" s="35">
        <f>Table2785[[#This Row],[1 Rule of Law]]</f>
        <v>4.4746031746031747</v>
      </c>
      <c r="BC42" s="35">
        <f>Table2785[[#This Row],[2 Security &amp; Safety]]</f>
        <v>6.8866666666666667</v>
      </c>
      <c r="BD42" s="35">
        <f>AVERAGE(AQ42,U42,AI42,AV42,X42)</f>
        <v>8.2483333333333331</v>
      </c>
    </row>
    <row r="43" spans="1:56" ht="15" customHeight="1" x14ac:dyDescent="0.2">
      <c r="A43" s="32" t="s">
        <v>162</v>
      </c>
      <c r="B43" s="33" t="s">
        <v>49</v>
      </c>
      <c r="C43" s="33" t="s">
        <v>49</v>
      </c>
      <c r="D43" s="33" t="s">
        <v>49</v>
      </c>
      <c r="E43" s="33">
        <v>3.435765</v>
      </c>
      <c r="F43" s="33">
        <v>8.56</v>
      </c>
      <c r="G43" s="33">
        <v>10</v>
      </c>
      <c r="H43" s="33">
        <v>10</v>
      </c>
      <c r="I43" s="33">
        <v>7.5</v>
      </c>
      <c r="J43" s="33">
        <v>10</v>
      </c>
      <c r="K43" s="33">
        <v>10</v>
      </c>
      <c r="L43" s="33">
        <f>AVERAGE(Table2785[[#This Row],[2Bi Disappearance]:[2Bv Terrorism Injured ]])</f>
        <v>9.5</v>
      </c>
      <c r="M43" s="33">
        <v>10</v>
      </c>
      <c r="N43" s="33">
        <v>7.5</v>
      </c>
      <c r="O43" s="34">
        <v>5</v>
      </c>
      <c r="P43" s="34">
        <f>AVERAGE(Table2785[[#This Row],[2Ci Female Genital Mutilation]:[2Ciii Equal Inheritance Rights]])</f>
        <v>7.5</v>
      </c>
      <c r="Q43" s="33">
        <f>AVERAGE(F43,L43,P43)</f>
        <v>8.5200000000000014</v>
      </c>
      <c r="R43" s="33">
        <v>10</v>
      </c>
      <c r="S43" s="33">
        <v>10</v>
      </c>
      <c r="T43" s="33">
        <v>0</v>
      </c>
      <c r="U43" s="33">
        <f>AVERAGE(R43:T43)</f>
        <v>6.666666666666667</v>
      </c>
      <c r="V43" s="33" t="s">
        <v>49</v>
      </c>
      <c r="W43" s="33" t="s">
        <v>49</v>
      </c>
      <c r="X43" s="33" t="s">
        <v>49</v>
      </c>
      <c r="Y43" s="33" t="s">
        <v>49</v>
      </c>
      <c r="Z43" s="33" t="s">
        <v>49</v>
      </c>
      <c r="AA43" s="33" t="s">
        <v>49</v>
      </c>
      <c r="AB43" s="33" t="s">
        <v>49</v>
      </c>
      <c r="AC43" s="33" t="s">
        <v>49</v>
      </c>
      <c r="AD43" s="33" t="s">
        <v>49</v>
      </c>
      <c r="AE43" s="33" t="s">
        <v>49</v>
      </c>
      <c r="AF43" s="33" t="s">
        <v>49</v>
      </c>
      <c r="AG43" s="33" t="s">
        <v>49</v>
      </c>
      <c r="AH43" s="33" t="s">
        <v>49</v>
      </c>
      <c r="AI43" s="33" t="s">
        <v>49</v>
      </c>
      <c r="AJ43" s="33">
        <v>10</v>
      </c>
      <c r="AK43" s="34">
        <v>6.333333333333333</v>
      </c>
      <c r="AL43" s="34">
        <v>7.25</v>
      </c>
      <c r="AM43" s="34" t="s">
        <v>49</v>
      </c>
      <c r="AN43" s="34" t="s">
        <v>49</v>
      </c>
      <c r="AO43" s="34" t="s">
        <v>49</v>
      </c>
      <c r="AP43" s="34" t="s">
        <v>49</v>
      </c>
      <c r="AQ43" s="33">
        <f>AVERAGE(AJ43:AL43,AO43:AP43)</f>
        <v>7.8611111111111107</v>
      </c>
      <c r="AR43" s="33">
        <v>5</v>
      </c>
      <c r="AS43" s="33">
        <v>10</v>
      </c>
      <c r="AT43" s="33">
        <v>10</v>
      </c>
      <c r="AU43" s="33">
        <f>IFERROR(AVERAGE(AS43:AT43),"-")</f>
        <v>10</v>
      </c>
      <c r="AV43" s="33">
        <f>AVERAGE(AR43,AU43)</f>
        <v>7.5</v>
      </c>
      <c r="AW43" s="35">
        <f>AVERAGE(Table2785[[#This Row],[RULE OF LAW]],Table2785[[#This Row],[SECURITY &amp; SAFETY]],Table2785[[#This Row],[PERSONAL FREEDOM (minus S&amp;S and RoL)]],Table2785[[#This Row],[PERSONAL FREEDOM (minus S&amp;S and RoL)]])</f>
        <v>6.6602375462962966</v>
      </c>
      <c r="AX43" s="36">
        <v>6.31</v>
      </c>
      <c r="AY43" s="37">
        <f>AVERAGE(Table2785[[#This Row],[PERSONAL FREEDOM]:[ECONOMIC FREEDOM]])</f>
        <v>6.4851187731481481</v>
      </c>
      <c r="AZ43" s="49">
        <f>RANK(BA43,$BA$2:$BA$154)</f>
        <v>101</v>
      </c>
      <c r="BA43" s="20">
        <f>ROUND(AY43, 2)</f>
        <v>6.49</v>
      </c>
      <c r="BB43" s="35">
        <f>Table2785[[#This Row],[1 Rule of Law]]</f>
        <v>3.435765</v>
      </c>
      <c r="BC43" s="35">
        <f>Table2785[[#This Row],[2 Security &amp; Safety]]</f>
        <v>8.5200000000000014</v>
      </c>
      <c r="BD43" s="35">
        <f>AVERAGE(AQ43,U43,AI43,AV43,X43)</f>
        <v>7.3425925925925926</v>
      </c>
    </row>
    <row r="44" spans="1:56" ht="15" customHeight="1" x14ac:dyDescent="0.2">
      <c r="A44" s="32" t="s">
        <v>136</v>
      </c>
      <c r="B44" s="33">
        <v>4.6999999999999993</v>
      </c>
      <c r="C44" s="33">
        <v>4.0999999999999996</v>
      </c>
      <c r="D44" s="33">
        <v>3.3000000000000003</v>
      </c>
      <c r="E44" s="33">
        <v>4.0174603174603174</v>
      </c>
      <c r="F44" s="33">
        <v>5.04</v>
      </c>
      <c r="G44" s="33">
        <v>10</v>
      </c>
      <c r="H44" s="33">
        <v>10</v>
      </c>
      <c r="I44" s="33">
        <v>5</v>
      </c>
      <c r="J44" s="33">
        <v>10</v>
      </c>
      <c r="K44" s="33">
        <v>10</v>
      </c>
      <c r="L44" s="33">
        <f>AVERAGE(Table2785[[#This Row],[2Bi Disappearance]:[2Bv Terrorism Injured ]])</f>
        <v>9</v>
      </c>
      <c r="M44" s="33">
        <v>10</v>
      </c>
      <c r="N44" s="33">
        <v>10</v>
      </c>
      <c r="O44" s="34">
        <v>10</v>
      </c>
      <c r="P44" s="34">
        <f>AVERAGE(Table2785[[#This Row],[2Ci Female Genital Mutilation]:[2Ciii Equal Inheritance Rights]])</f>
        <v>10</v>
      </c>
      <c r="Q44" s="33">
        <f>AVERAGE(F44,L44,P44)</f>
        <v>8.0133333333333336</v>
      </c>
      <c r="R44" s="33">
        <v>10</v>
      </c>
      <c r="S44" s="33">
        <v>10</v>
      </c>
      <c r="T44" s="33">
        <v>10</v>
      </c>
      <c r="U44" s="33">
        <f>AVERAGE(R44:T44)</f>
        <v>10</v>
      </c>
      <c r="V44" s="33">
        <v>10</v>
      </c>
      <c r="W44" s="33">
        <v>7.5</v>
      </c>
      <c r="X44" s="33">
        <f>AVERAGE(Table2785[[#This Row],[4A Freedom to establish religious organizations]:[4B Autonomy of religious organizations]])</f>
        <v>8.75</v>
      </c>
      <c r="Y44" s="33">
        <v>10</v>
      </c>
      <c r="Z44" s="33">
        <v>10</v>
      </c>
      <c r="AA44" s="33">
        <v>7.5</v>
      </c>
      <c r="AB44" s="33">
        <v>7.5</v>
      </c>
      <c r="AC44" s="33">
        <v>7.5</v>
      </c>
      <c r="AD44" s="33">
        <f>AVERAGE(Table2785[[#This Row],[5Ci Political parties]:[5Ciii Educational, sporting and cultural organizations]])</f>
        <v>7.5</v>
      </c>
      <c r="AE44" s="33">
        <v>2.5</v>
      </c>
      <c r="AF44" s="33">
        <v>2.5</v>
      </c>
      <c r="AG44" s="33">
        <v>7.5</v>
      </c>
      <c r="AH44" s="33">
        <f>AVERAGE(Table2785[[#This Row],[5Di Political parties]:[5Diii Educational, sporting and cultural organizations5]])</f>
        <v>4.166666666666667</v>
      </c>
      <c r="AI44" s="33">
        <f>AVERAGE(Y44,Z44,AD44,AH44)</f>
        <v>7.916666666666667</v>
      </c>
      <c r="AJ44" s="33">
        <v>3.5451655097021333</v>
      </c>
      <c r="AK44" s="34">
        <v>3</v>
      </c>
      <c r="AL44" s="34">
        <v>3.75</v>
      </c>
      <c r="AM44" s="34">
        <v>10</v>
      </c>
      <c r="AN44" s="34">
        <v>10</v>
      </c>
      <c r="AO44" s="34">
        <f>AVERAGE(Table2785[[#This Row],[6Di Access to foreign television (cable/ satellite)]:[6Dii Access to foreign newspapers]])</f>
        <v>10</v>
      </c>
      <c r="AP44" s="34">
        <v>10</v>
      </c>
      <c r="AQ44" s="33">
        <f>AVERAGE(AJ44:AL44,AO44:AP44)</f>
        <v>6.0590331019404271</v>
      </c>
      <c r="AR44" s="33">
        <v>10</v>
      </c>
      <c r="AS44" s="33">
        <v>10</v>
      </c>
      <c r="AT44" s="33">
        <v>10</v>
      </c>
      <c r="AU44" s="33">
        <f>IFERROR(AVERAGE(AS44:AT44),"-")</f>
        <v>10</v>
      </c>
      <c r="AV44" s="33">
        <f>AVERAGE(AR44,AU44)</f>
        <v>10</v>
      </c>
      <c r="AW44" s="35">
        <f>AVERAGE(Table2785[[#This Row],[RULE OF LAW]],Table2785[[#This Row],[SECURITY &amp; SAFETY]],Table2785[[#This Row],[PERSONAL FREEDOM (minus S&amp;S and RoL)]],Table2785[[#This Row],[PERSONAL FREEDOM (minus S&amp;S and RoL)]])</f>
        <v>7.2802683895591231</v>
      </c>
      <c r="AX44" s="36">
        <v>6.01</v>
      </c>
      <c r="AY44" s="37">
        <f>AVERAGE(Table2785[[#This Row],[PERSONAL FREEDOM]:[ECONOMIC FREEDOM]])</f>
        <v>6.6451341947795619</v>
      </c>
      <c r="AZ44" s="49">
        <f>RANK(BA44,$BA$2:$BA$154)</f>
        <v>92</v>
      </c>
      <c r="BA44" s="20">
        <f>ROUND(AY44, 2)</f>
        <v>6.65</v>
      </c>
      <c r="BB44" s="35">
        <f>Table2785[[#This Row],[1 Rule of Law]]</f>
        <v>4.0174603174603174</v>
      </c>
      <c r="BC44" s="35">
        <f>Table2785[[#This Row],[2 Security &amp; Safety]]</f>
        <v>8.0133333333333336</v>
      </c>
      <c r="BD44" s="35">
        <f>AVERAGE(AQ44,U44,AI44,AV44,X44)</f>
        <v>8.5451399537214208</v>
      </c>
    </row>
    <row r="45" spans="1:56" ht="15" customHeight="1" x14ac:dyDescent="0.2">
      <c r="A45" s="32" t="s">
        <v>197</v>
      </c>
      <c r="B45" s="33">
        <v>3.1</v>
      </c>
      <c r="C45" s="33">
        <v>3.9000000000000004</v>
      </c>
      <c r="D45" s="33">
        <v>4.0999999999999996</v>
      </c>
      <c r="E45" s="33">
        <v>3.7142857142857144</v>
      </c>
      <c r="F45" s="33">
        <v>8.64</v>
      </c>
      <c r="G45" s="33">
        <v>0</v>
      </c>
      <c r="H45" s="33">
        <v>10</v>
      </c>
      <c r="I45" s="33">
        <v>5</v>
      </c>
      <c r="J45" s="33">
        <v>7.6709942768918911</v>
      </c>
      <c r="K45" s="33">
        <v>7.2369523012217432</v>
      </c>
      <c r="L45" s="33">
        <f>AVERAGE(Table2785[[#This Row],[2Bi Disappearance]:[2Bv Terrorism Injured ]])</f>
        <v>5.9815893156227258</v>
      </c>
      <c r="M45" s="33">
        <v>0.89999999999999969</v>
      </c>
      <c r="N45" s="33">
        <v>10</v>
      </c>
      <c r="O45" s="34">
        <v>0</v>
      </c>
      <c r="P45" s="34">
        <f>AVERAGE(Table2785[[#This Row],[2Ci Female Genital Mutilation]:[2Ciii Equal Inheritance Rights]])</f>
        <v>3.6333333333333333</v>
      </c>
      <c r="Q45" s="33">
        <f>AVERAGE(F45,L45,P45)</f>
        <v>6.0849742163186873</v>
      </c>
      <c r="R45" s="33">
        <v>10</v>
      </c>
      <c r="S45" s="33">
        <v>0</v>
      </c>
      <c r="T45" s="33">
        <v>0</v>
      </c>
      <c r="U45" s="33">
        <f>AVERAGE(R45:T45)</f>
        <v>3.3333333333333335</v>
      </c>
      <c r="V45" s="33">
        <v>2.5</v>
      </c>
      <c r="W45" s="33">
        <v>7.5</v>
      </c>
      <c r="X45" s="33">
        <f>AVERAGE(Table2785[[#This Row],[4A Freedom to establish religious organizations]:[4B Autonomy of religious organizations]])</f>
        <v>5</v>
      </c>
      <c r="Y45" s="33">
        <v>5</v>
      </c>
      <c r="Z45" s="33">
        <v>7.5</v>
      </c>
      <c r="AA45" s="33">
        <v>5</v>
      </c>
      <c r="AB45" s="33">
        <v>2.5</v>
      </c>
      <c r="AC45" s="33">
        <v>5</v>
      </c>
      <c r="AD45" s="33">
        <f>AVERAGE(Table2785[[#This Row],[5Ci Political parties]:[5Ciii Educational, sporting and cultural organizations]])</f>
        <v>4.166666666666667</v>
      </c>
      <c r="AE45" s="33">
        <v>7.5</v>
      </c>
      <c r="AF45" s="33">
        <v>5</v>
      </c>
      <c r="AG45" s="33">
        <v>7.5</v>
      </c>
      <c r="AH45" s="33">
        <f>AVERAGE(Table2785[[#This Row],[5Di Political parties]:[5Diii Educational, sporting and cultural organizations5]])</f>
        <v>6.666666666666667</v>
      </c>
      <c r="AI45" s="33">
        <f>AVERAGE(Y45,Z45,AD45,AH45)</f>
        <v>5.8333333333333339</v>
      </c>
      <c r="AJ45" s="33">
        <v>8.7611784136726065</v>
      </c>
      <c r="AK45" s="34">
        <v>2.6666666666666665</v>
      </c>
      <c r="AL45" s="34">
        <v>4</v>
      </c>
      <c r="AM45" s="34">
        <v>10</v>
      </c>
      <c r="AN45" s="34">
        <v>7.5</v>
      </c>
      <c r="AO45" s="34">
        <f>AVERAGE(Table2785[[#This Row],[6Di Access to foreign television (cable/ satellite)]:[6Dii Access to foreign newspapers]])</f>
        <v>8.75</v>
      </c>
      <c r="AP45" s="34">
        <v>7.5</v>
      </c>
      <c r="AQ45" s="33">
        <f>AVERAGE(AJ45:AL45,AO45:AP45)</f>
        <v>6.3355690160678551</v>
      </c>
      <c r="AR45" s="33">
        <v>5</v>
      </c>
      <c r="AS45" s="33">
        <v>0</v>
      </c>
      <c r="AT45" s="33" t="s">
        <v>49</v>
      </c>
      <c r="AU45" s="33">
        <f>IFERROR(AVERAGE(AS45:AT45),"-")</f>
        <v>0</v>
      </c>
      <c r="AV45" s="33">
        <f>AVERAGE(AR45,AU45)</f>
        <v>2.5</v>
      </c>
      <c r="AW45" s="35">
        <f>AVERAGE(Table2785[[#This Row],[RULE OF LAW]],Table2785[[#This Row],[SECURITY &amp; SAFETY]],Table2785[[#This Row],[PERSONAL FREEDOM (minus S&amp;S and RoL)]],Table2785[[#This Row],[PERSONAL FREEDOM (minus S&amp;S and RoL)]])</f>
        <v>4.7500385509245522</v>
      </c>
      <c r="AX45" s="36">
        <v>6.3</v>
      </c>
      <c r="AY45" s="37">
        <f>AVERAGE(Table2785[[#This Row],[PERSONAL FREEDOM]:[ECONOMIC FREEDOM]])</f>
        <v>5.5250192754622756</v>
      </c>
      <c r="AZ45" s="49">
        <f>RANK(BA45,$BA$2:$BA$154)</f>
        <v>136</v>
      </c>
      <c r="BA45" s="20">
        <f>ROUND(AY45, 2)</f>
        <v>5.53</v>
      </c>
      <c r="BB45" s="35">
        <f>Table2785[[#This Row],[1 Rule of Law]]</f>
        <v>3.7142857142857144</v>
      </c>
      <c r="BC45" s="35">
        <f>Table2785[[#This Row],[2 Security &amp; Safety]]</f>
        <v>6.0849742163186873</v>
      </c>
      <c r="BD45" s="35">
        <f>AVERAGE(AQ45,U45,AI45,AV45,X45)</f>
        <v>4.6004471365469044</v>
      </c>
    </row>
    <row r="46" spans="1:56" ht="15" customHeight="1" x14ac:dyDescent="0.2">
      <c r="A46" s="32" t="s">
        <v>107</v>
      </c>
      <c r="B46" s="33">
        <v>6.1</v>
      </c>
      <c r="C46" s="33">
        <v>4.6999999999999993</v>
      </c>
      <c r="D46" s="33">
        <v>3.1</v>
      </c>
      <c r="E46" s="33">
        <v>4.6333333333333337</v>
      </c>
      <c r="F46" s="33">
        <v>0</v>
      </c>
      <c r="G46" s="33">
        <v>10</v>
      </c>
      <c r="H46" s="33">
        <v>10</v>
      </c>
      <c r="I46" s="33">
        <v>7.5</v>
      </c>
      <c r="J46" s="33">
        <v>10</v>
      </c>
      <c r="K46" s="33">
        <v>10</v>
      </c>
      <c r="L46" s="33">
        <f>AVERAGE(Table2785[[#This Row],[2Bi Disappearance]:[2Bv Terrorism Injured ]])</f>
        <v>9.5</v>
      </c>
      <c r="M46" s="33">
        <v>10</v>
      </c>
      <c r="N46" s="33">
        <v>10</v>
      </c>
      <c r="O46" s="34">
        <v>10</v>
      </c>
      <c r="P46" s="34">
        <f>AVERAGE(Table2785[[#This Row],[2Ci Female Genital Mutilation]:[2Ciii Equal Inheritance Rights]])</f>
        <v>10</v>
      </c>
      <c r="Q46" s="33">
        <f>AVERAGE(F46,L46,P46)</f>
        <v>6.5</v>
      </c>
      <c r="R46" s="33">
        <v>10</v>
      </c>
      <c r="S46" s="33">
        <v>10</v>
      </c>
      <c r="T46" s="33">
        <v>10</v>
      </c>
      <c r="U46" s="33">
        <f>AVERAGE(R46:T46)</f>
        <v>10</v>
      </c>
      <c r="V46" s="33">
        <v>7.5</v>
      </c>
      <c r="W46" s="33">
        <v>7.5</v>
      </c>
      <c r="X46" s="33">
        <f>AVERAGE(Table2785[[#This Row],[4A Freedom to establish religious organizations]:[4B Autonomy of religious organizations]])</f>
        <v>7.5</v>
      </c>
      <c r="Y46" s="33">
        <v>7.5</v>
      </c>
      <c r="Z46" s="33">
        <v>7.5</v>
      </c>
      <c r="AA46" s="33">
        <v>7.5</v>
      </c>
      <c r="AB46" s="33">
        <v>7.5</v>
      </c>
      <c r="AC46" s="33">
        <v>7.5</v>
      </c>
      <c r="AD46" s="33">
        <f>AVERAGE(Table2785[[#This Row],[5Ci Political parties]:[5Ciii Educational, sporting and cultural organizations]])</f>
        <v>7.5</v>
      </c>
      <c r="AE46" s="33">
        <v>10</v>
      </c>
      <c r="AF46" s="33">
        <v>7.5</v>
      </c>
      <c r="AG46" s="33">
        <v>7.5</v>
      </c>
      <c r="AH46" s="33">
        <f>AVERAGE(Table2785[[#This Row],[5Di Political parties]:[5Diii Educational, sporting and cultural organizations5]])</f>
        <v>8.3333333333333339</v>
      </c>
      <c r="AI46" s="33">
        <f>AVERAGE(Y46,Z46,AD46,AH46)</f>
        <v>7.7083333333333339</v>
      </c>
      <c r="AJ46" s="33">
        <v>10</v>
      </c>
      <c r="AK46" s="34">
        <v>6.666666666666667</v>
      </c>
      <c r="AL46" s="34">
        <v>5.75</v>
      </c>
      <c r="AM46" s="34">
        <v>7.5</v>
      </c>
      <c r="AN46" s="34">
        <v>7.5</v>
      </c>
      <c r="AO46" s="34">
        <f>AVERAGE(Table2785[[#This Row],[6Di Access to foreign television (cable/ satellite)]:[6Dii Access to foreign newspapers]])</f>
        <v>7.5</v>
      </c>
      <c r="AP46" s="34">
        <v>7.5</v>
      </c>
      <c r="AQ46" s="33">
        <f>AVERAGE(AJ46:AL46,AO46:AP46)</f>
        <v>7.4833333333333343</v>
      </c>
      <c r="AR46" s="33">
        <v>10</v>
      </c>
      <c r="AS46" s="33">
        <v>10</v>
      </c>
      <c r="AT46" s="33">
        <v>10</v>
      </c>
      <c r="AU46" s="33">
        <f>IFERROR(AVERAGE(AS46:AT46),"-")</f>
        <v>10</v>
      </c>
      <c r="AV46" s="33">
        <f>AVERAGE(AR46,AU46)</f>
        <v>10</v>
      </c>
      <c r="AW46" s="35">
        <f>AVERAGE(Table2785[[#This Row],[RULE OF LAW]],Table2785[[#This Row],[SECURITY &amp; SAFETY]],Table2785[[#This Row],[PERSONAL FREEDOM (minus S&amp;S and RoL)]],Table2785[[#This Row],[PERSONAL FREEDOM (minus S&amp;S and RoL)]])</f>
        <v>7.0525000000000002</v>
      </c>
      <c r="AX46" s="36">
        <v>7.19</v>
      </c>
      <c r="AY46" s="37">
        <f>AVERAGE(Table2785[[#This Row],[PERSONAL FREEDOM]:[ECONOMIC FREEDOM]])</f>
        <v>7.1212499999999999</v>
      </c>
      <c r="AZ46" s="49">
        <f>RANK(BA46,$BA$2:$BA$154)</f>
        <v>60</v>
      </c>
      <c r="BA46" s="20">
        <f>ROUND(AY46, 2)</f>
        <v>7.12</v>
      </c>
      <c r="BB46" s="35">
        <f>Table2785[[#This Row],[1 Rule of Law]]</f>
        <v>4.6333333333333337</v>
      </c>
      <c r="BC46" s="35">
        <f>Table2785[[#This Row],[2 Security &amp; Safety]]</f>
        <v>6.5</v>
      </c>
      <c r="BD46" s="35">
        <f>AVERAGE(AQ46,U46,AI46,AV46,X46)</f>
        <v>8.538333333333334</v>
      </c>
    </row>
    <row r="47" spans="1:56" ht="15" customHeight="1" x14ac:dyDescent="0.2">
      <c r="A47" s="32" t="s">
        <v>72</v>
      </c>
      <c r="B47" s="33">
        <v>8.1999999999999993</v>
      </c>
      <c r="C47" s="33">
        <v>7.1999999999999993</v>
      </c>
      <c r="D47" s="33">
        <v>7.1999999999999993</v>
      </c>
      <c r="E47" s="33">
        <v>7.5492063492063499</v>
      </c>
      <c r="F47" s="33">
        <v>8</v>
      </c>
      <c r="G47" s="33">
        <v>10</v>
      </c>
      <c r="H47" s="33">
        <v>10</v>
      </c>
      <c r="I47" s="33">
        <v>10</v>
      </c>
      <c r="J47" s="33">
        <v>10</v>
      </c>
      <c r="K47" s="33">
        <v>10</v>
      </c>
      <c r="L47" s="33">
        <f>AVERAGE(Table2785[[#This Row],[2Bi Disappearance]:[2Bv Terrorism Injured ]])</f>
        <v>10</v>
      </c>
      <c r="M47" s="33">
        <v>10</v>
      </c>
      <c r="N47" s="33">
        <v>10</v>
      </c>
      <c r="O47" s="34">
        <v>10</v>
      </c>
      <c r="P47" s="34">
        <f>AVERAGE(Table2785[[#This Row],[2Ci Female Genital Mutilation]:[2Ciii Equal Inheritance Rights]])</f>
        <v>10</v>
      </c>
      <c r="Q47" s="33">
        <f>AVERAGE(F47,L47,P47)</f>
        <v>9.3333333333333339</v>
      </c>
      <c r="R47" s="33">
        <v>10</v>
      </c>
      <c r="S47" s="33">
        <v>10</v>
      </c>
      <c r="T47" s="33">
        <v>10</v>
      </c>
      <c r="U47" s="33">
        <f>AVERAGE(R47:T47)</f>
        <v>10</v>
      </c>
      <c r="V47" s="33">
        <v>5</v>
      </c>
      <c r="W47" s="33">
        <v>10</v>
      </c>
      <c r="X47" s="33">
        <f>AVERAGE(Table2785[[#This Row],[4A Freedom to establish religious organizations]:[4B Autonomy of religious organizations]])</f>
        <v>7.5</v>
      </c>
      <c r="Y47" s="33">
        <v>10</v>
      </c>
      <c r="Z47" s="33">
        <v>7.5</v>
      </c>
      <c r="AA47" s="33">
        <v>10</v>
      </c>
      <c r="AB47" s="33">
        <v>10</v>
      </c>
      <c r="AC47" s="33">
        <v>10</v>
      </c>
      <c r="AD47" s="33">
        <f>AVERAGE(Table2785[[#This Row],[5Ci Political parties]:[5Ciii Educational, sporting and cultural organizations]])</f>
        <v>10</v>
      </c>
      <c r="AE47" s="33">
        <v>10</v>
      </c>
      <c r="AF47" s="33">
        <v>10</v>
      </c>
      <c r="AG47" s="33">
        <v>10</v>
      </c>
      <c r="AH47" s="33">
        <f>AVERAGE(Table2785[[#This Row],[5Di Political parties]:[5Diii Educational, sporting and cultural organizations5]])</f>
        <v>10</v>
      </c>
      <c r="AI47" s="33">
        <f>AVERAGE(Y47,Z47,AD47,AH47)</f>
        <v>9.375</v>
      </c>
      <c r="AJ47" s="33">
        <v>10</v>
      </c>
      <c r="AK47" s="34">
        <v>8.3333333333333339</v>
      </c>
      <c r="AL47" s="34">
        <v>9</v>
      </c>
      <c r="AM47" s="34">
        <v>10</v>
      </c>
      <c r="AN47" s="34">
        <v>10</v>
      </c>
      <c r="AO47" s="34">
        <f>AVERAGE(Table2785[[#This Row],[6Di Access to foreign television (cable/ satellite)]:[6Dii Access to foreign newspapers]])</f>
        <v>10</v>
      </c>
      <c r="AP47" s="34">
        <v>10</v>
      </c>
      <c r="AQ47" s="33">
        <f>AVERAGE(AJ47:AL47,AO47:AP47)</f>
        <v>9.4666666666666668</v>
      </c>
      <c r="AR47" s="33">
        <v>10</v>
      </c>
      <c r="AS47" s="33">
        <v>10</v>
      </c>
      <c r="AT47" s="33">
        <v>10</v>
      </c>
      <c r="AU47" s="33">
        <f>IFERROR(AVERAGE(AS47:AT47),"-")</f>
        <v>10</v>
      </c>
      <c r="AV47" s="33">
        <f>AVERAGE(AR47,AU47)</f>
        <v>10</v>
      </c>
      <c r="AW47" s="35">
        <f>AVERAGE(Table2785[[#This Row],[RULE OF LAW]],Table2785[[#This Row],[SECURITY &amp; SAFETY]],Table2785[[#This Row],[PERSONAL FREEDOM (minus S&amp;S and RoL)]],Table2785[[#This Row],[PERSONAL FREEDOM (minus S&amp;S and RoL)]])</f>
        <v>8.8548015873015871</v>
      </c>
      <c r="AX47" s="36">
        <v>7.61</v>
      </c>
      <c r="AY47" s="37">
        <f>AVERAGE(Table2785[[#This Row],[PERSONAL FREEDOM]:[ECONOMIC FREEDOM]])</f>
        <v>8.2324007936507932</v>
      </c>
      <c r="AZ47" s="49">
        <f>RANK(BA47,$BA$2:$BA$154)</f>
        <v>22</v>
      </c>
      <c r="BA47" s="20">
        <f>ROUND(AY47, 2)</f>
        <v>8.23</v>
      </c>
      <c r="BB47" s="35">
        <f>Table2785[[#This Row],[1 Rule of Law]]</f>
        <v>7.5492063492063499</v>
      </c>
      <c r="BC47" s="35">
        <f>Table2785[[#This Row],[2 Security &amp; Safety]]</f>
        <v>9.3333333333333339</v>
      </c>
      <c r="BD47" s="35">
        <f>AVERAGE(AQ47,U47,AI47,AV47,X47)</f>
        <v>9.2683333333333344</v>
      </c>
    </row>
    <row r="48" spans="1:56" ht="15" customHeight="1" x14ac:dyDescent="0.2">
      <c r="A48" s="32" t="s">
        <v>189</v>
      </c>
      <c r="B48" s="33">
        <v>3</v>
      </c>
      <c r="C48" s="33">
        <v>3.9000000000000004</v>
      </c>
      <c r="D48" s="33">
        <v>4.5</v>
      </c>
      <c r="E48" s="33">
        <v>3.8047619047619046</v>
      </c>
      <c r="F48" s="33">
        <v>5.2</v>
      </c>
      <c r="G48" s="33">
        <v>5</v>
      </c>
      <c r="H48" s="33">
        <v>0</v>
      </c>
      <c r="I48" s="33">
        <v>5</v>
      </c>
      <c r="J48" s="33">
        <v>0.47338148467395652</v>
      </c>
      <c r="K48" s="33">
        <v>8.1708892450573991</v>
      </c>
      <c r="L48" s="33">
        <f>AVERAGE(Table2785[[#This Row],[2Bi Disappearance]:[2Bv Terrorism Injured ]])</f>
        <v>3.7288541459462707</v>
      </c>
      <c r="M48" s="33">
        <v>2.6</v>
      </c>
      <c r="N48" s="33">
        <v>10</v>
      </c>
      <c r="O48" s="34">
        <v>5</v>
      </c>
      <c r="P48" s="34">
        <f>AVERAGE(Table2785[[#This Row],[2Ci Female Genital Mutilation]:[2Ciii Equal Inheritance Rights]])</f>
        <v>5.8666666666666671</v>
      </c>
      <c r="Q48" s="33">
        <f>AVERAGE(F48,L48,P48)</f>
        <v>4.9318402708709792</v>
      </c>
      <c r="R48" s="33">
        <v>10</v>
      </c>
      <c r="S48" s="33">
        <v>5</v>
      </c>
      <c r="T48" s="33">
        <v>5</v>
      </c>
      <c r="U48" s="33">
        <f>AVERAGE(R48:T48)</f>
        <v>6.666666666666667</v>
      </c>
      <c r="V48" s="33">
        <v>2.5</v>
      </c>
      <c r="W48" s="33">
        <v>7.5</v>
      </c>
      <c r="X48" s="33">
        <f>AVERAGE(Table2785[[#This Row],[4A Freedom to establish religious organizations]:[4B Autonomy of religious organizations]])</f>
        <v>5</v>
      </c>
      <c r="Y48" s="33">
        <v>5</v>
      </c>
      <c r="Z48" s="33">
        <v>2.5</v>
      </c>
      <c r="AA48" s="33">
        <v>7.5</v>
      </c>
      <c r="AB48" s="33">
        <v>5</v>
      </c>
      <c r="AC48" s="33">
        <v>5</v>
      </c>
      <c r="AD48" s="33">
        <f>AVERAGE(Table2785[[#This Row],[5Ci Political parties]:[5Ciii Educational, sporting and cultural organizations]])</f>
        <v>5.833333333333333</v>
      </c>
      <c r="AE48" s="33">
        <v>2.5</v>
      </c>
      <c r="AF48" s="33">
        <v>2.5</v>
      </c>
      <c r="AG48" s="33">
        <v>2.5</v>
      </c>
      <c r="AH48" s="33">
        <f>AVERAGE(Table2785[[#This Row],[5Di Political parties]:[5Diii Educational, sporting and cultural organizations5]])</f>
        <v>2.5</v>
      </c>
      <c r="AI48" s="33">
        <f>AVERAGE(Y48,Z48,AD48,AH48)</f>
        <v>3.958333333333333</v>
      </c>
      <c r="AJ48" s="33">
        <v>10</v>
      </c>
      <c r="AK48" s="34">
        <v>0.66666666666666663</v>
      </c>
      <c r="AL48" s="34">
        <v>1.25</v>
      </c>
      <c r="AM48" s="34">
        <v>7.5</v>
      </c>
      <c r="AN48" s="34">
        <v>7.5</v>
      </c>
      <c r="AO48" s="34">
        <f>AVERAGE(Table2785[[#This Row],[6Di Access to foreign television (cable/ satellite)]:[6Dii Access to foreign newspapers]])</f>
        <v>7.5</v>
      </c>
      <c r="AP48" s="34">
        <v>7.5</v>
      </c>
      <c r="AQ48" s="33">
        <f>AVERAGE(AJ48:AL48,AO48:AP48)</f>
        <v>5.3833333333333329</v>
      </c>
      <c r="AR48" s="33">
        <v>10</v>
      </c>
      <c r="AS48" s="33">
        <v>0</v>
      </c>
      <c r="AT48" s="33">
        <v>0</v>
      </c>
      <c r="AU48" s="33">
        <f>IFERROR(AVERAGE(AS48:AT48),"-")</f>
        <v>0</v>
      </c>
      <c r="AV48" s="33">
        <f>AVERAGE(AR48,AU48)</f>
        <v>5</v>
      </c>
      <c r="AW48" s="35">
        <f>AVERAGE(Table2785[[#This Row],[RULE OF LAW]],Table2785[[#This Row],[SECURITY &amp; SAFETY]],Table2785[[#This Row],[PERSONAL FREEDOM (minus S&amp;S and RoL)]],Table2785[[#This Row],[PERSONAL FREEDOM (minus S&amp;S and RoL)]])</f>
        <v>4.7849838772415545</v>
      </c>
      <c r="AX48" s="36">
        <v>5.65</v>
      </c>
      <c r="AY48" s="37">
        <f>AVERAGE(Table2785[[#This Row],[PERSONAL FREEDOM]:[ECONOMIC FREEDOM]])</f>
        <v>5.2174919386207774</v>
      </c>
      <c r="AZ48" s="49">
        <f>RANK(BA48,$BA$2:$BA$154)</f>
        <v>144</v>
      </c>
      <c r="BA48" s="20">
        <f>ROUND(AY48, 2)</f>
        <v>5.22</v>
      </c>
      <c r="BB48" s="35">
        <f>Table2785[[#This Row],[1 Rule of Law]]</f>
        <v>3.8047619047619046</v>
      </c>
      <c r="BC48" s="35">
        <f>Table2785[[#This Row],[2 Security &amp; Safety]]</f>
        <v>4.9318402708709792</v>
      </c>
      <c r="BD48" s="35">
        <f>AVERAGE(AQ48,U48,AI48,AV48,X48)</f>
        <v>5.2016666666666662</v>
      </c>
    </row>
    <row r="49" spans="1:56" ht="15" customHeight="1" x14ac:dyDescent="0.2">
      <c r="A49" s="32" t="s">
        <v>121</v>
      </c>
      <c r="B49" s="33" t="s">
        <v>49</v>
      </c>
      <c r="C49" s="33" t="s">
        <v>49</v>
      </c>
      <c r="D49" s="33" t="s">
        <v>49</v>
      </c>
      <c r="E49" s="33">
        <v>4.0309379999999999</v>
      </c>
      <c r="F49" s="33">
        <v>8.4</v>
      </c>
      <c r="G49" s="33">
        <v>10</v>
      </c>
      <c r="H49" s="33">
        <v>10</v>
      </c>
      <c r="I49" s="33" t="s">
        <v>49</v>
      </c>
      <c r="J49" s="33">
        <v>10</v>
      </c>
      <c r="K49" s="33">
        <v>10</v>
      </c>
      <c r="L49" s="33">
        <f>AVERAGE(Table2785[[#This Row],[2Bi Disappearance]:[2Bv Terrorism Injured ]])</f>
        <v>10</v>
      </c>
      <c r="M49" s="33">
        <v>10</v>
      </c>
      <c r="N49" s="33">
        <v>10</v>
      </c>
      <c r="O49" s="34">
        <v>5</v>
      </c>
      <c r="P49" s="34">
        <f>AVERAGE(Table2785[[#This Row],[2Ci Female Genital Mutilation]:[2Ciii Equal Inheritance Rights]])</f>
        <v>8.3333333333333339</v>
      </c>
      <c r="Q49" s="33">
        <f>AVERAGE(F49,L49,P49)</f>
        <v>8.9111111111111114</v>
      </c>
      <c r="R49" s="33">
        <v>10</v>
      </c>
      <c r="S49" s="33">
        <v>5</v>
      </c>
      <c r="T49" s="33">
        <v>10</v>
      </c>
      <c r="U49" s="33">
        <f>AVERAGE(R49:T49)</f>
        <v>8.3333333333333339</v>
      </c>
      <c r="V49" s="33" t="s">
        <v>49</v>
      </c>
      <c r="W49" s="33" t="s">
        <v>49</v>
      </c>
      <c r="X49" s="33" t="s">
        <v>49</v>
      </c>
      <c r="Y49" s="33" t="s">
        <v>49</v>
      </c>
      <c r="Z49" s="33" t="s">
        <v>49</v>
      </c>
      <c r="AA49" s="33" t="s">
        <v>49</v>
      </c>
      <c r="AB49" s="33" t="s">
        <v>49</v>
      </c>
      <c r="AC49" s="33" t="s">
        <v>49</v>
      </c>
      <c r="AD49" s="33" t="s">
        <v>49</v>
      </c>
      <c r="AE49" s="33" t="s">
        <v>49</v>
      </c>
      <c r="AF49" s="33" t="s">
        <v>49</v>
      </c>
      <c r="AG49" s="33" t="s">
        <v>49</v>
      </c>
      <c r="AH49" s="33" t="s">
        <v>49</v>
      </c>
      <c r="AI49" s="33" t="s">
        <v>49</v>
      </c>
      <c r="AJ49" s="33">
        <v>10</v>
      </c>
      <c r="AK49" s="34">
        <v>4</v>
      </c>
      <c r="AL49" s="34">
        <v>3.5</v>
      </c>
      <c r="AM49" s="34" t="s">
        <v>49</v>
      </c>
      <c r="AN49" s="34" t="s">
        <v>49</v>
      </c>
      <c r="AO49" s="34" t="s">
        <v>49</v>
      </c>
      <c r="AP49" s="34" t="s">
        <v>49</v>
      </c>
      <c r="AQ49" s="33">
        <f>AVERAGE(AJ49:AL49,AO49:AP49)</f>
        <v>5.833333333333333</v>
      </c>
      <c r="AR49" s="33">
        <v>10</v>
      </c>
      <c r="AS49" s="33">
        <v>10</v>
      </c>
      <c r="AT49" s="33">
        <v>10</v>
      </c>
      <c r="AU49" s="33">
        <f>IFERROR(AVERAGE(AS49:AT49),"-")</f>
        <v>10</v>
      </c>
      <c r="AV49" s="33">
        <f>AVERAGE(AR49,AU49)</f>
        <v>10</v>
      </c>
      <c r="AW49" s="35">
        <f>AVERAGE(Table2785[[#This Row],[RULE OF LAW]],Table2785[[#This Row],[SECURITY &amp; SAFETY]],Table2785[[#This Row],[PERSONAL FREEDOM (minus S&amp;S and RoL)]],Table2785[[#This Row],[PERSONAL FREEDOM (minus S&amp;S and RoL)]])</f>
        <v>7.2632900555555562</v>
      </c>
      <c r="AX49" s="36">
        <v>7.04</v>
      </c>
      <c r="AY49" s="37">
        <f>AVERAGE(Table2785[[#This Row],[PERSONAL FREEDOM]:[ECONOMIC FREEDOM]])</f>
        <v>7.1516450277777786</v>
      </c>
      <c r="AZ49" s="49">
        <f>RANK(BA49,$BA$2:$BA$154)</f>
        <v>59</v>
      </c>
      <c r="BA49" s="20">
        <f>ROUND(AY49, 2)</f>
        <v>7.15</v>
      </c>
      <c r="BB49" s="35">
        <f>Table2785[[#This Row],[1 Rule of Law]]</f>
        <v>4.0309379999999999</v>
      </c>
      <c r="BC49" s="35">
        <f>Table2785[[#This Row],[2 Security &amp; Safety]]</f>
        <v>8.9111111111111114</v>
      </c>
      <c r="BD49" s="35">
        <f>AVERAGE(AQ49,U49,AI49,AV49,X49)</f>
        <v>8.0555555555555554</v>
      </c>
    </row>
    <row r="50" spans="1:56" ht="15" customHeight="1" x14ac:dyDescent="0.2">
      <c r="A50" s="32" t="s">
        <v>58</v>
      </c>
      <c r="B50" s="33">
        <v>9.6999999999999993</v>
      </c>
      <c r="C50" s="33">
        <v>7.5</v>
      </c>
      <c r="D50" s="33">
        <v>8.5</v>
      </c>
      <c r="E50" s="33">
        <v>8.5603174603174601</v>
      </c>
      <c r="F50" s="33">
        <v>9.36</v>
      </c>
      <c r="G50" s="33">
        <v>10</v>
      </c>
      <c r="H50" s="33">
        <v>10</v>
      </c>
      <c r="I50" s="33">
        <v>10</v>
      </c>
      <c r="J50" s="33">
        <v>10</v>
      </c>
      <c r="K50" s="33">
        <v>10</v>
      </c>
      <c r="L50" s="33">
        <f>AVERAGE(Table2785[[#This Row],[2Bi Disappearance]:[2Bv Terrorism Injured ]])</f>
        <v>10</v>
      </c>
      <c r="M50" s="33">
        <v>10</v>
      </c>
      <c r="N50" s="33">
        <v>10</v>
      </c>
      <c r="O50" s="34">
        <v>10</v>
      </c>
      <c r="P50" s="34">
        <f>AVERAGE(Table2785[[#This Row],[2Ci Female Genital Mutilation]:[2Ciii Equal Inheritance Rights]])</f>
        <v>10</v>
      </c>
      <c r="Q50" s="33">
        <f>AVERAGE(F50,L50,P50)</f>
        <v>9.7866666666666671</v>
      </c>
      <c r="R50" s="33">
        <v>10</v>
      </c>
      <c r="S50" s="33">
        <v>10</v>
      </c>
      <c r="T50" s="33">
        <v>10</v>
      </c>
      <c r="U50" s="33">
        <f>AVERAGE(R50:T50)</f>
        <v>10</v>
      </c>
      <c r="V50" s="33">
        <v>10</v>
      </c>
      <c r="W50" s="33">
        <v>7.5</v>
      </c>
      <c r="X50" s="33">
        <f>AVERAGE(Table2785[[#This Row],[4A Freedom to establish religious organizations]:[4B Autonomy of religious organizations]])</f>
        <v>8.75</v>
      </c>
      <c r="Y50" s="33">
        <v>10</v>
      </c>
      <c r="Z50" s="33">
        <v>10</v>
      </c>
      <c r="AA50" s="33">
        <v>10</v>
      </c>
      <c r="AB50" s="33">
        <v>10</v>
      </c>
      <c r="AC50" s="33">
        <v>10</v>
      </c>
      <c r="AD50" s="33">
        <f>AVERAGE(Table2785[[#This Row],[5Ci Political parties]:[5Ciii Educational, sporting and cultural organizations]])</f>
        <v>10</v>
      </c>
      <c r="AE50" s="33">
        <v>10</v>
      </c>
      <c r="AF50" s="33">
        <v>10</v>
      </c>
      <c r="AG50" s="33">
        <v>10</v>
      </c>
      <c r="AH50" s="33">
        <f>AVERAGE(Table2785[[#This Row],[5Di Political parties]:[5Diii Educational, sporting and cultural organizations5]])</f>
        <v>10</v>
      </c>
      <c r="AI50" s="33">
        <f>AVERAGE(Y50,Z50,AD50,AH50)</f>
        <v>10</v>
      </c>
      <c r="AJ50" s="33">
        <v>10</v>
      </c>
      <c r="AK50" s="34">
        <v>8.6666666666666661</v>
      </c>
      <c r="AL50" s="34">
        <v>9.25</v>
      </c>
      <c r="AM50" s="34">
        <v>10</v>
      </c>
      <c r="AN50" s="34">
        <v>10</v>
      </c>
      <c r="AO50" s="34">
        <f>AVERAGE(Table2785[[#This Row],[6Di Access to foreign television (cable/ satellite)]:[6Dii Access to foreign newspapers]])</f>
        <v>10</v>
      </c>
      <c r="AP50" s="34">
        <v>10</v>
      </c>
      <c r="AQ50" s="33">
        <f>AVERAGE(AJ50:AL50,AO50:AP50)</f>
        <v>9.5833333333333321</v>
      </c>
      <c r="AR50" s="33">
        <v>10</v>
      </c>
      <c r="AS50" s="33">
        <v>10</v>
      </c>
      <c r="AT50" s="33">
        <v>10</v>
      </c>
      <c r="AU50" s="33">
        <f>IFERROR(AVERAGE(AS50:AT50),"-")</f>
        <v>10</v>
      </c>
      <c r="AV50" s="33">
        <f>AVERAGE(AR50,AU50)</f>
        <v>10</v>
      </c>
      <c r="AW50" s="35">
        <f>AVERAGE(Table2785[[#This Row],[RULE OF LAW]],Table2785[[#This Row],[SECURITY &amp; SAFETY]],Table2785[[#This Row],[PERSONAL FREEDOM (minus S&amp;S and RoL)]],Table2785[[#This Row],[PERSONAL FREEDOM (minus S&amp;S and RoL)]])</f>
        <v>9.4200793650793635</v>
      </c>
      <c r="AX50" s="36">
        <v>7.74</v>
      </c>
      <c r="AY50" s="37">
        <f>AVERAGE(Table2785[[#This Row],[PERSONAL FREEDOM]:[ECONOMIC FREEDOM]])</f>
        <v>8.580039682539681</v>
      </c>
      <c r="AZ50" s="49">
        <f>RANK(BA50,$BA$2:$BA$154)</f>
        <v>5</v>
      </c>
      <c r="BA50" s="20">
        <f>ROUND(AY50, 2)</f>
        <v>8.58</v>
      </c>
      <c r="BB50" s="35">
        <f>Table2785[[#This Row],[1 Rule of Law]]</f>
        <v>8.5603174603174601</v>
      </c>
      <c r="BC50" s="35">
        <f>Table2785[[#This Row],[2 Security &amp; Safety]]</f>
        <v>9.7866666666666671</v>
      </c>
      <c r="BD50" s="35">
        <f>AVERAGE(AQ50,U50,AI50,AV50,X50)</f>
        <v>9.6666666666666661</v>
      </c>
    </row>
    <row r="51" spans="1:56" ht="15" customHeight="1" x14ac:dyDescent="0.2">
      <c r="A51" s="32" t="s">
        <v>82</v>
      </c>
      <c r="B51" s="33">
        <v>7.3</v>
      </c>
      <c r="C51" s="33">
        <v>6.8999999999999995</v>
      </c>
      <c r="D51" s="33">
        <v>6.5</v>
      </c>
      <c r="E51" s="33">
        <v>6.9142857142857137</v>
      </c>
      <c r="F51" s="33">
        <v>9.6</v>
      </c>
      <c r="G51" s="33">
        <v>10</v>
      </c>
      <c r="H51" s="33">
        <v>10</v>
      </c>
      <c r="I51" s="33">
        <v>7.5</v>
      </c>
      <c r="J51" s="33">
        <v>8.3665855676401009</v>
      </c>
      <c r="K51" s="33">
        <v>9.0199513405840612</v>
      </c>
      <c r="L51" s="33">
        <f>AVERAGE(Table2785[[#This Row],[2Bi Disappearance]:[2Bv Terrorism Injured ]])</f>
        <v>8.977307381644831</v>
      </c>
      <c r="M51" s="33">
        <v>9.5</v>
      </c>
      <c r="N51" s="33">
        <v>10</v>
      </c>
      <c r="O51" s="34">
        <v>10</v>
      </c>
      <c r="P51" s="34">
        <f>AVERAGE(Table2785[[#This Row],[2Ci Female Genital Mutilation]:[2Ciii Equal Inheritance Rights]])</f>
        <v>9.8333333333333339</v>
      </c>
      <c r="Q51" s="33">
        <f>AVERAGE(F51,L51,P51)</f>
        <v>9.4702135716593876</v>
      </c>
      <c r="R51" s="33">
        <v>5</v>
      </c>
      <c r="S51" s="33">
        <v>10</v>
      </c>
      <c r="T51" s="33">
        <v>10</v>
      </c>
      <c r="U51" s="33">
        <f>AVERAGE(R51:T51)</f>
        <v>8.3333333333333339</v>
      </c>
      <c r="V51" s="33">
        <v>7.5</v>
      </c>
      <c r="W51" s="33">
        <v>10</v>
      </c>
      <c r="X51" s="33">
        <f>AVERAGE(Table2785[[#This Row],[4A Freedom to establish religious organizations]:[4B Autonomy of religious organizations]])</f>
        <v>8.75</v>
      </c>
      <c r="Y51" s="33">
        <v>10</v>
      </c>
      <c r="Z51" s="33">
        <v>10</v>
      </c>
      <c r="AA51" s="33">
        <v>10</v>
      </c>
      <c r="AB51" s="33">
        <v>10</v>
      </c>
      <c r="AC51" s="33">
        <v>10</v>
      </c>
      <c r="AD51" s="33">
        <f>AVERAGE(Table2785[[#This Row],[5Ci Political parties]:[5Ciii Educational, sporting and cultural organizations]])</f>
        <v>10</v>
      </c>
      <c r="AE51" s="33">
        <v>10</v>
      </c>
      <c r="AF51" s="33">
        <v>10</v>
      </c>
      <c r="AG51" s="33">
        <v>10</v>
      </c>
      <c r="AH51" s="33">
        <f>AVERAGE(Table2785[[#This Row],[5Di Political parties]:[5Diii Educational, sporting and cultural organizations5]])</f>
        <v>10</v>
      </c>
      <c r="AI51" s="33">
        <f>AVERAGE(Y51,Z51,AD51,AH51)</f>
        <v>10</v>
      </c>
      <c r="AJ51" s="33">
        <v>10</v>
      </c>
      <c r="AK51" s="34">
        <v>8.3333333333333339</v>
      </c>
      <c r="AL51" s="34">
        <v>7.5</v>
      </c>
      <c r="AM51" s="34">
        <v>10</v>
      </c>
      <c r="AN51" s="34">
        <v>10</v>
      </c>
      <c r="AO51" s="34">
        <f>AVERAGE(Table2785[[#This Row],[6Di Access to foreign television (cable/ satellite)]:[6Dii Access to foreign newspapers]])</f>
        <v>10</v>
      </c>
      <c r="AP51" s="34">
        <v>10</v>
      </c>
      <c r="AQ51" s="33">
        <f>AVERAGE(AJ51:AL51,AO51:AP51)</f>
        <v>9.1666666666666679</v>
      </c>
      <c r="AR51" s="33">
        <v>10</v>
      </c>
      <c r="AS51" s="33">
        <v>10</v>
      </c>
      <c r="AT51" s="33">
        <v>10</v>
      </c>
      <c r="AU51" s="33">
        <f>IFERROR(AVERAGE(AS51:AT51),"-")</f>
        <v>10</v>
      </c>
      <c r="AV51" s="33">
        <f>AVERAGE(AR51,AU51)</f>
        <v>10</v>
      </c>
      <c r="AW51" s="35">
        <f>AVERAGE(Table2785[[#This Row],[RULE OF LAW]],Table2785[[#This Row],[SECURITY &amp; SAFETY]],Table2785[[#This Row],[PERSONAL FREEDOM (minus S&amp;S and RoL)]],Table2785[[#This Row],[PERSONAL FREEDOM (minus S&amp;S and RoL)]])</f>
        <v>8.7211248214862742</v>
      </c>
      <c r="AX51" s="36">
        <v>7.22</v>
      </c>
      <c r="AY51" s="37">
        <f>AVERAGE(Table2785[[#This Row],[PERSONAL FREEDOM]:[ECONOMIC FREEDOM]])</f>
        <v>7.9705624107431365</v>
      </c>
      <c r="AZ51" s="49">
        <f>RANK(BA51,$BA$2:$BA$154)</f>
        <v>34</v>
      </c>
      <c r="BA51" s="20">
        <f>ROUND(AY51, 2)</f>
        <v>7.97</v>
      </c>
      <c r="BB51" s="35">
        <f>Table2785[[#This Row],[1 Rule of Law]]</f>
        <v>6.9142857142857137</v>
      </c>
      <c r="BC51" s="35">
        <f>Table2785[[#This Row],[2 Security &amp; Safety]]</f>
        <v>9.4702135716593876</v>
      </c>
      <c r="BD51" s="35">
        <f>AVERAGE(AQ51,U51,AI51,AV51,X51)</f>
        <v>9.25</v>
      </c>
    </row>
    <row r="52" spans="1:56" ht="15" customHeight="1" x14ac:dyDescent="0.2">
      <c r="A52" s="32" t="s">
        <v>184</v>
      </c>
      <c r="B52" s="33" t="s">
        <v>49</v>
      </c>
      <c r="C52" s="33" t="s">
        <v>49</v>
      </c>
      <c r="D52" s="33" t="s">
        <v>49</v>
      </c>
      <c r="E52" s="33">
        <v>4.5517149999999997</v>
      </c>
      <c r="F52" s="33">
        <v>6.36</v>
      </c>
      <c r="G52" s="33">
        <v>10</v>
      </c>
      <c r="H52" s="33">
        <v>10</v>
      </c>
      <c r="I52" s="33">
        <v>5</v>
      </c>
      <c r="J52" s="33">
        <v>10</v>
      </c>
      <c r="K52" s="33">
        <v>10</v>
      </c>
      <c r="L52" s="33">
        <f>AVERAGE(Table2785[[#This Row],[2Bi Disappearance]:[2Bv Terrorism Injured ]])</f>
        <v>9</v>
      </c>
      <c r="M52" s="33">
        <v>10</v>
      </c>
      <c r="N52" s="33">
        <v>10</v>
      </c>
      <c r="O52" s="34">
        <v>0</v>
      </c>
      <c r="P52" s="34">
        <f>AVERAGE(Table2785[[#This Row],[2Ci Female Genital Mutilation]:[2Ciii Equal Inheritance Rights]])</f>
        <v>6.666666666666667</v>
      </c>
      <c r="Q52" s="33">
        <f>AVERAGE(F52,L52,P52)</f>
        <v>7.3422222222222224</v>
      </c>
      <c r="R52" s="33">
        <v>0</v>
      </c>
      <c r="S52" s="33">
        <v>10</v>
      </c>
      <c r="T52" s="33">
        <v>0</v>
      </c>
      <c r="U52" s="33">
        <f>AVERAGE(R52:T52)</f>
        <v>3.3333333333333335</v>
      </c>
      <c r="V52" s="33">
        <v>10</v>
      </c>
      <c r="W52" s="33">
        <v>7.5</v>
      </c>
      <c r="X52" s="33">
        <f>AVERAGE(Table2785[[#This Row],[4A Freedom to establish religious organizations]:[4B Autonomy of religious organizations]])</f>
        <v>8.75</v>
      </c>
      <c r="Y52" s="33">
        <v>7.5</v>
      </c>
      <c r="Z52" s="33">
        <v>7.5</v>
      </c>
      <c r="AA52" s="33">
        <v>5</v>
      </c>
      <c r="AB52" s="33">
        <v>5</v>
      </c>
      <c r="AC52" s="33">
        <v>7.5</v>
      </c>
      <c r="AD52" s="33">
        <f>AVERAGE(Table2785[[#This Row],[5Ci Political parties]:[5Ciii Educational, sporting and cultural organizations]])</f>
        <v>5.833333333333333</v>
      </c>
      <c r="AE52" s="33">
        <v>10</v>
      </c>
      <c r="AF52" s="33">
        <v>7.5</v>
      </c>
      <c r="AG52" s="33">
        <v>10</v>
      </c>
      <c r="AH52" s="33">
        <f>AVERAGE(Table2785[[#This Row],[5Di Political parties]:[5Diii Educational, sporting and cultural organizations5]])</f>
        <v>9.1666666666666661</v>
      </c>
      <c r="AI52" s="33">
        <f>AVERAGE(Y52,Z52,AD52,AH52)</f>
        <v>7.5</v>
      </c>
      <c r="AJ52" s="33">
        <v>10</v>
      </c>
      <c r="AK52" s="34">
        <v>2</v>
      </c>
      <c r="AL52" s="34">
        <v>3.75</v>
      </c>
      <c r="AM52" s="34">
        <v>10</v>
      </c>
      <c r="AN52" s="34">
        <v>7.5</v>
      </c>
      <c r="AO52" s="34">
        <f>AVERAGE(Table2785[[#This Row],[6Di Access to foreign television (cable/ satellite)]:[6Dii Access to foreign newspapers]])</f>
        <v>8.75</v>
      </c>
      <c r="AP52" s="34">
        <v>7.5</v>
      </c>
      <c r="AQ52" s="33">
        <f>AVERAGE(AJ52:AL52,AO52:AP52)</f>
        <v>6.4</v>
      </c>
      <c r="AR52" s="33">
        <v>0</v>
      </c>
      <c r="AS52" s="33">
        <v>10</v>
      </c>
      <c r="AT52" s="33">
        <v>10</v>
      </c>
      <c r="AU52" s="33">
        <f>IFERROR(AVERAGE(AS52:AT52),"-")</f>
        <v>10</v>
      </c>
      <c r="AV52" s="33">
        <f>AVERAGE(AR52,AU52)</f>
        <v>5</v>
      </c>
      <c r="AW52" s="35">
        <f>AVERAGE(Table2785[[#This Row],[RULE OF LAW]],Table2785[[#This Row],[SECURITY &amp; SAFETY]],Table2785[[#This Row],[PERSONAL FREEDOM (minus S&amp;S and RoL)]],Table2785[[#This Row],[PERSONAL FREEDOM (minus S&amp;S and RoL)]])</f>
        <v>6.0718176388888896</v>
      </c>
      <c r="AX52" s="36">
        <v>5.7</v>
      </c>
      <c r="AY52" s="37">
        <f>AVERAGE(Table2785[[#This Row],[PERSONAL FREEDOM]:[ECONOMIC FREEDOM]])</f>
        <v>5.8859088194444453</v>
      </c>
      <c r="AZ52" s="49">
        <f>RANK(BA52,$BA$2:$BA$154)</f>
        <v>130</v>
      </c>
      <c r="BA52" s="20">
        <f>ROUND(AY52, 2)</f>
        <v>5.89</v>
      </c>
      <c r="BB52" s="35">
        <f>Table2785[[#This Row],[1 Rule of Law]]</f>
        <v>4.5517149999999997</v>
      </c>
      <c r="BC52" s="35">
        <f>Table2785[[#This Row],[2 Security &amp; Safety]]</f>
        <v>7.3422222222222224</v>
      </c>
      <c r="BD52" s="35">
        <f>AVERAGE(AQ52,U52,AI52,AV52,X52)</f>
        <v>6.1966666666666672</v>
      </c>
    </row>
    <row r="53" spans="1:56" ht="15" customHeight="1" x14ac:dyDescent="0.2">
      <c r="A53" s="32" t="s">
        <v>169</v>
      </c>
      <c r="B53" s="33" t="s">
        <v>49</v>
      </c>
      <c r="C53" s="33" t="s">
        <v>49</v>
      </c>
      <c r="D53" s="33" t="s">
        <v>49</v>
      </c>
      <c r="E53" s="33">
        <v>4.4178009999999999</v>
      </c>
      <c r="F53" s="33">
        <v>5.9200000000000008</v>
      </c>
      <c r="G53" s="33">
        <v>10</v>
      </c>
      <c r="H53" s="33">
        <v>10</v>
      </c>
      <c r="I53" s="33">
        <v>7.5</v>
      </c>
      <c r="J53" s="33">
        <v>10</v>
      </c>
      <c r="K53" s="33">
        <v>10</v>
      </c>
      <c r="L53" s="33">
        <f>AVERAGE(Table2785[[#This Row],[2Bi Disappearance]:[2Bv Terrorism Injured ]])</f>
        <v>9.5</v>
      </c>
      <c r="M53" s="33">
        <v>2.1999999999999997</v>
      </c>
      <c r="N53" s="33">
        <v>10</v>
      </c>
      <c r="O53" s="34">
        <v>0</v>
      </c>
      <c r="P53" s="34">
        <f>AVERAGE(Table2785[[#This Row],[2Ci Female Genital Mutilation]:[2Ciii Equal Inheritance Rights]])</f>
        <v>4.0666666666666664</v>
      </c>
      <c r="Q53" s="33">
        <f>AVERAGE(F53,L53,P53)</f>
        <v>6.4955555555555557</v>
      </c>
      <c r="R53" s="33">
        <v>10</v>
      </c>
      <c r="S53" s="33">
        <v>5</v>
      </c>
      <c r="T53" s="33">
        <v>10</v>
      </c>
      <c r="U53" s="33">
        <f>AVERAGE(R53:T53)</f>
        <v>8.3333333333333339</v>
      </c>
      <c r="V53" s="33" t="s">
        <v>49</v>
      </c>
      <c r="W53" s="33" t="s">
        <v>49</v>
      </c>
      <c r="X53" s="33" t="s">
        <v>49</v>
      </c>
      <c r="Y53" s="33" t="s">
        <v>49</v>
      </c>
      <c r="Z53" s="33" t="s">
        <v>49</v>
      </c>
      <c r="AA53" s="33" t="s">
        <v>49</v>
      </c>
      <c r="AB53" s="33" t="s">
        <v>49</v>
      </c>
      <c r="AC53" s="33" t="s">
        <v>49</v>
      </c>
      <c r="AD53" s="33" t="s">
        <v>49</v>
      </c>
      <c r="AE53" s="33" t="s">
        <v>49</v>
      </c>
      <c r="AF53" s="33" t="s">
        <v>49</v>
      </c>
      <c r="AG53" s="33" t="s">
        <v>49</v>
      </c>
      <c r="AH53" s="33" t="s">
        <v>49</v>
      </c>
      <c r="AI53" s="33" t="s">
        <v>49</v>
      </c>
      <c r="AJ53" s="33">
        <v>10</v>
      </c>
      <c r="AK53" s="34">
        <v>0.66666666666666663</v>
      </c>
      <c r="AL53" s="34">
        <v>1.25</v>
      </c>
      <c r="AM53" s="34" t="s">
        <v>49</v>
      </c>
      <c r="AN53" s="34" t="s">
        <v>49</v>
      </c>
      <c r="AO53" s="34" t="s">
        <v>49</v>
      </c>
      <c r="AP53" s="34" t="s">
        <v>49</v>
      </c>
      <c r="AQ53" s="33">
        <f>AVERAGE(AJ53:AL53,AO53:AP53)</f>
        <v>3.9722222222222219</v>
      </c>
      <c r="AR53" s="33">
        <v>10</v>
      </c>
      <c r="AS53" s="33">
        <v>0</v>
      </c>
      <c r="AT53" s="33">
        <v>0</v>
      </c>
      <c r="AU53" s="33">
        <f>IFERROR(AVERAGE(AS53:AT53),"-")</f>
        <v>0</v>
      </c>
      <c r="AV53" s="33">
        <f>AVERAGE(AR53,AU53)</f>
        <v>5</v>
      </c>
      <c r="AW53" s="35">
        <f>AVERAGE(Table2785[[#This Row],[RULE OF LAW]],Table2785[[#This Row],[SECURITY &amp; SAFETY]],Table2785[[#This Row],[PERSONAL FREEDOM (minus S&amp;S and RoL)]],Table2785[[#This Row],[PERSONAL FREEDOM (minus S&amp;S and RoL)]])</f>
        <v>5.6125983981481484</v>
      </c>
      <c r="AX53" s="36">
        <v>6.96</v>
      </c>
      <c r="AY53" s="37">
        <f>AVERAGE(Table2785[[#This Row],[PERSONAL FREEDOM]:[ECONOMIC FREEDOM]])</f>
        <v>6.2862991990740742</v>
      </c>
      <c r="AZ53" s="49">
        <f>RANK(BA53,$BA$2:$BA$154)</f>
        <v>113</v>
      </c>
      <c r="BA53" s="20">
        <f>ROUND(AY53, 2)</f>
        <v>6.29</v>
      </c>
      <c r="BB53" s="35">
        <f>Table2785[[#This Row],[1 Rule of Law]]</f>
        <v>4.4178009999999999</v>
      </c>
      <c r="BC53" s="35">
        <f>Table2785[[#This Row],[2 Security &amp; Safety]]</f>
        <v>6.4955555555555557</v>
      </c>
      <c r="BD53" s="35">
        <f>AVERAGE(AQ53,U53,AI53,AV53,X53)</f>
        <v>5.768518518518519</v>
      </c>
    </row>
    <row r="54" spans="1:56" ht="15" customHeight="1" x14ac:dyDescent="0.2">
      <c r="A54" s="32" t="s">
        <v>91</v>
      </c>
      <c r="B54" s="33">
        <v>4.9000000000000004</v>
      </c>
      <c r="C54" s="33">
        <v>6</v>
      </c>
      <c r="D54" s="33">
        <v>5.0999999999999996</v>
      </c>
      <c r="E54" s="33">
        <v>5.3301587301587308</v>
      </c>
      <c r="F54" s="33">
        <v>8.2799999999999994</v>
      </c>
      <c r="G54" s="33">
        <v>10</v>
      </c>
      <c r="H54" s="33">
        <v>10</v>
      </c>
      <c r="I54" s="33">
        <v>2.5</v>
      </c>
      <c r="J54" s="33">
        <v>9.9959294909184848</v>
      </c>
      <c r="K54" s="33">
        <v>9.9951153891021818</v>
      </c>
      <c r="L54" s="33">
        <f>AVERAGE(Table2785[[#This Row],[2Bi Disappearance]:[2Bv Terrorism Injured ]])</f>
        <v>8.4982089760041326</v>
      </c>
      <c r="M54" s="33">
        <v>10</v>
      </c>
      <c r="N54" s="33">
        <v>7.5</v>
      </c>
      <c r="O54" s="34">
        <v>5</v>
      </c>
      <c r="P54" s="34">
        <f>AVERAGE(Table2785[[#This Row],[2Ci Female Genital Mutilation]:[2Ciii Equal Inheritance Rights]])</f>
        <v>7.5</v>
      </c>
      <c r="Q54" s="33">
        <f>AVERAGE(F54,L54,P54)</f>
        <v>8.0927363253347107</v>
      </c>
      <c r="R54" s="33">
        <v>5</v>
      </c>
      <c r="S54" s="33">
        <v>10</v>
      </c>
      <c r="T54" s="33">
        <v>5</v>
      </c>
      <c r="U54" s="33">
        <f>AVERAGE(R54:T54)</f>
        <v>6.666666666666667</v>
      </c>
      <c r="V54" s="33">
        <v>7.5</v>
      </c>
      <c r="W54" s="33">
        <v>10</v>
      </c>
      <c r="X54" s="33">
        <f>AVERAGE(Table2785[[#This Row],[4A Freedom to establish religious organizations]:[4B Autonomy of religious organizations]])</f>
        <v>8.75</v>
      </c>
      <c r="Y54" s="33">
        <v>10</v>
      </c>
      <c r="Z54" s="33">
        <v>7.5</v>
      </c>
      <c r="AA54" s="33">
        <v>7.5</v>
      </c>
      <c r="AB54" s="33">
        <v>7.5</v>
      </c>
      <c r="AC54" s="33">
        <v>10</v>
      </c>
      <c r="AD54" s="33">
        <f>AVERAGE(Table2785[[#This Row],[5Ci Political parties]:[5Ciii Educational, sporting and cultural organizations]])</f>
        <v>8.3333333333333339</v>
      </c>
      <c r="AE54" s="33">
        <v>5</v>
      </c>
      <c r="AF54" s="33">
        <v>7.5</v>
      </c>
      <c r="AG54" s="33">
        <v>10</v>
      </c>
      <c r="AH54" s="33">
        <f>AVERAGE(Table2785[[#This Row],[5Di Political parties]:[5Diii Educational, sporting and cultural organizations5]])</f>
        <v>7.5</v>
      </c>
      <c r="AI54" s="33">
        <f>AVERAGE(Y54,Z54,AD54,AH54)</f>
        <v>8.3333333333333339</v>
      </c>
      <c r="AJ54" s="33">
        <v>10</v>
      </c>
      <c r="AK54" s="34">
        <v>6</v>
      </c>
      <c r="AL54" s="34">
        <v>5</v>
      </c>
      <c r="AM54" s="34">
        <v>10</v>
      </c>
      <c r="AN54" s="34">
        <v>7.5</v>
      </c>
      <c r="AO54" s="34">
        <f>AVERAGE(Table2785[[#This Row],[6Di Access to foreign television (cable/ satellite)]:[6Dii Access to foreign newspapers]])</f>
        <v>8.75</v>
      </c>
      <c r="AP54" s="34">
        <v>10</v>
      </c>
      <c r="AQ54" s="33">
        <f>AVERAGE(AJ54:AL54,AO54:AP54)</f>
        <v>7.95</v>
      </c>
      <c r="AR54" s="33">
        <v>5</v>
      </c>
      <c r="AS54" s="33">
        <v>10</v>
      </c>
      <c r="AT54" s="33">
        <v>10</v>
      </c>
      <c r="AU54" s="33">
        <f>IFERROR(AVERAGE(AS54:AT54),"-")</f>
        <v>10</v>
      </c>
      <c r="AV54" s="33">
        <f>AVERAGE(AR54,AU54)</f>
        <v>7.5</v>
      </c>
      <c r="AW54" s="35">
        <f>AVERAGE(Table2785[[#This Row],[RULE OF LAW]],Table2785[[#This Row],[SECURITY &amp; SAFETY]],Table2785[[#This Row],[PERSONAL FREEDOM (minus S&amp;S and RoL)]],Table2785[[#This Row],[PERSONAL FREEDOM (minus S&amp;S and RoL)]])</f>
        <v>7.2757237638733603</v>
      </c>
      <c r="AX54" s="36">
        <v>7.78</v>
      </c>
      <c r="AY54" s="37">
        <f>AVERAGE(Table2785[[#This Row],[PERSONAL FREEDOM]:[ECONOMIC FREEDOM]])</f>
        <v>7.5278618819366798</v>
      </c>
      <c r="AZ54" s="49">
        <f>RANK(BA54,$BA$2:$BA$154)</f>
        <v>49</v>
      </c>
      <c r="BA54" s="20">
        <f>ROUND(AY54, 2)</f>
        <v>7.53</v>
      </c>
      <c r="BB54" s="35">
        <f>Table2785[[#This Row],[1 Rule of Law]]</f>
        <v>5.3301587301587308</v>
      </c>
      <c r="BC54" s="35">
        <f>Table2785[[#This Row],[2 Security &amp; Safety]]</f>
        <v>8.0927363253347107</v>
      </c>
      <c r="BD54" s="35">
        <f>AVERAGE(AQ54,U54,AI54,AV54,X54)</f>
        <v>7.8400000000000007</v>
      </c>
    </row>
    <row r="55" spans="1:56" ht="15" customHeight="1" x14ac:dyDescent="0.2">
      <c r="A55" s="32" t="s">
        <v>62</v>
      </c>
      <c r="B55" s="33">
        <v>8.1999999999999993</v>
      </c>
      <c r="C55" s="33">
        <v>8.1999999999999993</v>
      </c>
      <c r="D55" s="33">
        <v>7.1</v>
      </c>
      <c r="E55" s="33">
        <v>7.8380952380952387</v>
      </c>
      <c r="F55" s="33">
        <v>9.68</v>
      </c>
      <c r="G55" s="33">
        <v>10</v>
      </c>
      <c r="H55" s="33">
        <v>10</v>
      </c>
      <c r="I55" s="33">
        <v>10</v>
      </c>
      <c r="J55" s="33">
        <v>10</v>
      </c>
      <c r="K55" s="33">
        <v>10</v>
      </c>
      <c r="L55" s="33">
        <f>AVERAGE(Table2785[[#This Row],[2Bi Disappearance]:[2Bv Terrorism Injured ]])</f>
        <v>10</v>
      </c>
      <c r="M55" s="33">
        <v>9.5</v>
      </c>
      <c r="N55" s="33">
        <v>10</v>
      </c>
      <c r="O55" s="34">
        <v>10</v>
      </c>
      <c r="P55" s="34">
        <f>AVERAGE(Table2785[[#This Row],[2Ci Female Genital Mutilation]:[2Ciii Equal Inheritance Rights]])</f>
        <v>9.8333333333333339</v>
      </c>
      <c r="Q55" s="33">
        <f>AVERAGE(F55,L55,P55)</f>
        <v>9.8377777777777791</v>
      </c>
      <c r="R55" s="33">
        <v>10</v>
      </c>
      <c r="S55" s="33">
        <v>10</v>
      </c>
      <c r="T55" s="33">
        <v>10</v>
      </c>
      <c r="U55" s="33">
        <f>AVERAGE(R55:T55)</f>
        <v>10</v>
      </c>
      <c r="V55" s="33">
        <v>10</v>
      </c>
      <c r="W55" s="33">
        <v>10</v>
      </c>
      <c r="X55" s="33">
        <f>AVERAGE(Table2785[[#This Row],[4A Freedom to establish religious organizations]:[4B Autonomy of religious organizations]])</f>
        <v>10</v>
      </c>
      <c r="Y55" s="33">
        <v>10</v>
      </c>
      <c r="Z55" s="33">
        <v>10</v>
      </c>
      <c r="AA55" s="33">
        <v>10</v>
      </c>
      <c r="AB55" s="33">
        <v>10</v>
      </c>
      <c r="AC55" s="33">
        <v>10</v>
      </c>
      <c r="AD55" s="33">
        <f>AVERAGE(Table2785[[#This Row],[5Ci Political parties]:[5Ciii Educational, sporting and cultural organizations]])</f>
        <v>10</v>
      </c>
      <c r="AE55" s="33">
        <v>10</v>
      </c>
      <c r="AF55" s="33">
        <v>10</v>
      </c>
      <c r="AG55" s="33">
        <v>10</v>
      </c>
      <c r="AH55" s="33">
        <f>AVERAGE(Table2785[[#This Row],[5Di Political parties]:[5Diii Educational, sporting and cultural organizations5]])</f>
        <v>10</v>
      </c>
      <c r="AI55" s="33">
        <f>AVERAGE(Y55,Z55,AD55,AH55)</f>
        <v>10</v>
      </c>
      <c r="AJ55" s="33">
        <v>10</v>
      </c>
      <c r="AK55" s="34">
        <v>8</v>
      </c>
      <c r="AL55" s="34">
        <v>8.25</v>
      </c>
      <c r="AM55" s="34">
        <v>10</v>
      </c>
      <c r="AN55" s="34">
        <v>10</v>
      </c>
      <c r="AO55" s="34">
        <f>AVERAGE(Table2785[[#This Row],[6Di Access to foreign television (cable/ satellite)]:[6Dii Access to foreign newspapers]])</f>
        <v>10</v>
      </c>
      <c r="AP55" s="34">
        <v>10</v>
      </c>
      <c r="AQ55" s="33">
        <f>AVERAGE(AJ55:AL55,AO55:AP55)</f>
        <v>9.25</v>
      </c>
      <c r="AR55" s="33">
        <v>10</v>
      </c>
      <c r="AS55" s="33">
        <v>10</v>
      </c>
      <c r="AT55" s="33">
        <v>10</v>
      </c>
      <c r="AU55" s="33">
        <f>IFERROR(AVERAGE(AS55:AT55),"-")</f>
        <v>10</v>
      </c>
      <c r="AV55" s="33">
        <f>AVERAGE(AR55,AU55)</f>
        <v>10</v>
      </c>
      <c r="AW55" s="35">
        <f>AVERAGE(Table2785[[#This Row],[RULE OF LAW]],Table2785[[#This Row],[SECURITY &amp; SAFETY]],Table2785[[#This Row],[PERSONAL FREEDOM (minus S&amp;S and RoL)]],Table2785[[#This Row],[PERSONAL FREEDOM (minus S&amp;S and RoL)]])</f>
        <v>9.3439682539682547</v>
      </c>
      <c r="AX55" s="36">
        <v>7.54</v>
      </c>
      <c r="AY55" s="37">
        <f>AVERAGE(Table2785[[#This Row],[PERSONAL FREEDOM]:[ECONOMIC FREEDOM]])</f>
        <v>8.4419841269841278</v>
      </c>
      <c r="AZ55" s="49">
        <f>RANK(BA55,$BA$2:$BA$154)</f>
        <v>13</v>
      </c>
      <c r="BA55" s="20">
        <f>ROUND(AY55, 2)</f>
        <v>8.44</v>
      </c>
      <c r="BB55" s="35">
        <f>Table2785[[#This Row],[1 Rule of Law]]</f>
        <v>7.8380952380952387</v>
      </c>
      <c r="BC55" s="35">
        <f>Table2785[[#This Row],[2 Security &amp; Safety]]</f>
        <v>9.8377777777777791</v>
      </c>
      <c r="BD55" s="35">
        <f>AVERAGE(AQ55,U55,AI55,AV55,X55)</f>
        <v>9.85</v>
      </c>
    </row>
    <row r="56" spans="1:56" ht="15" customHeight="1" x14ac:dyDescent="0.2">
      <c r="A56" s="32" t="s">
        <v>117</v>
      </c>
      <c r="B56" s="33">
        <v>5.8999999999999995</v>
      </c>
      <c r="C56" s="33">
        <v>5.8999999999999995</v>
      </c>
      <c r="D56" s="33">
        <v>4.4000000000000004</v>
      </c>
      <c r="E56" s="33">
        <v>5.3698412698412685</v>
      </c>
      <c r="F56" s="33">
        <v>7.5599999999999987</v>
      </c>
      <c r="G56" s="33">
        <v>10</v>
      </c>
      <c r="H56" s="33">
        <v>10</v>
      </c>
      <c r="I56" s="33">
        <v>7.5</v>
      </c>
      <c r="J56" s="33">
        <v>10</v>
      </c>
      <c r="K56" s="33">
        <v>10</v>
      </c>
      <c r="L56" s="33">
        <f>AVERAGE(Table2785[[#This Row],[2Bi Disappearance]:[2Bv Terrorism Injured ]])</f>
        <v>9.5</v>
      </c>
      <c r="M56" s="33">
        <v>9.6</v>
      </c>
      <c r="N56" s="33">
        <v>10</v>
      </c>
      <c r="O56" s="34">
        <v>5</v>
      </c>
      <c r="P56" s="34">
        <f>AVERAGE(Table2785[[#This Row],[2Ci Female Genital Mutilation]:[2Ciii Equal Inheritance Rights]])</f>
        <v>8.2000000000000011</v>
      </c>
      <c r="Q56" s="33">
        <f>AVERAGE(F56,L56,P56)</f>
        <v>8.42</v>
      </c>
      <c r="R56" s="33">
        <v>10</v>
      </c>
      <c r="S56" s="33">
        <v>10</v>
      </c>
      <c r="T56" s="33">
        <v>10</v>
      </c>
      <c r="U56" s="33">
        <f>AVERAGE(R56:T56)</f>
        <v>10</v>
      </c>
      <c r="V56" s="33">
        <v>7.5</v>
      </c>
      <c r="W56" s="33">
        <v>10</v>
      </c>
      <c r="X56" s="33">
        <f>AVERAGE(Table2785[[#This Row],[4A Freedom to establish religious organizations]:[4B Autonomy of religious organizations]])</f>
        <v>8.75</v>
      </c>
      <c r="Y56" s="33">
        <v>10</v>
      </c>
      <c r="Z56" s="33">
        <v>7.5</v>
      </c>
      <c r="AA56" s="33">
        <v>7.5</v>
      </c>
      <c r="AB56" s="33">
        <v>10</v>
      </c>
      <c r="AC56" s="33">
        <v>10</v>
      </c>
      <c r="AD56" s="33">
        <f>AVERAGE(Table2785[[#This Row],[5Ci Political parties]:[5Ciii Educational, sporting and cultural organizations]])</f>
        <v>9.1666666666666661</v>
      </c>
      <c r="AE56" s="33">
        <v>7.5</v>
      </c>
      <c r="AF56" s="33">
        <v>7.5</v>
      </c>
      <c r="AG56" s="33">
        <v>7.5</v>
      </c>
      <c r="AH56" s="33">
        <f>AVERAGE(Table2785[[#This Row],[5Di Political parties]:[5Diii Educational, sporting and cultural organizations5]])</f>
        <v>7.5</v>
      </c>
      <c r="AI56" s="33">
        <f>AVERAGE(Y56,Z56,AD56,AH56)</f>
        <v>8.5416666666666661</v>
      </c>
      <c r="AJ56" s="33">
        <v>10</v>
      </c>
      <c r="AK56" s="34">
        <v>7.333333333333333</v>
      </c>
      <c r="AL56" s="34">
        <v>7.5</v>
      </c>
      <c r="AM56" s="34">
        <v>10</v>
      </c>
      <c r="AN56" s="34">
        <v>10</v>
      </c>
      <c r="AO56" s="34">
        <f>AVERAGE(Table2785[[#This Row],[6Di Access to foreign television (cable/ satellite)]:[6Dii Access to foreign newspapers]])</f>
        <v>10</v>
      </c>
      <c r="AP56" s="34">
        <v>10</v>
      </c>
      <c r="AQ56" s="33">
        <f>AVERAGE(AJ56:AL56,AO56:AP56)</f>
        <v>8.966666666666665</v>
      </c>
      <c r="AR56" s="33">
        <v>5</v>
      </c>
      <c r="AS56" s="33">
        <v>0</v>
      </c>
      <c r="AT56" s="33">
        <v>10</v>
      </c>
      <c r="AU56" s="33">
        <f>IFERROR(AVERAGE(AS56:AT56),"-")</f>
        <v>5</v>
      </c>
      <c r="AV56" s="33">
        <f>AVERAGE(AR56,AU56)</f>
        <v>5</v>
      </c>
      <c r="AW56" s="35">
        <f>AVERAGE(Table2785[[#This Row],[RULE OF LAW]],Table2785[[#This Row],[SECURITY &amp; SAFETY]],Table2785[[#This Row],[PERSONAL FREEDOM (minus S&amp;S and RoL)]],Table2785[[#This Row],[PERSONAL FREEDOM (minus S&amp;S and RoL)]])</f>
        <v>7.5732936507936497</v>
      </c>
      <c r="AX56" s="36">
        <v>6.11</v>
      </c>
      <c r="AY56" s="37">
        <f>AVERAGE(Table2785[[#This Row],[PERSONAL FREEDOM]:[ECONOMIC FREEDOM]])</f>
        <v>6.8416468253968254</v>
      </c>
      <c r="AZ56" s="49">
        <f>RANK(BA56,$BA$2:$BA$154)</f>
        <v>79</v>
      </c>
      <c r="BA56" s="20">
        <f>ROUND(AY56, 2)</f>
        <v>6.84</v>
      </c>
      <c r="BB56" s="35">
        <f>Table2785[[#This Row],[1 Rule of Law]]</f>
        <v>5.3698412698412685</v>
      </c>
      <c r="BC56" s="35">
        <f>Table2785[[#This Row],[2 Security &amp; Safety]]</f>
        <v>8.42</v>
      </c>
      <c r="BD56" s="35">
        <f>AVERAGE(AQ56,U56,AI56,AV56,X56)</f>
        <v>8.2516666666666669</v>
      </c>
    </row>
    <row r="57" spans="1:56" ht="15" customHeight="1" x14ac:dyDescent="0.2">
      <c r="A57" s="32" t="s">
        <v>98</v>
      </c>
      <c r="B57" s="33">
        <v>6.7</v>
      </c>
      <c r="C57" s="33">
        <v>6.1</v>
      </c>
      <c r="D57" s="33">
        <v>4.6000000000000005</v>
      </c>
      <c r="E57" s="33">
        <v>5.7936507936507926</v>
      </c>
      <c r="F57" s="33">
        <v>9.32</v>
      </c>
      <c r="G57" s="33">
        <v>10</v>
      </c>
      <c r="H57" s="33">
        <v>10</v>
      </c>
      <c r="I57" s="33">
        <v>7.5</v>
      </c>
      <c r="J57" s="33">
        <v>10</v>
      </c>
      <c r="K57" s="33">
        <v>4.3118796393731689</v>
      </c>
      <c r="L57" s="33">
        <f>AVERAGE(Table2785[[#This Row],[2Bi Disappearance]:[2Bv Terrorism Injured ]])</f>
        <v>8.3623759278746341</v>
      </c>
      <c r="M57" s="33">
        <v>10</v>
      </c>
      <c r="N57" s="33">
        <v>10</v>
      </c>
      <c r="O57" s="34">
        <v>10</v>
      </c>
      <c r="P57" s="34">
        <f>AVERAGE(Table2785[[#This Row],[2Ci Female Genital Mutilation]:[2Ciii Equal Inheritance Rights]])</f>
        <v>10</v>
      </c>
      <c r="Q57" s="33">
        <f>AVERAGE(F57,L57,P57)</f>
        <v>9.2274586426248781</v>
      </c>
      <c r="R57" s="33">
        <v>10</v>
      </c>
      <c r="S57" s="33">
        <v>10</v>
      </c>
      <c r="T57" s="33">
        <v>10</v>
      </c>
      <c r="U57" s="33">
        <f>AVERAGE(R57:T57)</f>
        <v>10</v>
      </c>
      <c r="V57" s="33">
        <v>7.5</v>
      </c>
      <c r="W57" s="33">
        <v>10</v>
      </c>
      <c r="X57" s="33">
        <f>AVERAGE(Table2785[[#This Row],[4A Freedom to establish religious organizations]:[4B Autonomy of religious organizations]])</f>
        <v>8.75</v>
      </c>
      <c r="Y57" s="33">
        <v>10</v>
      </c>
      <c r="Z57" s="33">
        <v>10</v>
      </c>
      <c r="AA57" s="33">
        <v>10</v>
      </c>
      <c r="AB57" s="33">
        <v>10</v>
      </c>
      <c r="AC57" s="33">
        <v>10</v>
      </c>
      <c r="AD57" s="33">
        <f>AVERAGE(Table2785[[#This Row],[5Ci Political parties]:[5Ciii Educational, sporting and cultural organizations]])</f>
        <v>10</v>
      </c>
      <c r="AE57" s="33">
        <v>10</v>
      </c>
      <c r="AF57" s="33">
        <v>10</v>
      </c>
      <c r="AG57" s="33">
        <v>10</v>
      </c>
      <c r="AH57" s="33">
        <f>AVERAGE(Table2785[[#This Row],[5Di Political parties]:[5Diii Educational, sporting and cultural organizations5]])</f>
        <v>10</v>
      </c>
      <c r="AI57" s="33">
        <f>AVERAGE(Y57,Z57,AD57,AH57)</f>
        <v>10</v>
      </c>
      <c r="AJ57" s="33">
        <v>10</v>
      </c>
      <c r="AK57" s="34">
        <v>6</v>
      </c>
      <c r="AL57" s="34">
        <v>5.25</v>
      </c>
      <c r="AM57" s="34">
        <v>10</v>
      </c>
      <c r="AN57" s="34">
        <v>10</v>
      </c>
      <c r="AO57" s="34">
        <f>AVERAGE(Table2785[[#This Row],[6Di Access to foreign television (cable/ satellite)]:[6Dii Access to foreign newspapers]])</f>
        <v>10</v>
      </c>
      <c r="AP57" s="34">
        <v>10</v>
      </c>
      <c r="AQ57" s="33">
        <f>AVERAGE(AJ57:AL57,AO57:AP57)</f>
        <v>8.25</v>
      </c>
      <c r="AR57" s="33">
        <v>10</v>
      </c>
      <c r="AS57" s="33">
        <v>10</v>
      </c>
      <c r="AT57" s="33">
        <v>10</v>
      </c>
      <c r="AU57" s="33">
        <f>IFERROR(AVERAGE(AS57:AT57),"-")</f>
        <v>10</v>
      </c>
      <c r="AV57" s="33">
        <f>AVERAGE(AR57,AU57)</f>
        <v>10</v>
      </c>
      <c r="AW57" s="35">
        <f>AVERAGE(Table2785[[#This Row],[RULE OF LAW]],Table2785[[#This Row],[SECURITY &amp; SAFETY]],Table2785[[#This Row],[PERSONAL FREEDOM (minus S&amp;S and RoL)]],Table2785[[#This Row],[PERSONAL FREEDOM (minus S&amp;S and RoL)]])</f>
        <v>8.4552773590689174</v>
      </c>
      <c r="AX57" s="36">
        <v>6.68</v>
      </c>
      <c r="AY57" s="37">
        <f>AVERAGE(Table2785[[#This Row],[PERSONAL FREEDOM]:[ECONOMIC FREEDOM]])</f>
        <v>7.5676386795344586</v>
      </c>
      <c r="AZ57" s="49">
        <f>RANK(BA57,$BA$2:$BA$154)</f>
        <v>48</v>
      </c>
      <c r="BA57" s="20">
        <f>ROUND(AY57, 2)</f>
        <v>7.57</v>
      </c>
      <c r="BB57" s="35">
        <f>Table2785[[#This Row],[1 Rule of Law]]</f>
        <v>5.7936507936507926</v>
      </c>
      <c r="BC57" s="35">
        <f>Table2785[[#This Row],[2 Security &amp; Safety]]</f>
        <v>9.2274586426248781</v>
      </c>
      <c r="BD57" s="35">
        <f>AVERAGE(AQ57,U57,AI57,AV57,X57)</f>
        <v>9.4</v>
      </c>
    </row>
    <row r="58" spans="1:56" ht="15" customHeight="1" x14ac:dyDescent="0.2">
      <c r="A58" s="32" t="s">
        <v>115</v>
      </c>
      <c r="B58" s="33">
        <v>5.5</v>
      </c>
      <c r="C58" s="33">
        <v>3.5999999999999996</v>
      </c>
      <c r="D58" s="33">
        <v>3</v>
      </c>
      <c r="E58" s="33">
        <v>4.0730158730158728</v>
      </c>
      <c r="F58" s="33">
        <v>0</v>
      </c>
      <c r="G58" s="33">
        <v>10</v>
      </c>
      <c r="H58" s="33">
        <v>10</v>
      </c>
      <c r="I58" s="33">
        <v>5</v>
      </c>
      <c r="J58" s="33">
        <v>9.9417823095592368</v>
      </c>
      <c r="K58" s="33">
        <v>9.9825346928677714</v>
      </c>
      <c r="L58" s="33">
        <f>AVERAGE(Table2785[[#This Row],[2Bi Disappearance]:[2Bv Terrorism Injured ]])</f>
        <v>8.984863400485402</v>
      </c>
      <c r="M58" s="33">
        <v>10</v>
      </c>
      <c r="N58" s="33">
        <v>10</v>
      </c>
      <c r="O58" s="34">
        <v>10</v>
      </c>
      <c r="P58" s="34">
        <f>AVERAGE(Table2785[[#This Row],[2Ci Female Genital Mutilation]:[2Ciii Equal Inheritance Rights]])</f>
        <v>10</v>
      </c>
      <c r="Q58" s="33">
        <f>AVERAGE(F58,L58,P58)</f>
        <v>6.3282878001618004</v>
      </c>
      <c r="R58" s="33">
        <v>10</v>
      </c>
      <c r="S58" s="33">
        <v>10</v>
      </c>
      <c r="T58" s="33">
        <v>10</v>
      </c>
      <c r="U58" s="33">
        <f>AVERAGE(R58:T58)</f>
        <v>10</v>
      </c>
      <c r="V58" s="33">
        <v>7.5</v>
      </c>
      <c r="W58" s="33">
        <v>7.5</v>
      </c>
      <c r="X58" s="33">
        <f>AVERAGE(Table2785[[#This Row],[4A Freedom to establish religious organizations]:[4B Autonomy of religious organizations]])</f>
        <v>7.5</v>
      </c>
      <c r="Y58" s="33">
        <v>7.5</v>
      </c>
      <c r="Z58" s="33">
        <v>7.5</v>
      </c>
      <c r="AA58" s="33">
        <v>7.5</v>
      </c>
      <c r="AB58" s="33">
        <v>7.5</v>
      </c>
      <c r="AC58" s="33">
        <v>7.5</v>
      </c>
      <c r="AD58" s="33">
        <f>AVERAGE(Table2785[[#This Row],[5Ci Political parties]:[5Ciii Educational, sporting and cultural organizations]])</f>
        <v>7.5</v>
      </c>
      <c r="AE58" s="33">
        <v>7.5</v>
      </c>
      <c r="AF58" s="33">
        <v>7.5</v>
      </c>
      <c r="AG58" s="33">
        <v>7.5</v>
      </c>
      <c r="AH58" s="33">
        <f>AVERAGE(Table2785[[#This Row],[5Di Political parties]:[5Diii Educational, sporting and cultural organizations5]])</f>
        <v>7.5</v>
      </c>
      <c r="AI58" s="33">
        <f>AVERAGE(Y58,Z58,AD58,AH58)</f>
        <v>7.5</v>
      </c>
      <c r="AJ58" s="33">
        <v>10</v>
      </c>
      <c r="AK58" s="34">
        <v>4.666666666666667</v>
      </c>
      <c r="AL58" s="34">
        <v>3.75</v>
      </c>
      <c r="AM58" s="34">
        <v>7.5</v>
      </c>
      <c r="AN58" s="34">
        <v>7.5</v>
      </c>
      <c r="AO58" s="34">
        <f>AVERAGE(Table2785[[#This Row],[6Di Access to foreign television (cable/ satellite)]:[6Dii Access to foreign newspapers]])</f>
        <v>7.5</v>
      </c>
      <c r="AP58" s="34">
        <v>7.5</v>
      </c>
      <c r="AQ58" s="33">
        <f>AVERAGE(AJ58:AL58,AO58:AP58)</f>
        <v>6.6833333333333345</v>
      </c>
      <c r="AR58" s="33">
        <v>0</v>
      </c>
      <c r="AS58" s="33" t="s">
        <v>49</v>
      </c>
      <c r="AT58" s="33" t="s">
        <v>49</v>
      </c>
      <c r="AU58" s="33" t="str">
        <f>IFERROR(AVERAGE(AS58:AT58),"-")</f>
        <v>-</v>
      </c>
      <c r="AV58" s="33">
        <f>AVERAGE(AR58,AU58)</f>
        <v>0</v>
      </c>
      <c r="AW58" s="35">
        <f>AVERAGE(Table2785[[#This Row],[RULE OF LAW]],Table2785[[#This Row],[SECURITY &amp; SAFETY]],Table2785[[#This Row],[PERSONAL FREEDOM (minus S&amp;S and RoL)]],Table2785[[#This Row],[PERSONAL FREEDOM (minus S&amp;S and RoL)]])</f>
        <v>5.7686592516277511</v>
      </c>
      <c r="AX58" s="36">
        <v>7.29</v>
      </c>
      <c r="AY58" s="37">
        <f>AVERAGE(Table2785[[#This Row],[PERSONAL FREEDOM]:[ECONOMIC FREEDOM]])</f>
        <v>6.529329625813876</v>
      </c>
      <c r="AZ58" s="49">
        <f>RANK(BA58,$BA$2:$BA$154)</f>
        <v>99</v>
      </c>
      <c r="BA58" s="20">
        <f>ROUND(AY58, 2)</f>
        <v>6.53</v>
      </c>
      <c r="BB58" s="35">
        <f>Table2785[[#This Row],[1 Rule of Law]]</f>
        <v>4.0730158730158728</v>
      </c>
      <c r="BC58" s="35">
        <f>Table2785[[#This Row],[2 Security &amp; Safety]]</f>
        <v>6.3282878001618004</v>
      </c>
      <c r="BD58" s="35">
        <f>AVERAGE(AQ58,U58,AI58,AV58,X58)</f>
        <v>6.3366666666666669</v>
      </c>
    </row>
    <row r="59" spans="1:56" ht="15" customHeight="1" x14ac:dyDescent="0.2">
      <c r="A59" s="32" t="s">
        <v>172</v>
      </c>
      <c r="B59" s="33" t="s">
        <v>49</v>
      </c>
      <c r="C59" s="33" t="s">
        <v>49</v>
      </c>
      <c r="D59" s="33" t="s">
        <v>49</v>
      </c>
      <c r="E59" s="33">
        <v>2.9596260000000001</v>
      </c>
      <c r="F59" s="33">
        <v>6.6400000000000006</v>
      </c>
      <c r="G59" s="33">
        <v>10</v>
      </c>
      <c r="H59" s="33">
        <v>10</v>
      </c>
      <c r="I59" s="33">
        <v>2.5</v>
      </c>
      <c r="J59" s="33">
        <v>9.5809073105271487</v>
      </c>
      <c r="K59" s="33">
        <v>10</v>
      </c>
      <c r="L59" s="33">
        <f>AVERAGE(Table2785[[#This Row],[2Bi Disappearance]:[2Bv Terrorism Injured ]])</f>
        <v>8.4161814621054312</v>
      </c>
      <c r="M59" s="33">
        <v>5.5</v>
      </c>
      <c r="N59" s="33">
        <v>10</v>
      </c>
      <c r="O59" s="34">
        <v>2.5</v>
      </c>
      <c r="P59" s="34">
        <f>AVERAGE(Table2785[[#This Row],[2Ci Female Genital Mutilation]:[2Ciii Equal Inheritance Rights]])</f>
        <v>6</v>
      </c>
      <c r="Q59" s="33">
        <f>AVERAGE(F59,L59,P59)</f>
        <v>7.0187271540351439</v>
      </c>
      <c r="R59" s="33">
        <v>10</v>
      </c>
      <c r="S59" s="33">
        <v>10</v>
      </c>
      <c r="T59" s="33">
        <v>10</v>
      </c>
      <c r="U59" s="33">
        <f>AVERAGE(R59:T59)</f>
        <v>10</v>
      </c>
      <c r="V59" s="33" t="s">
        <v>49</v>
      </c>
      <c r="W59" s="33" t="s">
        <v>49</v>
      </c>
      <c r="X59" s="33" t="s">
        <v>49</v>
      </c>
      <c r="Y59" s="33" t="s">
        <v>49</v>
      </c>
      <c r="Z59" s="33" t="s">
        <v>49</v>
      </c>
      <c r="AA59" s="33" t="s">
        <v>49</v>
      </c>
      <c r="AB59" s="33" t="s">
        <v>49</v>
      </c>
      <c r="AC59" s="33" t="s">
        <v>49</v>
      </c>
      <c r="AD59" s="33" t="s">
        <v>49</v>
      </c>
      <c r="AE59" s="33" t="s">
        <v>49</v>
      </c>
      <c r="AF59" s="33" t="s">
        <v>49</v>
      </c>
      <c r="AG59" s="33" t="s">
        <v>49</v>
      </c>
      <c r="AH59" s="33" t="s">
        <v>49</v>
      </c>
      <c r="AI59" s="33" t="s">
        <v>49</v>
      </c>
      <c r="AJ59" s="33">
        <v>10</v>
      </c>
      <c r="AK59" s="34">
        <v>3.6666666666666665</v>
      </c>
      <c r="AL59" s="34">
        <v>2.75</v>
      </c>
      <c r="AM59" s="34" t="s">
        <v>49</v>
      </c>
      <c r="AN59" s="34" t="s">
        <v>49</v>
      </c>
      <c r="AO59" s="34" t="s">
        <v>49</v>
      </c>
      <c r="AP59" s="34" t="s">
        <v>49</v>
      </c>
      <c r="AQ59" s="33">
        <f>AVERAGE(AJ59:AL59,AO59:AP59)</f>
        <v>5.4722222222222214</v>
      </c>
      <c r="AR59" s="33">
        <v>7.5</v>
      </c>
      <c r="AS59" s="33">
        <v>0</v>
      </c>
      <c r="AT59" s="33">
        <v>0</v>
      </c>
      <c r="AU59" s="33">
        <f>IFERROR(AVERAGE(AS59:AT59),"-")</f>
        <v>0</v>
      </c>
      <c r="AV59" s="33">
        <f>AVERAGE(AR59,AU59)</f>
        <v>3.75</v>
      </c>
      <c r="AW59" s="35">
        <f>AVERAGE(Table2785[[#This Row],[RULE OF LAW]],Table2785[[#This Row],[SECURITY &amp; SAFETY]],Table2785[[#This Row],[PERSONAL FREEDOM (minus S&amp;S and RoL)]],Table2785[[#This Row],[PERSONAL FREEDOM (minus S&amp;S and RoL)]])</f>
        <v>5.6982919922124902</v>
      </c>
      <c r="AX59" s="36">
        <v>6.06</v>
      </c>
      <c r="AY59" s="37">
        <f>AVERAGE(Table2785[[#This Row],[PERSONAL FREEDOM]:[ECONOMIC FREEDOM]])</f>
        <v>5.8791459961062449</v>
      </c>
      <c r="AZ59" s="49">
        <f>RANK(BA59,$BA$2:$BA$154)</f>
        <v>131</v>
      </c>
      <c r="BA59" s="20">
        <f>ROUND(AY59, 2)</f>
        <v>5.88</v>
      </c>
      <c r="BB59" s="35">
        <f>Table2785[[#This Row],[1 Rule of Law]]</f>
        <v>2.9596260000000001</v>
      </c>
      <c r="BC59" s="35">
        <f>Table2785[[#This Row],[2 Security &amp; Safety]]</f>
        <v>7.0187271540351439</v>
      </c>
      <c r="BD59" s="35">
        <f>AVERAGE(AQ59,U59,AI59,AV59,X59)</f>
        <v>6.4074074074074074</v>
      </c>
    </row>
    <row r="60" spans="1:56" ht="15" customHeight="1" x14ac:dyDescent="0.2">
      <c r="A60" s="32" t="s">
        <v>132</v>
      </c>
      <c r="B60" s="33" t="s">
        <v>49</v>
      </c>
      <c r="C60" s="33" t="s">
        <v>49</v>
      </c>
      <c r="D60" s="33" t="s">
        <v>49</v>
      </c>
      <c r="E60" s="33">
        <v>4.4475600000000002</v>
      </c>
      <c r="F60" s="33">
        <v>3.2</v>
      </c>
      <c r="G60" s="33">
        <v>10</v>
      </c>
      <c r="H60" s="33">
        <v>10</v>
      </c>
      <c r="I60" s="33">
        <v>7.5</v>
      </c>
      <c r="J60" s="33">
        <v>10</v>
      </c>
      <c r="K60" s="33">
        <v>10</v>
      </c>
      <c r="L60" s="33">
        <f>AVERAGE(Table2785[[#This Row],[2Bi Disappearance]:[2Bv Terrorism Injured ]])</f>
        <v>9.5</v>
      </c>
      <c r="M60" s="33" t="s">
        <v>49</v>
      </c>
      <c r="N60" s="33">
        <v>10</v>
      </c>
      <c r="O60" s="34">
        <v>10</v>
      </c>
      <c r="P60" s="34">
        <f>AVERAGE(Table2785[[#This Row],[2Ci Female Genital Mutilation]:[2Ciii Equal Inheritance Rights]])</f>
        <v>10</v>
      </c>
      <c r="Q60" s="33">
        <f>AVERAGE(F60,L60,P60)</f>
        <v>7.5666666666666664</v>
      </c>
      <c r="R60" s="33">
        <v>10</v>
      </c>
      <c r="S60" s="33">
        <v>10</v>
      </c>
      <c r="T60" s="33">
        <v>10</v>
      </c>
      <c r="U60" s="33">
        <f>AVERAGE(R60:T60)</f>
        <v>10</v>
      </c>
      <c r="V60" s="33" t="s">
        <v>49</v>
      </c>
      <c r="W60" s="33" t="s">
        <v>49</v>
      </c>
      <c r="X60" s="33" t="s">
        <v>49</v>
      </c>
      <c r="Y60" s="33" t="s">
        <v>49</v>
      </c>
      <c r="Z60" s="33" t="s">
        <v>49</v>
      </c>
      <c r="AA60" s="33" t="s">
        <v>49</v>
      </c>
      <c r="AB60" s="33" t="s">
        <v>49</v>
      </c>
      <c r="AC60" s="33" t="s">
        <v>49</v>
      </c>
      <c r="AD60" s="33" t="s">
        <v>49</v>
      </c>
      <c r="AE60" s="33" t="s">
        <v>49</v>
      </c>
      <c r="AF60" s="33" t="s">
        <v>49</v>
      </c>
      <c r="AG60" s="33" t="s">
        <v>49</v>
      </c>
      <c r="AH60" s="33" t="s">
        <v>49</v>
      </c>
      <c r="AI60" s="33" t="s">
        <v>49</v>
      </c>
      <c r="AJ60" s="33">
        <v>10</v>
      </c>
      <c r="AK60" s="34">
        <v>7</v>
      </c>
      <c r="AL60" s="34">
        <v>6.5</v>
      </c>
      <c r="AM60" s="34" t="s">
        <v>49</v>
      </c>
      <c r="AN60" s="34" t="s">
        <v>49</v>
      </c>
      <c r="AO60" s="34" t="s">
        <v>49</v>
      </c>
      <c r="AP60" s="34" t="s">
        <v>49</v>
      </c>
      <c r="AQ60" s="33">
        <f>AVERAGE(AJ60:AL60,AO60:AP60)</f>
        <v>7.833333333333333</v>
      </c>
      <c r="AR60" s="33" t="s">
        <v>49</v>
      </c>
      <c r="AS60" s="33">
        <v>10</v>
      </c>
      <c r="AT60" s="33">
        <v>10</v>
      </c>
      <c r="AU60" s="33">
        <f>IFERROR(AVERAGE(AS60:AT60),"-")</f>
        <v>10</v>
      </c>
      <c r="AV60" s="33">
        <f>AVERAGE(AR60,AU60)</f>
        <v>10</v>
      </c>
      <c r="AW60" s="35">
        <f>AVERAGE(Table2785[[#This Row],[RULE OF LAW]],Table2785[[#This Row],[SECURITY &amp; SAFETY]],Table2785[[#This Row],[PERSONAL FREEDOM (minus S&amp;S and RoL)]],Table2785[[#This Row],[PERSONAL FREEDOM (minus S&amp;S and RoL)]])</f>
        <v>7.6424455555555557</v>
      </c>
      <c r="AX60" s="36">
        <v>6.43</v>
      </c>
      <c r="AY60" s="37">
        <f>AVERAGE(Table2785[[#This Row],[PERSONAL FREEDOM]:[ECONOMIC FREEDOM]])</f>
        <v>7.0362227777777777</v>
      </c>
      <c r="AZ60" s="49">
        <f>RANK(BA60,$BA$2:$BA$154)</f>
        <v>63</v>
      </c>
      <c r="BA60" s="20">
        <f>ROUND(AY60, 2)</f>
        <v>7.04</v>
      </c>
      <c r="BB60" s="35">
        <f>Table2785[[#This Row],[1 Rule of Law]]</f>
        <v>4.4475600000000002</v>
      </c>
      <c r="BC60" s="35">
        <f>Table2785[[#This Row],[2 Security &amp; Safety]]</f>
        <v>7.5666666666666664</v>
      </c>
      <c r="BD60" s="35">
        <f>AVERAGE(AQ60,U60,AI60,AV60,X60)</f>
        <v>9.2777777777777768</v>
      </c>
    </row>
    <row r="61" spans="1:56" ht="15" customHeight="1" x14ac:dyDescent="0.2">
      <c r="A61" s="32" t="s">
        <v>111</v>
      </c>
      <c r="B61" s="33" t="s">
        <v>49</v>
      </c>
      <c r="C61" s="33" t="s">
        <v>49</v>
      </c>
      <c r="D61" s="33" t="s">
        <v>49</v>
      </c>
      <c r="E61" s="33">
        <v>3.2274540000000003</v>
      </c>
      <c r="F61" s="33">
        <v>5.9200000000000008</v>
      </c>
      <c r="G61" s="33">
        <v>5</v>
      </c>
      <c r="H61" s="33">
        <v>10</v>
      </c>
      <c r="I61" s="33">
        <v>5</v>
      </c>
      <c r="J61" s="33">
        <v>10</v>
      </c>
      <c r="K61" s="33">
        <v>10</v>
      </c>
      <c r="L61" s="33">
        <f>AVERAGE(Table2785[[#This Row],[2Bi Disappearance]:[2Bv Terrorism Injured ]])</f>
        <v>8</v>
      </c>
      <c r="M61" s="33">
        <v>10</v>
      </c>
      <c r="N61" s="33">
        <v>10</v>
      </c>
      <c r="O61" s="34">
        <v>5</v>
      </c>
      <c r="P61" s="34">
        <f>AVERAGE(Table2785[[#This Row],[2Ci Female Genital Mutilation]:[2Ciii Equal Inheritance Rights]])</f>
        <v>8.3333333333333339</v>
      </c>
      <c r="Q61" s="33">
        <f>AVERAGE(F61,L61,P61)</f>
        <v>7.4177777777777791</v>
      </c>
      <c r="R61" s="33">
        <v>10</v>
      </c>
      <c r="S61" s="33">
        <v>10</v>
      </c>
      <c r="T61" s="33">
        <v>10</v>
      </c>
      <c r="U61" s="33">
        <f>AVERAGE(R61:T61)</f>
        <v>10</v>
      </c>
      <c r="V61" s="33">
        <v>10</v>
      </c>
      <c r="W61" s="33">
        <v>10</v>
      </c>
      <c r="X61" s="33">
        <f>AVERAGE(Table2785[[#This Row],[4A Freedom to establish religious organizations]:[4B Autonomy of religious organizations]])</f>
        <v>10</v>
      </c>
      <c r="Y61" s="33">
        <v>10</v>
      </c>
      <c r="Z61" s="33">
        <v>10</v>
      </c>
      <c r="AA61" s="33">
        <v>10</v>
      </c>
      <c r="AB61" s="33">
        <v>10</v>
      </c>
      <c r="AC61" s="33">
        <v>10</v>
      </c>
      <c r="AD61" s="33">
        <f>AVERAGE(Table2785[[#This Row],[5Ci Political parties]:[5Ciii Educational, sporting and cultural organizations]])</f>
        <v>10</v>
      </c>
      <c r="AE61" s="33">
        <v>10</v>
      </c>
      <c r="AF61" s="33">
        <v>10</v>
      </c>
      <c r="AG61" s="33">
        <v>2.5</v>
      </c>
      <c r="AH61" s="33">
        <f>AVERAGE(Table2785[[#This Row],[5Di Political parties]:[5Diii Educational, sporting and cultural organizations5]])</f>
        <v>7.5</v>
      </c>
      <c r="AI61" s="33">
        <f>AVERAGE(Y61,Z61,AD61,AH61)</f>
        <v>9.375</v>
      </c>
      <c r="AJ61" s="33">
        <v>10</v>
      </c>
      <c r="AK61" s="34">
        <v>5.333333333333333</v>
      </c>
      <c r="AL61" s="34">
        <v>5.75</v>
      </c>
      <c r="AM61" s="34">
        <v>10</v>
      </c>
      <c r="AN61" s="34">
        <v>10</v>
      </c>
      <c r="AO61" s="34">
        <f>AVERAGE(Table2785[[#This Row],[6Di Access to foreign television (cable/ satellite)]:[6Dii Access to foreign newspapers]])</f>
        <v>10</v>
      </c>
      <c r="AP61" s="34">
        <v>10</v>
      </c>
      <c r="AQ61" s="33">
        <f>AVERAGE(AJ61:AL61,AO61:AP61)</f>
        <v>8.216666666666665</v>
      </c>
      <c r="AR61" s="33">
        <v>5</v>
      </c>
      <c r="AS61" s="33">
        <v>0</v>
      </c>
      <c r="AT61" s="33">
        <v>10</v>
      </c>
      <c r="AU61" s="33">
        <f>IFERROR(AVERAGE(AS61:AT61),"-")</f>
        <v>5</v>
      </c>
      <c r="AV61" s="33">
        <f>AVERAGE(AR61,AU61)</f>
        <v>5</v>
      </c>
      <c r="AW61" s="35">
        <f>AVERAGE(Table2785[[#This Row],[RULE OF LAW]],Table2785[[#This Row],[SECURITY &amp; SAFETY]],Table2785[[#This Row],[PERSONAL FREEDOM (minus S&amp;S and RoL)]],Table2785[[#This Row],[PERSONAL FREEDOM (minus S&amp;S and RoL)]])</f>
        <v>6.9204746111111115</v>
      </c>
      <c r="AX61" s="36">
        <v>6.46</v>
      </c>
      <c r="AY61" s="37">
        <f>AVERAGE(Table2785[[#This Row],[PERSONAL FREEDOM]:[ECONOMIC FREEDOM]])</f>
        <v>6.6902373055555557</v>
      </c>
      <c r="AZ61" s="49">
        <f>RANK(BA61,$BA$2:$BA$154)</f>
        <v>90</v>
      </c>
      <c r="BA61" s="20">
        <f>ROUND(AY61, 2)</f>
        <v>6.69</v>
      </c>
      <c r="BB61" s="35">
        <f>Table2785[[#This Row],[1 Rule of Law]]</f>
        <v>3.2274540000000003</v>
      </c>
      <c r="BC61" s="35">
        <f>Table2785[[#This Row],[2 Security &amp; Safety]]</f>
        <v>7.4177777777777791</v>
      </c>
      <c r="BD61" s="35">
        <f>AVERAGE(AQ61,U61,AI61,AV61,X61)</f>
        <v>8.5183333333333344</v>
      </c>
    </row>
    <row r="62" spans="1:56" ht="15" customHeight="1" x14ac:dyDescent="0.2">
      <c r="A62" s="32" t="s">
        <v>140</v>
      </c>
      <c r="B62" s="33" t="s">
        <v>49</v>
      </c>
      <c r="C62" s="33" t="s">
        <v>49</v>
      </c>
      <c r="D62" s="33" t="s">
        <v>49</v>
      </c>
      <c r="E62" s="33">
        <v>3.4804030000000004</v>
      </c>
      <c r="F62" s="33">
        <v>0</v>
      </c>
      <c r="G62" s="33">
        <v>5</v>
      </c>
      <c r="H62" s="33">
        <v>10</v>
      </c>
      <c r="I62" s="33">
        <v>5</v>
      </c>
      <c r="J62" s="33">
        <v>10</v>
      </c>
      <c r="K62" s="33">
        <v>10</v>
      </c>
      <c r="L62" s="33">
        <f>AVERAGE(Table2785[[#This Row],[2Bi Disappearance]:[2Bv Terrorism Injured ]])</f>
        <v>8</v>
      </c>
      <c r="M62" s="33">
        <v>10</v>
      </c>
      <c r="N62" s="33">
        <v>10</v>
      </c>
      <c r="O62" s="34">
        <v>7.5</v>
      </c>
      <c r="P62" s="34">
        <f>AVERAGE(Table2785[[#This Row],[2Ci Female Genital Mutilation]:[2Ciii Equal Inheritance Rights]])</f>
        <v>9.1666666666666661</v>
      </c>
      <c r="Q62" s="33">
        <f>AVERAGE(F62,L62,P62)</f>
        <v>5.7222222222222214</v>
      </c>
      <c r="R62" s="33">
        <v>10</v>
      </c>
      <c r="S62" s="33">
        <v>5</v>
      </c>
      <c r="T62" s="33">
        <v>5</v>
      </c>
      <c r="U62" s="33">
        <f>AVERAGE(R62:T62)</f>
        <v>6.666666666666667</v>
      </c>
      <c r="V62" s="33">
        <v>5</v>
      </c>
      <c r="W62" s="33">
        <v>7.5</v>
      </c>
      <c r="X62" s="33">
        <f>AVERAGE(Table2785[[#This Row],[4A Freedom to establish religious organizations]:[4B Autonomy of religious organizations]])</f>
        <v>6.25</v>
      </c>
      <c r="Y62" s="33">
        <v>7.5</v>
      </c>
      <c r="Z62" s="33">
        <v>7.5</v>
      </c>
      <c r="AA62" s="33">
        <v>7.5</v>
      </c>
      <c r="AB62" s="33">
        <v>7.5</v>
      </c>
      <c r="AC62" s="33">
        <v>7.5</v>
      </c>
      <c r="AD62" s="33">
        <f>AVERAGE(Table2785[[#This Row],[5Ci Political parties]:[5Ciii Educational, sporting and cultural organizations]])</f>
        <v>7.5</v>
      </c>
      <c r="AE62" s="33">
        <v>5</v>
      </c>
      <c r="AF62" s="33">
        <v>5</v>
      </c>
      <c r="AG62" s="33">
        <v>5</v>
      </c>
      <c r="AH62" s="33">
        <f>AVERAGE(Table2785[[#This Row],[5Di Political parties]:[5Diii Educational, sporting and cultural organizations5]])</f>
        <v>5</v>
      </c>
      <c r="AI62" s="33">
        <f>AVERAGE(Y62,Z62,AD62,AH62)</f>
        <v>6.875</v>
      </c>
      <c r="AJ62" s="33">
        <v>0</v>
      </c>
      <c r="AK62" s="34">
        <v>4.333333333333333</v>
      </c>
      <c r="AL62" s="34">
        <v>2.5</v>
      </c>
      <c r="AM62" s="34">
        <v>7.5</v>
      </c>
      <c r="AN62" s="34">
        <v>7.5</v>
      </c>
      <c r="AO62" s="34">
        <f>AVERAGE(Table2785[[#This Row],[6Di Access to foreign television (cable/ satellite)]:[6Dii Access to foreign newspapers]])</f>
        <v>7.5</v>
      </c>
      <c r="AP62" s="34">
        <v>7.5</v>
      </c>
      <c r="AQ62" s="33">
        <f>AVERAGE(AJ62:AL62,AO62:AP62)</f>
        <v>4.3666666666666663</v>
      </c>
      <c r="AR62" s="33">
        <v>7.5</v>
      </c>
      <c r="AS62" s="33">
        <v>10</v>
      </c>
      <c r="AT62" s="33">
        <v>10</v>
      </c>
      <c r="AU62" s="33">
        <f>IFERROR(AVERAGE(AS62:AT62),"-")</f>
        <v>10</v>
      </c>
      <c r="AV62" s="33">
        <f>AVERAGE(AR62,AU62)</f>
        <v>8.75</v>
      </c>
      <c r="AW62" s="35">
        <f>AVERAGE(Table2785[[#This Row],[RULE OF LAW]],Table2785[[#This Row],[SECURITY &amp; SAFETY]],Table2785[[#This Row],[PERSONAL FREEDOM (minus S&amp;S and RoL)]],Table2785[[#This Row],[PERSONAL FREEDOM (minus S&amp;S and RoL)]])</f>
        <v>5.5914896388888886</v>
      </c>
      <c r="AX62" s="36">
        <v>7.22</v>
      </c>
      <c r="AY62" s="37">
        <f>AVERAGE(Table2785[[#This Row],[PERSONAL FREEDOM]:[ECONOMIC FREEDOM]])</f>
        <v>6.4057448194444442</v>
      </c>
      <c r="AZ62" s="49">
        <f>RANK(BA62,$BA$2:$BA$154)</f>
        <v>106</v>
      </c>
      <c r="BA62" s="20">
        <f>ROUND(AY62, 2)</f>
        <v>6.41</v>
      </c>
      <c r="BB62" s="35">
        <f>Table2785[[#This Row],[1 Rule of Law]]</f>
        <v>3.4804030000000004</v>
      </c>
      <c r="BC62" s="35">
        <f>Table2785[[#This Row],[2 Security &amp; Safety]]</f>
        <v>5.7222222222222214</v>
      </c>
      <c r="BD62" s="35">
        <f>AVERAGE(AQ62,U62,AI62,AV62,X62)</f>
        <v>6.5816666666666661</v>
      </c>
    </row>
    <row r="63" spans="1:56" ht="15" customHeight="1" x14ac:dyDescent="0.2">
      <c r="A63" s="32" t="s">
        <v>220</v>
      </c>
      <c r="B63" s="33">
        <v>7.6</v>
      </c>
      <c r="C63" s="33">
        <v>7.1999999999999993</v>
      </c>
      <c r="D63" s="33">
        <v>7.3</v>
      </c>
      <c r="E63" s="33">
        <v>7.3873015873015904</v>
      </c>
      <c r="F63" s="33">
        <v>9.8400000000000016</v>
      </c>
      <c r="G63" s="33" t="s">
        <v>49</v>
      </c>
      <c r="H63" s="33">
        <v>10</v>
      </c>
      <c r="I63" s="33" t="s">
        <v>49</v>
      </c>
      <c r="J63" s="33">
        <v>10</v>
      </c>
      <c r="K63" s="33">
        <v>10</v>
      </c>
      <c r="L63" s="33">
        <f>AVERAGE(Table2785[[#This Row],[2Bi Disappearance]:[2Bv Terrorism Injured ]])</f>
        <v>10</v>
      </c>
      <c r="M63" s="33">
        <v>10</v>
      </c>
      <c r="N63" s="33">
        <v>7.5</v>
      </c>
      <c r="O63" s="34">
        <v>10</v>
      </c>
      <c r="P63" s="34">
        <f>AVERAGE(Table2785[[#This Row],[2Ci Female Genital Mutilation]:[2Ciii Equal Inheritance Rights]])</f>
        <v>9.1666666666666661</v>
      </c>
      <c r="Q63" s="33">
        <f>AVERAGE(F63,L63,P63)</f>
        <v>9.6688888888888886</v>
      </c>
      <c r="R63" s="33" t="s">
        <v>49</v>
      </c>
      <c r="S63" s="33" t="s">
        <v>49</v>
      </c>
      <c r="T63" s="33">
        <v>10</v>
      </c>
      <c r="U63" s="33">
        <f>AVERAGE(R63:T63)</f>
        <v>10</v>
      </c>
      <c r="V63" s="33">
        <v>10</v>
      </c>
      <c r="W63" s="33">
        <v>10</v>
      </c>
      <c r="X63" s="33">
        <f>AVERAGE(Table2785[[#This Row],[4A Freedom to establish religious organizations]:[4B Autonomy of religious organizations]])</f>
        <v>10</v>
      </c>
      <c r="Y63" s="33">
        <v>10</v>
      </c>
      <c r="Z63" s="33">
        <v>10</v>
      </c>
      <c r="AA63" s="33">
        <v>7.5</v>
      </c>
      <c r="AB63" s="33">
        <v>10</v>
      </c>
      <c r="AC63" s="33">
        <v>10</v>
      </c>
      <c r="AD63" s="33">
        <f>AVERAGE(Table2785[[#This Row],[5Ci Political parties]:[5Ciii Educational, sporting and cultural organizations]])</f>
        <v>9.1666666666666661</v>
      </c>
      <c r="AE63" s="33">
        <v>10</v>
      </c>
      <c r="AF63" s="33">
        <v>10</v>
      </c>
      <c r="AG63" s="33">
        <v>10</v>
      </c>
      <c r="AH63" s="33">
        <f>AVERAGE(Table2785[[#This Row],[5Di Political parties]:[5Diii Educational, sporting and cultural organizations5]])</f>
        <v>10</v>
      </c>
      <c r="AI63" s="33">
        <f>AVERAGE(Y63,Z63,AD63,AH63)</f>
        <v>9.7916666666666661</v>
      </c>
      <c r="AJ63" s="33">
        <v>10</v>
      </c>
      <c r="AK63" s="34">
        <v>6.333333333333333</v>
      </c>
      <c r="AL63" s="34">
        <v>6.25</v>
      </c>
      <c r="AM63" s="34">
        <v>10</v>
      </c>
      <c r="AN63" s="34">
        <v>10</v>
      </c>
      <c r="AO63" s="34">
        <f>AVERAGE(Table2785[[#This Row],[6Di Access to foreign television (cable/ satellite)]:[6Dii Access to foreign newspapers]])</f>
        <v>10</v>
      </c>
      <c r="AP63" s="34">
        <v>10</v>
      </c>
      <c r="AQ63" s="33">
        <f>AVERAGE(AJ63:AL63,AO63:AP63)</f>
        <v>8.5166666666666657</v>
      </c>
      <c r="AR63" s="33">
        <v>10</v>
      </c>
      <c r="AS63" s="33">
        <v>10</v>
      </c>
      <c r="AT63" s="33">
        <v>10</v>
      </c>
      <c r="AU63" s="33">
        <f>IFERROR(AVERAGE(AS63:AT63),"-")</f>
        <v>10</v>
      </c>
      <c r="AV63" s="33">
        <f>AVERAGE(AR63,AU63)</f>
        <v>10</v>
      </c>
      <c r="AW63" s="35">
        <f>AVERAGE(Table2785[[#This Row],[RULE OF LAW]],Table2785[[#This Row],[SECURITY &amp; SAFETY]],Table2785[[#This Row],[PERSONAL FREEDOM (minus S&amp;S and RoL)]],Table2785[[#This Row],[PERSONAL FREEDOM (minus S&amp;S and RoL)]])</f>
        <v>9.0948809523809526</v>
      </c>
      <c r="AX63" s="36">
        <v>8.98</v>
      </c>
      <c r="AY63" s="37">
        <f>AVERAGE(Table2785[[#This Row],[PERSONAL FREEDOM]:[ECONOMIC FREEDOM]])</f>
        <v>9.0374404761904756</v>
      </c>
      <c r="AZ63" s="49">
        <f>RANK(BA63,$BA$2:$BA$154)</f>
        <v>1</v>
      </c>
      <c r="BA63" s="20">
        <f>ROUND(AY63, 2)</f>
        <v>9.0399999999999991</v>
      </c>
      <c r="BB63" s="35">
        <f>Table2785[[#This Row],[1 Rule of Law]]</f>
        <v>7.3873015873015904</v>
      </c>
      <c r="BC63" s="35">
        <f>Table2785[[#This Row],[2 Security &amp; Safety]]</f>
        <v>9.6688888888888886</v>
      </c>
      <c r="BD63" s="35">
        <f>AVERAGE(AQ63,U63,AI63,AV63,X63)</f>
        <v>9.6616666666666653</v>
      </c>
    </row>
    <row r="64" spans="1:56" ht="15" customHeight="1" x14ac:dyDescent="0.2">
      <c r="A64" s="32" t="s">
        <v>85</v>
      </c>
      <c r="B64" s="33">
        <v>6.8000000000000007</v>
      </c>
      <c r="C64" s="33">
        <v>4.9000000000000004</v>
      </c>
      <c r="D64" s="33">
        <v>5.4</v>
      </c>
      <c r="E64" s="33">
        <v>5.7063492063492047</v>
      </c>
      <c r="F64" s="33">
        <v>9.48</v>
      </c>
      <c r="G64" s="33">
        <v>10</v>
      </c>
      <c r="H64" s="33">
        <v>10</v>
      </c>
      <c r="I64" s="33">
        <v>7.5</v>
      </c>
      <c r="J64" s="33">
        <v>10</v>
      </c>
      <c r="K64" s="33">
        <v>10</v>
      </c>
      <c r="L64" s="33">
        <f>AVERAGE(Table2785[[#This Row],[2Bi Disappearance]:[2Bv Terrorism Injured ]])</f>
        <v>9.5</v>
      </c>
      <c r="M64" s="33">
        <v>9.5</v>
      </c>
      <c r="N64" s="33">
        <v>10</v>
      </c>
      <c r="O64" s="34">
        <v>10</v>
      </c>
      <c r="P64" s="34">
        <f>AVERAGE(Table2785[[#This Row],[2Ci Female Genital Mutilation]:[2Ciii Equal Inheritance Rights]])</f>
        <v>9.8333333333333339</v>
      </c>
      <c r="Q64" s="33">
        <f>AVERAGE(F64,L64,P64)</f>
        <v>9.6044444444444448</v>
      </c>
      <c r="R64" s="33">
        <v>10</v>
      </c>
      <c r="S64" s="33">
        <v>10</v>
      </c>
      <c r="T64" s="33">
        <v>10</v>
      </c>
      <c r="U64" s="33">
        <f>AVERAGE(R64:T64)</f>
        <v>10</v>
      </c>
      <c r="V64" s="33">
        <v>10</v>
      </c>
      <c r="W64" s="33">
        <v>7.5</v>
      </c>
      <c r="X64" s="33">
        <f>AVERAGE(Table2785[[#This Row],[4A Freedom to establish religious organizations]:[4B Autonomy of religious organizations]])</f>
        <v>8.75</v>
      </c>
      <c r="Y64" s="33">
        <v>10</v>
      </c>
      <c r="Z64" s="33">
        <v>10</v>
      </c>
      <c r="AA64" s="33">
        <v>7.5</v>
      </c>
      <c r="AB64" s="33">
        <v>7.5</v>
      </c>
      <c r="AC64" s="33">
        <v>7.5</v>
      </c>
      <c r="AD64" s="33">
        <f>AVERAGE(Table2785[[#This Row],[5Ci Political parties]:[5Ciii Educational, sporting and cultural organizations]])</f>
        <v>7.5</v>
      </c>
      <c r="AE64" s="33">
        <v>10</v>
      </c>
      <c r="AF64" s="33">
        <v>10</v>
      </c>
      <c r="AG64" s="33">
        <v>10</v>
      </c>
      <c r="AH64" s="33">
        <f>AVERAGE(Table2785[[#This Row],[5Di Political parties]:[5Diii Educational, sporting and cultural organizations5]])</f>
        <v>10</v>
      </c>
      <c r="AI64" s="33">
        <f>AVERAGE(Y64,Z64,AD64,AH64)</f>
        <v>9.375</v>
      </c>
      <c r="AJ64" s="33">
        <v>10</v>
      </c>
      <c r="AK64" s="34">
        <v>6</v>
      </c>
      <c r="AL64" s="34">
        <v>6.75</v>
      </c>
      <c r="AM64" s="34">
        <v>10</v>
      </c>
      <c r="AN64" s="34">
        <v>10</v>
      </c>
      <c r="AO64" s="34">
        <f>AVERAGE(Table2785[[#This Row],[6Di Access to foreign television (cable/ satellite)]:[6Dii Access to foreign newspapers]])</f>
        <v>10</v>
      </c>
      <c r="AP64" s="34">
        <v>10</v>
      </c>
      <c r="AQ64" s="33">
        <f>AVERAGE(AJ64:AL64,AO64:AP64)</f>
        <v>8.5500000000000007</v>
      </c>
      <c r="AR64" s="33">
        <v>10</v>
      </c>
      <c r="AS64" s="33">
        <v>10</v>
      </c>
      <c r="AT64" s="33">
        <v>10</v>
      </c>
      <c r="AU64" s="33">
        <f>IFERROR(AVERAGE(AS64:AT64),"-")</f>
        <v>10</v>
      </c>
      <c r="AV64" s="33">
        <f>AVERAGE(AR64,AU64)</f>
        <v>10</v>
      </c>
      <c r="AW64" s="35">
        <f>AVERAGE(Table2785[[#This Row],[RULE OF LAW]],Table2785[[#This Row],[SECURITY &amp; SAFETY]],Table2785[[#This Row],[PERSONAL FREEDOM (minus S&amp;S and RoL)]],Table2785[[#This Row],[PERSONAL FREEDOM (minus S&amp;S and RoL)]])</f>
        <v>8.4951984126984126</v>
      </c>
      <c r="AX64" s="36">
        <v>7.3</v>
      </c>
      <c r="AY64" s="37">
        <f>AVERAGE(Table2785[[#This Row],[PERSONAL FREEDOM]:[ECONOMIC FREEDOM]])</f>
        <v>7.8975992063492058</v>
      </c>
      <c r="AZ64" s="49">
        <f>RANK(BA64,$BA$2:$BA$154)</f>
        <v>38</v>
      </c>
      <c r="BA64" s="20">
        <f>ROUND(AY64, 2)</f>
        <v>7.9</v>
      </c>
      <c r="BB64" s="35">
        <f>Table2785[[#This Row],[1 Rule of Law]]</f>
        <v>5.7063492063492047</v>
      </c>
      <c r="BC64" s="35">
        <f>Table2785[[#This Row],[2 Security &amp; Safety]]</f>
        <v>9.6044444444444448</v>
      </c>
      <c r="BD64" s="35">
        <f>AVERAGE(AQ64,U64,AI64,AV64,X64)</f>
        <v>9.3349999999999991</v>
      </c>
    </row>
    <row r="65" spans="1:56" ht="15" customHeight="1" x14ac:dyDescent="0.2">
      <c r="A65" s="32" t="s">
        <v>78</v>
      </c>
      <c r="B65" s="33" t="s">
        <v>49</v>
      </c>
      <c r="C65" s="33" t="s">
        <v>49</v>
      </c>
      <c r="D65" s="33" t="s">
        <v>49</v>
      </c>
      <c r="E65" s="33">
        <v>7.7061340000000005</v>
      </c>
      <c r="F65" s="33">
        <v>9.879999999999999</v>
      </c>
      <c r="G65" s="33">
        <v>10</v>
      </c>
      <c r="H65" s="33">
        <v>10</v>
      </c>
      <c r="I65" s="33">
        <v>10</v>
      </c>
      <c r="J65" s="33">
        <v>10</v>
      </c>
      <c r="K65" s="33">
        <v>10</v>
      </c>
      <c r="L65" s="33">
        <f>AVERAGE(Table2785[[#This Row],[2Bi Disappearance]:[2Bv Terrorism Injured ]])</f>
        <v>10</v>
      </c>
      <c r="M65" s="33" t="s">
        <v>49</v>
      </c>
      <c r="N65" s="33">
        <v>10</v>
      </c>
      <c r="O65" s="34">
        <v>10</v>
      </c>
      <c r="P65" s="34">
        <f>AVERAGE(Table2785[[#This Row],[2Ci Female Genital Mutilation]:[2Ciii Equal Inheritance Rights]])</f>
        <v>10</v>
      </c>
      <c r="Q65" s="33">
        <f>AVERAGE(F65,L65,P65)</f>
        <v>9.9599999999999991</v>
      </c>
      <c r="R65" s="33">
        <v>10</v>
      </c>
      <c r="S65" s="33">
        <v>10</v>
      </c>
      <c r="T65" s="33">
        <v>10</v>
      </c>
      <c r="U65" s="33">
        <f>AVERAGE(R65:T65)</f>
        <v>10</v>
      </c>
      <c r="V65" s="33">
        <v>10</v>
      </c>
      <c r="W65" s="33">
        <v>10</v>
      </c>
      <c r="X65" s="33">
        <f>AVERAGE(Table2785[[#This Row],[4A Freedom to establish religious organizations]:[4B Autonomy of religious organizations]])</f>
        <v>10</v>
      </c>
      <c r="Y65" s="33">
        <v>10</v>
      </c>
      <c r="Z65" s="33">
        <v>10</v>
      </c>
      <c r="AA65" s="33">
        <v>10</v>
      </c>
      <c r="AB65" s="33">
        <v>10</v>
      </c>
      <c r="AC65" s="33">
        <v>10</v>
      </c>
      <c r="AD65" s="33">
        <f>AVERAGE(Table2785[[#This Row],[5Ci Political parties]:[5Ciii Educational, sporting and cultural organizations]])</f>
        <v>10</v>
      </c>
      <c r="AE65" s="33">
        <v>10</v>
      </c>
      <c r="AF65" s="33">
        <v>10</v>
      </c>
      <c r="AG65" s="33">
        <v>10</v>
      </c>
      <c r="AH65" s="33">
        <f>AVERAGE(Table2785[[#This Row],[5Di Political parties]:[5Diii Educational, sporting and cultural organizations5]])</f>
        <v>10</v>
      </c>
      <c r="AI65" s="33">
        <f>AVERAGE(Y65,Z65,AD65,AH65)</f>
        <v>10</v>
      </c>
      <c r="AJ65" s="33">
        <v>10</v>
      </c>
      <c r="AK65" s="34">
        <v>9</v>
      </c>
      <c r="AL65" s="34">
        <v>8.75</v>
      </c>
      <c r="AM65" s="34">
        <v>10</v>
      </c>
      <c r="AN65" s="34">
        <v>10</v>
      </c>
      <c r="AO65" s="34">
        <f>AVERAGE(Table2785[[#This Row],[6Di Access to foreign television (cable/ satellite)]:[6Dii Access to foreign newspapers]])</f>
        <v>10</v>
      </c>
      <c r="AP65" s="34">
        <v>10</v>
      </c>
      <c r="AQ65" s="33">
        <f>AVERAGE(AJ65:AL65,AO65:AP65)</f>
        <v>9.5500000000000007</v>
      </c>
      <c r="AR65" s="33">
        <v>10</v>
      </c>
      <c r="AS65" s="33">
        <v>10</v>
      </c>
      <c r="AT65" s="33">
        <v>10</v>
      </c>
      <c r="AU65" s="33">
        <f>IFERROR(AVERAGE(AS65:AT65),"-")</f>
        <v>10</v>
      </c>
      <c r="AV65" s="33">
        <f>AVERAGE(AR65,AU65)</f>
        <v>10</v>
      </c>
      <c r="AW65" s="35">
        <f>AVERAGE(Table2785[[#This Row],[RULE OF LAW]],Table2785[[#This Row],[SECURITY &amp; SAFETY]],Table2785[[#This Row],[PERSONAL FREEDOM (minus S&amp;S and RoL)]],Table2785[[#This Row],[PERSONAL FREEDOM (minus S&amp;S and RoL)]])</f>
        <v>9.3715335</v>
      </c>
      <c r="AX65" s="36">
        <v>6.84</v>
      </c>
      <c r="AY65" s="37">
        <f>AVERAGE(Table2785[[#This Row],[PERSONAL FREEDOM]:[ECONOMIC FREEDOM]])</f>
        <v>8.1057667500000008</v>
      </c>
      <c r="AZ65" s="49">
        <f>RANK(BA65,$BA$2:$BA$154)</f>
        <v>28</v>
      </c>
      <c r="BA65" s="20">
        <f>ROUND(AY65, 2)</f>
        <v>8.11</v>
      </c>
      <c r="BB65" s="35">
        <f>Table2785[[#This Row],[1 Rule of Law]]</f>
        <v>7.7061340000000005</v>
      </c>
      <c r="BC65" s="35">
        <f>Table2785[[#This Row],[2 Security &amp; Safety]]</f>
        <v>9.9599999999999991</v>
      </c>
      <c r="BD65" s="35">
        <f>AVERAGE(AQ65,U65,AI65,AV65,X65)</f>
        <v>9.91</v>
      </c>
    </row>
    <row r="66" spans="1:56" ht="15" customHeight="1" x14ac:dyDescent="0.2">
      <c r="A66" s="32" t="s">
        <v>126</v>
      </c>
      <c r="B66" s="33">
        <v>4.0999999999999996</v>
      </c>
      <c r="C66" s="33">
        <v>3.9000000000000004</v>
      </c>
      <c r="D66" s="33">
        <v>4.5</v>
      </c>
      <c r="E66" s="33">
        <v>4.1317460317460313</v>
      </c>
      <c r="F66" s="33">
        <v>8.6</v>
      </c>
      <c r="G66" s="33">
        <v>0</v>
      </c>
      <c r="H66" s="33">
        <v>9.4463892632096389</v>
      </c>
      <c r="I66" s="33">
        <v>5</v>
      </c>
      <c r="J66" s="33">
        <v>9.6435286963105966</v>
      </c>
      <c r="K66" s="33">
        <v>9.4725845029504505</v>
      </c>
      <c r="L66" s="33">
        <f>AVERAGE(Table2785[[#This Row],[2Bi Disappearance]:[2Bv Terrorism Injured ]])</f>
        <v>6.7125004924941383</v>
      </c>
      <c r="M66" s="33">
        <v>10</v>
      </c>
      <c r="N66" s="33">
        <v>2.5</v>
      </c>
      <c r="O66" s="34">
        <v>5</v>
      </c>
      <c r="P66" s="34">
        <f>AVERAGE(Table2785[[#This Row],[2Ci Female Genital Mutilation]:[2Ciii Equal Inheritance Rights]])</f>
        <v>5.833333333333333</v>
      </c>
      <c r="Q66" s="33">
        <f>AVERAGE(F66,L66,P66)</f>
        <v>7.0486112752758237</v>
      </c>
      <c r="R66" s="33">
        <v>10</v>
      </c>
      <c r="S66" s="33">
        <v>5</v>
      </c>
      <c r="T66" s="33">
        <v>10</v>
      </c>
      <c r="U66" s="33">
        <f>AVERAGE(R66:T66)</f>
        <v>8.3333333333333339</v>
      </c>
      <c r="V66" s="33">
        <v>10</v>
      </c>
      <c r="W66" s="33">
        <v>10</v>
      </c>
      <c r="X66" s="33">
        <f>AVERAGE(Table2785[[#This Row],[4A Freedom to establish religious organizations]:[4B Autonomy of religious organizations]])</f>
        <v>10</v>
      </c>
      <c r="Y66" s="33">
        <v>10</v>
      </c>
      <c r="Z66" s="33">
        <v>10</v>
      </c>
      <c r="AA66" s="33">
        <v>10</v>
      </c>
      <c r="AB66" s="33">
        <v>10</v>
      </c>
      <c r="AC66" s="33">
        <v>10</v>
      </c>
      <c r="AD66" s="33">
        <f>AVERAGE(Table2785[[#This Row],[5Ci Political parties]:[5Ciii Educational, sporting and cultural organizations]])</f>
        <v>10</v>
      </c>
      <c r="AE66" s="33">
        <v>10</v>
      </c>
      <c r="AF66" s="33">
        <v>7.5</v>
      </c>
      <c r="AG66" s="33">
        <v>10</v>
      </c>
      <c r="AH66" s="33">
        <f>AVERAGE(Table2785[[#This Row],[5Di Political parties]:[5Diii Educational, sporting and cultural organizations5]])</f>
        <v>9.1666666666666661</v>
      </c>
      <c r="AI66" s="33">
        <f>AVERAGE(Y66,Z66,AD66,AH66)</f>
        <v>9.7916666666666661</v>
      </c>
      <c r="AJ66" s="33">
        <v>9.676555113231375</v>
      </c>
      <c r="AK66" s="34">
        <v>6.666666666666667</v>
      </c>
      <c r="AL66" s="34">
        <v>5.25</v>
      </c>
      <c r="AM66" s="34">
        <v>7.5</v>
      </c>
      <c r="AN66" s="34">
        <v>5</v>
      </c>
      <c r="AO66" s="34">
        <f>AVERAGE(Table2785[[#This Row],[6Di Access to foreign television (cable/ satellite)]:[6Dii Access to foreign newspapers]])</f>
        <v>6.25</v>
      </c>
      <c r="AP66" s="34">
        <v>10</v>
      </c>
      <c r="AQ66" s="33">
        <f>AVERAGE(AJ66:AL66,AO66:AP66)</f>
        <v>7.5686443559796093</v>
      </c>
      <c r="AR66" s="33">
        <v>10</v>
      </c>
      <c r="AS66" s="33">
        <v>10</v>
      </c>
      <c r="AT66" s="33">
        <v>10</v>
      </c>
      <c r="AU66" s="33">
        <f>IFERROR(AVERAGE(AS66:AT66),"-")</f>
        <v>10</v>
      </c>
      <c r="AV66" s="33">
        <f>AVERAGE(AR66,AU66)</f>
        <v>10</v>
      </c>
      <c r="AW66" s="35">
        <f>AVERAGE(Table2785[[#This Row],[RULE OF LAW]],Table2785[[#This Row],[SECURITY &amp; SAFETY]],Table2785[[#This Row],[PERSONAL FREEDOM (minus S&amp;S and RoL)]],Table2785[[#This Row],[PERSONAL FREEDOM (minus S&amp;S and RoL)]])</f>
        <v>7.3644537623534241</v>
      </c>
      <c r="AX66" s="36">
        <v>6.59</v>
      </c>
      <c r="AY66" s="37">
        <f>AVERAGE(Table2785[[#This Row],[PERSONAL FREEDOM]:[ECONOMIC FREEDOM]])</f>
        <v>6.977226881176712</v>
      </c>
      <c r="AZ66" s="49">
        <f>RANK(BA66,$BA$2:$BA$154)</f>
        <v>68</v>
      </c>
      <c r="BA66" s="20">
        <f>ROUND(AY66, 2)</f>
        <v>6.98</v>
      </c>
      <c r="BB66" s="35">
        <f>Table2785[[#This Row],[1 Rule of Law]]</f>
        <v>4.1317460317460313</v>
      </c>
      <c r="BC66" s="35">
        <f>Table2785[[#This Row],[2 Security &amp; Safety]]</f>
        <v>7.0486112752758237</v>
      </c>
      <c r="BD66" s="35">
        <f>AVERAGE(AQ66,U66,AI66,AV66,X66)</f>
        <v>9.1387288711959211</v>
      </c>
    </row>
    <row r="67" spans="1:56" ht="15" customHeight="1" x14ac:dyDescent="0.2">
      <c r="A67" s="32" t="s">
        <v>129</v>
      </c>
      <c r="B67" s="33">
        <v>4.4000000000000004</v>
      </c>
      <c r="C67" s="33">
        <v>4.6999999999999993</v>
      </c>
      <c r="D67" s="33">
        <v>3.7</v>
      </c>
      <c r="E67" s="33">
        <v>4.242857142857142</v>
      </c>
      <c r="F67" s="33">
        <v>9.76</v>
      </c>
      <c r="G67" s="33">
        <v>10</v>
      </c>
      <c r="H67" s="33">
        <v>10</v>
      </c>
      <c r="I67" s="33">
        <v>7.5</v>
      </c>
      <c r="J67" s="33">
        <v>9.9432991178838765</v>
      </c>
      <c r="K67" s="33">
        <v>9.9476607242005031</v>
      </c>
      <c r="L67" s="33">
        <f>AVERAGE(Table2785[[#This Row],[2Bi Disappearance]:[2Bv Terrorism Injured ]])</f>
        <v>9.4781919684168763</v>
      </c>
      <c r="M67" s="33">
        <v>10</v>
      </c>
      <c r="N67" s="33">
        <v>10</v>
      </c>
      <c r="O67" s="34">
        <v>5</v>
      </c>
      <c r="P67" s="34">
        <f>AVERAGE(Table2785[[#This Row],[2Ci Female Genital Mutilation]:[2Ciii Equal Inheritance Rights]])</f>
        <v>8.3333333333333339</v>
      </c>
      <c r="Q67" s="33">
        <f>AVERAGE(F67,L67,P67)</f>
        <v>9.1905084339167384</v>
      </c>
      <c r="R67" s="33">
        <v>10</v>
      </c>
      <c r="S67" s="33">
        <v>5</v>
      </c>
      <c r="T67" s="33">
        <v>5</v>
      </c>
      <c r="U67" s="33">
        <f>AVERAGE(R67:T67)</f>
        <v>6.666666666666667</v>
      </c>
      <c r="V67" s="33">
        <v>7.5</v>
      </c>
      <c r="W67" s="33">
        <v>10</v>
      </c>
      <c r="X67" s="33">
        <f>AVERAGE(Table2785[[#This Row],[4A Freedom to establish religious organizations]:[4B Autonomy of religious organizations]])</f>
        <v>8.75</v>
      </c>
      <c r="Y67" s="33">
        <v>10</v>
      </c>
      <c r="Z67" s="33">
        <v>10</v>
      </c>
      <c r="AA67" s="33">
        <v>7.5</v>
      </c>
      <c r="AB67" s="33">
        <v>7.5</v>
      </c>
      <c r="AC67" s="33">
        <v>7.5</v>
      </c>
      <c r="AD67" s="33">
        <f>AVERAGE(Table2785[[#This Row],[5Ci Political parties]:[5Ciii Educational, sporting and cultural organizations]])</f>
        <v>7.5</v>
      </c>
      <c r="AE67" s="33">
        <v>10</v>
      </c>
      <c r="AF67" s="33">
        <v>7.5</v>
      </c>
      <c r="AG67" s="33">
        <v>10</v>
      </c>
      <c r="AH67" s="33">
        <f>AVERAGE(Table2785[[#This Row],[5Di Political parties]:[5Diii Educational, sporting and cultural organizations5]])</f>
        <v>9.1666666666666661</v>
      </c>
      <c r="AI67" s="33">
        <f>AVERAGE(Y67,Z67,AD67,AH67)</f>
        <v>9.1666666666666661</v>
      </c>
      <c r="AJ67" s="33">
        <v>9.5949189730802225</v>
      </c>
      <c r="AK67" s="34">
        <v>4.666666666666667</v>
      </c>
      <c r="AL67" s="34">
        <v>5.5</v>
      </c>
      <c r="AM67" s="34">
        <v>10</v>
      </c>
      <c r="AN67" s="34">
        <v>7.5</v>
      </c>
      <c r="AO67" s="34">
        <f>AVERAGE(Table2785[[#This Row],[6Di Access to foreign television (cable/ satellite)]:[6Dii Access to foreign newspapers]])</f>
        <v>8.75</v>
      </c>
      <c r="AP67" s="34">
        <v>7.5</v>
      </c>
      <c r="AQ67" s="33">
        <f>AVERAGE(AJ67:AL67,AO67:AP67)</f>
        <v>7.2023171279493781</v>
      </c>
      <c r="AR67" s="33">
        <v>5</v>
      </c>
      <c r="AS67" s="33">
        <v>5</v>
      </c>
      <c r="AT67" s="33">
        <v>5</v>
      </c>
      <c r="AU67" s="33">
        <f>IFERROR(AVERAGE(AS67:AT67),"-")</f>
        <v>5</v>
      </c>
      <c r="AV67" s="33">
        <f>AVERAGE(AR67,AU67)</f>
        <v>5</v>
      </c>
      <c r="AW67" s="35">
        <f>AVERAGE(Table2785[[#This Row],[RULE OF LAW]],Table2785[[#This Row],[SECURITY &amp; SAFETY]],Table2785[[#This Row],[PERSONAL FREEDOM (minus S&amp;S and RoL)]],Table2785[[#This Row],[PERSONAL FREEDOM (minus S&amp;S and RoL)]])</f>
        <v>7.0369064403217418</v>
      </c>
      <c r="AX67" s="36">
        <v>6.89</v>
      </c>
      <c r="AY67" s="37">
        <f>AVERAGE(Table2785[[#This Row],[PERSONAL FREEDOM]:[ECONOMIC FREEDOM]])</f>
        <v>6.9634532201608703</v>
      </c>
      <c r="AZ67" s="49">
        <f>RANK(BA67,$BA$2:$BA$154)</f>
        <v>72</v>
      </c>
      <c r="BA67" s="20">
        <f>ROUND(AY67, 2)</f>
        <v>6.96</v>
      </c>
      <c r="BB67" s="35">
        <f>Table2785[[#This Row],[1 Rule of Law]]</f>
        <v>4.242857142857142</v>
      </c>
      <c r="BC67" s="35">
        <f>Table2785[[#This Row],[2 Security &amp; Safety]]</f>
        <v>9.1905084339167384</v>
      </c>
      <c r="BD67" s="35">
        <f>AVERAGE(AQ67,U67,AI67,AV67,X67)</f>
        <v>7.3571300922565426</v>
      </c>
    </row>
    <row r="68" spans="1:56" ht="15" customHeight="1" x14ac:dyDescent="0.2">
      <c r="A68" s="32" t="s">
        <v>206</v>
      </c>
      <c r="B68" s="33">
        <v>1.9</v>
      </c>
      <c r="C68" s="33">
        <v>5.6000000000000005</v>
      </c>
      <c r="D68" s="33">
        <v>3.8</v>
      </c>
      <c r="E68" s="33">
        <v>3.7698412698412698</v>
      </c>
      <c r="F68" s="33">
        <v>8.36</v>
      </c>
      <c r="G68" s="33">
        <v>0</v>
      </c>
      <c r="H68" s="33">
        <v>10</v>
      </c>
      <c r="I68" s="33">
        <v>2.5</v>
      </c>
      <c r="J68" s="33">
        <v>9.8669867538349525</v>
      </c>
      <c r="K68" s="33">
        <v>9.9263311252008979</v>
      </c>
      <c r="L68" s="33">
        <f>AVERAGE(Table2785[[#This Row],[2Bi Disappearance]:[2Bv Terrorism Injured ]])</f>
        <v>6.4586635758071695</v>
      </c>
      <c r="M68" s="33">
        <v>10</v>
      </c>
      <c r="N68" s="33">
        <v>7.5</v>
      </c>
      <c r="O68" s="34">
        <v>2.5</v>
      </c>
      <c r="P68" s="34">
        <f>AVERAGE(Table2785[[#This Row],[2Ci Female Genital Mutilation]:[2Ciii Equal Inheritance Rights]])</f>
        <v>6.666666666666667</v>
      </c>
      <c r="Q68" s="33">
        <f>AVERAGE(F68,L68,P68)</f>
        <v>7.1617767474912783</v>
      </c>
      <c r="R68" s="33">
        <v>0</v>
      </c>
      <c r="S68" s="33">
        <v>0</v>
      </c>
      <c r="T68" s="33">
        <v>0</v>
      </c>
      <c r="U68" s="33">
        <f>AVERAGE(R68:T68)</f>
        <v>0</v>
      </c>
      <c r="V68" s="33">
        <v>5</v>
      </c>
      <c r="W68" s="33">
        <v>5</v>
      </c>
      <c r="X68" s="33">
        <f>AVERAGE(Table2785[[#This Row],[4A Freedom to establish religious organizations]:[4B Autonomy of religious organizations]])</f>
        <v>5</v>
      </c>
      <c r="Y68" s="33">
        <v>5</v>
      </c>
      <c r="Z68" s="33">
        <v>2.5</v>
      </c>
      <c r="AA68" s="33">
        <v>2.5</v>
      </c>
      <c r="AB68" s="33">
        <v>2.5</v>
      </c>
      <c r="AC68" s="33">
        <v>2.5</v>
      </c>
      <c r="AD68" s="33">
        <f>AVERAGE(Table2785[[#This Row],[5Ci Political parties]:[5Ciii Educational, sporting and cultural organizations]])</f>
        <v>2.5</v>
      </c>
      <c r="AE68" s="33">
        <v>2.5</v>
      </c>
      <c r="AF68" s="33">
        <v>2.5</v>
      </c>
      <c r="AG68" s="33">
        <v>2.5</v>
      </c>
      <c r="AH68" s="33">
        <f>AVERAGE(Table2785[[#This Row],[5Di Political parties]:[5Diii Educational, sporting and cultural organizations5]])</f>
        <v>2.5</v>
      </c>
      <c r="AI68" s="33">
        <f>AVERAGE(Y68,Z68,AD68,AH68)</f>
        <v>3.125</v>
      </c>
      <c r="AJ68" s="33">
        <v>8.6915181050125554</v>
      </c>
      <c r="AK68" s="34">
        <v>0</v>
      </c>
      <c r="AL68" s="34">
        <v>0.5</v>
      </c>
      <c r="AM68" s="34">
        <v>5</v>
      </c>
      <c r="AN68" s="34">
        <v>2.5</v>
      </c>
      <c r="AO68" s="34">
        <f>AVERAGE(Table2785[[#This Row],[6Di Access to foreign television (cable/ satellite)]:[6Dii Access to foreign newspapers]])</f>
        <v>3.75</v>
      </c>
      <c r="AP68" s="34">
        <v>2.5</v>
      </c>
      <c r="AQ68" s="33">
        <f>AVERAGE(AJ68:AL68,AO68:AP68)</f>
        <v>3.088303621002511</v>
      </c>
      <c r="AR68" s="33">
        <v>0</v>
      </c>
      <c r="AS68" s="33">
        <v>0</v>
      </c>
      <c r="AT68" s="33">
        <v>0</v>
      </c>
      <c r="AU68" s="33">
        <f>IFERROR(AVERAGE(AS68:AT68),"-")</f>
        <v>0</v>
      </c>
      <c r="AV68" s="33">
        <f>AVERAGE(AR68,AU68)</f>
        <v>0</v>
      </c>
      <c r="AW68" s="35">
        <f>AVERAGE(Table2785[[#This Row],[RULE OF LAW]],Table2785[[#This Row],[SECURITY &amp; SAFETY]],Table2785[[#This Row],[PERSONAL FREEDOM (minus S&amp;S and RoL)]],Table2785[[#This Row],[PERSONAL FREEDOM (minus S&amp;S and RoL)]])</f>
        <v>3.8542348664333881</v>
      </c>
      <c r="AX68" s="36">
        <v>5.21</v>
      </c>
      <c r="AY68" s="37">
        <f>AVERAGE(Table2785[[#This Row],[PERSONAL FREEDOM]:[ECONOMIC FREEDOM]])</f>
        <v>4.532117433216694</v>
      </c>
      <c r="AZ68" s="49">
        <f>RANK(BA68,$BA$2:$BA$154)</f>
        <v>153</v>
      </c>
      <c r="BA68" s="20">
        <f>ROUND(AY68, 2)</f>
        <v>4.53</v>
      </c>
      <c r="BB68" s="35">
        <f>Table2785[[#This Row],[1 Rule of Law]]</f>
        <v>3.7698412698412698</v>
      </c>
      <c r="BC68" s="35">
        <f>Table2785[[#This Row],[2 Security &amp; Safety]]</f>
        <v>7.1617767474912783</v>
      </c>
      <c r="BD68" s="35">
        <f>AVERAGE(AQ68,U68,AI68,AV68,X68)</f>
        <v>2.2426607242005021</v>
      </c>
    </row>
    <row r="69" spans="1:56" ht="15" customHeight="1" x14ac:dyDescent="0.2">
      <c r="A69" s="32" t="s">
        <v>52</v>
      </c>
      <c r="B69" s="33" t="s">
        <v>49</v>
      </c>
      <c r="C69" s="33" t="s">
        <v>49</v>
      </c>
      <c r="D69" s="33" t="s">
        <v>49</v>
      </c>
      <c r="E69" s="33">
        <v>7.7954100000000004</v>
      </c>
      <c r="F69" s="33">
        <v>9.5200000000000014</v>
      </c>
      <c r="G69" s="33">
        <v>10</v>
      </c>
      <c r="H69" s="33">
        <v>10</v>
      </c>
      <c r="I69" s="33">
        <v>7.5</v>
      </c>
      <c r="J69" s="33">
        <v>10</v>
      </c>
      <c r="K69" s="33">
        <v>10</v>
      </c>
      <c r="L69" s="33">
        <f>AVERAGE(Table2785[[#This Row],[2Bi Disappearance]:[2Bv Terrorism Injured ]])</f>
        <v>9.5</v>
      </c>
      <c r="M69" s="33">
        <v>10</v>
      </c>
      <c r="N69" s="33">
        <v>10</v>
      </c>
      <c r="O69" s="34">
        <v>10</v>
      </c>
      <c r="P69" s="34">
        <f>AVERAGE(Table2785[[#This Row],[2Ci Female Genital Mutilation]:[2Ciii Equal Inheritance Rights]])</f>
        <v>10</v>
      </c>
      <c r="Q69" s="33">
        <f>AVERAGE(F69,L69,P69)</f>
        <v>9.6733333333333338</v>
      </c>
      <c r="R69" s="33">
        <v>10</v>
      </c>
      <c r="S69" s="33">
        <v>10</v>
      </c>
      <c r="T69" s="33">
        <v>10</v>
      </c>
      <c r="U69" s="33">
        <f>AVERAGE(R69:T69)</f>
        <v>10</v>
      </c>
      <c r="V69" s="33">
        <v>10</v>
      </c>
      <c r="W69" s="33">
        <v>10</v>
      </c>
      <c r="X69" s="33">
        <f>AVERAGE(Table2785[[#This Row],[4A Freedom to establish religious organizations]:[4B Autonomy of religious organizations]])</f>
        <v>10</v>
      </c>
      <c r="Y69" s="33">
        <v>10</v>
      </c>
      <c r="Z69" s="33">
        <v>10</v>
      </c>
      <c r="AA69" s="33">
        <v>10</v>
      </c>
      <c r="AB69" s="33">
        <v>7.5</v>
      </c>
      <c r="AC69" s="33">
        <v>10</v>
      </c>
      <c r="AD69" s="33">
        <f>AVERAGE(Table2785[[#This Row],[5Ci Political parties]:[5Ciii Educational, sporting and cultural organizations]])</f>
        <v>9.1666666666666661</v>
      </c>
      <c r="AE69" s="33">
        <v>10</v>
      </c>
      <c r="AF69" s="33">
        <v>10</v>
      </c>
      <c r="AG69" s="33">
        <v>10</v>
      </c>
      <c r="AH69" s="33">
        <f>AVERAGE(Table2785[[#This Row],[5Di Political parties]:[5Diii Educational, sporting and cultural organizations5]])</f>
        <v>10</v>
      </c>
      <c r="AI69" s="33">
        <f>AVERAGE(Y69,Z69,AD69,AH69)</f>
        <v>9.7916666666666661</v>
      </c>
      <c r="AJ69" s="33">
        <v>10</v>
      </c>
      <c r="AK69" s="34">
        <v>8.3333333333333339</v>
      </c>
      <c r="AL69" s="34">
        <v>8.5</v>
      </c>
      <c r="AM69" s="34">
        <v>10</v>
      </c>
      <c r="AN69" s="34">
        <v>10</v>
      </c>
      <c r="AO69" s="34">
        <f>AVERAGE(Table2785[[#This Row],[6Di Access to foreign television (cable/ satellite)]:[6Dii Access to foreign newspapers]])</f>
        <v>10</v>
      </c>
      <c r="AP69" s="34">
        <v>10</v>
      </c>
      <c r="AQ69" s="33">
        <f>AVERAGE(AJ69:AL69,AO69:AP69)</f>
        <v>9.3666666666666671</v>
      </c>
      <c r="AR69" s="33">
        <v>10</v>
      </c>
      <c r="AS69" s="33">
        <v>10</v>
      </c>
      <c r="AT69" s="33">
        <v>10</v>
      </c>
      <c r="AU69" s="33">
        <f>IFERROR(AVERAGE(AS69:AT69),"-")</f>
        <v>10</v>
      </c>
      <c r="AV69" s="33">
        <f>AVERAGE(AR69,AU69)</f>
        <v>10</v>
      </c>
      <c r="AW69" s="35">
        <f>AVERAGE(Table2785[[#This Row],[RULE OF LAW]],Table2785[[#This Row],[SECURITY &amp; SAFETY]],Table2785[[#This Row],[PERSONAL FREEDOM (minus S&amp;S and RoL)]],Table2785[[#This Row],[PERSONAL FREEDOM (minus S&amp;S and RoL)]])</f>
        <v>9.2830191666666675</v>
      </c>
      <c r="AX69" s="36">
        <v>7.9</v>
      </c>
      <c r="AY69" s="37">
        <f>AVERAGE(Table2785[[#This Row],[PERSONAL FREEDOM]:[ECONOMIC FREEDOM]])</f>
        <v>8.5915095833333339</v>
      </c>
      <c r="AZ69" s="49">
        <f>RANK(BA69,$BA$2:$BA$154)</f>
        <v>4</v>
      </c>
      <c r="BA69" s="20">
        <f>ROUND(AY69, 2)</f>
        <v>8.59</v>
      </c>
      <c r="BB69" s="35">
        <f>Table2785[[#This Row],[1 Rule of Law]]</f>
        <v>7.7954100000000004</v>
      </c>
      <c r="BC69" s="35">
        <f>Table2785[[#This Row],[2 Security &amp; Safety]]</f>
        <v>9.6733333333333338</v>
      </c>
      <c r="BD69" s="35">
        <f>AVERAGE(AQ69,U69,AI69,AV69,X69)</f>
        <v>9.831666666666667</v>
      </c>
    </row>
    <row r="70" spans="1:56" ht="15" customHeight="1" x14ac:dyDescent="0.2">
      <c r="A70" s="32" t="s">
        <v>101</v>
      </c>
      <c r="B70" s="33" t="s">
        <v>49</v>
      </c>
      <c r="C70" s="33" t="s">
        <v>49</v>
      </c>
      <c r="D70" s="33" t="s">
        <v>49</v>
      </c>
      <c r="E70" s="33">
        <v>6.5901839999999998</v>
      </c>
      <c r="F70" s="33">
        <v>9.2799999999999994</v>
      </c>
      <c r="G70" s="33">
        <v>10</v>
      </c>
      <c r="H70" s="33">
        <v>9.6498023402330695</v>
      </c>
      <c r="I70" s="33">
        <v>5</v>
      </c>
      <c r="J70" s="33">
        <v>9.9233942619259849</v>
      </c>
      <c r="K70" s="33">
        <v>9.7045207245716529</v>
      </c>
      <c r="L70" s="33">
        <f>AVERAGE(Table2785[[#This Row],[2Bi Disappearance]:[2Bv Terrorism Injured ]])</f>
        <v>8.8555434653461411</v>
      </c>
      <c r="M70" s="33">
        <v>9.5</v>
      </c>
      <c r="N70" s="33">
        <v>10</v>
      </c>
      <c r="O70" s="34">
        <v>10</v>
      </c>
      <c r="P70" s="34">
        <f>AVERAGE(Table2785[[#This Row],[2Ci Female Genital Mutilation]:[2Ciii Equal Inheritance Rights]])</f>
        <v>9.8333333333333339</v>
      </c>
      <c r="Q70" s="33">
        <f>AVERAGE(F70,L70,P70)</f>
        <v>9.3229589328931581</v>
      </c>
      <c r="R70" s="33">
        <v>0</v>
      </c>
      <c r="S70" s="33">
        <v>0</v>
      </c>
      <c r="T70" s="33">
        <v>10</v>
      </c>
      <c r="U70" s="33">
        <f>AVERAGE(R70:T70)</f>
        <v>3.3333333333333335</v>
      </c>
      <c r="V70" s="33">
        <v>7.5</v>
      </c>
      <c r="W70" s="33">
        <v>7.5</v>
      </c>
      <c r="X70" s="33">
        <f>AVERAGE(Table2785[[#This Row],[4A Freedom to establish religious organizations]:[4B Autonomy of religious organizations]])</f>
        <v>7.5</v>
      </c>
      <c r="Y70" s="33">
        <v>10</v>
      </c>
      <c r="Z70" s="33">
        <v>10</v>
      </c>
      <c r="AA70" s="33">
        <v>10</v>
      </c>
      <c r="AB70" s="33">
        <v>10</v>
      </c>
      <c r="AC70" s="33">
        <v>10</v>
      </c>
      <c r="AD70" s="33">
        <f>AVERAGE(Table2785[[#This Row],[5Ci Political parties]:[5Ciii Educational, sporting and cultural organizations]])</f>
        <v>10</v>
      </c>
      <c r="AE70" s="33">
        <v>10</v>
      </c>
      <c r="AF70" s="33">
        <v>7.5</v>
      </c>
      <c r="AG70" s="33">
        <v>10</v>
      </c>
      <c r="AH70" s="33">
        <f>AVERAGE(Table2785[[#This Row],[5Di Political parties]:[5Diii Educational, sporting and cultural organizations5]])</f>
        <v>9.1666666666666661</v>
      </c>
      <c r="AI70" s="33">
        <f>AVERAGE(Y70,Z70,AD70,AH70)</f>
        <v>9.7916666666666661</v>
      </c>
      <c r="AJ70" s="33">
        <v>0</v>
      </c>
      <c r="AK70" s="34">
        <v>7.666666666666667</v>
      </c>
      <c r="AL70" s="34">
        <v>6.25</v>
      </c>
      <c r="AM70" s="34">
        <v>10</v>
      </c>
      <c r="AN70" s="34">
        <v>10</v>
      </c>
      <c r="AO70" s="34">
        <f>AVERAGE(Table2785[[#This Row],[6Di Access to foreign television (cable/ satellite)]:[6Dii Access to foreign newspapers]])</f>
        <v>10</v>
      </c>
      <c r="AP70" s="34">
        <v>10</v>
      </c>
      <c r="AQ70" s="33">
        <f>AVERAGE(AJ70:AL70,AO70:AP70)</f>
        <v>6.7833333333333341</v>
      </c>
      <c r="AR70" s="33" t="s">
        <v>49</v>
      </c>
      <c r="AS70" s="33">
        <v>10</v>
      </c>
      <c r="AT70" s="33">
        <v>10</v>
      </c>
      <c r="AU70" s="33">
        <f>IFERROR(AVERAGE(AS70:AT70),"-")</f>
        <v>10</v>
      </c>
      <c r="AV70" s="33">
        <f>AVERAGE(AR70,AU70)</f>
        <v>10</v>
      </c>
      <c r="AW70" s="35">
        <f>AVERAGE(Table2785[[#This Row],[RULE OF LAW]],Table2785[[#This Row],[SECURITY &amp; SAFETY]],Table2785[[#This Row],[PERSONAL FREEDOM (minus S&amp;S and RoL)]],Table2785[[#This Row],[PERSONAL FREEDOM (minus S&amp;S and RoL)]])</f>
        <v>7.7191190665566225</v>
      </c>
      <c r="AX70" s="36">
        <v>7.33</v>
      </c>
      <c r="AY70" s="37">
        <f>AVERAGE(Table2785[[#This Row],[PERSONAL FREEDOM]:[ECONOMIC FREEDOM]])</f>
        <v>7.5245595332783113</v>
      </c>
      <c r="AZ70" s="49">
        <f>RANK(BA70,$BA$2:$BA$154)</f>
        <v>51</v>
      </c>
      <c r="BA70" s="20">
        <f>ROUND(AY70, 2)</f>
        <v>7.52</v>
      </c>
      <c r="BB70" s="35">
        <f>Table2785[[#This Row],[1 Rule of Law]]</f>
        <v>6.5901839999999998</v>
      </c>
      <c r="BC70" s="35">
        <f>Table2785[[#This Row],[2 Security &amp; Safety]]</f>
        <v>9.3229589328931581</v>
      </c>
      <c r="BD70" s="35">
        <f>AVERAGE(AQ70,U70,AI70,AV70,X70)</f>
        <v>7.4816666666666665</v>
      </c>
    </row>
    <row r="71" spans="1:56" ht="15" customHeight="1" x14ac:dyDescent="0.2">
      <c r="A71" s="32" t="s">
        <v>79</v>
      </c>
      <c r="B71" s="33">
        <v>8</v>
      </c>
      <c r="C71" s="33">
        <v>5.8</v>
      </c>
      <c r="D71" s="33">
        <v>6.3</v>
      </c>
      <c r="E71" s="33">
        <v>6.68888888888889</v>
      </c>
      <c r="F71" s="33">
        <v>9.64</v>
      </c>
      <c r="G71" s="33">
        <v>10</v>
      </c>
      <c r="H71" s="33">
        <v>10</v>
      </c>
      <c r="I71" s="33">
        <v>10</v>
      </c>
      <c r="J71" s="33">
        <v>10</v>
      </c>
      <c r="K71" s="33">
        <v>9.9262564064746872</v>
      </c>
      <c r="L71" s="33">
        <f>AVERAGE(Table2785[[#This Row],[2Bi Disappearance]:[2Bv Terrorism Injured ]])</f>
        <v>9.9852512812949374</v>
      </c>
      <c r="M71" s="33">
        <v>9.5</v>
      </c>
      <c r="N71" s="33">
        <v>10</v>
      </c>
      <c r="O71" s="34">
        <v>10</v>
      </c>
      <c r="P71" s="34">
        <f>AVERAGE(Table2785[[#This Row],[2Ci Female Genital Mutilation]:[2Ciii Equal Inheritance Rights]])</f>
        <v>9.8333333333333339</v>
      </c>
      <c r="Q71" s="33">
        <f>AVERAGE(F71,L71,P71)</f>
        <v>9.8195282048760912</v>
      </c>
      <c r="R71" s="33">
        <v>10</v>
      </c>
      <c r="S71" s="33">
        <v>10</v>
      </c>
      <c r="T71" s="33">
        <v>10</v>
      </c>
      <c r="U71" s="33">
        <f>AVERAGE(R71:T71)</f>
        <v>10</v>
      </c>
      <c r="V71" s="33">
        <v>10</v>
      </c>
      <c r="W71" s="33">
        <v>10</v>
      </c>
      <c r="X71" s="33">
        <f>AVERAGE(Table2785[[#This Row],[4A Freedom to establish religious organizations]:[4B Autonomy of religious organizations]])</f>
        <v>10</v>
      </c>
      <c r="Y71" s="33">
        <v>10</v>
      </c>
      <c r="Z71" s="33">
        <v>10</v>
      </c>
      <c r="AA71" s="33">
        <v>10</v>
      </c>
      <c r="AB71" s="33">
        <v>10</v>
      </c>
      <c r="AC71" s="33">
        <v>10</v>
      </c>
      <c r="AD71" s="33">
        <f>AVERAGE(Table2785[[#This Row],[5Ci Political parties]:[5Ciii Educational, sporting and cultural organizations]])</f>
        <v>10</v>
      </c>
      <c r="AE71" s="33">
        <v>10</v>
      </c>
      <c r="AF71" s="33">
        <v>10</v>
      </c>
      <c r="AG71" s="33">
        <v>10</v>
      </c>
      <c r="AH71" s="33">
        <f>AVERAGE(Table2785[[#This Row],[5Di Political parties]:[5Diii Educational, sporting and cultural organizations5]])</f>
        <v>10</v>
      </c>
      <c r="AI71" s="33">
        <f>AVERAGE(Y71,Z71,AD71,AH71)</f>
        <v>10</v>
      </c>
      <c r="AJ71" s="33">
        <v>10</v>
      </c>
      <c r="AK71" s="34">
        <v>6</v>
      </c>
      <c r="AL71" s="34">
        <v>7.25</v>
      </c>
      <c r="AM71" s="34">
        <v>10</v>
      </c>
      <c r="AN71" s="34">
        <v>10</v>
      </c>
      <c r="AO71" s="34">
        <f>AVERAGE(Table2785[[#This Row],[6Di Access to foreign television (cable/ satellite)]:[6Dii Access to foreign newspapers]])</f>
        <v>10</v>
      </c>
      <c r="AP71" s="34">
        <v>10</v>
      </c>
      <c r="AQ71" s="33">
        <f>AVERAGE(AJ71:AL71,AO71:AP71)</f>
        <v>8.65</v>
      </c>
      <c r="AR71" s="33">
        <v>10</v>
      </c>
      <c r="AS71" s="33">
        <v>10</v>
      </c>
      <c r="AT71" s="33">
        <v>10</v>
      </c>
      <c r="AU71" s="33">
        <f>IFERROR(AVERAGE(AS71:AT71),"-")</f>
        <v>10</v>
      </c>
      <c r="AV71" s="33">
        <f>AVERAGE(AR71,AU71)</f>
        <v>10</v>
      </c>
      <c r="AW71" s="35">
        <f>AVERAGE(Table2785[[#This Row],[RULE OF LAW]],Table2785[[#This Row],[SECURITY &amp; SAFETY]],Table2785[[#This Row],[PERSONAL FREEDOM (minus S&amp;S and RoL)]],Table2785[[#This Row],[PERSONAL FREEDOM (minus S&amp;S and RoL)]])</f>
        <v>8.992104273441246</v>
      </c>
      <c r="AX71" s="36">
        <v>7.18</v>
      </c>
      <c r="AY71" s="37">
        <f>AVERAGE(Table2785[[#This Row],[PERSONAL FREEDOM]:[ECONOMIC FREEDOM]])</f>
        <v>8.0860521367206228</v>
      </c>
      <c r="AZ71" s="49">
        <f>RANK(BA71,$BA$2:$BA$154)</f>
        <v>29</v>
      </c>
      <c r="BA71" s="20">
        <f>ROUND(AY71, 2)</f>
        <v>8.09</v>
      </c>
      <c r="BB71" s="35">
        <f>Table2785[[#This Row],[1 Rule of Law]]</f>
        <v>6.68888888888889</v>
      </c>
      <c r="BC71" s="35">
        <f>Table2785[[#This Row],[2 Security &amp; Safety]]</f>
        <v>9.8195282048760912</v>
      </c>
      <c r="BD71" s="35">
        <f>AVERAGE(AQ71,U71,AI71,AV71,X71)</f>
        <v>9.73</v>
      </c>
    </row>
    <row r="72" spans="1:56" ht="15" customHeight="1" x14ac:dyDescent="0.2">
      <c r="A72" s="32" t="s">
        <v>102</v>
      </c>
      <c r="B72" s="33">
        <v>4.8</v>
      </c>
      <c r="C72" s="33">
        <v>4.6999999999999993</v>
      </c>
      <c r="D72" s="33">
        <v>4.2</v>
      </c>
      <c r="E72" s="33">
        <v>4.5634920634920633</v>
      </c>
      <c r="F72" s="33">
        <v>0</v>
      </c>
      <c r="G72" s="33">
        <v>10</v>
      </c>
      <c r="H72" s="33">
        <v>10</v>
      </c>
      <c r="I72" s="33">
        <v>5</v>
      </c>
      <c r="J72" s="33">
        <v>10</v>
      </c>
      <c r="K72" s="33">
        <v>10</v>
      </c>
      <c r="L72" s="33">
        <f>AVERAGE(Table2785[[#This Row],[2Bi Disappearance]:[2Bv Terrorism Injured ]])</f>
        <v>9</v>
      </c>
      <c r="M72" s="33">
        <v>10</v>
      </c>
      <c r="N72" s="33">
        <v>10</v>
      </c>
      <c r="O72" s="34">
        <v>10</v>
      </c>
      <c r="P72" s="34">
        <f>AVERAGE(Table2785[[#This Row],[2Ci Female Genital Mutilation]:[2Ciii Equal Inheritance Rights]])</f>
        <v>10</v>
      </c>
      <c r="Q72" s="33">
        <f>AVERAGE(F72,L72,P72)</f>
        <v>6.333333333333333</v>
      </c>
      <c r="R72" s="33">
        <v>10</v>
      </c>
      <c r="S72" s="33">
        <v>10</v>
      </c>
      <c r="T72" s="33">
        <v>5</v>
      </c>
      <c r="U72" s="33">
        <f>AVERAGE(R72:T72)</f>
        <v>8.3333333333333339</v>
      </c>
      <c r="V72" s="33">
        <v>7.5</v>
      </c>
      <c r="W72" s="33">
        <v>10</v>
      </c>
      <c r="X72" s="33">
        <f>AVERAGE(Table2785[[#This Row],[4A Freedom to establish religious organizations]:[4B Autonomy of religious organizations]])</f>
        <v>8.75</v>
      </c>
      <c r="Y72" s="33">
        <v>10</v>
      </c>
      <c r="Z72" s="33">
        <v>10</v>
      </c>
      <c r="AA72" s="33">
        <v>7.5</v>
      </c>
      <c r="AB72" s="33">
        <v>7.5</v>
      </c>
      <c r="AC72" s="33">
        <v>7.5</v>
      </c>
      <c r="AD72" s="33">
        <f>AVERAGE(Table2785[[#This Row],[5Ci Political parties]:[5Ciii Educational, sporting and cultural organizations]])</f>
        <v>7.5</v>
      </c>
      <c r="AE72" s="33">
        <v>7.5</v>
      </c>
      <c r="AF72" s="33">
        <v>7.5</v>
      </c>
      <c r="AG72" s="33">
        <v>7.5</v>
      </c>
      <c r="AH72" s="33">
        <f>AVERAGE(Table2785[[#This Row],[5Di Political parties]:[5Diii Educational, sporting and cultural organizations5]])</f>
        <v>7.5</v>
      </c>
      <c r="AI72" s="33">
        <f>AVERAGE(Y72,Z72,AD72,AH72)</f>
        <v>8.75</v>
      </c>
      <c r="AJ72" s="33">
        <v>10</v>
      </c>
      <c r="AK72" s="34">
        <v>8.6666666666666661</v>
      </c>
      <c r="AL72" s="34">
        <v>8</v>
      </c>
      <c r="AM72" s="34">
        <v>10</v>
      </c>
      <c r="AN72" s="34">
        <v>10</v>
      </c>
      <c r="AO72" s="34">
        <f>AVERAGE(Table2785[[#This Row],[6Di Access to foreign television (cable/ satellite)]:[6Dii Access to foreign newspapers]])</f>
        <v>10</v>
      </c>
      <c r="AP72" s="34">
        <v>10</v>
      </c>
      <c r="AQ72" s="33">
        <f>AVERAGE(AJ72:AL72,AO72:AP72)</f>
        <v>9.3333333333333321</v>
      </c>
      <c r="AR72" s="33">
        <v>10</v>
      </c>
      <c r="AS72" s="33">
        <v>0</v>
      </c>
      <c r="AT72" s="33">
        <v>10</v>
      </c>
      <c r="AU72" s="33">
        <f>IFERROR(AVERAGE(AS72:AT72),"-")</f>
        <v>5</v>
      </c>
      <c r="AV72" s="33">
        <f>AVERAGE(AR72,AU72)</f>
        <v>7.5</v>
      </c>
      <c r="AW72" s="35">
        <f>AVERAGE(Table2785[[#This Row],[RULE OF LAW]],Table2785[[#This Row],[SECURITY &amp; SAFETY]],Table2785[[#This Row],[PERSONAL FREEDOM (minus S&amp;S and RoL)]],Table2785[[#This Row],[PERSONAL FREEDOM (minus S&amp;S and RoL)]])</f>
        <v>6.9908730158730155</v>
      </c>
      <c r="AX72" s="36">
        <v>7.16</v>
      </c>
      <c r="AY72" s="37">
        <f>AVERAGE(Table2785[[#This Row],[PERSONAL FREEDOM]:[ECONOMIC FREEDOM]])</f>
        <v>7.0754365079365078</v>
      </c>
      <c r="AZ72" s="49">
        <f>RANK(BA72,$BA$2:$BA$154)</f>
        <v>62</v>
      </c>
      <c r="BA72" s="20">
        <f>ROUND(AY72, 2)</f>
        <v>7.08</v>
      </c>
      <c r="BB72" s="35">
        <f>Table2785[[#This Row],[1 Rule of Law]]</f>
        <v>4.5634920634920633</v>
      </c>
      <c r="BC72" s="35">
        <f>Table2785[[#This Row],[2 Security &amp; Safety]]</f>
        <v>6.333333333333333</v>
      </c>
      <c r="BD72" s="35">
        <f>AVERAGE(AQ72,U72,AI72,AV72,X72)</f>
        <v>8.5333333333333332</v>
      </c>
    </row>
    <row r="73" spans="1:56" ht="15" customHeight="1" x14ac:dyDescent="0.2">
      <c r="A73" s="32" t="s">
        <v>81</v>
      </c>
      <c r="B73" s="33">
        <v>7.5</v>
      </c>
      <c r="C73" s="33">
        <v>7.3</v>
      </c>
      <c r="D73" s="33">
        <v>6.8000000000000007</v>
      </c>
      <c r="E73" s="33">
        <v>7.2190476190476183</v>
      </c>
      <c r="F73" s="33">
        <v>9.879999999999999</v>
      </c>
      <c r="G73" s="33">
        <v>10</v>
      </c>
      <c r="H73" s="33">
        <v>10</v>
      </c>
      <c r="I73" s="33">
        <v>10</v>
      </c>
      <c r="J73" s="33">
        <v>10</v>
      </c>
      <c r="K73" s="33">
        <v>10</v>
      </c>
      <c r="L73" s="33">
        <f>AVERAGE(Table2785[[#This Row],[2Bi Disappearance]:[2Bv Terrorism Injured ]])</f>
        <v>10</v>
      </c>
      <c r="M73" s="33">
        <v>10</v>
      </c>
      <c r="N73" s="33">
        <v>10</v>
      </c>
      <c r="O73" s="34">
        <v>10</v>
      </c>
      <c r="P73" s="34">
        <f>AVERAGE(Table2785[[#This Row],[2Ci Female Genital Mutilation]:[2Ciii Equal Inheritance Rights]])</f>
        <v>10</v>
      </c>
      <c r="Q73" s="33">
        <f>AVERAGE(F73,L73,P73)</f>
        <v>9.9599999999999991</v>
      </c>
      <c r="R73" s="33">
        <v>10</v>
      </c>
      <c r="S73" s="33">
        <v>10</v>
      </c>
      <c r="T73" s="33">
        <v>10</v>
      </c>
      <c r="U73" s="33">
        <f>AVERAGE(R73:T73)</f>
        <v>10</v>
      </c>
      <c r="V73" s="33">
        <v>5</v>
      </c>
      <c r="W73" s="33">
        <v>7.5</v>
      </c>
      <c r="X73" s="33">
        <f>AVERAGE(Table2785[[#This Row],[4A Freedom to establish religious organizations]:[4B Autonomy of religious organizations]])</f>
        <v>6.25</v>
      </c>
      <c r="Y73" s="33">
        <v>10</v>
      </c>
      <c r="Z73" s="33">
        <v>10</v>
      </c>
      <c r="AA73" s="33">
        <v>7.5</v>
      </c>
      <c r="AB73" s="33">
        <v>10</v>
      </c>
      <c r="AC73" s="33">
        <v>7.5</v>
      </c>
      <c r="AD73" s="33">
        <f>AVERAGE(Table2785[[#This Row],[5Ci Political parties]:[5Ciii Educational, sporting and cultural organizations]])</f>
        <v>8.3333333333333339</v>
      </c>
      <c r="AE73" s="33">
        <v>7.5</v>
      </c>
      <c r="AF73" s="33">
        <v>5</v>
      </c>
      <c r="AG73" s="33">
        <v>5</v>
      </c>
      <c r="AH73" s="33">
        <f>AVERAGE(Table2785[[#This Row],[5Di Political parties]:[5Diii Educational, sporting and cultural organizations5]])</f>
        <v>5.833333333333333</v>
      </c>
      <c r="AI73" s="33">
        <f>AVERAGE(Y73,Z73,AD73,AH73)</f>
        <v>8.5416666666666679</v>
      </c>
      <c r="AJ73" s="33">
        <v>10</v>
      </c>
      <c r="AK73" s="34">
        <v>8.6666666666666661</v>
      </c>
      <c r="AL73" s="34">
        <v>6.5</v>
      </c>
      <c r="AM73" s="34">
        <v>10</v>
      </c>
      <c r="AN73" s="34">
        <v>10</v>
      </c>
      <c r="AO73" s="34">
        <f>AVERAGE(Table2785[[#This Row],[6Di Access to foreign television (cable/ satellite)]:[6Dii Access to foreign newspapers]])</f>
        <v>10</v>
      </c>
      <c r="AP73" s="34">
        <v>10</v>
      </c>
      <c r="AQ73" s="33">
        <f>AVERAGE(AJ73:AL73,AO73:AP73)</f>
        <v>9.0333333333333332</v>
      </c>
      <c r="AR73" s="33">
        <v>10</v>
      </c>
      <c r="AS73" s="33">
        <v>10</v>
      </c>
      <c r="AT73" s="33">
        <v>10</v>
      </c>
      <c r="AU73" s="33">
        <f>IFERROR(AVERAGE(AS73:AT73),"-")</f>
        <v>10</v>
      </c>
      <c r="AV73" s="33">
        <f>AVERAGE(AR73,AU73)</f>
        <v>10</v>
      </c>
      <c r="AW73" s="35">
        <f>AVERAGE(Table2785[[#This Row],[RULE OF LAW]],Table2785[[#This Row],[SECURITY &amp; SAFETY]],Table2785[[#This Row],[PERSONAL FREEDOM (minus S&amp;S and RoL)]],Table2785[[#This Row],[PERSONAL FREEDOM (minus S&amp;S and RoL)]])</f>
        <v>8.6772619047619042</v>
      </c>
      <c r="AX73" s="36">
        <v>7.6</v>
      </c>
      <c r="AY73" s="37">
        <f>AVERAGE(Table2785[[#This Row],[PERSONAL FREEDOM]:[ECONOMIC FREEDOM]])</f>
        <v>8.1386309523809519</v>
      </c>
      <c r="AZ73" s="49">
        <f>RANK(BA73,$BA$2:$BA$154)</f>
        <v>26</v>
      </c>
      <c r="BA73" s="20">
        <f>ROUND(AY73, 2)</f>
        <v>8.14</v>
      </c>
      <c r="BB73" s="35">
        <f>Table2785[[#This Row],[1 Rule of Law]]</f>
        <v>7.2190476190476183</v>
      </c>
      <c r="BC73" s="35">
        <f>Table2785[[#This Row],[2 Security &amp; Safety]]</f>
        <v>9.9599999999999991</v>
      </c>
      <c r="BD73" s="35">
        <f>AVERAGE(AQ73,U73,AI73,AV73,X73)</f>
        <v>8.7650000000000006</v>
      </c>
    </row>
    <row r="74" spans="1:56" ht="15" customHeight="1" x14ac:dyDescent="0.2">
      <c r="A74" s="32" t="s">
        <v>154</v>
      </c>
      <c r="B74" s="33">
        <v>4.3</v>
      </c>
      <c r="C74" s="33">
        <v>6.2</v>
      </c>
      <c r="D74" s="33">
        <v>5.6000000000000005</v>
      </c>
      <c r="E74" s="33">
        <v>5.3809523809523805</v>
      </c>
      <c r="F74" s="33">
        <v>9.2000000000000011</v>
      </c>
      <c r="G74" s="33">
        <v>5</v>
      </c>
      <c r="H74" s="33">
        <v>10</v>
      </c>
      <c r="I74" s="33">
        <v>10</v>
      </c>
      <c r="J74" s="33">
        <v>9.9801557287126972</v>
      </c>
      <c r="K74" s="33">
        <v>9.8094949956419004</v>
      </c>
      <c r="L74" s="33">
        <f>AVERAGE(Table2785[[#This Row],[2Bi Disappearance]:[2Bv Terrorism Injured ]])</f>
        <v>8.9579301448709181</v>
      </c>
      <c r="M74" s="33">
        <v>9.5</v>
      </c>
      <c r="N74" s="33">
        <v>5</v>
      </c>
      <c r="O74" s="34">
        <v>0</v>
      </c>
      <c r="P74" s="34">
        <f>AVERAGE(Table2785[[#This Row],[2Ci Female Genital Mutilation]:[2Ciii Equal Inheritance Rights]])</f>
        <v>4.833333333333333</v>
      </c>
      <c r="Q74" s="33">
        <f>AVERAGE(F74,L74,P74)</f>
        <v>7.6637544927347498</v>
      </c>
      <c r="R74" s="33">
        <v>10</v>
      </c>
      <c r="S74" s="33">
        <v>0</v>
      </c>
      <c r="T74" s="33">
        <v>10</v>
      </c>
      <c r="U74" s="33">
        <f>AVERAGE(R74:T74)</f>
        <v>6.666666666666667</v>
      </c>
      <c r="V74" s="33">
        <v>2.5</v>
      </c>
      <c r="W74" s="33">
        <v>0</v>
      </c>
      <c r="X74" s="33">
        <f>AVERAGE(Table2785[[#This Row],[4A Freedom to establish religious organizations]:[4B Autonomy of religious organizations]])</f>
        <v>1.25</v>
      </c>
      <c r="Y74" s="33">
        <v>7.5</v>
      </c>
      <c r="Z74" s="33">
        <v>10</v>
      </c>
      <c r="AA74" s="33">
        <v>0</v>
      </c>
      <c r="AB74" s="33">
        <v>7.5</v>
      </c>
      <c r="AC74" s="33">
        <v>7.5</v>
      </c>
      <c r="AD74" s="33">
        <f>AVERAGE(Table2785[[#This Row],[5Ci Political parties]:[5Ciii Educational, sporting and cultural organizations]])</f>
        <v>5</v>
      </c>
      <c r="AE74" s="33">
        <v>2.5</v>
      </c>
      <c r="AF74" s="33">
        <v>2.5</v>
      </c>
      <c r="AG74" s="33">
        <v>5</v>
      </c>
      <c r="AH74" s="33">
        <f>AVERAGE(Table2785[[#This Row],[5Di Political parties]:[5Diii Educational, sporting and cultural organizations5]])</f>
        <v>3.3333333333333335</v>
      </c>
      <c r="AI74" s="33">
        <f>AVERAGE(Y74,Z74,AD74,AH74)</f>
        <v>6.458333333333333</v>
      </c>
      <c r="AJ74" s="33">
        <v>10</v>
      </c>
      <c r="AK74" s="34">
        <v>3</v>
      </c>
      <c r="AL74" s="34">
        <v>4.25</v>
      </c>
      <c r="AM74" s="34">
        <v>7.5</v>
      </c>
      <c r="AN74" s="34">
        <v>7.5</v>
      </c>
      <c r="AO74" s="34">
        <f>AVERAGE(Table2785[[#This Row],[6Di Access to foreign television (cable/ satellite)]:[6Dii Access to foreign newspapers]])</f>
        <v>7.5</v>
      </c>
      <c r="AP74" s="34">
        <v>10</v>
      </c>
      <c r="AQ74" s="33">
        <f>AVERAGE(AJ74:AL74,AO74:AP74)</f>
        <v>6.95</v>
      </c>
      <c r="AR74" s="33">
        <v>0</v>
      </c>
      <c r="AS74" s="33">
        <v>10</v>
      </c>
      <c r="AT74" s="33">
        <v>10</v>
      </c>
      <c r="AU74" s="33">
        <f>IFERROR(AVERAGE(AS74:AT74),"-")</f>
        <v>10</v>
      </c>
      <c r="AV74" s="33">
        <f>AVERAGE(AR74,AU74)</f>
        <v>5</v>
      </c>
      <c r="AW74" s="35">
        <f>AVERAGE(Table2785[[#This Row],[RULE OF LAW]],Table2785[[#This Row],[SECURITY &amp; SAFETY]],Table2785[[#This Row],[PERSONAL FREEDOM (minus S&amp;S and RoL)]],Table2785[[#This Row],[PERSONAL FREEDOM (minus S&amp;S and RoL)]])</f>
        <v>5.8936767184217826</v>
      </c>
      <c r="AX74" s="36">
        <v>7.86</v>
      </c>
      <c r="AY74" s="37">
        <f>AVERAGE(Table2785[[#This Row],[PERSONAL FREEDOM]:[ECONOMIC FREEDOM]])</f>
        <v>6.8768383592108915</v>
      </c>
      <c r="AZ74" s="49">
        <f>RANK(BA74,$BA$2:$BA$154)</f>
        <v>76</v>
      </c>
      <c r="BA74" s="20">
        <f>ROUND(AY74, 2)</f>
        <v>6.88</v>
      </c>
      <c r="BB74" s="35">
        <f>Table2785[[#This Row],[1 Rule of Law]]</f>
        <v>5.3809523809523805</v>
      </c>
      <c r="BC74" s="35">
        <f>Table2785[[#This Row],[2 Security &amp; Safety]]</f>
        <v>7.6637544927347498</v>
      </c>
      <c r="BD74" s="35">
        <f>AVERAGE(AQ74,U74,AI74,AV74,X74)</f>
        <v>5.2649999999999997</v>
      </c>
    </row>
    <row r="75" spans="1:56" ht="15" customHeight="1" x14ac:dyDescent="0.2">
      <c r="A75" s="32" t="s">
        <v>160</v>
      </c>
      <c r="B75" s="33">
        <v>4.8</v>
      </c>
      <c r="C75" s="33">
        <v>4.6999999999999993</v>
      </c>
      <c r="D75" s="33">
        <v>4</v>
      </c>
      <c r="E75" s="33">
        <v>4.5063492063492072</v>
      </c>
      <c r="F75" s="33">
        <v>6.879999999999999</v>
      </c>
      <c r="G75" s="33">
        <v>0</v>
      </c>
      <c r="H75" s="33">
        <v>10</v>
      </c>
      <c r="I75" s="33">
        <v>7.5</v>
      </c>
      <c r="J75" s="33">
        <v>9.9845600887109356</v>
      </c>
      <c r="K75" s="33">
        <v>9.9861040798398442</v>
      </c>
      <c r="L75" s="33">
        <f>AVERAGE(Table2785[[#This Row],[2Bi Disappearance]:[2Bv Terrorism Injured ]])</f>
        <v>7.4941328337101565</v>
      </c>
      <c r="M75" s="33">
        <v>10</v>
      </c>
      <c r="N75" s="33">
        <v>10</v>
      </c>
      <c r="O75" s="34">
        <v>10</v>
      </c>
      <c r="P75" s="34">
        <f>AVERAGE(Table2785[[#This Row],[2Ci Female Genital Mutilation]:[2Ciii Equal Inheritance Rights]])</f>
        <v>10</v>
      </c>
      <c r="Q75" s="33">
        <f>AVERAGE(F75,L75,P75)</f>
        <v>8.1247109445700527</v>
      </c>
      <c r="R75" s="33">
        <v>5</v>
      </c>
      <c r="S75" s="33">
        <v>5</v>
      </c>
      <c r="T75" s="33">
        <v>10</v>
      </c>
      <c r="U75" s="33">
        <f>AVERAGE(R75:T75)</f>
        <v>6.666666666666667</v>
      </c>
      <c r="V75" s="33">
        <v>2.5</v>
      </c>
      <c r="W75" s="33">
        <v>7.5</v>
      </c>
      <c r="X75" s="33">
        <f>AVERAGE(Table2785[[#This Row],[4A Freedom to establish religious organizations]:[4B Autonomy of religious organizations]])</f>
        <v>5</v>
      </c>
      <c r="Y75" s="33">
        <v>2.5</v>
      </c>
      <c r="Z75" s="33">
        <v>2.5</v>
      </c>
      <c r="AA75" s="33">
        <v>0</v>
      </c>
      <c r="AB75" s="33">
        <v>2.5</v>
      </c>
      <c r="AC75" s="33">
        <v>7.5</v>
      </c>
      <c r="AD75" s="33">
        <f>AVERAGE(Table2785[[#This Row],[5Ci Political parties]:[5Ciii Educational, sporting and cultural organizations]])</f>
        <v>3.3333333333333335</v>
      </c>
      <c r="AE75" s="33">
        <v>0</v>
      </c>
      <c r="AF75" s="33">
        <v>2.5</v>
      </c>
      <c r="AG75" s="33">
        <v>7.5</v>
      </c>
      <c r="AH75" s="33">
        <f>AVERAGE(Table2785[[#This Row],[5Di Political parties]:[5Diii Educational, sporting and cultural organizations5]])</f>
        <v>3.3333333333333335</v>
      </c>
      <c r="AI75" s="33">
        <f>AVERAGE(Y75,Z75,AD75,AH75)</f>
        <v>2.916666666666667</v>
      </c>
      <c r="AJ75" s="33">
        <v>10</v>
      </c>
      <c r="AK75" s="34">
        <v>0.33333333333333331</v>
      </c>
      <c r="AL75" s="34">
        <v>2</v>
      </c>
      <c r="AM75" s="34">
        <v>7.5</v>
      </c>
      <c r="AN75" s="34">
        <v>5</v>
      </c>
      <c r="AO75" s="34">
        <f>AVERAGE(Table2785[[#This Row],[6Di Access to foreign television (cable/ satellite)]:[6Dii Access to foreign newspapers]])</f>
        <v>6.25</v>
      </c>
      <c r="AP75" s="34">
        <v>7.5</v>
      </c>
      <c r="AQ75" s="33">
        <f>AVERAGE(AJ75:AL75,AO75:AP75)</f>
        <v>5.2166666666666668</v>
      </c>
      <c r="AR75" s="33">
        <v>10</v>
      </c>
      <c r="AS75" s="33">
        <v>10</v>
      </c>
      <c r="AT75" s="33">
        <v>10</v>
      </c>
      <c r="AU75" s="33">
        <f>IFERROR(AVERAGE(AS75:AT75),"-")</f>
        <v>10</v>
      </c>
      <c r="AV75" s="33">
        <f>AVERAGE(AR75,AU75)</f>
        <v>10</v>
      </c>
      <c r="AW75" s="35">
        <f>AVERAGE(Table2785[[#This Row],[RULE OF LAW]],Table2785[[#This Row],[SECURITY &amp; SAFETY]],Table2785[[#This Row],[PERSONAL FREEDOM (minus S&amp;S and RoL)]],Table2785[[#This Row],[PERSONAL FREEDOM (minus S&amp;S and RoL)]])</f>
        <v>6.1377650377298156</v>
      </c>
      <c r="AX75" s="36">
        <v>7.1</v>
      </c>
      <c r="AY75" s="37">
        <f>AVERAGE(Table2785[[#This Row],[PERSONAL FREEDOM]:[ECONOMIC FREEDOM]])</f>
        <v>6.6188825188649076</v>
      </c>
      <c r="AZ75" s="49">
        <f>RANK(BA75,$BA$2:$BA$154)</f>
        <v>95</v>
      </c>
      <c r="BA75" s="20">
        <f>ROUND(AY75, 2)</f>
        <v>6.62</v>
      </c>
      <c r="BB75" s="35">
        <f>Table2785[[#This Row],[1 Rule of Law]]</f>
        <v>4.5063492063492072</v>
      </c>
      <c r="BC75" s="35">
        <f>Table2785[[#This Row],[2 Security &amp; Safety]]</f>
        <v>8.1247109445700527</v>
      </c>
      <c r="BD75" s="35">
        <f>AVERAGE(AQ75,U75,AI75,AV75,X75)</f>
        <v>5.96</v>
      </c>
    </row>
    <row r="76" spans="1:56" ht="15" customHeight="1" x14ac:dyDescent="0.2">
      <c r="A76" s="32" t="s">
        <v>128</v>
      </c>
      <c r="B76" s="33">
        <v>2.9</v>
      </c>
      <c r="C76" s="33">
        <v>4.4000000000000004</v>
      </c>
      <c r="D76" s="33">
        <v>3.3000000000000003</v>
      </c>
      <c r="E76" s="33">
        <v>3.5476190476190483</v>
      </c>
      <c r="F76" s="33">
        <v>7.4400000000000013</v>
      </c>
      <c r="G76" s="33">
        <v>10</v>
      </c>
      <c r="H76" s="33">
        <v>10</v>
      </c>
      <c r="I76" s="33">
        <v>2.5</v>
      </c>
      <c r="J76" s="33">
        <v>0</v>
      </c>
      <c r="K76" s="33">
        <v>0</v>
      </c>
      <c r="L76" s="33">
        <f>AVERAGE(Table2785[[#This Row],[2Bi Disappearance]:[2Bv Terrorism Injured ]])</f>
        <v>4.5</v>
      </c>
      <c r="M76" s="33">
        <v>7.3</v>
      </c>
      <c r="N76" s="33">
        <v>10</v>
      </c>
      <c r="O76" s="34">
        <v>5</v>
      </c>
      <c r="P76" s="34">
        <f>AVERAGE(Table2785[[#This Row],[2Ci Female Genital Mutilation]:[2Ciii Equal Inheritance Rights]])</f>
        <v>7.4333333333333336</v>
      </c>
      <c r="Q76" s="33">
        <f>AVERAGE(F76,L76,P76)</f>
        <v>6.4577777777777783</v>
      </c>
      <c r="R76" s="33">
        <v>0</v>
      </c>
      <c r="S76" s="33">
        <v>5</v>
      </c>
      <c r="T76" s="33">
        <v>10</v>
      </c>
      <c r="U76" s="33">
        <f>AVERAGE(R76:T76)</f>
        <v>5</v>
      </c>
      <c r="V76" s="33">
        <v>10</v>
      </c>
      <c r="W76" s="33">
        <v>10</v>
      </c>
      <c r="X76" s="33">
        <f>AVERAGE(Table2785[[#This Row],[4A Freedom to establish religious organizations]:[4B Autonomy of religious organizations]])</f>
        <v>10</v>
      </c>
      <c r="Y76" s="33">
        <v>7.5</v>
      </c>
      <c r="Z76" s="33">
        <v>7.5</v>
      </c>
      <c r="AA76" s="33">
        <v>10</v>
      </c>
      <c r="AB76" s="33">
        <v>10</v>
      </c>
      <c r="AC76" s="33">
        <v>10</v>
      </c>
      <c r="AD76" s="33">
        <f>AVERAGE(Table2785[[#This Row],[5Ci Political parties]:[5Ciii Educational, sporting and cultural organizations]])</f>
        <v>10</v>
      </c>
      <c r="AE76" s="33">
        <v>10</v>
      </c>
      <c r="AF76" s="33">
        <v>10</v>
      </c>
      <c r="AG76" s="33">
        <v>10</v>
      </c>
      <c r="AH76" s="33">
        <f>AVERAGE(Table2785[[#This Row],[5Di Political parties]:[5Diii Educational, sporting and cultural organizations5]])</f>
        <v>10</v>
      </c>
      <c r="AI76" s="33">
        <f>AVERAGE(Y76,Z76,AD76,AH76)</f>
        <v>8.75</v>
      </c>
      <c r="AJ76" s="33">
        <v>10</v>
      </c>
      <c r="AK76" s="34">
        <v>4.666666666666667</v>
      </c>
      <c r="AL76" s="34">
        <v>5</v>
      </c>
      <c r="AM76" s="34">
        <v>7.5</v>
      </c>
      <c r="AN76" s="34">
        <v>10</v>
      </c>
      <c r="AO76" s="34">
        <f>AVERAGE(Table2785[[#This Row],[6Di Access to foreign television (cable/ satellite)]:[6Dii Access to foreign newspapers]])</f>
        <v>8.75</v>
      </c>
      <c r="AP76" s="34">
        <v>10</v>
      </c>
      <c r="AQ76" s="33">
        <f>AVERAGE(AJ76:AL76,AO76:AP76)</f>
        <v>7.6833333333333345</v>
      </c>
      <c r="AR76" s="33">
        <v>5</v>
      </c>
      <c r="AS76" s="33">
        <v>0</v>
      </c>
      <c r="AT76" s="33">
        <v>10</v>
      </c>
      <c r="AU76" s="33">
        <f>IFERROR(AVERAGE(AS76:AT76),"-")</f>
        <v>5</v>
      </c>
      <c r="AV76" s="33">
        <f>AVERAGE(AR76,AU76)</f>
        <v>5</v>
      </c>
      <c r="AW76" s="35">
        <f>AVERAGE(Table2785[[#This Row],[RULE OF LAW]],Table2785[[#This Row],[SECURITY &amp; SAFETY]],Table2785[[#This Row],[PERSONAL FREEDOM (minus S&amp;S and RoL)]],Table2785[[#This Row],[PERSONAL FREEDOM (minus S&amp;S and RoL)]])</f>
        <v>6.14468253968254</v>
      </c>
      <c r="AX76" s="36">
        <v>7.14</v>
      </c>
      <c r="AY76" s="37">
        <f>AVERAGE(Table2785[[#This Row],[PERSONAL FREEDOM]:[ECONOMIC FREEDOM]])</f>
        <v>6.6423412698412694</v>
      </c>
      <c r="AZ76" s="49">
        <f>RANK(BA76,$BA$2:$BA$154)</f>
        <v>93</v>
      </c>
      <c r="BA76" s="20">
        <f>ROUND(AY76, 2)</f>
        <v>6.64</v>
      </c>
      <c r="BB76" s="35">
        <f>Table2785[[#This Row],[1 Rule of Law]]</f>
        <v>3.5476190476190483</v>
      </c>
      <c r="BC76" s="35">
        <f>Table2785[[#This Row],[2 Security &amp; Safety]]</f>
        <v>6.4577777777777783</v>
      </c>
      <c r="BD76" s="35">
        <f>AVERAGE(AQ76,U76,AI76,AV76,X76)</f>
        <v>7.2866666666666671</v>
      </c>
    </row>
    <row r="77" spans="1:56" ht="15" customHeight="1" x14ac:dyDescent="0.2">
      <c r="A77" s="32" t="s">
        <v>86</v>
      </c>
      <c r="B77" s="33">
        <v>7.8000000000000007</v>
      </c>
      <c r="C77" s="33">
        <v>7.3</v>
      </c>
      <c r="D77" s="33">
        <v>7.6</v>
      </c>
      <c r="E77" s="33">
        <v>7.5793650793650791</v>
      </c>
      <c r="F77" s="33">
        <v>9.64</v>
      </c>
      <c r="G77" s="33">
        <v>10</v>
      </c>
      <c r="H77" s="33">
        <v>10</v>
      </c>
      <c r="I77" s="33">
        <v>7.5</v>
      </c>
      <c r="J77" s="33">
        <v>10</v>
      </c>
      <c r="K77" s="33">
        <v>10</v>
      </c>
      <c r="L77" s="33">
        <f>AVERAGE(Table2785[[#This Row],[2Bi Disappearance]:[2Bv Terrorism Injured ]])</f>
        <v>9.5</v>
      </c>
      <c r="M77" s="33" t="s">
        <v>49</v>
      </c>
      <c r="N77" s="33">
        <v>10</v>
      </c>
      <c r="O77" s="34">
        <v>10</v>
      </c>
      <c r="P77" s="34">
        <f>AVERAGE(Table2785[[#This Row],[2Ci Female Genital Mutilation]:[2Ciii Equal Inheritance Rights]])</f>
        <v>10</v>
      </c>
      <c r="Q77" s="33">
        <f>AVERAGE(F77,L77,P77)</f>
        <v>9.7133333333333329</v>
      </c>
      <c r="R77" s="33">
        <v>10</v>
      </c>
      <c r="S77" s="33">
        <v>5</v>
      </c>
      <c r="T77" s="33">
        <v>10</v>
      </c>
      <c r="U77" s="33">
        <f>AVERAGE(R77:T77)</f>
        <v>8.3333333333333339</v>
      </c>
      <c r="V77" s="33">
        <v>7.5</v>
      </c>
      <c r="W77" s="33">
        <v>7.5</v>
      </c>
      <c r="X77" s="33">
        <f>AVERAGE(Table2785[[#This Row],[4A Freedom to establish religious organizations]:[4B Autonomy of religious organizations]])</f>
        <v>7.5</v>
      </c>
      <c r="Y77" s="33">
        <v>10</v>
      </c>
      <c r="Z77" s="33">
        <v>10</v>
      </c>
      <c r="AA77" s="33">
        <v>7.5</v>
      </c>
      <c r="AB77" s="33">
        <v>7.5</v>
      </c>
      <c r="AC77" s="33">
        <v>7.5</v>
      </c>
      <c r="AD77" s="33">
        <f>AVERAGE(Table2785[[#This Row],[5Ci Political parties]:[5Ciii Educational, sporting and cultural organizations]])</f>
        <v>7.5</v>
      </c>
      <c r="AE77" s="33">
        <v>7.5</v>
      </c>
      <c r="AF77" s="33">
        <v>7.5</v>
      </c>
      <c r="AG77" s="33">
        <v>7.5</v>
      </c>
      <c r="AH77" s="33">
        <f>AVERAGE(Table2785[[#This Row],[5Di Political parties]:[5Diii Educational, sporting and cultural organizations5]])</f>
        <v>7.5</v>
      </c>
      <c r="AI77" s="33">
        <f>AVERAGE(Y77,Z77,AD77,AH77)</f>
        <v>8.75</v>
      </c>
      <c r="AJ77" s="33">
        <v>10</v>
      </c>
      <c r="AK77" s="34">
        <v>7</v>
      </c>
      <c r="AL77" s="34">
        <v>6.75</v>
      </c>
      <c r="AM77" s="34">
        <v>10</v>
      </c>
      <c r="AN77" s="34">
        <v>10</v>
      </c>
      <c r="AO77" s="34">
        <f>AVERAGE(Table2785[[#This Row],[6Di Access to foreign television (cable/ satellite)]:[6Dii Access to foreign newspapers]])</f>
        <v>10</v>
      </c>
      <c r="AP77" s="34">
        <v>7.5</v>
      </c>
      <c r="AQ77" s="33">
        <f>AVERAGE(AJ77:AL77,AO77:AP77)</f>
        <v>8.25</v>
      </c>
      <c r="AR77" s="33">
        <v>10</v>
      </c>
      <c r="AS77" s="33">
        <v>10</v>
      </c>
      <c r="AT77" s="33">
        <v>10</v>
      </c>
      <c r="AU77" s="33">
        <f>IFERROR(AVERAGE(AS77:AT77),"-")</f>
        <v>10</v>
      </c>
      <c r="AV77" s="33">
        <f>AVERAGE(AR77,AU77)</f>
        <v>10</v>
      </c>
      <c r="AW77" s="35">
        <f>AVERAGE(Table2785[[#This Row],[RULE OF LAW]],Table2785[[#This Row],[SECURITY &amp; SAFETY]],Table2785[[#This Row],[PERSONAL FREEDOM (minus S&amp;S and RoL)]],Table2785[[#This Row],[PERSONAL FREEDOM (minus S&amp;S and RoL)]])</f>
        <v>8.6065079365079367</v>
      </c>
      <c r="AX77" s="36">
        <v>7.46</v>
      </c>
      <c r="AY77" s="37">
        <f>AVERAGE(Table2785[[#This Row],[PERSONAL FREEDOM]:[ECONOMIC FREEDOM]])</f>
        <v>8.0332539682539679</v>
      </c>
      <c r="AZ77" s="49">
        <f>RANK(BA77,$BA$2:$BA$154)</f>
        <v>32</v>
      </c>
      <c r="BA77" s="20">
        <f>ROUND(AY77, 2)</f>
        <v>8.0299999999999994</v>
      </c>
      <c r="BB77" s="35">
        <f>Table2785[[#This Row],[1 Rule of Law]]</f>
        <v>7.5793650793650791</v>
      </c>
      <c r="BC77" s="35">
        <f>Table2785[[#This Row],[2 Security &amp; Safety]]</f>
        <v>9.7133333333333329</v>
      </c>
      <c r="BD77" s="35">
        <f>AVERAGE(AQ77,U77,AI77,AV77,X77)</f>
        <v>8.5666666666666664</v>
      </c>
    </row>
    <row r="78" spans="1:56" ht="15" customHeight="1" x14ac:dyDescent="0.2">
      <c r="A78" s="32" t="s">
        <v>163</v>
      </c>
      <c r="B78" s="33" t="s">
        <v>49</v>
      </c>
      <c r="C78" s="33" t="s">
        <v>49</v>
      </c>
      <c r="D78" s="33" t="s">
        <v>49</v>
      </c>
      <c r="E78" s="33">
        <v>5.7866999999999997</v>
      </c>
      <c r="F78" s="33">
        <v>9.8400000000000016</v>
      </c>
      <c r="G78" s="33">
        <v>10</v>
      </c>
      <c r="H78" s="33">
        <v>10</v>
      </c>
      <c r="I78" s="33">
        <v>7.5</v>
      </c>
      <c r="J78" s="33">
        <v>10</v>
      </c>
      <c r="K78" s="33">
        <v>10</v>
      </c>
      <c r="L78" s="33">
        <f>AVERAGE(Table2785[[#This Row],[2Bi Disappearance]:[2Bv Terrorism Injured ]])</f>
        <v>9.5</v>
      </c>
      <c r="M78" s="33">
        <v>10</v>
      </c>
      <c r="N78" s="33">
        <v>5</v>
      </c>
      <c r="O78" s="34">
        <v>2.5</v>
      </c>
      <c r="P78" s="34">
        <f>AVERAGE(Table2785[[#This Row],[2Ci Female Genital Mutilation]:[2Ciii Equal Inheritance Rights]])</f>
        <v>5.833333333333333</v>
      </c>
      <c r="Q78" s="33">
        <f>AVERAGE(F78,L78,P78)</f>
        <v>8.3911111111111119</v>
      </c>
      <c r="R78" s="33">
        <v>10</v>
      </c>
      <c r="S78" s="33">
        <v>0</v>
      </c>
      <c r="T78" s="33">
        <v>0</v>
      </c>
      <c r="U78" s="33">
        <f>AVERAGE(R78:T78)</f>
        <v>3.3333333333333335</v>
      </c>
      <c r="V78" s="33">
        <v>2.5</v>
      </c>
      <c r="W78" s="33">
        <v>7.5</v>
      </c>
      <c r="X78" s="33">
        <f>AVERAGE(Table2785[[#This Row],[4A Freedom to establish religious organizations]:[4B Autonomy of religious organizations]])</f>
        <v>5</v>
      </c>
      <c r="Y78" s="33">
        <v>7.5</v>
      </c>
      <c r="Z78" s="33">
        <v>10</v>
      </c>
      <c r="AA78" s="33">
        <v>0</v>
      </c>
      <c r="AB78" s="33">
        <v>7.5</v>
      </c>
      <c r="AC78" s="33">
        <v>5</v>
      </c>
      <c r="AD78" s="33">
        <f>AVERAGE(Table2785[[#This Row],[5Ci Political parties]:[5Ciii Educational, sporting and cultural organizations]])</f>
        <v>4.166666666666667</v>
      </c>
      <c r="AE78" s="33">
        <v>0</v>
      </c>
      <c r="AF78" s="33">
        <v>2.5</v>
      </c>
      <c r="AG78" s="33">
        <v>2.5</v>
      </c>
      <c r="AH78" s="33">
        <f>AVERAGE(Table2785[[#This Row],[5Di Political parties]:[5Diii Educational, sporting and cultural organizations5]])</f>
        <v>1.6666666666666667</v>
      </c>
      <c r="AI78" s="33">
        <f>AVERAGE(Y78,Z78,AD78,AH78)</f>
        <v>5.8333333333333339</v>
      </c>
      <c r="AJ78" s="33">
        <v>10</v>
      </c>
      <c r="AK78" s="34">
        <v>3.3333333333333335</v>
      </c>
      <c r="AL78" s="34">
        <v>4.25</v>
      </c>
      <c r="AM78" s="34">
        <v>7.5</v>
      </c>
      <c r="AN78" s="34">
        <v>5</v>
      </c>
      <c r="AO78" s="34">
        <f>AVERAGE(Table2785[[#This Row],[6Di Access to foreign television (cable/ satellite)]:[6Dii Access to foreign newspapers]])</f>
        <v>6.25</v>
      </c>
      <c r="AP78" s="34">
        <v>5</v>
      </c>
      <c r="AQ78" s="33">
        <f>AVERAGE(AJ78:AL78,AO78:AP78)</f>
        <v>5.7666666666666675</v>
      </c>
      <c r="AR78" s="33">
        <v>2.5</v>
      </c>
      <c r="AS78" s="33">
        <v>0</v>
      </c>
      <c r="AT78" s="33">
        <v>10</v>
      </c>
      <c r="AU78" s="33">
        <f>IFERROR(AVERAGE(AS78:AT78),"-")</f>
        <v>5</v>
      </c>
      <c r="AV78" s="33">
        <f>AVERAGE(AR78,AU78)</f>
        <v>3.75</v>
      </c>
      <c r="AW78" s="35">
        <f>AVERAGE(Table2785[[#This Row],[RULE OF LAW]],Table2785[[#This Row],[SECURITY &amp; SAFETY]],Table2785[[#This Row],[PERSONAL FREEDOM (minus S&amp;S and RoL)]],Table2785[[#This Row],[PERSONAL FREEDOM (minus S&amp;S and RoL)]])</f>
        <v>5.912786111111112</v>
      </c>
      <c r="AX78" s="36">
        <v>7.24</v>
      </c>
      <c r="AY78" s="37">
        <f>AVERAGE(Table2785[[#This Row],[PERSONAL FREEDOM]:[ECONOMIC FREEDOM]])</f>
        <v>6.5763930555555561</v>
      </c>
      <c r="AZ78" s="49">
        <f>RANK(BA78,$BA$2:$BA$154)</f>
        <v>97</v>
      </c>
      <c r="BA78" s="20">
        <f>ROUND(AY78, 2)</f>
        <v>6.58</v>
      </c>
      <c r="BB78" s="35">
        <f>Table2785[[#This Row],[1 Rule of Law]]</f>
        <v>5.7866999999999997</v>
      </c>
      <c r="BC78" s="35">
        <f>Table2785[[#This Row],[2 Security &amp; Safety]]</f>
        <v>8.3911111111111119</v>
      </c>
      <c r="BD78" s="35">
        <f>AVERAGE(AQ78,U78,AI78,AV78,X78)</f>
        <v>4.7366666666666672</v>
      </c>
    </row>
    <row r="79" spans="1:56" ht="15" customHeight="1" x14ac:dyDescent="0.2">
      <c r="A79" s="32" t="s">
        <v>167</v>
      </c>
      <c r="B79" s="33">
        <v>3.9000000000000004</v>
      </c>
      <c r="C79" s="33">
        <v>4.2</v>
      </c>
      <c r="D79" s="33">
        <v>3.3000000000000003</v>
      </c>
      <c r="E79" s="33">
        <v>3.8238095238095244</v>
      </c>
      <c r="F79" s="33">
        <v>6.36</v>
      </c>
      <c r="G79" s="33">
        <v>0</v>
      </c>
      <c r="H79" s="33">
        <v>10</v>
      </c>
      <c r="I79" s="33">
        <v>2.5</v>
      </c>
      <c r="J79" s="33">
        <v>10</v>
      </c>
      <c r="K79" s="33">
        <v>10</v>
      </c>
      <c r="L79" s="33">
        <f>AVERAGE(Table2785[[#This Row],[2Bi Disappearance]:[2Bv Terrorism Injured ]])</f>
        <v>6.5</v>
      </c>
      <c r="M79" s="33">
        <v>10</v>
      </c>
      <c r="N79" s="33">
        <v>10</v>
      </c>
      <c r="O79" s="34">
        <v>5</v>
      </c>
      <c r="P79" s="34">
        <f>AVERAGE(Table2785[[#This Row],[2Ci Female Genital Mutilation]:[2Ciii Equal Inheritance Rights]])</f>
        <v>8.3333333333333339</v>
      </c>
      <c r="Q79" s="33">
        <f>AVERAGE(F79,L79,P79)</f>
        <v>7.0644444444444447</v>
      </c>
      <c r="R79" s="33">
        <v>5</v>
      </c>
      <c r="S79" s="33">
        <v>5</v>
      </c>
      <c r="T79" s="33">
        <v>5</v>
      </c>
      <c r="U79" s="33">
        <f>AVERAGE(R79:T79)</f>
        <v>5</v>
      </c>
      <c r="V79" s="33" t="s">
        <v>49</v>
      </c>
      <c r="W79" s="33" t="s">
        <v>49</v>
      </c>
      <c r="X79" s="33" t="s">
        <v>49</v>
      </c>
      <c r="Y79" s="33" t="s">
        <v>49</v>
      </c>
      <c r="Z79" s="33" t="s">
        <v>49</v>
      </c>
      <c r="AA79" s="33" t="s">
        <v>49</v>
      </c>
      <c r="AB79" s="33" t="s">
        <v>49</v>
      </c>
      <c r="AC79" s="33" t="s">
        <v>49</v>
      </c>
      <c r="AD79" s="33" t="s">
        <v>49</v>
      </c>
      <c r="AE79" s="33" t="s">
        <v>49</v>
      </c>
      <c r="AF79" s="33" t="s">
        <v>49</v>
      </c>
      <c r="AG79" s="33" t="s">
        <v>49</v>
      </c>
      <c r="AH79" s="33" t="s">
        <v>49</v>
      </c>
      <c r="AI79" s="33" t="s">
        <v>49</v>
      </c>
      <c r="AJ79" s="33">
        <v>10</v>
      </c>
      <c r="AK79" s="34">
        <v>3.3333333333333335</v>
      </c>
      <c r="AL79" s="34">
        <v>2.75</v>
      </c>
      <c r="AM79" s="34" t="s">
        <v>49</v>
      </c>
      <c r="AN79" s="34" t="s">
        <v>49</v>
      </c>
      <c r="AO79" s="34" t="s">
        <v>49</v>
      </c>
      <c r="AP79" s="34" t="s">
        <v>49</v>
      </c>
      <c r="AQ79" s="33">
        <f>AVERAGE(AJ79:AL79,AO79:AP79)</f>
        <v>5.3611111111111116</v>
      </c>
      <c r="AR79" s="33">
        <v>10</v>
      </c>
      <c r="AS79" s="33">
        <v>10</v>
      </c>
      <c r="AT79" s="33">
        <v>10</v>
      </c>
      <c r="AU79" s="33">
        <f>IFERROR(AVERAGE(AS79:AT79),"-")</f>
        <v>10</v>
      </c>
      <c r="AV79" s="33">
        <f>AVERAGE(AR79,AU79)</f>
        <v>10</v>
      </c>
      <c r="AW79" s="35">
        <f>AVERAGE(Table2785[[#This Row],[RULE OF LAW]],Table2785[[#This Row],[SECURITY &amp; SAFETY]],Table2785[[#This Row],[PERSONAL FREEDOM (minus S&amp;S and RoL)]],Table2785[[#This Row],[PERSONAL FREEDOM (minus S&amp;S and RoL)]])</f>
        <v>6.1155820105820116</v>
      </c>
      <c r="AX79" s="36">
        <v>6.63</v>
      </c>
      <c r="AY79" s="37">
        <f>AVERAGE(Table2785[[#This Row],[PERSONAL FREEDOM]:[ECONOMIC FREEDOM]])</f>
        <v>6.3727910052910062</v>
      </c>
      <c r="AZ79" s="49">
        <f>RANK(BA79,$BA$2:$BA$154)</f>
        <v>110</v>
      </c>
      <c r="BA79" s="20">
        <f>ROUND(AY79, 2)</f>
        <v>6.37</v>
      </c>
      <c r="BB79" s="35">
        <f>Table2785[[#This Row],[1 Rule of Law]]</f>
        <v>3.8238095238095244</v>
      </c>
      <c r="BC79" s="35">
        <f>Table2785[[#This Row],[2 Security &amp; Safety]]</f>
        <v>7.0644444444444447</v>
      </c>
      <c r="BD79" s="35">
        <f>AVERAGE(AQ79,U79,AI79,AV79,X79)</f>
        <v>6.7870370370370372</v>
      </c>
    </row>
    <row r="80" spans="1:56" ht="15" customHeight="1" x14ac:dyDescent="0.2">
      <c r="A80" s="32" t="s">
        <v>74</v>
      </c>
      <c r="B80" s="33" t="s">
        <v>49</v>
      </c>
      <c r="C80" s="33" t="s">
        <v>49</v>
      </c>
      <c r="D80" s="33" t="s">
        <v>49</v>
      </c>
      <c r="E80" s="33">
        <v>6.3521150000000004</v>
      </c>
      <c r="F80" s="33">
        <v>8.120000000000001</v>
      </c>
      <c r="G80" s="33">
        <v>10</v>
      </c>
      <c r="H80" s="33">
        <v>10</v>
      </c>
      <c r="I80" s="33">
        <v>10</v>
      </c>
      <c r="J80" s="33">
        <v>10</v>
      </c>
      <c r="K80" s="33">
        <v>10</v>
      </c>
      <c r="L80" s="33">
        <f>AVERAGE(Table2785[[#This Row],[2Bi Disappearance]:[2Bv Terrorism Injured ]])</f>
        <v>10</v>
      </c>
      <c r="M80" s="33">
        <v>10</v>
      </c>
      <c r="N80" s="33">
        <v>10</v>
      </c>
      <c r="O80" s="34">
        <v>10</v>
      </c>
      <c r="P80" s="34">
        <f>AVERAGE(Table2785[[#This Row],[2Ci Female Genital Mutilation]:[2Ciii Equal Inheritance Rights]])</f>
        <v>10</v>
      </c>
      <c r="Q80" s="33">
        <f>AVERAGE(F80,L80,P80)</f>
        <v>9.3733333333333331</v>
      </c>
      <c r="R80" s="33">
        <v>10</v>
      </c>
      <c r="S80" s="33">
        <v>10</v>
      </c>
      <c r="T80" s="33">
        <v>10</v>
      </c>
      <c r="U80" s="33">
        <f>AVERAGE(R80:T80)</f>
        <v>10</v>
      </c>
      <c r="V80" s="33">
        <v>10</v>
      </c>
      <c r="W80" s="33">
        <v>10</v>
      </c>
      <c r="X80" s="33">
        <f>AVERAGE(Table2785[[#This Row],[4A Freedom to establish religious organizations]:[4B Autonomy of religious organizations]])</f>
        <v>10</v>
      </c>
      <c r="Y80" s="33">
        <v>10</v>
      </c>
      <c r="Z80" s="33">
        <v>10</v>
      </c>
      <c r="AA80" s="33">
        <v>10</v>
      </c>
      <c r="AB80" s="33">
        <v>10</v>
      </c>
      <c r="AC80" s="33">
        <v>10</v>
      </c>
      <c r="AD80" s="33">
        <f>AVERAGE(Table2785[[#This Row],[5Ci Political parties]:[5Ciii Educational, sporting and cultural organizations]])</f>
        <v>10</v>
      </c>
      <c r="AE80" s="33">
        <v>10</v>
      </c>
      <c r="AF80" s="33">
        <v>10</v>
      </c>
      <c r="AG80" s="33">
        <v>10</v>
      </c>
      <c r="AH80" s="33">
        <f>AVERAGE(Table2785[[#This Row],[5Di Political parties]:[5Diii Educational, sporting and cultural organizations5]])</f>
        <v>10</v>
      </c>
      <c r="AI80" s="33">
        <f>AVERAGE(Y80,Z80,AD80,AH80)</f>
        <v>10</v>
      </c>
      <c r="AJ80" s="33">
        <v>10</v>
      </c>
      <c r="AK80" s="34">
        <v>8</v>
      </c>
      <c r="AL80" s="34">
        <v>7</v>
      </c>
      <c r="AM80" s="34">
        <v>10</v>
      </c>
      <c r="AN80" s="34">
        <v>10</v>
      </c>
      <c r="AO80" s="34">
        <f>AVERAGE(Table2785[[#This Row],[6Di Access to foreign television (cable/ satellite)]:[6Dii Access to foreign newspapers]])</f>
        <v>10</v>
      </c>
      <c r="AP80" s="34">
        <v>10</v>
      </c>
      <c r="AQ80" s="33">
        <f>AVERAGE(AJ80:AL80,AO80:AP80)</f>
        <v>9</v>
      </c>
      <c r="AR80" s="33">
        <v>10</v>
      </c>
      <c r="AS80" s="33">
        <v>10</v>
      </c>
      <c r="AT80" s="33">
        <v>10</v>
      </c>
      <c r="AU80" s="33">
        <f>IFERROR(AVERAGE(AS80:AT80),"-")</f>
        <v>10</v>
      </c>
      <c r="AV80" s="33">
        <f>AVERAGE(AR80,AU80)</f>
        <v>10</v>
      </c>
      <c r="AW80" s="35">
        <f>AVERAGE(Table2785[[#This Row],[RULE OF LAW]],Table2785[[#This Row],[SECURITY &amp; SAFETY]],Table2785[[#This Row],[PERSONAL FREEDOM (minus S&amp;S and RoL)]],Table2785[[#This Row],[PERSONAL FREEDOM (minus S&amp;S and RoL)]])</f>
        <v>8.8313620833333335</v>
      </c>
      <c r="AX80" s="36">
        <v>7.35</v>
      </c>
      <c r="AY80" s="37">
        <f>AVERAGE(Table2785[[#This Row],[PERSONAL FREEDOM]:[ECONOMIC FREEDOM]])</f>
        <v>8.0906810416666666</v>
      </c>
      <c r="AZ80" s="49">
        <f>RANK(BA80,$BA$2:$BA$154)</f>
        <v>29</v>
      </c>
      <c r="BA80" s="20">
        <f>ROUND(AY80, 2)</f>
        <v>8.09</v>
      </c>
      <c r="BB80" s="35">
        <f>Table2785[[#This Row],[1 Rule of Law]]</f>
        <v>6.3521150000000004</v>
      </c>
      <c r="BC80" s="35">
        <f>Table2785[[#This Row],[2 Security &amp; Safety]]</f>
        <v>9.3733333333333331</v>
      </c>
      <c r="BD80" s="35">
        <f>AVERAGE(AQ80,U80,AI80,AV80,X80)</f>
        <v>9.8000000000000007</v>
      </c>
    </row>
    <row r="81" spans="1:56" ht="15" customHeight="1" x14ac:dyDescent="0.2">
      <c r="A81" s="32" t="s">
        <v>150</v>
      </c>
      <c r="B81" s="33">
        <v>6.1</v>
      </c>
      <c r="C81" s="33">
        <v>4.5</v>
      </c>
      <c r="D81" s="33">
        <v>4.0999999999999996</v>
      </c>
      <c r="E81" s="33">
        <v>4.9095238095238098</v>
      </c>
      <c r="F81" s="33">
        <v>9.120000000000001</v>
      </c>
      <c r="G81" s="33">
        <v>5</v>
      </c>
      <c r="H81" s="33">
        <v>10</v>
      </c>
      <c r="I81" s="33">
        <v>2.5</v>
      </c>
      <c r="J81" s="33">
        <v>8.5376874501899795</v>
      </c>
      <c r="K81" s="33">
        <v>1.0311496944985363</v>
      </c>
      <c r="L81" s="33">
        <f>AVERAGE(Table2785[[#This Row],[2Bi Disappearance]:[2Bv Terrorism Injured ]])</f>
        <v>5.4137674289377031</v>
      </c>
      <c r="M81" s="33">
        <v>10</v>
      </c>
      <c r="N81" s="33">
        <v>10</v>
      </c>
      <c r="O81" s="34">
        <v>5</v>
      </c>
      <c r="P81" s="34">
        <f>AVERAGE(Table2785[[#This Row],[2Ci Female Genital Mutilation]:[2Ciii Equal Inheritance Rights]])</f>
        <v>8.3333333333333339</v>
      </c>
      <c r="Q81" s="33">
        <f>AVERAGE(F81,L81,P81)</f>
        <v>7.6223669207570124</v>
      </c>
      <c r="R81" s="33">
        <v>5</v>
      </c>
      <c r="S81" s="33">
        <v>5</v>
      </c>
      <c r="T81" s="33">
        <v>5</v>
      </c>
      <c r="U81" s="33">
        <f>AVERAGE(R81:T81)</f>
        <v>5</v>
      </c>
      <c r="V81" s="33">
        <v>7.5</v>
      </c>
      <c r="W81" s="33">
        <v>10</v>
      </c>
      <c r="X81" s="33">
        <f>AVERAGE(Table2785[[#This Row],[4A Freedom to establish religious organizations]:[4B Autonomy of religious organizations]])</f>
        <v>8.75</v>
      </c>
      <c r="Y81" s="33">
        <v>10</v>
      </c>
      <c r="Z81" s="33">
        <v>10</v>
      </c>
      <c r="AA81" s="33">
        <v>10</v>
      </c>
      <c r="AB81" s="33">
        <v>7.5</v>
      </c>
      <c r="AC81" s="33">
        <v>7.5</v>
      </c>
      <c r="AD81" s="33">
        <f>AVERAGE(Table2785[[#This Row],[5Ci Political parties]:[5Ciii Educational, sporting and cultural organizations]])</f>
        <v>8.3333333333333339</v>
      </c>
      <c r="AE81" s="33">
        <v>7.5</v>
      </c>
      <c r="AF81" s="33">
        <v>7.5</v>
      </c>
      <c r="AG81" s="33">
        <v>10</v>
      </c>
      <c r="AH81" s="33">
        <f>AVERAGE(Table2785[[#This Row],[5Di Political parties]:[5Diii Educational, sporting and cultural organizations5]])</f>
        <v>8.3333333333333339</v>
      </c>
      <c r="AI81" s="33">
        <f>AVERAGE(Y81,Z81,AD81,AH81)</f>
        <v>9.1666666666666679</v>
      </c>
      <c r="AJ81" s="33">
        <v>0</v>
      </c>
      <c r="AK81" s="34">
        <v>4</v>
      </c>
      <c r="AL81" s="34">
        <v>4.75</v>
      </c>
      <c r="AM81" s="34">
        <v>10</v>
      </c>
      <c r="AN81" s="34">
        <v>10</v>
      </c>
      <c r="AO81" s="34">
        <f>AVERAGE(Table2785[[#This Row],[6Di Access to foreign television (cable/ satellite)]:[6Dii Access to foreign newspapers]])</f>
        <v>10</v>
      </c>
      <c r="AP81" s="34">
        <v>10</v>
      </c>
      <c r="AQ81" s="33">
        <f>AVERAGE(AJ81:AL81,AO81:AP81)</f>
        <v>5.75</v>
      </c>
      <c r="AR81" s="33">
        <v>5</v>
      </c>
      <c r="AS81" s="33">
        <v>0</v>
      </c>
      <c r="AT81" s="33">
        <v>0</v>
      </c>
      <c r="AU81" s="33">
        <f>IFERROR(AVERAGE(AS81:AT81),"-")</f>
        <v>0</v>
      </c>
      <c r="AV81" s="33">
        <f>AVERAGE(AR81,AU81)</f>
        <v>2.5</v>
      </c>
      <c r="AW81" s="35">
        <f>AVERAGE(Table2785[[#This Row],[RULE OF LAW]],Table2785[[#This Row],[SECURITY &amp; SAFETY]],Table2785[[#This Row],[PERSONAL FREEDOM (minus S&amp;S and RoL)]],Table2785[[#This Row],[PERSONAL FREEDOM (minus S&amp;S and RoL)]])</f>
        <v>6.2496393492368725</v>
      </c>
      <c r="AX81" s="36">
        <v>7.21</v>
      </c>
      <c r="AY81" s="37">
        <f>AVERAGE(Table2785[[#This Row],[PERSONAL FREEDOM]:[ECONOMIC FREEDOM]])</f>
        <v>6.7298196746184367</v>
      </c>
      <c r="AZ81" s="49">
        <f>RANK(BA81,$BA$2:$BA$154)</f>
        <v>86</v>
      </c>
      <c r="BA81" s="20">
        <f>ROUND(AY81, 2)</f>
        <v>6.73</v>
      </c>
      <c r="BB81" s="35">
        <f>Table2785[[#This Row],[1 Rule of Law]]</f>
        <v>4.9095238095238098</v>
      </c>
      <c r="BC81" s="35">
        <f>Table2785[[#This Row],[2 Security &amp; Safety]]</f>
        <v>7.6223669207570124</v>
      </c>
      <c r="BD81" s="35">
        <f>AVERAGE(AQ81,U81,AI81,AV81,X81)</f>
        <v>6.2333333333333334</v>
      </c>
    </row>
    <row r="82" spans="1:56" ht="15" customHeight="1" x14ac:dyDescent="0.2">
      <c r="A82" s="32" t="s">
        <v>159</v>
      </c>
      <c r="B82" s="33" t="s">
        <v>49</v>
      </c>
      <c r="C82" s="33" t="s">
        <v>49</v>
      </c>
      <c r="D82" s="33" t="s">
        <v>49</v>
      </c>
      <c r="E82" s="33">
        <v>4.7897850000000002</v>
      </c>
      <c r="F82" s="33">
        <v>0</v>
      </c>
      <c r="G82" s="33">
        <v>10</v>
      </c>
      <c r="H82" s="33">
        <v>10</v>
      </c>
      <c r="I82" s="33">
        <v>7.5</v>
      </c>
      <c r="J82" s="33">
        <v>10</v>
      </c>
      <c r="K82" s="33">
        <v>10</v>
      </c>
      <c r="L82" s="33">
        <f>AVERAGE(Table2785[[#This Row],[2Bi Disappearance]:[2Bv Terrorism Injured ]])</f>
        <v>9.5</v>
      </c>
      <c r="M82" s="33">
        <v>5</v>
      </c>
      <c r="N82" s="33">
        <v>10</v>
      </c>
      <c r="O82" s="34">
        <v>2.5</v>
      </c>
      <c r="P82" s="34">
        <f>AVERAGE(Table2785[[#This Row],[2Ci Female Genital Mutilation]:[2Ciii Equal Inheritance Rights]])</f>
        <v>5.833333333333333</v>
      </c>
      <c r="Q82" s="33">
        <f>AVERAGE(F82,L82,P82)</f>
        <v>5.1111111111111107</v>
      </c>
      <c r="R82" s="33">
        <v>10</v>
      </c>
      <c r="S82" s="33">
        <v>10</v>
      </c>
      <c r="T82" s="33">
        <v>10</v>
      </c>
      <c r="U82" s="33">
        <f>AVERAGE(R82:T82)</f>
        <v>10</v>
      </c>
      <c r="V82" s="33" t="s">
        <v>49</v>
      </c>
      <c r="W82" s="33" t="s">
        <v>49</v>
      </c>
      <c r="X82" s="33" t="s">
        <v>49</v>
      </c>
      <c r="Y82" s="33" t="s">
        <v>49</v>
      </c>
      <c r="Z82" s="33" t="s">
        <v>49</v>
      </c>
      <c r="AA82" s="33" t="s">
        <v>49</v>
      </c>
      <c r="AB82" s="33" t="s">
        <v>49</v>
      </c>
      <c r="AC82" s="33" t="s">
        <v>49</v>
      </c>
      <c r="AD82" s="33" t="s">
        <v>49</v>
      </c>
      <c r="AE82" s="33" t="s">
        <v>49</v>
      </c>
      <c r="AF82" s="33" t="s">
        <v>49</v>
      </c>
      <c r="AG82" s="33" t="s">
        <v>49</v>
      </c>
      <c r="AH82" s="33" t="s">
        <v>49</v>
      </c>
      <c r="AI82" s="33" t="s">
        <v>49</v>
      </c>
      <c r="AJ82" s="33">
        <v>10</v>
      </c>
      <c r="AK82" s="34">
        <v>5.333333333333333</v>
      </c>
      <c r="AL82" s="34">
        <v>5.25</v>
      </c>
      <c r="AM82" s="34" t="s">
        <v>49</v>
      </c>
      <c r="AN82" s="34" t="s">
        <v>49</v>
      </c>
      <c r="AO82" s="34" t="s">
        <v>49</v>
      </c>
      <c r="AP82" s="34" t="s">
        <v>49</v>
      </c>
      <c r="AQ82" s="33">
        <f>AVERAGE(AJ82:AL82,AO82:AP82)</f>
        <v>6.8611111111111107</v>
      </c>
      <c r="AR82" s="33">
        <v>10</v>
      </c>
      <c r="AS82" s="33">
        <v>0</v>
      </c>
      <c r="AT82" s="33">
        <v>10</v>
      </c>
      <c r="AU82" s="33">
        <f>IFERROR(AVERAGE(AS82:AT82),"-")</f>
        <v>5</v>
      </c>
      <c r="AV82" s="33">
        <f>AVERAGE(AR82,AU82)</f>
        <v>7.5</v>
      </c>
      <c r="AW82" s="35">
        <f>AVERAGE(Table2785[[#This Row],[RULE OF LAW]],Table2785[[#This Row],[SECURITY &amp; SAFETY]],Table2785[[#This Row],[PERSONAL FREEDOM (minus S&amp;S and RoL)]],Table2785[[#This Row],[PERSONAL FREEDOM (minus S&amp;S and RoL)]])</f>
        <v>6.5354092129629633</v>
      </c>
      <c r="AX82" s="36">
        <v>6.26</v>
      </c>
      <c r="AY82" s="37">
        <f>AVERAGE(Table2785[[#This Row],[PERSONAL FREEDOM]:[ECONOMIC FREEDOM]])</f>
        <v>6.3977046064814811</v>
      </c>
      <c r="AZ82" s="49">
        <f>RANK(BA82,$BA$2:$BA$154)</f>
        <v>107</v>
      </c>
      <c r="BA82" s="20">
        <f>ROUND(AY82, 2)</f>
        <v>6.4</v>
      </c>
      <c r="BB82" s="35">
        <f>Table2785[[#This Row],[1 Rule of Law]]</f>
        <v>4.7897850000000002</v>
      </c>
      <c r="BC82" s="35">
        <f>Table2785[[#This Row],[2 Security &amp; Safety]]</f>
        <v>5.1111111111111107</v>
      </c>
      <c r="BD82" s="35">
        <f>AVERAGE(AQ82,U82,AI82,AV82,X82)</f>
        <v>8.1203703703703702</v>
      </c>
    </row>
    <row r="83" spans="1:56" ht="15" customHeight="1" x14ac:dyDescent="0.2">
      <c r="A83" s="32" t="s">
        <v>68</v>
      </c>
      <c r="B83" s="33" t="s">
        <v>49</v>
      </c>
      <c r="C83" s="33" t="s">
        <v>49</v>
      </c>
      <c r="D83" s="33" t="s">
        <v>49</v>
      </c>
      <c r="E83" s="33">
        <v>6.4265110000000005</v>
      </c>
      <c r="F83" s="33">
        <v>7.32</v>
      </c>
      <c r="G83" s="33">
        <v>10</v>
      </c>
      <c r="H83" s="33">
        <v>10</v>
      </c>
      <c r="I83" s="33">
        <v>10</v>
      </c>
      <c r="J83" s="33">
        <v>10</v>
      </c>
      <c r="K83" s="33">
        <v>10</v>
      </c>
      <c r="L83" s="33">
        <f>AVERAGE(Table2785[[#This Row],[2Bi Disappearance]:[2Bv Terrorism Injured ]])</f>
        <v>10</v>
      </c>
      <c r="M83" s="33">
        <v>10</v>
      </c>
      <c r="N83" s="33">
        <v>10</v>
      </c>
      <c r="O83" s="34">
        <v>10</v>
      </c>
      <c r="P83" s="34">
        <f>AVERAGE(Table2785[[#This Row],[2Ci Female Genital Mutilation]:[2Ciii Equal Inheritance Rights]])</f>
        <v>10</v>
      </c>
      <c r="Q83" s="33">
        <f>AVERAGE(F83,L83,P83)</f>
        <v>9.1066666666666674</v>
      </c>
      <c r="R83" s="33">
        <v>10</v>
      </c>
      <c r="S83" s="33">
        <v>10</v>
      </c>
      <c r="T83" s="33">
        <v>10</v>
      </c>
      <c r="U83" s="33">
        <f>AVERAGE(R83:T83)</f>
        <v>10</v>
      </c>
      <c r="V83" s="33">
        <v>10</v>
      </c>
      <c r="W83" s="33">
        <v>10</v>
      </c>
      <c r="X83" s="33">
        <f>AVERAGE(Table2785[[#This Row],[4A Freedom to establish religious organizations]:[4B Autonomy of religious organizations]])</f>
        <v>10</v>
      </c>
      <c r="Y83" s="33">
        <v>10</v>
      </c>
      <c r="Z83" s="33">
        <v>10</v>
      </c>
      <c r="AA83" s="33">
        <v>10</v>
      </c>
      <c r="AB83" s="33">
        <v>10</v>
      </c>
      <c r="AC83" s="33">
        <v>10</v>
      </c>
      <c r="AD83" s="33">
        <f>AVERAGE(Table2785[[#This Row],[5Ci Political parties]:[5Ciii Educational, sporting and cultural organizations]])</f>
        <v>10</v>
      </c>
      <c r="AE83" s="33">
        <v>10</v>
      </c>
      <c r="AF83" s="33">
        <v>10</v>
      </c>
      <c r="AG83" s="33">
        <v>10</v>
      </c>
      <c r="AH83" s="33">
        <f>AVERAGE(Table2785[[#This Row],[5Di Political parties]:[5Diii Educational, sporting and cultural organizations5]])</f>
        <v>10</v>
      </c>
      <c r="AI83" s="33">
        <f>AVERAGE(Y83,Z83,AD83,AH83)</f>
        <v>10</v>
      </c>
      <c r="AJ83" s="33">
        <v>10</v>
      </c>
      <c r="AK83" s="34">
        <v>8</v>
      </c>
      <c r="AL83" s="34">
        <v>8</v>
      </c>
      <c r="AM83" s="34">
        <v>10</v>
      </c>
      <c r="AN83" s="34">
        <v>10</v>
      </c>
      <c r="AO83" s="34">
        <f>AVERAGE(Table2785[[#This Row],[6Di Access to foreign television (cable/ satellite)]:[6Dii Access to foreign newspapers]])</f>
        <v>10</v>
      </c>
      <c r="AP83" s="34">
        <v>10</v>
      </c>
      <c r="AQ83" s="33">
        <f>AVERAGE(AJ83:AL83,AO83:AP83)</f>
        <v>9.1999999999999993</v>
      </c>
      <c r="AR83" s="33">
        <v>10</v>
      </c>
      <c r="AS83" s="33">
        <v>10</v>
      </c>
      <c r="AT83" s="33">
        <v>10</v>
      </c>
      <c r="AU83" s="33">
        <f>IFERROR(AVERAGE(AS83:AT83),"-")</f>
        <v>10</v>
      </c>
      <c r="AV83" s="33">
        <f>AVERAGE(AR83,AU83)</f>
        <v>10</v>
      </c>
      <c r="AW83" s="35">
        <f>AVERAGE(Table2785[[#This Row],[RULE OF LAW]],Table2785[[#This Row],[SECURITY &amp; SAFETY]],Table2785[[#This Row],[PERSONAL FREEDOM (minus S&amp;S and RoL)]],Table2785[[#This Row],[PERSONAL FREEDOM (minus S&amp;S and RoL)]])</f>
        <v>8.8032944166666667</v>
      </c>
      <c r="AX83" s="36">
        <v>7.56</v>
      </c>
      <c r="AY83" s="37">
        <f>AVERAGE(Table2785[[#This Row],[PERSONAL FREEDOM]:[ECONOMIC FREEDOM]])</f>
        <v>8.1816472083333327</v>
      </c>
      <c r="AZ83" s="49">
        <f>RANK(BA83,$BA$2:$BA$154)</f>
        <v>24</v>
      </c>
      <c r="BA83" s="20">
        <f>ROUND(AY83, 2)</f>
        <v>8.18</v>
      </c>
      <c r="BB83" s="35">
        <f>Table2785[[#This Row],[1 Rule of Law]]</f>
        <v>6.4265110000000005</v>
      </c>
      <c r="BC83" s="35">
        <f>Table2785[[#This Row],[2 Security &amp; Safety]]</f>
        <v>9.1066666666666674</v>
      </c>
      <c r="BD83" s="35">
        <f>AVERAGE(AQ83,U83,AI83,AV83,X83)</f>
        <v>9.84</v>
      </c>
    </row>
    <row r="84" spans="1:56" ht="15" customHeight="1" x14ac:dyDescent="0.2">
      <c r="A84" s="32" t="s">
        <v>64</v>
      </c>
      <c r="B84" s="33" t="s">
        <v>49</v>
      </c>
      <c r="C84" s="33" t="s">
        <v>49</v>
      </c>
      <c r="D84" s="33" t="s">
        <v>49</v>
      </c>
      <c r="E84" s="33">
        <v>7.854927</v>
      </c>
      <c r="F84" s="33">
        <v>9.68</v>
      </c>
      <c r="G84" s="33">
        <v>10</v>
      </c>
      <c r="H84" s="33">
        <v>10</v>
      </c>
      <c r="I84" s="33" t="s">
        <v>49</v>
      </c>
      <c r="J84" s="33">
        <v>10</v>
      </c>
      <c r="K84" s="33">
        <v>10</v>
      </c>
      <c r="L84" s="33">
        <f>AVERAGE(Table2785[[#This Row],[2Bi Disappearance]:[2Bv Terrorism Injured ]])</f>
        <v>10</v>
      </c>
      <c r="M84" s="33">
        <v>10</v>
      </c>
      <c r="N84" s="33">
        <v>10</v>
      </c>
      <c r="O84" s="34">
        <v>10</v>
      </c>
      <c r="P84" s="34">
        <f>AVERAGE(Table2785[[#This Row],[2Ci Female Genital Mutilation]:[2Ciii Equal Inheritance Rights]])</f>
        <v>10</v>
      </c>
      <c r="Q84" s="33">
        <f>AVERAGE(F84,L84,P84)</f>
        <v>9.8933333333333326</v>
      </c>
      <c r="R84" s="33">
        <v>10</v>
      </c>
      <c r="S84" s="33">
        <v>10</v>
      </c>
      <c r="T84" s="33">
        <v>10</v>
      </c>
      <c r="U84" s="33">
        <f>AVERAGE(R84:T84)</f>
        <v>10</v>
      </c>
      <c r="V84" s="33" t="s">
        <v>49</v>
      </c>
      <c r="W84" s="33" t="s">
        <v>49</v>
      </c>
      <c r="X84" s="33" t="s">
        <v>49</v>
      </c>
      <c r="Y84" s="33" t="s">
        <v>49</v>
      </c>
      <c r="Z84" s="33" t="s">
        <v>49</v>
      </c>
      <c r="AA84" s="33" t="s">
        <v>49</v>
      </c>
      <c r="AB84" s="33" t="s">
        <v>49</v>
      </c>
      <c r="AC84" s="33" t="s">
        <v>49</v>
      </c>
      <c r="AD84" s="33" t="s">
        <v>49</v>
      </c>
      <c r="AE84" s="33" t="s">
        <v>49</v>
      </c>
      <c r="AF84" s="33" t="s">
        <v>49</v>
      </c>
      <c r="AG84" s="33" t="s">
        <v>49</v>
      </c>
      <c r="AH84" s="33" t="s">
        <v>49</v>
      </c>
      <c r="AI84" s="33" t="s">
        <v>49</v>
      </c>
      <c r="AJ84" s="33">
        <v>10</v>
      </c>
      <c r="AK84" s="34">
        <v>9.3333333333333339</v>
      </c>
      <c r="AL84" s="34">
        <v>9</v>
      </c>
      <c r="AM84" s="34" t="s">
        <v>49</v>
      </c>
      <c r="AN84" s="34" t="s">
        <v>49</v>
      </c>
      <c r="AO84" s="34" t="s">
        <v>49</v>
      </c>
      <c r="AP84" s="34" t="s">
        <v>49</v>
      </c>
      <c r="AQ84" s="33">
        <f>AVERAGE(AJ84:AL84,AO84:AP84)</f>
        <v>9.4444444444444446</v>
      </c>
      <c r="AR84" s="33">
        <v>10</v>
      </c>
      <c r="AS84" s="33">
        <v>10</v>
      </c>
      <c r="AT84" s="33">
        <v>10</v>
      </c>
      <c r="AU84" s="33">
        <f>IFERROR(AVERAGE(AS84:AT84),"-")</f>
        <v>10</v>
      </c>
      <c r="AV84" s="33">
        <f>AVERAGE(AR84,AU84)</f>
        <v>10</v>
      </c>
      <c r="AW84" s="35">
        <f>AVERAGE(Table2785[[#This Row],[RULE OF LAW]],Table2785[[#This Row],[SECURITY &amp; SAFETY]],Table2785[[#This Row],[PERSONAL FREEDOM (minus S&amp;S and RoL)]],Table2785[[#This Row],[PERSONAL FREEDOM (minus S&amp;S and RoL)]])</f>
        <v>9.3444724907407419</v>
      </c>
      <c r="AX84" s="36">
        <v>7.4</v>
      </c>
      <c r="AY84" s="37">
        <f>AVERAGE(Table2785[[#This Row],[PERSONAL FREEDOM]:[ECONOMIC FREEDOM]])</f>
        <v>8.3722362453703703</v>
      </c>
      <c r="AZ84" s="49">
        <f>RANK(BA84,$BA$2:$BA$154)</f>
        <v>16</v>
      </c>
      <c r="BA84" s="20">
        <f>ROUND(AY84, 2)</f>
        <v>8.3699999999999992</v>
      </c>
      <c r="BB84" s="35">
        <f>Table2785[[#This Row],[1 Rule of Law]]</f>
        <v>7.854927</v>
      </c>
      <c r="BC84" s="35">
        <f>Table2785[[#This Row],[2 Security &amp; Safety]]</f>
        <v>9.8933333333333326</v>
      </c>
      <c r="BD84" s="35">
        <f>AVERAGE(AQ84,U84,AI84,AV84,X84)</f>
        <v>9.8148148148148149</v>
      </c>
    </row>
    <row r="85" spans="1:56" ht="15" customHeight="1" x14ac:dyDescent="0.2">
      <c r="A85" s="32" t="s">
        <v>96</v>
      </c>
      <c r="B85" s="33">
        <v>6.1</v>
      </c>
      <c r="C85" s="33">
        <v>5.4</v>
      </c>
      <c r="D85" s="33">
        <v>5</v>
      </c>
      <c r="E85" s="33">
        <v>6.1735620000000004</v>
      </c>
      <c r="F85" s="33">
        <v>9.4400000000000013</v>
      </c>
      <c r="G85" s="33">
        <v>10</v>
      </c>
      <c r="H85" s="33">
        <v>10</v>
      </c>
      <c r="I85" s="33">
        <v>7.5</v>
      </c>
      <c r="J85" s="33">
        <v>9.9252411816665891</v>
      </c>
      <c r="K85" s="33">
        <v>10</v>
      </c>
      <c r="L85" s="33">
        <f>AVERAGE(Table2785[[#This Row],[2Bi Disappearance]:[2Bv Terrorism Injured ]])</f>
        <v>9.4850482363333182</v>
      </c>
      <c r="M85" s="33">
        <v>10</v>
      </c>
      <c r="N85" s="33">
        <v>10</v>
      </c>
      <c r="O85" s="34">
        <v>10</v>
      </c>
      <c r="P85" s="34">
        <f>AVERAGE(Table2785[[#This Row],[2Ci Female Genital Mutilation]:[2Ciii Equal Inheritance Rights]])</f>
        <v>10</v>
      </c>
      <c r="Q85" s="33">
        <f>AVERAGE(F85,L85,P85)</f>
        <v>9.6416827454444398</v>
      </c>
      <c r="R85" s="33">
        <v>10</v>
      </c>
      <c r="S85" s="33">
        <v>10</v>
      </c>
      <c r="T85" s="33">
        <v>10</v>
      </c>
      <c r="U85" s="33">
        <f>AVERAGE(R85:T85)</f>
        <v>10</v>
      </c>
      <c r="V85" s="33" t="s">
        <v>49</v>
      </c>
      <c r="W85" s="33" t="s">
        <v>49</v>
      </c>
      <c r="X85" s="33" t="s">
        <v>49</v>
      </c>
      <c r="Y85" s="33" t="s">
        <v>49</v>
      </c>
      <c r="Z85" s="33" t="s">
        <v>49</v>
      </c>
      <c r="AA85" s="33" t="s">
        <v>49</v>
      </c>
      <c r="AB85" s="33" t="s">
        <v>49</v>
      </c>
      <c r="AC85" s="33" t="s">
        <v>49</v>
      </c>
      <c r="AD85" s="33" t="s">
        <v>49</v>
      </c>
      <c r="AE85" s="33" t="s">
        <v>49</v>
      </c>
      <c r="AF85" s="33" t="s">
        <v>49</v>
      </c>
      <c r="AG85" s="33" t="s">
        <v>49</v>
      </c>
      <c r="AH85" s="33" t="s">
        <v>49</v>
      </c>
      <c r="AI85" s="33" t="s">
        <v>49</v>
      </c>
      <c r="AJ85" s="33">
        <v>10</v>
      </c>
      <c r="AK85" s="34">
        <v>4.333333333333333</v>
      </c>
      <c r="AL85" s="34">
        <v>4.5</v>
      </c>
      <c r="AM85" s="34" t="s">
        <v>49</v>
      </c>
      <c r="AN85" s="34" t="s">
        <v>49</v>
      </c>
      <c r="AO85" s="34" t="s">
        <v>49</v>
      </c>
      <c r="AP85" s="34" t="s">
        <v>49</v>
      </c>
      <c r="AQ85" s="33">
        <f>AVERAGE(AJ85:AL85,AO85:AP85)</f>
        <v>6.2777777777777777</v>
      </c>
      <c r="AR85" s="33">
        <v>10</v>
      </c>
      <c r="AS85" s="33">
        <v>10</v>
      </c>
      <c r="AT85" s="33">
        <v>10</v>
      </c>
      <c r="AU85" s="33">
        <f>IFERROR(AVERAGE(AS85:AT85),"-")</f>
        <v>10</v>
      </c>
      <c r="AV85" s="33">
        <f>AVERAGE(AR85,AU85)</f>
        <v>10</v>
      </c>
      <c r="AW85" s="35">
        <f>AVERAGE(Table2785[[#This Row],[RULE OF LAW]],Table2785[[#This Row],[SECURITY &amp; SAFETY]],Table2785[[#This Row],[PERSONAL FREEDOM (minus S&amp;S and RoL)]],Table2785[[#This Row],[PERSONAL FREEDOM (minus S&amp;S and RoL)]])</f>
        <v>8.3334408159907394</v>
      </c>
      <c r="AX85" s="36">
        <v>7.23</v>
      </c>
      <c r="AY85" s="37">
        <f>AVERAGE(Table2785[[#This Row],[PERSONAL FREEDOM]:[ECONOMIC FREEDOM]])</f>
        <v>7.7817204079953699</v>
      </c>
      <c r="AZ85" s="49">
        <f>RANK(BA85,$BA$2:$BA$154)</f>
        <v>43</v>
      </c>
      <c r="BA85" s="20">
        <f>ROUND(AY85, 2)</f>
        <v>7.78</v>
      </c>
      <c r="BB85" s="35">
        <f>Table2785[[#This Row],[1 Rule of Law]]</f>
        <v>6.1735620000000004</v>
      </c>
      <c r="BC85" s="35">
        <f>Table2785[[#This Row],[2 Security &amp; Safety]]</f>
        <v>9.6416827454444398</v>
      </c>
      <c r="BD85" s="35">
        <f>AVERAGE(AQ85,U85,AI85,AV85,X85)</f>
        <v>8.7592592592592595</v>
      </c>
    </row>
    <row r="86" spans="1:56" ht="15" customHeight="1" x14ac:dyDescent="0.2">
      <c r="A86" s="32" t="s">
        <v>119</v>
      </c>
      <c r="B86" s="33">
        <v>2.9</v>
      </c>
      <c r="C86" s="33">
        <v>4.0999999999999996</v>
      </c>
      <c r="D86" s="33">
        <v>3.5</v>
      </c>
      <c r="E86" s="33">
        <v>5.4936507936507928</v>
      </c>
      <c r="F86" s="33">
        <v>5.5600000000000005</v>
      </c>
      <c r="G86" s="33">
        <v>10</v>
      </c>
      <c r="H86" s="33">
        <v>10</v>
      </c>
      <c r="I86" s="33">
        <v>5</v>
      </c>
      <c r="J86" s="33">
        <v>10</v>
      </c>
      <c r="K86" s="33">
        <v>9.9622795309308785</v>
      </c>
      <c r="L86" s="33">
        <f>AVERAGE(Table2785[[#This Row],[2Bi Disappearance]:[2Bv Terrorism Injured ]])</f>
        <v>8.9924559061861764</v>
      </c>
      <c r="M86" s="33">
        <v>10</v>
      </c>
      <c r="N86" s="33">
        <v>10</v>
      </c>
      <c r="O86" s="34">
        <v>0</v>
      </c>
      <c r="P86" s="34">
        <f>AVERAGE(Table2785[[#This Row],[2Ci Female Genital Mutilation]:[2Ciii Equal Inheritance Rights]])</f>
        <v>6.666666666666667</v>
      </c>
      <c r="Q86" s="33">
        <f>AVERAGE(F86,L86,P86)</f>
        <v>7.073040857617614</v>
      </c>
      <c r="R86" s="33">
        <v>10</v>
      </c>
      <c r="S86" s="33">
        <v>5</v>
      </c>
      <c r="T86" s="33">
        <v>10</v>
      </c>
      <c r="U86" s="33">
        <f>AVERAGE(R86:T86)</f>
        <v>8.3333333333333339</v>
      </c>
      <c r="V86" s="33">
        <v>10</v>
      </c>
      <c r="W86" s="33">
        <v>7.5</v>
      </c>
      <c r="X86" s="33">
        <f>AVERAGE(Table2785[[#This Row],[4A Freedom to establish religious organizations]:[4B Autonomy of religious organizations]])</f>
        <v>8.75</v>
      </c>
      <c r="Y86" s="33">
        <v>10</v>
      </c>
      <c r="Z86" s="33">
        <v>5</v>
      </c>
      <c r="AA86" s="33">
        <v>10</v>
      </c>
      <c r="AB86" s="33">
        <v>7.5</v>
      </c>
      <c r="AC86" s="33">
        <v>7.5</v>
      </c>
      <c r="AD86" s="33">
        <f>AVERAGE(Table2785[[#This Row],[5Ci Political parties]:[5Ciii Educational, sporting and cultural organizations]])</f>
        <v>8.3333333333333339</v>
      </c>
      <c r="AE86" s="33">
        <v>10</v>
      </c>
      <c r="AF86" s="33">
        <v>10</v>
      </c>
      <c r="AG86" s="33">
        <v>10</v>
      </c>
      <c r="AH86" s="33">
        <f>AVERAGE(Table2785[[#This Row],[5Di Political parties]:[5Diii Educational, sporting and cultural organizations5]])</f>
        <v>10</v>
      </c>
      <c r="AI86" s="33">
        <f>AVERAGE(Y86,Z86,AD86,AH86)</f>
        <v>8.3333333333333339</v>
      </c>
      <c r="AJ86" s="33">
        <v>10</v>
      </c>
      <c r="AK86" s="34">
        <v>3.3333333333333335</v>
      </c>
      <c r="AL86" s="34">
        <v>2.5</v>
      </c>
      <c r="AM86" s="34">
        <v>10</v>
      </c>
      <c r="AN86" s="34">
        <v>10</v>
      </c>
      <c r="AO86" s="34">
        <f>AVERAGE(Table2785[[#This Row],[6Di Access to foreign television (cable/ satellite)]:[6Dii Access to foreign newspapers]])</f>
        <v>10</v>
      </c>
      <c r="AP86" s="34">
        <v>10</v>
      </c>
      <c r="AQ86" s="33">
        <f>AVERAGE(AJ86:AL86,AO86:AP86)</f>
        <v>7.166666666666667</v>
      </c>
      <c r="AR86" s="33">
        <v>7.5</v>
      </c>
      <c r="AS86" s="33">
        <v>10</v>
      </c>
      <c r="AT86" s="33">
        <v>10</v>
      </c>
      <c r="AU86" s="33">
        <f>IFERROR(AVERAGE(AS86:AT86),"-")</f>
        <v>10</v>
      </c>
      <c r="AV86" s="33">
        <f>AVERAGE(AR86,AU86)</f>
        <v>8.75</v>
      </c>
      <c r="AW86" s="35">
        <f>AVERAGE(Table2785[[#This Row],[RULE OF LAW]],Table2785[[#This Row],[SECURITY &amp; SAFETY]],Table2785[[#This Row],[PERSONAL FREEDOM (minus S&amp;S and RoL)]],Table2785[[#This Row],[PERSONAL FREEDOM (minus S&amp;S and RoL)]])</f>
        <v>7.2750062461504346</v>
      </c>
      <c r="AX86" s="36">
        <v>6.53</v>
      </c>
      <c r="AY86" s="37">
        <f>AVERAGE(Table2785[[#This Row],[PERSONAL FREEDOM]:[ECONOMIC FREEDOM]])</f>
        <v>6.902503123075217</v>
      </c>
      <c r="AZ86" s="49">
        <f>RANK(BA86,$BA$2:$BA$154)</f>
        <v>75</v>
      </c>
      <c r="BA86" s="20">
        <f>ROUND(AY86, 2)</f>
        <v>6.9</v>
      </c>
      <c r="BB86" s="35">
        <f>Table2785[[#This Row],[1 Rule of Law]]</f>
        <v>5.4936507936507928</v>
      </c>
      <c r="BC86" s="35">
        <f>Table2785[[#This Row],[2 Security &amp; Safety]]</f>
        <v>7.073040857617614</v>
      </c>
      <c r="BD86" s="35">
        <f>AVERAGE(AQ86,U86,AI86,AV86,X86)</f>
        <v>8.2666666666666675</v>
      </c>
    </row>
    <row r="87" spans="1:56" ht="15" customHeight="1" x14ac:dyDescent="0.2">
      <c r="A87" s="32" t="s">
        <v>158</v>
      </c>
      <c r="B87" s="33">
        <v>4.8</v>
      </c>
      <c r="C87" s="33">
        <v>5.8999999999999995</v>
      </c>
      <c r="D87" s="33">
        <v>4.8</v>
      </c>
      <c r="E87" s="33">
        <v>3.5047619047619043</v>
      </c>
      <c r="F87" s="33">
        <v>9.2799999999999994</v>
      </c>
      <c r="G87" s="33">
        <v>10</v>
      </c>
      <c r="H87" s="33">
        <v>10</v>
      </c>
      <c r="I87" s="33">
        <v>7.5</v>
      </c>
      <c r="J87" s="33">
        <v>10</v>
      </c>
      <c r="K87" s="33">
        <v>10</v>
      </c>
      <c r="L87" s="33">
        <f>AVERAGE(Table2785[[#This Row],[2Bi Disappearance]:[2Bv Terrorism Injured ]])</f>
        <v>9.5</v>
      </c>
      <c r="M87" s="33">
        <v>9.5</v>
      </c>
      <c r="N87" s="33">
        <v>10</v>
      </c>
      <c r="O87" s="34">
        <v>10</v>
      </c>
      <c r="P87" s="34">
        <f>AVERAGE(Table2785[[#This Row],[2Ci Female Genital Mutilation]:[2Ciii Equal Inheritance Rights]])</f>
        <v>9.8333333333333339</v>
      </c>
      <c r="Q87" s="33">
        <f>AVERAGE(F87,L87,P87)</f>
        <v>9.5377777777777784</v>
      </c>
      <c r="R87" s="33">
        <v>10</v>
      </c>
      <c r="S87" s="33">
        <v>10</v>
      </c>
      <c r="T87" s="33">
        <v>5</v>
      </c>
      <c r="U87" s="33">
        <f>AVERAGE(R87:T87)</f>
        <v>8.3333333333333339</v>
      </c>
      <c r="V87" s="33" t="s">
        <v>49</v>
      </c>
      <c r="W87" s="33" t="s">
        <v>49</v>
      </c>
      <c r="X87" s="33" t="s">
        <v>49</v>
      </c>
      <c r="Y87" s="33" t="s">
        <v>49</v>
      </c>
      <c r="Z87" s="33" t="s">
        <v>49</v>
      </c>
      <c r="AA87" s="33" t="s">
        <v>49</v>
      </c>
      <c r="AB87" s="33" t="s">
        <v>49</v>
      </c>
      <c r="AC87" s="33" t="s">
        <v>49</v>
      </c>
      <c r="AD87" s="33" t="s">
        <v>49</v>
      </c>
      <c r="AE87" s="33" t="s">
        <v>49</v>
      </c>
      <c r="AF87" s="33" t="s">
        <v>49</v>
      </c>
      <c r="AG87" s="33" t="s">
        <v>49</v>
      </c>
      <c r="AH87" s="33" t="s">
        <v>49</v>
      </c>
      <c r="AI87" s="33" t="s">
        <v>49</v>
      </c>
      <c r="AJ87" s="33">
        <v>10</v>
      </c>
      <c r="AK87" s="34">
        <v>4.333333333333333</v>
      </c>
      <c r="AL87" s="34">
        <v>5.25</v>
      </c>
      <c r="AM87" s="34" t="s">
        <v>49</v>
      </c>
      <c r="AN87" s="34" t="s">
        <v>49</v>
      </c>
      <c r="AO87" s="34" t="s">
        <v>49</v>
      </c>
      <c r="AP87" s="34" t="s">
        <v>49</v>
      </c>
      <c r="AQ87" s="33">
        <f>AVERAGE(AJ87:AL87,AO87:AP87)</f>
        <v>6.5277777777777777</v>
      </c>
      <c r="AR87" s="33">
        <v>10</v>
      </c>
      <c r="AS87" s="33">
        <v>0</v>
      </c>
      <c r="AT87" s="33">
        <v>10</v>
      </c>
      <c r="AU87" s="33">
        <f>IFERROR(AVERAGE(AS87:AT87),"-")</f>
        <v>5</v>
      </c>
      <c r="AV87" s="33">
        <f>AVERAGE(AR87,AU87)</f>
        <v>7.5</v>
      </c>
      <c r="AW87" s="35">
        <f>AVERAGE(Table2785[[#This Row],[RULE OF LAW]],Table2785[[#This Row],[SECURITY &amp; SAFETY]],Table2785[[#This Row],[PERSONAL FREEDOM (minus S&amp;S and RoL)]],Table2785[[#This Row],[PERSONAL FREEDOM (minus S&amp;S and RoL)]])</f>
        <v>6.987486772486772</v>
      </c>
      <c r="AX87" s="36">
        <v>5.95</v>
      </c>
      <c r="AY87" s="37">
        <f>AVERAGE(Table2785[[#This Row],[PERSONAL FREEDOM]:[ECONOMIC FREEDOM]])</f>
        <v>6.4687433862433856</v>
      </c>
      <c r="AZ87" s="49">
        <f>RANK(BA87,$BA$2:$BA$154)</f>
        <v>102</v>
      </c>
      <c r="BA87" s="20">
        <f>ROUND(AY87, 2)</f>
        <v>6.47</v>
      </c>
      <c r="BB87" s="35">
        <f>Table2785[[#This Row],[1 Rule of Law]]</f>
        <v>3.5047619047619043</v>
      </c>
      <c r="BC87" s="35">
        <f>Table2785[[#This Row],[2 Security &amp; Safety]]</f>
        <v>9.5377777777777784</v>
      </c>
      <c r="BD87" s="35">
        <f>AVERAGE(AQ87,U87,AI87,AV87,X87)</f>
        <v>7.4537037037037033</v>
      </c>
    </row>
    <row r="88" spans="1:56" ht="15" customHeight="1" x14ac:dyDescent="0.2">
      <c r="A88" s="32" t="s">
        <v>168</v>
      </c>
      <c r="B88" s="33">
        <v>4.6000000000000005</v>
      </c>
      <c r="C88" s="33">
        <v>5.6999999999999993</v>
      </c>
      <c r="D88" s="33">
        <v>5.3000000000000007</v>
      </c>
      <c r="E88" s="33">
        <v>5.1904761904761907</v>
      </c>
      <c r="F88" s="33">
        <v>9.0612629057509366</v>
      </c>
      <c r="G88" s="33">
        <v>10</v>
      </c>
      <c r="H88" s="33">
        <v>10</v>
      </c>
      <c r="I88" s="33">
        <v>10</v>
      </c>
      <c r="J88" s="33">
        <v>8.0301893185045987</v>
      </c>
      <c r="K88" s="33">
        <v>9.4090567955513791</v>
      </c>
      <c r="L88" s="33">
        <f>AVERAGE(Table2785[[#This Row],[2Bi Disappearance]:[2Bv Terrorism Injured ]])</f>
        <v>9.4878492228111959</v>
      </c>
      <c r="M88" s="33">
        <v>10</v>
      </c>
      <c r="N88" s="33">
        <v>10</v>
      </c>
      <c r="O88" s="34">
        <v>5</v>
      </c>
      <c r="P88" s="34">
        <f>AVERAGE(Table2785[[#This Row],[2Ci Female Genital Mutilation]:[2Ciii Equal Inheritance Rights]])</f>
        <v>8.3333333333333339</v>
      </c>
      <c r="Q88" s="33">
        <f>AVERAGE(F88,L88,P88)</f>
        <v>8.9608151539651555</v>
      </c>
      <c r="R88" s="33">
        <v>5</v>
      </c>
      <c r="S88" s="33">
        <v>5</v>
      </c>
      <c r="T88" s="33">
        <v>5</v>
      </c>
      <c r="U88" s="33">
        <f>AVERAGE(R88:T88)</f>
        <v>5</v>
      </c>
      <c r="V88" s="33">
        <v>2.5</v>
      </c>
      <c r="W88" s="33">
        <v>5</v>
      </c>
      <c r="X88" s="33">
        <f>AVERAGE(Table2785[[#This Row],[4A Freedom to establish religious organizations]:[4B Autonomy of religious organizations]])</f>
        <v>3.75</v>
      </c>
      <c r="Y88" s="33">
        <v>7.5</v>
      </c>
      <c r="Z88" s="33">
        <v>2.5</v>
      </c>
      <c r="AA88" s="33">
        <v>7.5</v>
      </c>
      <c r="AB88" s="33">
        <v>5</v>
      </c>
      <c r="AC88" s="33">
        <v>7.5</v>
      </c>
      <c r="AD88" s="33">
        <f>AVERAGE(Table2785[[#This Row],[5Ci Political parties]:[5Ciii Educational, sporting and cultural organizations]])</f>
        <v>6.666666666666667</v>
      </c>
      <c r="AE88" s="33">
        <v>2.5</v>
      </c>
      <c r="AF88" s="33">
        <v>2.5</v>
      </c>
      <c r="AG88" s="33">
        <v>5</v>
      </c>
      <c r="AH88" s="33">
        <f>AVERAGE(Table2785[[#This Row],[5Di Political parties]:[5Diii Educational, sporting and cultural organizations5]])</f>
        <v>3.3333333333333335</v>
      </c>
      <c r="AI88" s="33">
        <f>AVERAGE(Y88,Z88,AD88,AH88)</f>
        <v>5</v>
      </c>
      <c r="AJ88" s="33">
        <v>10</v>
      </c>
      <c r="AK88" s="34">
        <v>2</v>
      </c>
      <c r="AL88" s="34">
        <v>4.25</v>
      </c>
      <c r="AM88" s="34">
        <v>5</v>
      </c>
      <c r="AN88" s="34">
        <v>5</v>
      </c>
      <c r="AO88" s="34">
        <f>AVERAGE(Table2785[[#This Row],[6Di Access to foreign television (cable/ satellite)]:[6Dii Access to foreign newspapers]])</f>
        <v>5</v>
      </c>
      <c r="AP88" s="34">
        <v>7.5</v>
      </c>
      <c r="AQ88" s="33">
        <f>AVERAGE(AJ88:AL88,AO88:AP88)</f>
        <v>5.75</v>
      </c>
      <c r="AR88" s="33">
        <v>7.5</v>
      </c>
      <c r="AS88" s="33">
        <v>0</v>
      </c>
      <c r="AT88" s="33">
        <v>0</v>
      </c>
      <c r="AU88" s="33">
        <f>IFERROR(AVERAGE(AS88:AT88),"-")</f>
        <v>0</v>
      </c>
      <c r="AV88" s="33">
        <f>AVERAGE(AR88,AU88)</f>
        <v>3.75</v>
      </c>
      <c r="AW88" s="35">
        <f>AVERAGE(Table2785[[#This Row],[RULE OF LAW]],Table2785[[#This Row],[SECURITY &amp; SAFETY]],Table2785[[#This Row],[PERSONAL FREEDOM (minus S&amp;S and RoL)]],Table2785[[#This Row],[PERSONAL FREEDOM (minus S&amp;S and RoL)]])</f>
        <v>5.8628228361103361</v>
      </c>
      <c r="AX88" s="36">
        <v>7</v>
      </c>
      <c r="AY88" s="37">
        <f>AVERAGE(Table2785[[#This Row],[PERSONAL FREEDOM]:[ECONOMIC FREEDOM]])</f>
        <v>6.431411418055168</v>
      </c>
      <c r="AZ88" s="49">
        <f>RANK(BA88,$BA$2:$BA$154)</f>
        <v>105</v>
      </c>
      <c r="BA88" s="20">
        <f>ROUND(AY88, 2)</f>
        <v>6.43</v>
      </c>
      <c r="BB88" s="35">
        <f>Table2785[[#This Row],[1 Rule of Law]]</f>
        <v>5.1904761904761907</v>
      </c>
      <c r="BC88" s="35">
        <f>Table2785[[#This Row],[2 Security &amp; Safety]]</f>
        <v>8.9608151539651555</v>
      </c>
      <c r="BD88" s="35">
        <f>AVERAGE(AQ88,U88,AI88,AV88,X88)</f>
        <v>4.6500000000000004</v>
      </c>
    </row>
    <row r="89" spans="1:56" ht="15" customHeight="1" x14ac:dyDescent="0.2">
      <c r="A89" s="32" t="s">
        <v>155</v>
      </c>
      <c r="B89" s="33" t="s">
        <v>49</v>
      </c>
      <c r="C89" s="33" t="s">
        <v>49</v>
      </c>
      <c r="D89" s="33" t="s">
        <v>49</v>
      </c>
      <c r="E89" s="33">
        <v>4.1946110000000001</v>
      </c>
      <c r="F89" s="33">
        <v>7</v>
      </c>
      <c r="G89" s="33">
        <v>10</v>
      </c>
      <c r="H89" s="33">
        <v>0</v>
      </c>
      <c r="I89" s="33">
        <v>2.5</v>
      </c>
      <c r="J89" s="33">
        <v>6.8129978694890756</v>
      </c>
      <c r="K89" s="33">
        <v>0</v>
      </c>
      <c r="L89" s="33">
        <f>AVERAGE(Table2785[[#This Row],[2Bi Disappearance]:[2Bv Terrorism Injured ]])</f>
        <v>3.8625995738978149</v>
      </c>
      <c r="M89" s="33">
        <v>1.5000000000000002</v>
      </c>
      <c r="N89" s="33">
        <v>10</v>
      </c>
      <c r="O89" s="34">
        <v>0</v>
      </c>
      <c r="P89" s="34">
        <f>AVERAGE(Table2785[[#This Row],[2Ci Female Genital Mutilation]:[2Ciii Equal Inheritance Rights]])</f>
        <v>3.8333333333333335</v>
      </c>
      <c r="Q89" s="33">
        <f>AVERAGE(F89,L89,P89)</f>
        <v>4.898644302410383</v>
      </c>
      <c r="R89" s="33">
        <v>10</v>
      </c>
      <c r="S89" s="33">
        <v>10</v>
      </c>
      <c r="T89" s="33">
        <v>0</v>
      </c>
      <c r="U89" s="33">
        <f>AVERAGE(R89:T89)</f>
        <v>6.666666666666667</v>
      </c>
      <c r="V89" s="33">
        <v>10</v>
      </c>
      <c r="W89" s="33">
        <v>10</v>
      </c>
      <c r="X89" s="33">
        <f>AVERAGE(Table2785[[#This Row],[4A Freedom to establish religious organizations]:[4B Autonomy of religious organizations]])</f>
        <v>10</v>
      </c>
      <c r="Y89" s="33">
        <v>10</v>
      </c>
      <c r="Z89" s="33">
        <v>10</v>
      </c>
      <c r="AA89" s="33">
        <v>7.5</v>
      </c>
      <c r="AB89" s="33">
        <v>10</v>
      </c>
      <c r="AC89" s="33">
        <v>10</v>
      </c>
      <c r="AD89" s="33">
        <f>AVERAGE(Table2785[[#This Row],[5Ci Political parties]:[5Ciii Educational, sporting and cultural organizations]])</f>
        <v>9.1666666666666661</v>
      </c>
      <c r="AE89" s="33">
        <v>10</v>
      </c>
      <c r="AF89" s="33">
        <v>10</v>
      </c>
      <c r="AG89" s="33">
        <v>10</v>
      </c>
      <c r="AH89" s="33">
        <f>AVERAGE(Table2785[[#This Row],[5Di Political parties]:[5Diii Educational, sporting and cultural organizations5]])</f>
        <v>10</v>
      </c>
      <c r="AI89" s="33">
        <f>AVERAGE(Y89,Z89,AD89,AH89)</f>
        <v>9.7916666666666661</v>
      </c>
      <c r="AJ89" s="33">
        <v>10</v>
      </c>
      <c r="AK89" s="34">
        <v>5.666666666666667</v>
      </c>
      <c r="AL89" s="34">
        <v>4.75</v>
      </c>
      <c r="AM89" s="34">
        <v>5</v>
      </c>
      <c r="AN89" s="34">
        <v>5</v>
      </c>
      <c r="AO89" s="34">
        <f>AVERAGE(Table2785[[#This Row],[6Di Access to foreign television (cable/ satellite)]:[6Dii Access to foreign newspapers]])</f>
        <v>5</v>
      </c>
      <c r="AP89" s="34">
        <v>7.5</v>
      </c>
      <c r="AQ89" s="33">
        <f>AVERAGE(AJ89:AL89,AO89:AP89)</f>
        <v>6.5833333333333339</v>
      </c>
      <c r="AR89" s="33">
        <v>0</v>
      </c>
      <c r="AS89" s="33">
        <v>10</v>
      </c>
      <c r="AT89" s="33">
        <v>10</v>
      </c>
      <c r="AU89" s="33">
        <f>IFERROR(AVERAGE(AS89:AT89),"-")</f>
        <v>10</v>
      </c>
      <c r="AV89" s="33">
        <f>AVERAGE(AR89,AU89)</f>
        <v>5</v>
      </c>
      <c r="AW89" s="35">
        <f>AVERAGE(Table2785[[#This Row],[RULE OF LAW]],Table2785[[#This Row],[SECURITY &amp; SAFETY]],Table2785[[#This Row],[PERSONAL FREEDOM (minus S&amp;S and RoL)]],Table2785[[#This Row],[PERSONAL FREEDOM (minus S&amp;S and RoL)]])</f>
        <v>6.0774804922692631</v>
      </c>
      <c r="AX89" s="36">
        <v>6.15</v>
      </c>
      <c r="AY89" s="37">
        <f>AVERAGE(Table2785[[#This Row],[PERSONAL FREEDOM]:[ECONOMIC FREEDOM]])</f>
        <v>6.1137402461346317</v>
      </c>
      <c r="AZ89" s="49">
        <f>RANK(BA89,$BA$2:$BA$154)</f>
        <v>124</v>
      </c>
      <c r="BA89" s="20">
        <f>ROUND(AY89, 2)</f>
        <v>6.11</v>
      </c>
      <c r="BB89" s="35">
        <f>Table2785[[#This Row],[1 Rule of Law]]</f>
        <v>4.1946110000000001</v>
      </c>
      <c r="BC89" s="35">
        <f>Table2785[[#This Row],[2 Security &amp; Safety]]</f>
        <v>4.898644302410383</v>
      </c>
      <c r="BD89" s="35">
        <f>AVERAGE(AQ89,U89,AI89,AV89,X89)</f>
        <v>7.6083333333333325</v>
      </c>
    </row>
    <row r="90" spans="1:56" ht="15" customHeight="1" x14ac:dyDescent="0.2">
      <c r="A90" s="32" t="s">
        <v>61</v>
      </c>
      <c r="B90" s="33" t="s">
        <v>49</v>
      </c>
      <c r="C90" s="33" t="s">
        <v>49</v>
      </c>
      <c r="D90" s="33" t="s">
        <v>49</v>
      </c>
      <c r="E90" s="33">
        <v>7.2151160000000001</v>
      </c>
      <c r="F90" s="33">
        <v>8.8800000000000008</v>
      </c>
      <c r="G90" s="33">
        <v>10</v>
      </c>
      <c r="H90" s="33">
        <v>10</v>
      </c>
      <c r="I90" s="33" t="s">
        <v>49</v>
      </c>
      <c r="J90" s="33">
        <v>10</v>
      </c>
      <c r="K90" s="33">
        <v>10</v>
      </c>
      <c r="L90" s="33">
        <f>AVERAGE(Table2785[[#This Row],[2Bi Disappearance]:[2Bv Terrorism Injured ]])</f>
        <v>10</v>
      </c>
      <c r="M90" s="33">
        <v>10</v>
      </c>
      <c r="N90" s="33">
        <v>10</v>
      </c>
      <c r="O90" s="34">
        <v>10</v>
      </c>
      <c r="P90" s="34">
        <f>AVERAGE(Table2785[[#This Row],[2Ci Female Genital Mutilation]:[2Ciii Equal Inheritance Rights]])</f>
        <v>10</v>
      </c>
      <c r="Q90" s="33">
        <f>AVERAGE(F90,L90,P90)</f>
        <v>9.6266666666666669</v>
      </c>
      <c r="R90" s="33">
        <v>10</v>
      </c>
      <c r="S90" s="33">
        <v>10</v>
      </c>
      <c r="T90" s="33">
        <v>10</v>
      </c>
      <c r="U90" s="33">
        <f>AVERAGE(R90:T90)</f>
        <v>10</v>
      </c>
      <c r="V90" s="33">
        <v>10</v>
      </c>
      <c r="W90" s="33">
        <v>10</v>
      </c>
      <c r="X90" s="33">
        <f>AVERAGE(Table2785[[#This Row],[4A Freedom to establish religious organizations]:[4B Autonomy of religious organizations]])</f>
        <v>10</v>
      </c>
      <c r="Y90" s="33">
        <v>10</v>
      </c>
      <c r="Z90" s="33">
        <v>10</v>
      </c>
      <c r="AA90" s="33">
        <v>10</v>
      </c>
      <c r="AB90" s="33">
        <v>10</v>
      </c>
      <c r="AC90" s="33">
        <v>10</v>
      </c>
      <c r="AD90" s="33">
        <f>AVERAGE(Table2785[[#This Row],[5Ci Political parties]:[5Ciii Educational, sporting and cultural organizations]])</f>
        <v>10</v>
      </c>
      <c r="AE90" s="33">
        <v>10</v>
      </c>
      <c r="AF90" s="33">
        <v>10</v>
      </c>
      <c r="AG90" s="33">
        <v>10</v>
      </c>
      <c r="AH90" s="33">
        <f>AVERAGE(Table2785[[#This Row],[5Di Political parties]:[5Diii Educational, sporting and cultural organizations5]])</f>
        <v>10</v>
      </c>
      <c r="AI90" s="33">
        <f>AVERAGE(Y90,Z90,AD90,AH90)</f>
        <v>10</v>
      </c>
      <c r="AJ90" s="33">
        <v>10</v>
      </c>
      <c r="AK90" s="34">
        <v>8.6666666666666661</v>
      </c>
      <c r="AL90" s="34">
        <v>7.75</v>
      </c>
      <c r="AM90" s="34">
        <v>10</v>
      </c>
      <c r="AN90" s="34">
        <v>10</v>
      </c>
      <c r="AO90" s="34">
        <f>AVERAGE(Table2785[[#This Row],[6Di Access to foreign television (cable/ satellite)]:[6Dii Access to foreign newspapers]])</f>
        <v>10</v>
      </c>
      <c r="AP90" s="34">
        <v>10</v>
      </c>
      <c r="AQ90" s="33">
        <f>AVERAGE(AJ90:AL90,AO90:AP90)</f>
        <v>9.2833333333333332</v>
      </c>
      <c r="AR90" s="33">
        <v>10</v>
      </c>
      <c r="AS90" s="33">
        <v>10</v>
      </c>
      <c r="AT90" s="33">
        <v>10</v>
      </c>
      <c r="AU90" s="33">
        <f>IFERROR(AVERAGE(AS90:AT90),"-")</f>
        <v>10</v>
      </c>
      <c r="AV90" s="33">
        <f>AVERAGE(AR90,AU90)</f>
        <v>10</v>
      </c>
      <c r="AW90" s="35">
        <f>AVERAGE(Table2785[[#This Row],[RULE OF LAW]],Table2785[[#This Row],[SECURITY &amp; SAFETY]],Table2785[[#This Row],[PERSONAL FREEDOM (minus S&amp;S and RoL)]],Table2785[[#This Row],[PERSONAL FREEDOM (minus S&amp;S and RoL)]])</f>
        <v>9.1387789999999995</v>
      </c>
      <c r="AX90" s="36">
        <v>7.62</v>
      </c>
      <c r="AY90" s="37">
        <f>AVERAGE(Table2785[[#This Row],[PERSONAL FREEDOM]:[ECONOMIC FREEDOM]])</f>
        <v>8.3793895000000003</v>
      </c>
      <c r="AZ90" s="49">
        <f>RANK(BA90,$BA$2:$BA$154)</f>
        <v>15</v>
      </c>
      <c r="BA90" s="20">
        <f>ROUND(AY90, 2)</f>
        <v>8.3800000000000008</v>
      </c>
      <c r="BB90" s="35">
        <f>Table2785[[#This Row],[1 Rule of Law]]</f>
        <v>7.2151160000000001</v>
      </c>
      <c r="BC90" s="35">
        <f>Table2785[[#This Row],[2 Security &amp; Safety]]</f>
        <v>9.6266666666666669</v>
      </c>
      <c r="BD90" s="35">
        <f>AVERAGE(AQ90,U90,AI90,AV90,X90)</f>
        <v>9.8566666666666656</v>
      </c>
    </row>
    <row r="91" spans="1:56" ht="15" customHeight="1" x14ac:dyDescent="0.2">
      <c r="A91" s="32" t="s">
        <v>191</v>
      </c>
      <c r="B91" s="33" t="s">
        <v>49</v>
      </c>
      <c r="C91" s="33" t="s">
        <v>49</v>
      </c>
      <c r="D91" s="33" t="s">
        <v>49</v>
      </c>
      <c r="E91" s="33">
        <v>3.9267829999999999</v>
      </c>
      <c r="F91" s="33">
        <v>8</v>
      </c>
      <c r="G91" s="33">
        <v>5</v>
      </c>
      <c r="H91" s="33">
        <v>10</v>
      </c>
      <c r="I91" s="33">
        <v>5</v>
      </c>
      <c r="J91" s="33">
        <v>10</v>
      </c>
      <c r="K91" s="33">
        <v>10</v>
      </c>
      <c r="L91" s="33">
        <f>AVERAGE(Table2785[[#This Row],[2Bi Disappearance]:[2Bv Terrorism Injured ]])</f>
        <v>8</v>
      </c>
      <c r="M91" s="33">
        <v>2.8000000000000003</v>
      </c>
      <c r="N91" s="33">
        <v>10</v>
      </c>
      <c r="O91" s="34">
        <v>0</v>
      </c>
      <c r="P91" s="34">
        <f>AVERAGE(Table2785[[#This Row],[2Ci Female Genital Mutilation]:[2Ciii Equal Inheritance Rights]])</f>
        <v>4.2666666666666666</v>
      </c>
      <c r="Q91" s="33">
        <f>AVERAGE(F91,L91,P91)</f>
        <v>6.7555555555555555</v>
      </c>
      <c r="R91" s="33">
        <v>0</v>
      </c>
      <c r="S91" s="33">
        <v>10</v>
      </c>
      <c r="T91" s="33">
        <v>10</v>
      </c>
      <c r="U91" s="33">
        <f>AVERAGE(R91:T91)</f>
        <v>6.666666666666667</v>
      </c>
      <c r="V91" s="33">
        <v>2.5</v>
      </c>
      <c r="W91" s="33">
        <v>7.5</v>
      </c>
      <c r="X91" s="33">
        <f>AVERAGE(Table2785[[#This Row],[4A Freedom to establish religious organizations]:[4B Autonomy of religious organizations]])</f>
        <v>5</v>
      </c>
      <c r="Y91" s="33">
        <v>7.5</v>
      </c>
      <c r="Z91" s="33">
        <v>7.5</v>
      </c>
      <c r="AA91" s="33">
        <v>10</v>
      </c>
      <c r="AB91" s="33">
        <v>7.5</v>
      </c>
      <c r="AC91" s="33">
        <v>7.5</v>
      </c>
      <c r="AD91" s="33">
        <f>AVERAGE(Table2785[[#This Row],[5Ci Political parties]:[5Ciii Educational, sporting and cultural organizations]])</f>
        <v>8.3333333333333339</v>
      </c>
      <c r="AE91" s="33">
        <v>10</v>
      </c>
      <c r="AF91" s="33">
        <v>10</v>
      </c>
      <c r="AG91" s="33">
        <v>10</v>
      </c>
      <c r="AH91" s="33">
        <f>AVERAGE(Table2785[[#This Row],[5Di Political parties]:[5Diii Educational, sporting and cultural organizations5]])</f>
        <v>10</v>
      </c>
      <c r="AI91" s="33">
        <f>AVERAGE(Y91,Z91,AD91,AH91)</f>
        <v>8.3333333333333339</v>
      </c>
      <c r="AJ91" s="33">
        <v>10</v>
      </c>
      <c r="AK91" s="34">
        <v>5.333333333333333</v>
      </c>
      <c r="AL91" s="34">
        <v>5.75</v>
      </c>
      <c r="AM91" s="34">
        <v>7.5</v>
      </c>
      <c r="AN91" s="34">
        <v>7.5</v>
      </c>
      <c r="AO91" s="34">
        <f>AVERAGE(Table2785[[#This Row],[6Di Access to foreign television (cable/ satellite)]:[6Dii Access to foreign newspapers]])</f>
        <v>7.5</v>
      </c>
      <c r="AP91" s="34">
        <v>7.5</v>
      </c>
      <c r="AQ91" s="33">
        <f>AVERAGE(AJ91:AL91,AO91:AP91)</f>
        <v>7.2166666666666659</v>
      </c>
      <c r="AR91" s="33">
        <v>7.5</v>
      </c>
      <c r="AS91" s="33">
        <v>0</v>
      </c>
      <c r="AT91" s="33">
        <v>0</v>
      </c>
      <c r="AU91" s="33">
        <f>IFERROR(AVERAGE(AS91:AT91),"-")</f>
        <v>0</v>
      </c>
      <c r="AV91" s="33">
        <f>AVERAGE(AR91,AU91)</f>
        <v>3.75</v>
      </c>
      <c r="AW91" s="35">
        <f>AVERAGE(Table2785[[#This Row],[RULE OF LAW]],Table2785[[#This Row],[SECURITY &amp; SAFETY]],Table2785[[#This Row],[PERSONAL FREEDOM (minus S&amp;S and RoL)]],Table2785[[#This Row],[PERSONAL FREEDOM (minus S&amp;S and RoL)]])</f>
        <v>5.7672513055555559</v>
      </c>
      <c r="AX91" s="36">
        <v>6.08</v>
      </c>
      <c r="AY91" s="37">
        <f>AVERAGE(Table2785[[#This Row],[PERSONAL FREEDOM]:[ECONOMIC FREEDOM]])</f>
        <v>5.923625652777778</v>
      </c>
      <c r="AZ91" s="49">
        <f>RANK(BA91,$BA$2:$BA$154)</f>
        <v>129</v>
      </c>
      <c r="BA91" s="20">
        <f>ROUND(AY91, 2)</f>
        <v>5.92</v>
      </c>
      <c r="BB91" s="35">
        <f>Table2785[[#This Row],[1 Rule of Law]]</f>
        <v>3.9267829999999999</v>
      </c>
      <c r="BC91" s="35">
        <f>Table2785[[#This Row],[2 Security &amp; Safety]]</f>
        <v>6.7555555555555555</v>
      </c>
      <c r="BD91" s="35">
        <f>AVERAGE(AQ91,U91,AI91,AV91,X91)</f>
        <v>6.1933333333333334</v>
      </c>
    </row>
    <row r="92" spans="1:56" ht="15" customHeight="1" x14ac:dyDescent="0.2">
      <c r="A92" s="32" t="s">
        <v>77</v>
      </c>
      <c r="B92" s="33" t="s">
        <v>49</v>
      </c>
      <c r="C92" s="33" t="s">
        <v>49</v>
      </c>
      <c r="D92" s="33" t="s">
        <v>49</v>
      </c>
      <c r="E92" s="33">
        <v>6.6199430000000001</v>
      </c>
      <c r="F92" s="33">
        <v>8.8800000000000008</v>
      </c>
      <c r="G92" s="33">
        <v>10</v>
      </c>
      <c r="H92" s="33">
        <v>10</v>
      </c>
      <c r="I92" s="33">
        <v>10</v>
      </c>
      <c r="J92" s="33">
        <v>10</v>
      </c>
      <c r="K92" s="33">
        <v>10</v>
      </c>
      <c r="L92" s="33">
        <f>AVERAGE(Table2785[[#This Row],[2Bi Disappearance]:[2Bv Terrorism Injured ]])</f>
        <v>10</v>
      </c>
      <c r="M92" s="33">
        <v>10</v>
      </c>
      <c r="N92" s="33">
        <v>10</v>
      </c>
      <c r="O92" s="34">
        <v>10</v>
      </c>
      <c r="P92" s="34">
        <f>AVERAGE(Table2785[[#This Row],[2Ci Female Genital Mutilation]:[2Ciii Equal Inheritance Rights]])</f>
        <v>10</v>
      </c>
      <c r="Q92" s="33">
        <f>AVERAGE(F92,L92,P92)</f>
        <v>9.6266666666666669</v>
      </c>
      <c r="R92" s="33">
        <v>10</v>
      </c>
      <c r="S92" s="33">
        <v>10</v>
      </c>
      <c r="T92" s="33">
        <v>10</v>
      </c>
      <c r="U92" s="33">
        <f>AVERAGE(R92:T92)</f>
        <v>10</v>
      </c>
      <c r="V92" s="33">
        <v>10</v>
      </c>
      <c r="W92" s="33">
        <v>7.5</v>
      </c>
      <c r="X92" s="33">
        <f>AVERAGE(Table2785[[#This Row],[4A Freedom to establish religious organizations]:[4B Autonomy of religious organizations]])</f>
        <v>8.75</v>
      </c>
      <c r="Y92" s="33">
        <v>10</v>
      </c>
      <c r="Z92" s="33">
        <v>7.5</v>
      </c>
      <c r="AA92" s="33">
        <v>5</v>
      </c>
      <c r="AB92" s="33">
        <v>10</v>
      </c>
      <c r="AC92" s="33">
        <v>7.5</v>
      </c>
      <c r="AD92" s="33">
        <f>AVERAGE(Table2785[[#This Row],[5Ci Political parties]:[5Ciii Educational, sporting and cultural organizations]])</f>
        <v>7.5</v>
      </c>
      <c r="AE92" s="33">
        <v>10</v>
      </c>
      <c r="AF92" s="33">
        <v>10</v>
      </c>
      <c r="AG92" s="33">
        <v>10</v>
      </c>
      <c r="AH92" s="33">
        <f>AVERAGE(Table2785[[#This Row],[5Di Political parties]:[5Diii Educational, sporting and cultural organizations5]])</f>
        <v>10</v>
      </c>
      <c r="AI92" s="33">
        <f>AVERAGE(Y92,Z92,AD92,AH92)</f>
        <v>8.75</v>
      </c>
      <c r="AJ92" s="33">
        <v>10</v>
      </c>
      <c r="AK92" s="34">
        <v>7.666666666666667</v>
      </c>
      <c r="AL92" s="34">
        <v>7.5</v>
      </c>
      <c r="AM92" s="34">
        <v>10</v>
      </c>
      <c r="AN92" s="34">
        <v>10</v>
      </c>
      <c r="AO92" s="34">
        <f>AVERAGE(Table2785[[#This Row],[6Di Access to foreign television (cable/ satellite)]:[6Dii Access to foreign newspapers]])</f>
        <v>10</v>
      </c>
      <c r="AP92" s="34">
        <v>10</v>
      </c>
      <c r="AQ92" s="33">
        <f>AVERAGE(AJ92:AL92,AO92:AP92)</f>
        <v>9.033333333333335</v>
      </c>
      <c r="AR92" s="33">
        <v>10</v>
      </c>
      <c r="AS92" s="33">
        <v>0</v>
      </c>
      <c r="AT92" s="33">
        <v>10</v>
      </c>
      <c r="AU92" s="33">
        <f>IFERROR(AVERAGE(AS92:AT92),"-")</f>
        <v>5</v>
      </c>
      <c r="AV92" s="33">
        <f>AVERAGE(AR92,AU92)</f>
        <v>7.5</v>
      </c>
      <c r="AW92" s="35">
        <f>AVERAGE(Table2785[[#This Row],[RULE OF LAW]],Table2785[[#This Row],[SECURITY &amp; SAFETY]],Table2785[[#This Row],[PERSONAL FREEDOM (minus S&amp;S and RoL)]],Table2785[[#This Row],[PERSONAL FREEDOM (minus S&amp;S and RoL)]])</f>
        <v>8.4649857500000003</v>
      </c>
      <c r="AX92" s="36">
        <v>8.09</v>
      </c>
      <c r="AY92" s="37">
        <f>AVERAGE(Table2785[[#This Row],[PERSONAL FREEDOM]:[ECONOMIC FREEDOM]])</f>
        <v>8.2774928750000001</v>
      </c>
      <c r="AZ92" s="49">
        <f>RANK(BA92,$BA$2:$BA$154)</f>
        <v>18</v>
      </c>
      <c r="BA92" s="20">
        <f>ROUND(AY92, 2)</f>
        <v>8.2799999999999994</v>
      </c>
      <c r="BB92" s="35">
        <f>Table2785[[#This Row],[1 Rule of Law]]</f>
        <v>6.6199430000000001</v>
      </c>
      <c r="BC92" s="35">
        <f>Table2785[[#This Row],[2 Security &amp; Safety]]</f>
        <v>9.6266666666666669</v>
      </c>
      <c r="BD92" s="35">
        <f>AVERAGE(AQ92,U92,AI92,AV92,X92)</f>
        <v>8.8066666666666666</v>
      </c>
    </row>
    <row r="93" spans="1:56" ht="15" customHeight="1" x14ac:dyDescent="0.2">
      <c r="A93" s="32" t="s">
        <v>123</v>
      </c>
      <c r="B93" s="33">
        <v>4.2</v>
      </c>
      <c r="C93" s="33">
        <v>3.9000000000000004</v>
      </c>
      <c r="D93" s="33">
        <v>2.5</v>
      </c>
      <c r="E93" s="33">
        <v>3.5126984126984122</v>
      </c>
      <c r="F93" s="33">
        <v>1.4000000000000001</v>
      </c>
      <c r="G93" s="33">
        <v>0</v>
      </c>
      <c r="H93" s="33">
        <v>10</v>
      </c>
      <c r="I93" s="33">
        <v>7.5</v>
      </c>
      <c r="J93" s="33">
        <v>0</v>
      </c>
      <c r="K93" s="33">
        <v>0</v>
      </c>
      <c r="L93" s="33">
        <f>AVERAGE(Table2785[[#This Row],[2Bi Disappearance]:[2Bv Terrorism Injured ]])</f>
        <v>3.5</v>
      </c>
      <c r="M93" s="33">
        <v>9.5</v>
      </c>
      <c r="N93" s="33">
        <v>10</v>
      </c>
      <c r="O93" s="34">
        <v>10</v>
      </c>
      <c r="P93" s="34">
        <f>AVERAGE(Table2785[[#This Row],[2Ci Female Genital Mutilation]:[2Ciii Equal Inheritance Rights]])</f>
        <v>9.8333333333333339</v>
      </c>
      <c r="Q93" s="33">
        <f>AVERAGE(F93,L93,P93)</f>
        <v>4.9111111111111114</v>
      </c>
      <c r="R93" s="33">
        <v>10</v>
      </c>
      <c r="S93" s="33">
        <v>10</v>
      </c>
      <c r="T93" s="33">
        <v>10</v>
      </c>
      <c r="U93" s="33">
        <f>AVERAGE(R93:T93)</f>
        <v>10</v>
      </c>
      <c r="V93" s="33">
        <v>7.5</v>
      </c>
      <c r="W93" s="33">
        <v>7.5</v>
      </c>
      <c r="X93" s="33">
        <f>AVERAGE(Table2785[[#This Row],[4A Freedom to establish religious organizations]:[4B Autonomy of religious organizations]])</f>
        <v>7.5</v>
      </c>
      <c r="Y93" s="33">
        <v>10</v>
      </c>
      <c r="Z93" s="33">
        <v>10</v>
      </c>
      <c r="AA93" s="33">
        <v>2.5</v>
      </c>
      <c r="AB93" s="33">
        <v>5</v>
      </c>
      <c r="AC93" s="33">
        <v>7.5</v>
      </c>
      <c r="AD93" s="33">
        <f>AVERAGE(Table2785[[#This Row],[5Ci Political parties]:[5Ciii Educational, sporting and cultural organizations]])</f>
        <v>5</v>
      </c>
      <c r="AE93" s="33">
        <v>7.5</v>
      </c>
      <c r="AF93" s="33">
        <v>7.5</v>
      </c>
      <c r="AG93" s="33">
        <v>7.5</v>
      </c>
      <c r="AH93" s="33">
        <f>AVERAGE(Table2785[[#This Row],[5Di Political parties]:[5Diii Educational, sporting and cultural organizations5]])</f>
        <v>7.5</v>
      </c>
      <c r="AI93" s="33">
        <f>AVERAGE(Y93,Z93,AD93,AH93)</f>
        <v>8.125</v>
      </c>
      <c r="AJ93" s="33">
        <v>5.0350639095262206</v>
      </c>
      <c r="AK93" s="34">
        <v>4.666666666666667</v>
      </c>
      <c r="AL93" s="34">
        <v>2.25</v>
      </c>
      <c r="AM93" s="34">
        <v>10</v>
      </c>
      <c r="AN93" s="34">
        <v>10</v>
      </c>
      <c r="AO93" s="34">
        <f>AVERAGE(Table2785[[#This Row],[6Di Access to foreign television (cable/ satellite)]:[6Dii Access to foreign newspapers]])</f>
        <v>10</v>
      </c>
      <c r="AP93" s="34">
        <v>10</v>
      </c>
      <c r="AQ93" s="33">
        <f>AVERAGE(AJ93:AL93,AO93:AP93)</f>
        <v>6.390346115238577</v>
      </c>
      <c r="AR93" s="33">
        <v>10</v>
      </c>
      <c r="AS93" s="33">
        <v>10</v>
      </c>
      <c r="AT93" s="33">
        <v>10</v>
      </c>
      <c r="AU93" s="33">
        <f>IFERROR(AVERAGE(AS93:AT93),"-")</f>
        <v>10</v>
      </c>
      <c r="AV93" s="33">
        <f>AVERAGE(AR93,AU93)</f>
        <v>10</v>
      </c>
      <c r="AW93" s="35">
        <f>AVERAGE(Table2785[[#This Row],[RULE OF LAW]],Table2785[[#This Row],[SECURITY &amp; SAFETY]],Table2785[[#This Row],[PERSONAL FREEDOM (minus S&amp;S and RoL)]],Table2785[[#This Row],[PERSONAL FREEDOM (minus S&amp;S and RoL)]])</f>
        <v>6.3074869924762389</v>
      </c>
      <c r="AX93" s="36">
        <v>6.75</v>
      </c>
      <c r="AY93" s="37">
        <f>AVERAGE(Table2785[[#This Row],[PERSONAL FREEDOM]:[ECONOMIC FREEDOM]])</f>
        <v>6.5287434962381194</v>
      </c>
      <c r="AZ93" s="49">
        <f>RANK(BA93,$BA$2:$BA$154)</f>
        <v>99</v>
      </c>
      <c r="BA93" s="20">
        <f>ROUND(AY93, 2)</f>
        <v>6.53</v>
      </c>
      <c r="BB93" s="35">
        <f>Table2785[[#This Row],[1 Rule of Law]]</f>
        <v>3.5126984126984122</v>
      </c>
      <c r="BC93" s="35">
        <f>Table2785[[#This Row],[2 Security &amp; Safety]]</f>
        <v>4.9111111111111114</v>
      </c>
      <c r="BD93" s="35">
        <f>AVERAGE(AQ93,U93,AI93,AV93,X93)</f>
        <v>8.4030692230477158</v>
      </c>
    </row>
    <row r="94" spans="1:56" ht="15" customHeight="1" x14ac:dyDescent="0.2">
      <c r="A94" s="32" t="s">
        <v>133</v>
      </c>
      <c r="B94" s="33">
        <v>4.4000000000000004</v>
      </c>
      <c r="C94" s="33">
        <v>4.0999999999999996</v>
      </c>
      <c r="D94" s="33">
        <v>3.4000000000000004</v>
      </c>
      <c r="E94" s="33">
        <v>3.9460317460317462</v>
      </c>
      <c r="F94" s="33">
        <v>7.4</v>
      </c>
      <c r="G94" s="33">
        <v>10</v>
      </c>
      <c r="H94" s="33">
        <v>10</v>
      </c>
      <c r="I94" s="33">
        <v>5</v>
      </c>
      <c r="J94" s="33">
        <v>10</v>
      </c>
      <c r="K94" s="33">
        <v>10</v>
      </c>
      <c r="L94" s="33">
        <f>AVERAGE(Table2785[[#This Row],[2Bi Disappearance]:[2Bv Terrorism Injured ]])</f>
        <v>9</v>
      </c>
      <c r="M94" s="33">
        <v>10</v>
      </c>
      <c r="N94" s="33">
        <v>10</v>
      </c>
      <c r="O94" s="34">
        <v>7.5</v>
      </c>
      <c r="P94" s="34">
        <f>AVERAGE(Table2785[[#This Row],[2Ci Female Genital Mutilation]:[2Ciii Equal Inheritance Rights]])</f>
        <v>9.1666666666666661</v>
      </c>
      <c r="Q94" s="33">
        <f>AVERAGE(F94,L94,P94)</f>
        <v>8.5222222222222204</v>
      </c>
      <c r="R94" s="33">
        <v>10</v>
      </c>
      <c r="S94" s="33">
        <v>5</v>
      </c>
      <c r="T94" s="33">
        <v>10</v>
      </c>
      <c r="U94" s="33">
        <f>AVERAGE(R94:T94)</f>
        <v>8.3333333333333339</v>
      </c>
      <c r="V94" s="33" t="s">
        <v>49</v>
      </c>
      <c r="W94" s="33" t="s">
        <v>49</v>
      </c>
      <c r="X94" s="33" t="s">
        <v>49</v>
      </c>
      <c r="Y94" s="33" t="s">
        <v>49</v>
      </c>
      <c r="Z94" s="33" t="s">
        <v>49</v>
      </c>
      <c r="AA94" s="33" t="s">
        <v>49</v>
      </c>
      <c r="AB94" s="33" t="s">
        <v>49</v>
      </c>
      <c r="AC94" s="33" t="s">
        <v>49</v>
      </c>
      <c r="AD94" s="33" t="s">
        <v>49</v>
      </c>
      <c r="AE94" s="33" t="s">
        <v>49</v>
      </c>
      <c r="AF94" s="33" t="s">
        <v>49</v>
      </c>
      <c r="AG94" s="33" t="s">
        <v>49</v>
      </c>
      <c r="AH94" s="33" t="s">
        <v>49</v>
      </c>
      <c r="AI94" s="33" t="s">
        <v>49</v>
      </c>
      <c r="AJ94" s="33">
        <v>10</v>
      </c>
      <c r="AK94" s="34">
        <v>4.666666666666667</v>
      </c>
      <c r="AL94" s="34">
        <v>5.5</v>
      </c>
      <c r="AM94" s="34" t="s">
        <v>49</v>
      </c>
      <c r="AN94" s="34" t="s">
        <v>49</v>
      </c>
      <c r="AO94" s="34" t="s">
        <v>49</v>
      </c>
      <c r="AP94" s="34" t="s">
        <v>49</v>
      </c>
      <c r="AQ94" s="33">
        <f>AVERAGE(AJ94:AL94,AO94:AP94)</f>
        <v>6.7222222222222223</v>
      </c>
      <c r="AR94" s="33">
        <v>10</v>
      </c>
      <c r="AS94" s="33">
        <v>10</v>
      </c>
      <c r="AT94" s="33">
        <v>10</v>
      </c>
      <c r="AU94" s="33">
        <f>IFERROR(AVERAGE(AS94:AT94),"-")</f>
        <v>10</v>
      </c>
      <c r="AV94" s="33">
        <f>AVERAGE(AR94,AU94)</f>
        <v>10</v>
      </c>
      <c r="AW94" s="35">
        <f>AVERAGE(Table2785[[#This Row],[RULE OF LAW]],Table2785[[#This Row],[SECURITY &amp; SAFETY]],Table2785[[#This Row],[PERSONAL FREEDOM (minus S&amp;S and RoL)]],Table2785[[#This Row],[PERSONAL FREEDOM (minus S&amp;S and RoL)]])</f>
        <v>7.2929894179894177</v>
      </c>
      <c r="AX94" s="36">
        <v>6.67</v>
      </c>
      <c r="AY94" s="37">
        <f>AVERAGE(Table2785[[#This Row],[PERSONAL FREEDOM]:[ECONOMIC FREEDOM]])</f>
        <v>6.9814947089947088</v>
      </c>
      <c r="AZ94" s="49">
        <f>RANK(BA94,$BA$2:$BA$154)</f>
        <v>68</v>
      </c>
      <c r="BA94" s="20">
        <f>ROUND(AY94, 2)</f>
        <v>6.98</v>
      </c>
      <c r="BB94" s="35">
        <f>Table2785[[#This Row],[1 Rule of Law]]</f>
        <v>3.9460317460317462</v>
      </c>
      <c r="BC94" s="35">
        <f>Table2785[[#This Row],[2 Security &amp; Safety]]</f>
        <v>8.5222222222222204</v>
      </c>
      <c r="BD94" s="35">
        <f>AVERAGE(AQ94,U94,AI94,AV94,X94)</f>
        <v>8.351851851851853</v>
      </c>
    </row>
    <row r="95" spans="1:56" ht="15" customHeight="1" x14ac:dyDescent="0.2">
      <c r="A95" s="32" t="s">
        <v>104</v>
      </c>
      <c r="B95" s="33">
        <v>5.5</v>
      </c>
      <c r="C95" s="33">
        <v>5.2</v>
      </c>
      <c r="D95" s="33">
        <v>4.8</v>
      </c>
      <c r="E95" s="33">
        <v>5.1873015873015884</v>
      </c>
      <c r="F95" s="33">
        <v>6.12</v>
      </c>
      <c r="G95" s="33">
        <v>10</v>
      </c>
      <c r="H95" s="33">
        <v>10</v>
      </c>
      <c r="I95" s="33">
        <v>7.5</v>
      </c>
      <c r="J95" s="33">
        <v>10</v>
      </c>
      <c r="K95" s="33">
        <v>10</v>
      </c>
      <c r="L95" s="33">
        <f>AVERAGE(Table2785[[#This Row],[2Bi Disappearance]:[2Bv Terrorism Injured ]])</f>
        <v>9.5</v>
      </c>
      <c r="M95" s="33">
        <v>10</v>
      </c>
      <c r="N95" s="33">
        <v>10</v>
      </c>
      <c r="O95" s="34">
        <v>10</v>
      </c>
      <c r="P95" s="34">
        <f>AVERAGE(Table2785[[#This Row],[2Ci Female Genital Mutilation]:[2Ciii Equal Inheritance Rights]])</f>
        <v>10</v>
      </c>
      <c r="Q95" s="33">
        <f>AVERAGE(F95,L95,P95)</f>
        <v>8.5400000000000009</v>
      </c>
      <c r="R95" s="33">
        <v>10</v>
      </c>
      <c r="S95" s="33">
        <v>10</v>
      </c>
      <c r="T95" s="33">
        <v>10</v>
      </c>
      <c r="U95" s="33">
        <f>AVERAGE(R95:T95)</f>
        <v>10</v>
      </c>
      <c r="V95" s="33">
        <v>5</v>
      </c>
      <c r="W95" s="33">
        <v>5</v>
      </c>
      <c r="X95" s="33">
        <f>AVERAGE(Table2785[[#This Row],[4A Freedom to establish religious organizations]:[4B Autonomy of religious organizations]])</f>
        <v>5</v>
      </c>
      <c r="Y95" s="33">
        <v>7.5</v>
      </c>
      <c r="Z95" s="33">
        <v>7.5</v>
      </c>
      <c r="AA95" s="33">
        <v>7.5</v>
      </c>
      <c r="AB95" s="33">
        <v>5</v>
      </c>
      <c r="AC95" s="33">
        <v>10</v>
      </c>
      <c r="AD95" s="33">
        <f>AVERAGE(Table2785[[#This Row],[5Ci Political parties]:[5Ciii Educational, sporting and cultural organizations]])</f>
        <v>7.5</v>
      </c>
      <c r="AE95" s="33">
        <v>7.5</v>
      </c>
      <c r="AF95" s="33">
        <v>10</v>
      </c>
      <c r="AG95" s="33">
        <v>10</v>
      </c>
      <c r="AH95" s="33">
        <f>AVERAGE(Table2785[[#This Row],[5Di Political parties]:[5Diii Educational, sporting and cultural organizations5]])</f>
        <v>9.1666666666666661</v>
      </c>
      <c r="AI95" s="33">
        <f>AVERAGE(Y95,Z95,AD95,AH95)</f>
        <v>7.9166666666666661</v>
      </c>
      <c r="AJ95" s="33">
        <v>10</v>
      </c>
      <c r="AK95" s="34">
        <v>5.666666666666667</v>
      </c>
      <c r="AL95" s="34">
        <v>7</v>
      </c>
      <c r="AM95" s="34">
        <v>10</v>
      </c>
      <c r="AN95" s="34">
        <v>10</v>
      </c>
      <c r="AO95" s="34">
        <f>AVERAGE(Table2785[[#This Row],[6Di Access to foreign television (cable/ satellite)]:[6Dii Access to foreign newspapers]])</f>
        <v>10</v>
      </c>
      <c r="AP95" s="34">
        <v>10</v>
      </c>
      <c r="AQ95" s="33">
        <f>AVERAGE(AJ95:AL95,AO95:AP95)</f>
        <v>8.533333333333335</v>
      </c>
      <c r="AR95" s="33">
        <v>10</v>
      </c>
      <c r="AS95" s="33">
        <v>10</v>
      </c>
      <c r="AT95" s="33">
        <v>10</v>
      </c>
      <c r="AU95" s="33">
        <f>IFERROR(AVERAGE(AS95:AT95),"-")</f>
        <v>10</v>
      </c>
      <c r="AV95" s="33">
        <f>AVERAGE(AR95,AU95)</f>
        <v>10</v>
      </c>
      <c r="AW95" s="35">
        <f>AVERAGE(Table2785[[#This Row],[RULE OF LAW]],Table2785[[#This Row],[SECURITY &amp; SAFETY]],Table2785[[#This Row],[PERSONAL FREEDOM (minus S&amp;S and RoL)]],Table2785[[#This Row],[PERSONAL FREEDOM (minus S&amp;S and RoL)]])</f>
        <v>7.5768253968253969</v>
      </c>
      <c r="AX95" s="36">
        <v>6.97</v>
      </c>
      <c r="AY95" s="37">
        <f>AVERAGE(Table2785[[#This Row],[PERSONAL FREEDOM]:[ECONOMIC FREEDOM]])</f>
        <v>7.2734126984126988</v>
      </c>
      <c r="AZ95" s="49">
        <f>RANK(BA95,$BA$2:$BA$154)</f>
        <v>58</v>
      </c>
      <c r="BA95" s="20">
        <f>ROUND(AY95, 2)</f>
        <v>7.27</v>
      </c>
      <c r="BB95" s="35">
        <f>Table2785[[#This Row],[1 Rule of Law]]</f>
        <v>5.1873015873015884</v>
      </c>
      <c r="BC95" s="35">
        <f>Table2785[[#This Row],[2 Security &amp; Safety]]</f>
        <v>8.5400000000000009</v>
      </c>
      <c r="BD95" s="35">
        <f>AVERAGE(AQ95,U95,AI95,AV95,X95)</f>
        <v>8.2900000000000009</v>
      </c>
    </row>
    <row r="96" spans="1:56" ht="15" customHeight="1" x14ac:dyDescent="0.2">
      <c r="A96" s="32" t="s">
        <v>94</v>
      </c>
      <c r="B96" s="33" t="s">
        <v>49</v>
      </c>
      <c r="C96" s="33" t="s">
        <v>49</v>
      </c>
      <c r="D96" s="33" t="s">
        <v>49</v>
      </c>
      <c r="E96" s="33">
        <v>5.2064060000000003</v>
      </c>
      <c r="F96" s="33">
        <v>8.92</v>
      </c>
      <c r="G96" s="33">
        <v>10</v>
      </c>
      <c r="H96" s="33">
        <v>10</v>
      </c>
      <c r="I96" s="33">
        <v>7.5</v>
      </c>
      <c r="J96" s="33">
        <v>10</v>
      </c>
      <c r="K96" s="33">
        <v>10</v>
      </c>
      <c r="L96" s="33">
        <f>AVERAGE(Table2785[[#This Row],[2Bi Disappearance]:[2Bv Terrorism Injured ]])</f>
        <v>9.5</v>
      </c>
      <c r="M96" s="33" t="s">
        <v>49</v>
      </c>
      <c r="N96" s="33">
        <v>10</v>
      </c>
      <c r="O96" s="34">
        <v>10</v>
      </c>
      <c r="P96" s="34">
        <f>AVERAGE(Table2785[[#This Row],[2Ci Female Genital Mutilation]:[2Ciii Equal Inheritance Rights]])</f>
        <v>10</v>
      </c>
      <c r="Q96" s="33">
        <f>AVERAGE(F96,L96,P96)</f>
        <v>9.4733333333333345</v>
      </c>
      <c r="R96" s="33">
        <v>10</v>
      </c>
      <c r="S96" s="33">
        <v>10</v>
      </c>
      <c r="T96" s="33">
        <v>10</v>
      </c>
      <c r="U96" s="33">
        <f>AVERAGE(R96:T96)</f>
        <v>10</v>
      </c>
      <c r="V96" s="33" t="s">
        <v>49</v>
      </c>
      <c r="W96" s="33" t="s">
        <v>49</v>
      </c>
      <c r="X96" s="33" t="s">
        <v>49</v>
      </c>
      <c r="Y96" s="33" t="s">
        <v>49</v>
      </c>
      <c r="Z96" s="33" t="s">
        <v>49</v>
      </c>
      <c r="AA96" s="33" t="s">
        <v>49</v>
      </c>
      <c r="AB96" s="33" t="s">
        <v>49</v>
      </c>
      <c r="AC96" s="33" t="s">
        <v>49</v>
      </c>
      <c r="AD96" s="33" t="s">
        <v>49</v>
      </c>
      <c r="AE96" s="33" t="s">
        <v>49</v>
      </c>
      <c r="AF96" s="33" t="s">
        <v>49</v>
      </c>
      <c r="AG96" s="33" t="s">
        <v>49</v>
      </c>
      <c r="AH96" s="33" t="s">
        <v>49</v>
      </c>
      <c r="AI96" s="33" t="s">
        <v>49</v>
      </c>
      <c r="AJ96" s="33">
        <v>10</v>
      </c>
      <c r="AK96" s="34">
        <v>7</v>
      </c>
      <c r="AL96" s="34">
        <v>5.75</v>
      </c>
      <c r="AM96" s="34" t="s">
        <v>49</v>
      </c>
      <c r="AN96" s="34" t="s">
        <v>49</v>
      </c>
      <c r="AO96" s="34" t="s">
        <v>49</v>
      </c>
      <c r="AP96" s="34" t="s">
        <v>49</v>
      </c>
      <c r="AQ96" s="33">
        <f>AVERAGE(AJ96:AL96,AO96:AP96)</f>
        <v>7.583333333333333</v>
      </c>
      <c r="AR96" s="33">
        <v>10</v>
      </c>
      <c r="AS96" s="33">
        <v>10</v>
      </c>
      <c r="AT96" s="33">
        <v>10</v>
      </c>
      <c r="AU96" s="33">
        <f>IFERROR(AVERAGE(AS96:AT96),"-")</f>
        <v>10</v>
      </c>
      <c r="AV96" s="33">
        <f>AVERAGE(AR96,AU96)</f>
        <v>10</v>
      </c>
      <c r="AW96" s="35">
        <f>AVERAGE(Table2785[[#This Row],[RULE OF LAW]],Table2785[[#This Row],[SECURITY &amp; SAFETY]],Table2785[[#This Row],[PERSONAL FREEDOM (minus S&amp;S and RoL)]],Table2785[[#This Row],[PERSONAL FREEDOM (minus S&amp;S and RoL)]])</f>
        <v>8.2671570555555558</v>
      </c>
      <c r="AX96" s="36">
        <v>7.24</v>
      </c>
      <c r="AY96" s="37">
        <f>AVERAGE(Table2785[[#This Row],[PERSONAL FREEDOM]:[ECONOMIC FREEDOM]])</f>
        <v>7.753578527777778</v>
      </c>
      <c r="AZ96" s="49">
        <f>RANK(BA96,$BA$2:$BA$154)</f>
        <v>44</v>
      </c>
      <c r="BA96" s="20">
        <f>ROUND(AY96, 2)</f>
        <v>7.75</v>
      </c>
      <c r="BB96" s="35">
        <f>Table2785[[#This Row],[1 Rule of Law]]</f>
        <v>5.2064060000000003</v>
      </c>
      <c r="BC96" s="35">
        <f>Table2785[[#This Row],[2 Security &amp; Safety]]</f>
        <v>9.4733333333333345</v>
      </c>
      <c r="BD96" s="35">
        <f>AVERAGE(AQ96,U96,AI96,AV96,X96)</f>
        <v>9.1944444444444446</v>
      </c>
    </row>
    <row r="97" spans="1:56" ht="15" customHeight="1" x14ac:dyDescent="0.2">
      <c r="A97" s="32" t="s">
        <v>173</v>
      </c>
      <c r="B97" s="33">
        <v>2.7</v>
      </c>
      <c r="C97" s="33">
        <v>5</v>
      </c>
      <c r="D97" s="33">
        <v>3.5</v>
      </c>
      <c r="E97" s="33">
        <v>3.7380952380952381</v>
      </c>
      <c r="F97" s="33">
        <v>9.120000000000001</v>
      </c>
      <c r="G97" s="33">
        <v>5</v>
      </c>
      <c r="H97" s="33">
        <v>10</v>
      </c>
      <c r="I97" s="33">
        <v>5</v>
      </c>
      <c r="J97" s="33">
        <v>10</v>
      </c>
      <c r="K97" s="33">
        <v>10</v>
      </c>
      <c r="L97" s="33">
        <f>AVERAGE(Table2785[[#This Row],[2Bi Disappearance]:[2Bv Terrorism Injured ]])</f>
        <v>8</v>
      </c>
      <c r="M97" s="33">
        <v>10</v>
      </c>
      <c r="N97" s="33">
        <v>10</v>
      </c>
      <c r="O97" s="34">
        <v>0</v>
      </c>
      <c r="P97" s="34">
        <f>AVERAGE(Table2785[[#This Row],[2Ci Female Genital Mutilation]:[2Ciii Equal Inheritance Rights]])</f>
        <v>6.666666666666667</v>
      </c>
      <c r="Q97" s="33">
        <f>AVERAGE(F97,L97,P97)</f>
        <v>7.9288888888888893</v>
      </c>
      <c r="R97" s="33">
        <v>10</v>
      </c>
      <c r="S97" s="33">
        <v>5</v>
      </c>
      <c r="T97" s="33">
        <v>10</v>
      </c>
      <c r="U97" s="33">
        <f>AVERAGE(R97:T97)</f>
        <v>8.3333333333333339</v>
      </c>
      <c r="V97" s="33">
        <v>2.5</v>
      </c>
      <c r="W97" s="33">
        <v>2.5</v>
      </c>
      <c r="X97" s="33">
        <f>AVERAGE(Table2785[[#This Row],[4A Freedom to establish religious organizations]:[4B Autonomy of religious organizations]])</f>
        <v>2.5</v>
      </c>
      <c r="Y97" s="33">
        <v>7.5</v>
      </c>
      <c r="Z97" s="33">
        <v>7.5</v>
      </c>
      <c r="AA97" s="33">
        <v>7.5</v>
      </c>
      <c r="AB97" s="33">
        <v>7.5</v>
      </c>
      <c r="AC97" s="33">
        <v>7.5</v>
      </c>
      <c r="AD97" s="33">
        <f>AVERAGE(Table2785[[#This Row],[5Ci Political parties]:[5Ciii Educational, sporting and cultural organizations]])</f>
        <v>7.5</v>
      </c>
      <c r="AE97" s="33">
        <v>10</v>
      </c>
      <c r="AF97" s="33">
        <v>5</v>
      </c>
      <c r="AG97" s="33">
        <v>7.5</v>
      </c>
      <c r="AH97" s="33">
        <f>AVERAGE(Table2785[[#This Row],[5Di Political parties]:[5Diii Educational, sporting and cultural organizations5]])</f>
        <v>7.5</v>
      </c>
      <c r="AI97" s="33">
        <f>AVERAGE(Y97,Z97,AD97,AH97)</f>
        <v>7.5</v>
      </c>
      <c r="AJ97" s="33">
        <v>10</v>
      </c>
      <c r="AK97" s="34">
        <v>2</v>
      </c>
      <c r="AL97" s="34">
        <v>4</v>
      </c>
      <c r="AM97" s="34">
        <v>10</v>
      </c>
      <c r="AN97" s="34">
        <v>7.5</v>
      </c>
      <c r="AO97" s="34">
        <f>AVERAGE(Table2785[[#This Row],[6Di Access to foreign television (cable/ satellite)]:[6Dii Access to foreign newspapers]])</f>
        <v>8.75</v>
      </c>
      <c r="AP97" s="34">
        <v>7.5</v>
      </c>
      <c r="AQ97" s="33">
        <f>AVERAGE(AJ97:AL97,AO97:AP97)</f>
        <v>6.45</v>
      </c>
      <c r="AR97" s="33">
        <v>10</v>
      </c>
      <c r="AS97" s="33">
        <v>0</v>
      </c>
      <c r="AT97" s="33">
        <v>0</v>
      </c>
      <c r="AU97" s="33">
        <f>IFERROR(AVERAGE(AS97:AT97),"-")</f>
        <v>0</v>
      </c>
      <c r="AV97" s="33">
        <f>AVERAGE(AR97,AU97)</f>
        <v>5</v>
      </c>
      <c r="AW97" s="35">
        <f>AVERAGE(Table2785[[#This Row],[RULE OF LAW]],Table2785[[#This Row],[SECURITY &amp; SAFETY]],Table2785[[#This Row],[PERSONAL FREEDOM (minus S&amp;S and RoL)]],Table2785[[#This Row],[PERSONAL FREEDOM (minus S&amp;S and RoL)]])</f>
        <v>5.8950793650793658</v>
      </c>
      <c r="AX97" s="36">
        <v>6.44</v>
      </c>
      <c r="AY97" s="37">
        <f>AVERAGE(Table2785[[#This Row],[PERSONAL FREEDOM]:[ECONOMIC FREEDOM]])</f>
        <v>6.1675396825396831</v>
      </c>
      <c r="AZ97" s="49">
        <f>RANK(BA97,$BA$2:$BA$154)</f>
        <v>120</v>
      </c>
      <c r="BA97" s="20">
        <f>ROUND(AY97, 2)</f>
        <v>6.17</v>
      </c>
      <c r="BB97" s="35">
        <f>Table2785[[#This Row],[1 Rule of Law]]</f>
        <v>3.7380952380952381</v>
      </c>
      <c r="BC97" s="35">
        <f>Table2785[[#This Row],[2 Security &amp; Safety]]</f>
        <v>7.9288888888888893</v>
      </c>
      <c r="BD97" s="35">
        <f>AVERAGE(AQ97,U97,AI97,AV97,X97)</f>
        <v>5.956666666666667</v>
      </c>
    </row>
    <row r="98" spans="1:56" ht="15" customHeight="1" x14ac:dyDescent="0.2">
      <c r="A98" s="32" t="s">
        <v>157</v>
      </c>
      <c r="B98" s="33" t="s">
        <v>49</v>
      </c>
      <c r="C98" s="33" t="s">
        <v>49</v>
      </c>
      <c r="D98" s="33" t="s">
        <v>49</v>
      </c>
      <c r="E98" s="33">
        <v>4.328525</v>
      </c>
      <c r="F98" s="33">
        <v>5.04</v>
      </c>
      <c r="G98" s="33">
        <v>10</v>
      </c>
      <c r="H98" s="33">
        <v>10</v>
      </c>
      <c r="I98" s="33">
        <v>5</v>
      </c>
      <c r="J98" s="33">
        <v>9.9936865481117838</v>
      </c>
      <c r="K98" s="33">
        <v>9.9848477154682804</v>
      </c>
      <c r="L98" s="33">
        <f>AVERAGE(Table2785[[#This Row],[2Bi Disappearance]:[2Bv Terrorism Injured ]])</f>
        <v>8.9957068527160118</v>
      </c>
      <c r="M98" s="33">
        <v>10</v>
      </c>
      <c r="N98" s="33">
        <v>10</v>
      </c>
      <c r="O98" s="34">
        <v>0</v>
      </c>
      <c r="P98" s="34">
        <f>AVERAGE(Table2785[[#This Row],[2Ci Female Genital Mutilation]:[2Ciii Equal Inheritance Rights]])</f>
        <v>6.666666666666667</v>
      </c>
      <c r="Q98" s="33">
        <f>AVERAGE(F98,L98,P98)</f>
        <v>6.9007911731275593</v>
      </c>
      <c r="R98" s="33">
        <v>0</v>
      </c>
      <c r="S98" s="33">
        <v>10</v>
      </c>
      <c r="T98" s="33">
        <v>5</v>
      </c>
      <c r="U98" s="33">
        <f>AVERAGE(R98:T98)</f>
        <v>5</v>
      </c>
      <c r="V98" s="33">
        <v>10</v>
      </c>
      <c r="W98" s="33">
        <v>7.5</v>
      </c>
      <c r="X98" s="33">
        <f>AVERAGE(Table2785[[#This Row],[4A Freedom to establish religious organizations]:[4B Autonomy of religious organizations]])</f>
        <v>8.75</v>
      </c>
      <c r="Y98" s="33">
        <v>10</v>
      </c>
      <c r="Z98" s="33">
        <v>10</v>
      </c>
      <c r="AA98" s="33">
        <v>7.5</v>
      </c>
      <c r="AB98" s="33">
        <v>7.5</v>
      </c>
      <c r="AC98" s="33">
        <v>7.5</v>
      </c>
      <c r="AD98" s="33">
        <f>AVERAGE(Table2785[[#This Row],[5Ci Political parties]:[5Ciii Educational, sporting and cultural organizations]])</f>
        <v>7.5</v>
      </c>
      <c r="AE98" s="33">
        <v>10</v>
      </c>
      <c r="AF98" s="33">
        <v>7.5</v>
      </c>
      <c r="AG98" s="33">
        <v>10</v>
      </c>
      <c r="AH98" s="33">
        <f>AVERAGE(Table2785[[#This Row],[5Di Political parties]:[5Diii Educational, sporting and cultural organizations5]])</f>
        <v>9.1666666666666661</v>
      </c>
      <c r="AI98" s="33">
        <f>AVERAGE(Y98,Z98,AD98,AH98)</f>
        <v>9.1666666666666661</v>
      </c>
      <c r="AJ98" s="33">
        <v>10</v>
      </c>
      <c r="AK98" s="34">
        <v>5.666666666666667</v>
      </c>
      <c r="AL98" s="34">
        <v>6.5</v>
      </c>
      <c r="AM98" s="34">
        <v>10</v>
      </c>
      <c r="AN98" s="34">
        <v>10</v>
      </c>
      <c r="AO98" s="34">
        <f>AVERAGE(Table2785[[#This Row],[6Di Access to foreign television (cable/ satellite)]:[6Dii Access to foreign newspapers]])</f>
        <v>10</v>
      </c>
      <c r="AP98" s="34">
        <v>10</v>
      </c>
      <c r="AQ98" s="33">
        <f>AVERAGE(AJ98:AL98,AO98:AP98)</f>
        <v>8.4333333333333336</v>
      </c>
      <c r="AR98" s="33">
        <v>10</v>
      </c>
      <c r="AS98" s="33">
        <v>0</v>
      </c>
      <c r="AT98" s="33">
        <v>0</v>
      </c>
      <c r="AU98" s="33">
        <f>IFERROR(AVERAGE(AS98:AT98),"-")</f>
        <v>0</v>
      </c>
      <c r="AV98" s="33">
        <f>AVERAGE(AR98,AU98)</f>
        <v>5</v>
      </c>
      <c r="AW98" s="35">
        <f>AVERAGE(Table2785[[#This Row],[RULE OF LAW]],Table2785[[#This Row],[SECURITY &amp; SAFETY]],Table2785[[#This Row],[PERSONAL FREEDOM (minus S&amp;S and RoL)]],Table2785[[#This Row],[PERSONAL FREEDOM (minus S&amp;S and RoL)]])</f>
        <v>6.44232904328189</v>
      </c>
      <c r="AX98" s="36">
        <v>6</v>
      </c>
      <c r="AY98" s="37">
        <f>AVERAGE(Table2785[[#This Row],[PERSONAL FREEDOM]:[ECONOMIC FREEDOM]])</f>
        <v>6.2211645216409455</v>
      </c>
      <c r="AZ98" s="49">
        <f>RANK(BA98,$BA$2:$BA$154)</f>
        <v>118</v>
      </c>
      <c r="BA98" s="20">
        <f>ROUND(AY98, 2)</f>
        <v>6.22</v>
      </c>
      <c r="BB98" s="35">
        <f>Table2785[[#This Row],[1 Rule of Law]]</f>
        <v>4.328525</v>
      </c>
      <c r="BC98" s="35">
        <f>Table2785[[#This Row],[2 Security &amp; Safety]]</f>
        <v>6.9007911731275593</v>
      </c>
      <c r="BD98" s="35">
        <f>AVERAGE(AQ98,U98,AI98,AV98,X98)</f>
        <v>7.2700000000000005</v>
      </c>
    </row>
    <row r="99" spans="1:56" ht="15" customHeight="1" x14ac:dyDescent="0.2">
      <c r="A99" s="32" t="s">
        <v>203</v>
      </c>
      <c r="B99" s="33">
        <v>2.1</v>
      </c>
      <c r="C99" s="33">
        <v>3.9000000000000004</v>
      </c>
      <c r="D99" s="33">
        <v>3.2</v>
      </c>
      <c r="E99" s="33">
        <v>3.0873015873015874</v>
      </c>
      <c r="F99" s="33">
        <v>3.92</v>
      </c>
      <c r="G99" s="33">
        <v>5</v>
      </c>
      <c r="H99" s="33">
        <v>0</v>
      </c>
      <c r="I99" s="33">
        <v>2.5</v>
      </c>
      <c r="J99" s="33">
        <v>10</v>
      </c>
      <c r="K99" s="33">
        <v>10</v>
      </c>
      <c r="L99" s="33">
        <f>AVERAGE(Table2785[[#This Row],[2Bi Disappearance]:[2Bv Terrorism Injured ]])</f>
        <v>5.5</v>
      </c>
      <c r="M99" s="33">
        <v>10</v>
      </c>
      <c r="N99" s="33">
        <v>10</v>
      </c>
      <c r="O99" s="34">
        <v>7.5</v>
      </c>
      <c r="P99" s="34">
        <f>AVERAGE(Table2785[[#This Row],[2Ci Female Genital Mutilation]:[2Ciii Equal Inheritance Rights]])</f>
        <v>9.1666666666666661</v>
      </c>
      <c r="Q99" s="33">
        <f>AVERAGE(F99,L99,P99)</f>
        <v>6.195555555555555</v>
      </c>
      <c r="R99" s="33">
        <v>0</v>
      </c>
      <c r="S99" s="33">
        <v>0</v>
      </c>
      <c r="T99" s="33">
        <v>5</v>
      </c>
      <c r="U99" s="33">
        <f>AVERAGE(R99:T99)</f>
        <v>1.6666666666666667</v>
      </c>
      <c r="V99" s="33">
        <v>2.5</v>
      </c>
      <c r="W99" s="33">
        <v>5</v>
      </c>
      <c r="X99" s="33">
        <f>AVERAGE(Table2785[[#This Row],[4A Freedom to establish religious organizations]:[4B Autonomy of religious organizations]])</f>
        <v>3.75</v>
      </c>
      <c r="Y99" s="33">
        <v>0</v>
      </c>
      <c r="Z99" s="33">
        <v>0</v>
      </c>
      <c r="AA99" s="33">
        <v>7.5</v>
      </c>
      <c r="AB99" s="33">
        <v>5</v>
      </c>
      <c r="AC99" s="33">
        <v>5</v>
      </c>
      <c r="AD99" s="33">
        <f>AVERAGE(Table2785[[#This Row],[5Ci Political parties]:[5Ciii Educational, sporting and cultural organizations]])</f>
        <v>5.833333333333333</v>
      </c>
      <c r="AE99" s="33">
        <v>7.5</v>
      </c>
      <c r="AF99" s="33">
        <v>2.5</v>
      </c>
      <c r="AG99" s="33">
        <v>2.5</v>
      </c>
      <c r="AH99" s="33">
        <f>AVERAGE(Table2785[[#This Row],[5Di Political parties]:[5Diii Educational, sporting and cultural organizations5]])</f>
        <v>4.166666666666667</v>
      </c>
      <c r="AI99" s="33">
        <f>AVERAGE(Y99,Z99,AD99,AH99)</f>
        <v>2.5</v>
      </c>
      <c r="AJ99" s="33">
        <v>10</v>
      </c>
      <c r="AK99" s="34">
        <v>2.3333333333333335</v>
      </c>
      <c r="AL99" s="34">
        <v>4</v>
      </c>
      <c r="AM99" s="34">
        <v>7.5</v>
      </c>
      <c r="AN99" s="34">
        <v>7.5</v>
      </c>
      <c r="AO99" s="34">
        <f>AVERAGE(Table2785[[#This Row],[6Di Access to foreign television (cable/ satellite)]:[6Dii Access to foreign newspapers]])</f>
        <v>7.5</v>
      </c>
      <c r="AP99" s="34">
        <v>5</v>
      </c>
      <c r="AQ99" s="33">
        <f>AVERAGE(AJ99:AL99,AO99:AP99)</f>
        <v>5.7666666666666675</v>
      </c>
      <c r="AR99" s="33">
        <v>2.5</v>
      </c>
      <c r="AS99" s="33">
        <v>0</v>
      </c>
      <c r="AT99" s="33">
        <v>10</v>
      </c>
      <c r="AU99" s="33">
        <f>IFERROR(AVERAGE(AS99:AT99),"-")</f>
        <v>5</v>
      </c>
      <c r="AV99" s="33">
        <f>AVERAGE(AR99,AU99)</f>
        <v>3.75</v>
      </c>
      <c r="AW99" s="35">
        <f>AVERAGE(Table2785[[#This Row],[RULE OF LAW]],Table2785[[#This Row],[SECURITY &amp; SAFETY]],Table2785[[#This Row],[PERSONAL FREEDOM (minus S&amp;S and RoL)]],Table2785[[#This Row],[PERSONAL FREEDOM (minus S&amp;S and RoL)]])</f>
        <v>4.0640476190476189</v>
      </c>
      <c r="AX99" s="36">
        <v>5.28</v>
      </c>
      <c r="AY99" s="37">
        <f>AVERAGE(Table2785[[#This Row],[PERSONAL FREEDOM]:[ECONOMIC FREEDOM]])</f>
        <v>4.6720238095238091</v>
      </c>
      <c r="AZ99" s="49">
        <f>RANK(BA99,$BA$2:$BA$154)</f>
        <v>152</v>
      </c>
      <c r="BA99" s="20">
        <f>ROUND(AY99, 2)</f>
        <v>4.67</v>
      </c>
      <c r="BB99" s="35">
        <f>Table2785[[#This Row],[1 Rule of Law]]</f>
        <v>3.0873015873015874</v>
      </c>
      <c r="BC99" s="35">
        <f>Table2785[[#This Row],[2 Security &amp; Safety]]</f>
        <v>6.195555555555555</v>
      </c>
      <c r="BD99" s="35">
        <f>AVERAGE(AQ99,U99,AI99,AV99,X99)</f>
        <v>3.4866666666666668</v>
      </c>
    </row>
    <row r="100" spans="1:56" ht="15" customHeight="1" x14ac:dyDescent="0.2">
      <c r="A100" s="32" t="s">
        <v>118</v>
      </c>
      <c r="B100" s="33" t="s">
        <v>49</v>
      </c>
      <c r="C100" s="33" t="s">
        <v>49</v>
      </c>
      <c r="D100" s="33" t="s">
        <v>49</v>
      </c>
      <c r="E100" s="33">
        <v>5.5783890000000005</v>
      </c>
      <c r="F100" s="33">
        <v>3.1200000000000006</v>
      </c>
      <c r="G100" s="33">
        <v>10</v>
      </c>
      <c r="H100" s="33">
        <v>10</v>
      </c>
      <c r="I100" s="33">
        <v>7.5</v>
      </c>
      <c r="J100" s="33">
        <v>10</v>
      </c>
      <c r="K100" s="33">
        <v>10</v>
      </c>
      <c r="L100" s="33">
        <f>AVERAGE(Table2785[[#This Row],[2Bi Disappearance]:[2Bv Terrorism Injured ]])</f>
        <v>9.5</v>
      </c>
      <c r="M100" s="33">
        <v>10</v>
      </c>
      <c r="N100" s="33">
        <v>10</v>
      </c>
      <c r="O100" s="34">
        <v>5</v>
      </c>
      <c r="P100" s="34">
        <f>AVERAGE(Table2785[[#This Row],[2Ci Female Genital Mutilation]:[2Ciii Equal Inheritance Rights]])</f>
        <v>8.3333333333333339</v>
      </c>
      <c r="Q100" s="33">
        <f>AVERAGE(F100,L100,P100)</f>
        <v>6.9844444444444447</v>
      </c>
      <c r="R100" s="33">
        <v>10</v>
      </c>
      <c r="S100" s="33">
        <v>10</v>
      </c>
      <c r="T100" s="33">
        <v>10</v>
      </c>
      <c r="U100" s="33">
        <f>AVERAGE(R100:T100)</f>
        <v>10</v>
      </c>
      <c r="V100" s="33">
        <v>7.5</v>
      </c>
      <c r="W100" s="33">
        <v>7.5</v>
      </c>
      <c r="X100" s="33">
        <f>AVERAGE(Table2785[[#This Row],[4A Freedom to establish religious organizations]:[4B Autonomy of religious organizations]])</f>
        <v>7.5</v>
      </c>
      <c r="Y100" s="33">
        <v>7.5</v>
      </c>
      <c r="Z100" s="33">
        <v>7.5</v>
      </c>
      <c r="AA100" s="33">
        <v>7.5</v>
      </c>
      <c r="AB100" s="33">
        <v>7.5</v>
      </c>
      <c r="AC100" s="33">
        <v>7.5</v>
      </c>
      <c r="AD100" s="33">
        <f>AVERAGE(Table2785[[#This Row],[5Ci Political parties]:[5Ciii Educational, sporting and cultural organizations]])</f>
        <v>7.5</v>
      </c>
      <c r="AE100" s="33">
        <v>7.5</v>
      </c>
      <c r="AF100" s="33">
        <v>7.5</v>
      </c>
      <c r="AG100" s="33">
        <v>7.5</v>
      </c>
      <c r="AH100" s="33">
        <f>AVERAGE(Table2785[[#This Row],[5Di Political parties]:[5Diii Educational, sporting and cultural organizations5]])</f>
        <v>7.5</v>
      </c>
      <c r="AI100" s="33">
        <f>AVERAGE(Y100,Z100,AD100,AH100)</f>
        <v>7.5</v>
      </c>
      <c r="AJ100" s="33">
        <v>10</v>
      </c>
      <c r="AK100" s="34">
        <v>7</v>
      </c>
      <c r="AL100" s="34">
        <v>7</v>
      </c>
      <c r="AM100" s="34">
        <v>7.5</v>
      </c>
      <c r="AN100" s="34">
        <v>7.5</v>
      </c>
      <c r="AO100" s="34">
        <f>AVERAGE(Table2785[[#This Row],[6Di Access to foreign television (cable/ satellite)]:[6Dii Access to foreign newspapers]])</f>
        <v>7.5</v>
      </c>
      <c r="AP100" s="34">
        <v>7.5</v>
      </c>
      <c r="AQ100" s="33">
        <f>AVERAGE(AJ100:AL100,AO100:AP100)</f>
        <v>7.8</v>
      </c>
      <c r="AR100" s="33">
        <v>7.5</v>
      </c>
      <c r="AS100" s="33">
        <v>0</v>
      </c>
      <c r="AT100" s="33">
        <v>10</v>
      </c>
      <c r="AU100" s="33">
        <f>IFERROR(AVERAGE(AS100:AT100),"-")</f>
        <v>5</v>
      </c>
      <c r="AV100" s="33">
        <f>AVERAGE(AR100,AU100)</f>
        <v>6.25</v>
      </c>
      <c r="AW100" s="35">
        <f>AVERAGE(Table2785[[#This Row],[RULE OF LAW]],Table2785[[#This Row],[SECURITY &amp; SAFETY]],Table2785[[#This Row],[PERSONAL FREEDOM (minus S&amp;S and RoL)]],Table2785[[#This Row],[PERSONAL FREEDOM (minus S&amp;S and RoL)]])</f>
        <v>7.0457083611111111</v>
      </c>
      <c r="AX100" s="36">
        <v>6.64</v>
      </c>
      <c r="AY100" s="37">
        <f>AVERAGE(Table2785[[#This Row],[PERSONAL FREEDOM]:[ECONOMIC FREEDOM]])</f>
        <v>6.8428541805555554</v>
      </c>
      <c r="AZ100" s="49">
        <f>RANK(BA100,$BA$2:$BA$154)</f>
        <v>79</v>
      </c>
      <c r="BA100" s="20">
        <f>ROUND(AY100, 2)</f>
        <v>6.84</v>
      </c>
      <c r="BB100" s="35">
        <f>Table2785[[#This Row],[1 Rule of Law]]</f>
        <v>5.5783890000000005</v>
      </c>
      <c r="BC100" s="35">
        <f>Table2785[[#This Row],[2 Security &amp; Safety]]</f>
        <v>6.9844444444444447</v>
      </c>
      <c r="BD100" s="35">
        <f>AVERAGE(AQ100,U100,AI100,AV100,X100)</f>
        <v>7.81</v>
      </c>
    </row>
    <row r="101" spans="1:56" ht="15" customHeight="1" x14ac:dyDescent="0.2">
      <c r="A101" s="32" t="s">
        <v>141</v>
      </c>
      <c r="B101" s="33">
        <v>4.9000000000000004</v>
      </c>
      <c r="C101" s="33">
        <v>4.2</v>
      </c>
      <c r="D101" s="33">
        <v>4.3</v>
      </c>
      <c r="E101" s="33">
        <v>4.4555555555555557</v>
      </c>
      <c r="F101" s="33">
        <v>9.64</v>
      </c>
      <c r="G101" s="33">
        <v>10</v>
      </c>
      <c r="H101" s="33">
        <v>10</v>
      </c>
      <c r="I101" s="33">
        <v>7.5</v>
      </c>
      <c r="J101" s="33">
        <v>9.8908073511548604</v>
      </c>
      <c r="K101" s="33">
        <v>9.78889421223273</v>
      </c>
      <c r="L101" s="33">
        <f>AVERAGE(Table2785[[#This Row],[2Bi Disappearance]:[2Bv Terrorism Injured ]])</f>
        <v>9.4359403126775199</v>
      </c>
      <c r="M101" s="33">
        <v>10</v>
      </c>
      <c r="N101" s="33">
        <v>7.5</v>
      </c>
      <c r="O101" s="34">
        <v>10</v>
      </c>
      <c r="P101" s="34">
        <f>AVERAGE(Table2785[[#This Row],[2Ci Female Genital Mutilation]:[2Ciii Equal Inheritance Rights]])</f>
        <v>9.1666666666666661</v>
      </c>
      <c r="Q101" s="33">
        <f>AVERAGE(F101,L101,P101)</f>
        <v>9.4142023264480628</v>
      </c>
      <c r="R101" s="33">
        <v>10</v>
      </c>
      <c r="S101" s="33">
        <v>10</v>
      </c>
      <c r="T101" s="33">
        <v>5</v>
      </c>
      <c r="U101" s="33">
        <f>AVERAGE(R101:T101)</f>
        <v>8.3333333333333339</v>
      </c>
      <c r="V101" s="33">
        <v>7.5</v>
      </c>
      <c r="W101" s="33">
        <v>5</v>
      </c>
      <c r="X101" s="33">
        <f>AVERAGE(Table2785[[#This Row],[4A Freedom to establish religious organizations]:[4B Autonomy of religious organizations]])</f>
        <v>6.25</v>
      </c>
      <c r="Y101" s="33">
        <v>7.5</v>
      </c>
      <c r="Z101" s="33">
        <v>7.5</v>
      </c>
      <c r="AA101" s="33">
        <v>5</v>
      </c>
      <c r="AB101" s="33">
        <v>5</v>
      </c>
      <c r="AC101" s="33">
        <v>5</v>
      </c>
      <c r="AD101" s="33">
        <f>AVERAGE(Table2785[[#This Row],[5Ci Political parties]:[5Ciii Educational, sporting and cultural organizations]])</f>
        <v>5</v>
      </c>
      <c r="AE101" s="33">
        <v>7.5</v>
      </c>
      <c r="AF101" s="33">
        <v>2.5</v>
      </c>
      <c r="AG101" s="33">
        <v>7.5</v>
      </c>
      <c r="AH101" s="33">
        <f>AVERAGE(Table2785[[#This Row],[5Di Political parties]:[5Diii Educational, sporting and cultural organizations5]])</f>
        <v>5.833333333333333</v>
      </c>
      <c r="AI101" s="33">
        <f>AVERAGE(Y101,Z101,AD101,AH101)</f>
        <v>6.458333333333333</v>
      </c>
      <c r="AJ101" s="33">
        <v>6.3602450384953233</v>
      </c>
      <c r="AK101" s="34">
        <v>4.666666666666667</v>
      </c>
      <c r="AL101" s="34">
        <v>3.25</v>
      </c>
      <c r="AM101" s="34">
        <v>5</v>
      </c>
      <c r="AN101" s="34">
        <v>5</v>
      </c>
      <c r="AO101" s="34">
        <f>AVERAGE(Table2785[[#This Row],[6Di Access to foreign television (cable/ satellite)]:[6Dii Access to foreign newspapers]])</f>
        <v>5</v>
      </c>
      <c r="AP101" s="34">
        <v>5</v>
      </c>
      <c r="AQ101" s="33">
        <f>AVERAGE(AJ101:AL101,AO101:AP101)</f>
        <v>4.8553823410323975</v>
      </c>
      <c r="AR101" s="33">
        <v>10</v>
      </c>
      <c r="AS101" s="33">
        <v>10</v>
      </c>
      <c r="AT101" s="33">
        <v>10</v>
      </c>
      <c r="AU101" s="33">
        <f>IFERROR(AVERAGE(AS101:AT101),"-")</f>
        <v>10</v>
      </c>
      <c r="AV101" s="33">
        <f>AVERAGE(AR101,AU101)</f>
        <v>10</v>
      </c>
      <c r="AW101" s="35">
        <f>AVERAGE(Table2785[[#This Row],[RULE OF LAW]],Table2785[[#This Row],[SECURITY &amp; SAFETY]],Table2785[[#This Row],[PERSONAL FREEDOM (minus S&amp;S and RoL)]],Table2785[[#This Row],[PERSONAL FREEDOM (minus S&amp;S and RoL)]])</f>
        <v>7.0571443712708106</v>
      </c>
      <c r="AX101" s="36">
        <v>6.23</v>
      </c>
      <c r="AY101" s="37">
        <f>AVERAGE(Table2785[[#This Row],[PERSONAL FREEDOM]:[ECONOMIC FREEDOM]])</f>
        <v>6.6435721856354055</v>
      </c>
      <c r="AZ101" s="49">
        <f>RANK(BA101,$BA$2:$BA$154)</f>
        <v>93</v>
      </c>
      <c r="BA101" s="20">
        <f>ROUND(AY101, 2)</f>
        <v>6.64</v>
      </c>
      <c r="BB101" s="35">
        <f>Table2785[[#This Row],[1 Rule of Law]]</f>
        <v>4.4555555555555557</v>
      </c>
      <c r="BC101" s="35">
        <f>Table2785[[#This Row],[2 Security &amp; Safety]]</f>
        <v>9.4142023264480628</v>
      </c>
      <c r="BD101" s="35">
        <f>AVERAGE(AQ101,U101,AI101,AV101,X101)</f>
        <v>7.1794098015398138</v>
      </c>
    </row>
    <row r="102" spans="1:56" ht="15" customHeight="1" x14ac:dyDescent="0.2">
      <c r="A102" s="32" t="s">
        <v>60</v>
      </c>
      <c r="B102" s="33">
        <v>8.6999999999999993</v>
      </c>
      <c r="C102" s="33">
        <v>8.2999999999999989</v>
      </c>
      <c r="D102" s="33">
        <v>7.5</v>
      </c>
      <c r="E102" s="33">
        <v>8.1873015873015866</v>
      </c>
      <c r="F102" s="33">
        <v>8.68</v>
      </c>
      <c r="G102" s="33">
        <v>10</v>
      </c>
      <c r="H102" s="33">
        <v>10</v>
      </c>
      <c r="I102" s="33">
        <v>7.5</v>
      </c>
      <c r="J102" s="33">
        <v>10</v>
      </c>
      <c r="K102" s="33">
        <v>10</v>
      </c>
      <c r="L102" s="33">
        <f>AVERAGE(Table2785[[#This Row],[2Bi Disappearance]:[2Bv Terrorism Injured ]])</f>
        <v>9.5</v>
      </c>
      <c r="M102" s="33">
        <v>9.5</v>
      </c>
      <c r="N102" s="33">
        <v>10</v>
      </c>
      <c r="O102" s="34">
        <v>10</v>
      </c>
      <c r="P102" s="34">
        <f>AVERAGE(Table2785[[#This Row],[2Ci Female Genital Mutilation]:[2Ciii Equal Inheritance Rights]])</f>
        <v>9.8333333333333339</v>
      </c>
      <c r="Q102" s="33">
        <f>AVERAGE(F102,L102,P102)</f>
        <v>9.3377777777777791</v>
      </c>
      <c r="R102" s="33">
        <v>10</v>
      </c>
      <c r="S102" s="33">
        <v>10</v>
      </c>
      <c r="T102" s="33">
        <v>10</v>
      </c>
      <c r="U102" s="33">
        <f>AVERAGE(R102:T102)</f>
        <v>10</v>
      </c>
      <c r="V102" s="33">
        <v>10</v>
      </c>
      <c r="W102" s="33">
        <v>10</v>
      </c>
      <c r="X102" s="33">
        <f>AVERAGE(Table2785[[#This Row],[4A Freedom to establish religious organizations]:[4B Autonomy of religious organizations]])</f>
        <v>10</v>
      </c>
      <c r="Y102" s="33">
        <v>10</v>
      </c>
      <c r="Z102" s="33">
        <v>10</v>
      </c>
      <c r="AA102" s="33">
        <v>10</v>
      </c>
      <c r="AB102" s="33">
        <v>10</v>
      </c>
      <c r="AC102" s="33">
        <v>10</v>
      </c>
      <c r="AD102" s="33">
        <f>AVERAGE(Table2785[[#This Row],[5Ci Political parties]:[5Ciii Educational, sporting and cultural organizations]])</f>
        <v>10</v>
      </c>
      <c r="AE102" s="33">
        <v>10</v>
      </c>
      <c r="AF102" s="33">
        <v>10</v>
      </c>
      <c r="AG102" s="33">
        <v>10</v>
      </c>
      <c r="AH102" s="33">
        <f>AVERAGE(Table2785[[#This Row],[5Di Political parties]:[5Diii Educational, sporting and cultural organizations5]])</f>
        <v>10</v>
      </c>
      <c r="AI102" s="33">
        <f>AVERAGE(Y102,Z102,AD102,AH102)</f>
        <v>10</v>
      </c>
      <c r="AJ102" s="33">
        <v>10</v>
      </c>
      <c r="AK102" s="34">
        <v>9.6666666666666661</v>
      </c>
      <c r="AL102" s="34">
        <v>8.5</v>
      </c>
      <c r="AM102" s="34">
        <v>10</v>
      </c>
      <c r="AN102" s="34">
        <v>10</v>
      </c>
      <c r="AO102" s="34">
        <f>AVERAGE(Table2785[[#This Row],[6Di Access to foreign television (cable/ satellite)]:[6Dii Access to foreign newspapers]])</f>
        <v>10</v>
      </c>
      <c r="AP102" s="34">
        <v>10</v>
      </c>
      <c r="AQ102" s="33">
        <f>AVERAGE(AJ102:AL102,AO102:AP102)</f>
        <v>9.6333333333333329</v>
      </c>
      <c r="AR102" s="33">
        <v>10</v>
      </c>
      <c r="AS102" s="33">
        <v>10</v>
      </c>
      <c r="AT102" s="33">
        <v>10</v>
      </c>
      <c r="AU102" s="33">
        <f>IFERROR(AVERAGE(AS102:AT102),"-")</f>
        <v>10</v>
      </c>
      <c r="AV102" s="33">
        <f>AVERAGE(AR102,AU102)</f>
        <v>10</v>
      </c>
      <c r="AW102" s="35">
        <f>AVERAGE(Table2785[[#This Row],[RULE OF LAW]],Table2785[[#This Row],[SECURITY &amp; SAFETY]],Table2785[[#This Row],[PERSONAL FREEDOM (minus S&amp;S and RoL)]],Table2785[[#This Row],[PERSONAL FREEDOM (minus S&amp;S and RoL)]])</f>
        <v>9.3446031746031739</v>
      </c>
      <c r="AX102" s="36">
        <v>7.45</v>
      </c>
      <c r="AY102" s="37">
        <f>AVERAGE(Table2785[[#This Row],[PERSONAL FREEDOM]:[ECONOMIC FREEDOM]])</f>
        <v>8.3973015873015875</v>
      </c>
      <c r="AZ102" s="49">
        <f>RANK(BA102,$BA$2:$BA$154)</f>
        <v>14</v>
      </c>
      <c r="BA102" s="20">
        <f>ROUND(AY102, 2)</f>
        <v>8.4</v>
      </c>
      <c r="BB102" s="35">
        <f>Table2785[[#This Row],[1 Rule of Law]]</f>
        <v>8.1873015873015866</v>
      </c>
      <c r="BC102" s="35">
        <f>Table2785[[#This Row],[2 Security &amp; Safety]]</f>
        <v>9.3377777777777791</v>
      </c>
      <c r="BD102" s="35">
        <f>AVERAGE(AQ102,U102,AI102,AV102,X102)</f>
        <v>9.9266666666666659</v>
      </c>
    </row>
    <row r="103" spans="1:56" ht="15" customHeight="1" x14ac:dyDescent="0.2">
      <c r="A103" s="32" t="s">
        <v>57</v>
      </c>
      <c r="B103" s="33">
        <v>8.5</v>
      </c>
      <c r="C103" s="33">
        <v>7.5</v>
      </c>
      <c r="D103" s="33">
        <v>7.1999999999999993</v>
      </c>
      <c r="E103" s="33">
        <v>7.7380952380952381</v>
      </c>
      <c r="F103" s="33">
        <v>9.64</v>
      </c>
      <c r="G103" s="33">
        <v>10</v>
      </c>
      <c r="H103" s="33">
        <v>10</v>
      </c>
      <c r="I103" s="33">
        <v>10</v>
      </c>
      <c r="J103" s="33">
        <v>10</v>
      </c>
      <c r="K103" s="33">
        <v>10</v>
      </c>
      <c r="L103" s="33">
        <f>AVERAGE(Table2785[[#This Row],[2Bi Disappearance]:[2Bv Terrorism Injured ]])</f>
        <v>10</v>
      </c>
      <c r="M103" s="33">
        <v>10</v>
      </c>
      <c r="N103" s="33">
        <v>10</v>
      </c>
      <c r="O103" s="34">
        <v>10</v>
      </c>
      <c r="P103" s="34">
        <f>AVERAGE(Table2785[[#This Row],[2Ci Female Genital Mutilation]:[2Ciii Equal Inheritance Rights]])</f>
        <v>10</v>
      </c>
      <c r="Q103" s="33">
        <f>AVERAGE(F103,L103,P103)</f>
        <v>9.8800000000000008</v>
      </c>
      <c r="R103" s="33">
        <v>10</v>
      </c>
      <c r="S103" s="33">
        <v>10</v>
      </c>
      <c r="T103" s="33">
        <v>10</v>
      </c>
      <c r="U103" s="33">
        <f>AVERAGE(R103:T103)</f>
        <v>10</v>
      </c>
      <c r="V103" s="33">
        <v>5</v>
      </c>
      <c r="W103" s="33">
        <v>10</v>
      </c>
      <c r="X103" s="33">
        <f>AVERAGE(Table2785[[#This Row],[4A Freedom to establish religious organizations]:[4B Autonomy of religious organizations]])</f>
        <v>7.5</v>
      </c>
      <c r="Y103" s="33">
        <v>10</v>
      </c>
      <c r="Z103" s="33">
        <v>10</v>
      </c>
      <c r="AA103" s="33">
        <v>10</v>
      </c>
      <c r="AB103" s="33">
        <v>7.5</v>
      </c>
      <c r="AC103" s="33">
        <v>10</v>
      </c>
      <c r="AD103" s="33">
        <f>AVERAGE(Table2785[[#This Row],[5Ci Political parties]:[5Ciii Educational, sporting and cultural organizations]])</f>
        <v>9.1666666666666661</v>
      </c>
      <c r="AE103" s="33">
        <v>5</v>
      </c>
      <c r="AF103" s="33">
        <v>2.5</v>
      </c>
      <c r="AG103" s="33">
        <v>10</v>
      </c>
      <c r="AH103" s="33">
        <f>AVERAGE(Table2785[[#This Row],[5Di Political parties]:[5Diii Educational, sporting and cultural organizations5]])</f>
        <v>5.833333333333333</v>
      </c>
      <c r="AI103" s="33">
        <f>AVERAGE(Y103,Z103,AD103,AH103)</f>
        <v>8.75</v>
      </c>
      <c r="AJ103" s="33">
        <v>10</v>
      </c>
      <c r="AK103" s="34">
        <v>9</v>
      </c>
      <c r="AL103" s="34">
        <v>8.25</v>
      </c>
      <c r="AM103" s="34">
        <v>10</v>
      </c>
      <c r="AN103" s="34">
        <v>10</v>
      </c>
      <c r="AO103" s="34">
        <f>AVERAGE(Table2785[[#This Row],[6Di Access to foreign television (cable/ satellite)]:[6Dii Access to foreign newspapers]])</f>
        <v>10</v>
      </c>
      <c r="AP103" s="34">
        <v>10</v>
      </c>
      <c r="AQ103" s="33">
        <f>AVERAGE(AJ103:AL103,AO103:AP103)</f>
        <v>9.4499999999999993</v>
      </c>
      <c r="AR103" s="33">
        <v>10</v>
      </c>
      <c r="AS103" s="33">
        <v>10</v>
      </c>
      <c r="AT103" s="33">
        <v>10</v>
      </c>
      <c r="AU103" s="33">
        <f>IFERROR(AVERAGE(AS103:AT103),"-")</f>
        <v>10</v>
      </c>
      <c r="AV103" s="33">
        <f>AVERAGE(AR103,AU103)</f>
        <v>10</v>
      </c>
      <c r="AW103" s="35">
        <f>AVERAGE(Table2785[[#This Row],[RULE OF LAW]],Table2785[[#This Row],[SECURITY &amp; SAFETY]],Table2785[[#This Row],[PERSONAL FREEDOM (minus S&amp;S and RoL)]],Table2785[[#This Row],[PERSONAL FREEDOM (minus S&amp;S and RoL)]])</f>
        <v>8.9745238095238093</v>
      </c>
      <c r="AX103" s="36">
        <v>8.23</v>
      </c>
      <c r="AY103" s="37">
        <f>AVERAGE(Table2785[[#This Row],[PERSONAL FREEDOM]:[ECONOMIC FREEDOM]])</f>
        <v>8.6022619047619049</v>
      </c>
      <c r="AZ103" s="49">
        <f>RANK(BA103,$BA$2:$BA$154)</f>
        <v>3</v>
      </c>
      <c r="BA103" s="20">
        <f>ROUND(AY103, 2)</f>
        <v>8.6</v>
      </c>
      <c r="BB103" s="35">
        <f>Table2785[[#This Row],[1 Rule of Law]]</f>
        <v>7.7380952380952381</v>
      </c>
      <c r="BC103" s="35">
        <f>Table2785[[#This Row],[2 Security &amp; Safety]]</f>
        <v>9.8800000000000008</v>
      </c>
      <c r="BD103" s="35">
        <f>AVERAGE(AQ103,U103,AI103,AV103,X103)</f>
        <v>9.14</v>
      </c>
    </row>
    <row r="104" spans="1:56" ht="15" customHeight="1" x14ac:dyDescent="0.2">
      <c r="A104" s="32" t="s">
        <v>127</v>
      </c>
      <c r="B104" s="33">
        <v>4</v>
      </c>
      <c r="C104" s="33">
        <v>3.7</v>
      </c>
      <c r="D104" s="33">
        <v>3.5</v>
      </c>
      <c r="E104" s="33">
        <v>3.7619047619047619</v>
      </c>
      <c r="F104" s="33">
        <v>5.4799999999999995</v>
      </c>
      <c r="G104" s="33">
        <v>10</v>
      </c>
      <c r="H104" s="33">
        <v>10</v>
      </c>
      <c r="I104" s="33">
        <v>7.5</v>
      </c>
      <c r="J104" s="33">
        <v>10</v>
      </c>
      <c r="K104" s="33">
        <v>10</v>
      </c>
      <c r="L104" s="33">
        <f>AVERAGE(Table2785[[#This Row],[2Bi Disappearance]:[2Bv Terrorism Injured ]])</f>
        <v>9.5</v>
      </c>
      <c r="M104" s="33">
        <v>10</v>
      </c>
      <c r="N104" s="33">
        <v>10</v>
      </c>
      <c r="O104" s="34">
        <v>5</v>
      </c>
      <c r="P104" s="34">
        <f>AVERAGE(Table2785[[#This Row],[2Ci Female Genital Mutilation]:[2Ciii Equal Inheritance Rights]])</f>
        <v>8.3333333333333339</v>
      </c>
      <c r="Q104" s="33">
        <f>AVERAGE(F104,L104,P104)</f>
        <v>7.7711111111111109</v>
      </c>
      <c r="R104" s="33">
        <v>10</v>
      </c>
      <c r="S104" s="33">
        <v>5</v>
      </c>
      <c r="T104" s="33">
        <v>5</v>
      </c>
      <c r="U104" s="33">
        <f>AVERAGE(R104:T104)</f>
        <v>6.666666666666667</v>
      </c>
      <c r="V104" s="33">
        <v>5</v>
      </c>
      <c r="W104" s="33">
        <v>7.5</v>
      </c>
      <c r="X104" s="33">
        <f>AVERAGE(Table2785[[#This Row],[4A Freedom to establish religious organizations]:[4B Autonomy of religious organizations]])</f>
        <v>6.25</v>
      </c>
      <c r="Y104" s="33">
        <v>7.5</v>
      </c>
      <c r="Z104" s="33">
        <v>7.5</v>
      </c>
      <c r="AA104" s="33">
        <v>2.5</v>
      </c>
      <c r="AB104" s="33">
        <v>2.5</v>
      </c>
      <c r="AC104" s="33">
        <v>7.5</v>
      </c>
      <c r="AD104" s="33">
        <f>AVERAGE(Table2785[[#This Row],[5Ci Political parties]:[5Ciii Educational, sporting and cultural organizations]])</f>
        <v>4.166666666666667</v>
      </c>
      <c r="AE104" s="33">
        <v>2.5</v>
      </c>
      <c r="AF104" s="33">
        <v>5</v>
      </c>
      <c r="AG104" s="33">
        <v>5</v>
      </c>
      <c r="AH104" s="33">
        <f>AVERAGE(Table2785[[#This Row],[5Di Political parties]:[5Diii Educational, sporting and cultural organizations5]])</f>
        <v>4.166666666666667</v>
      </c>
      <c r="AI104" s="33">
        <f>AVERAGE(Y104,Z104,AD104,AH104)</f>
        <v>5.8333333333333339</v>
      </c>
      <c r="AJ104" s="33">
        <v>10</v>
      </c>
      <c r="AK104" s="34">
        <v>5.333333333333333</v>
      </c>
      <c r="AL104" s="34">
        <v>5</v>
      </c>
      <c r="AM104" s="34">
        <v>10</v>
      </c>
      <c r="AN104" s="34">
        <v>7.5</v>
      </c>
      <c r="AO104" s="34">
        <f>AVERAGE(Table2785[[#This Row],[6Di Access to foreign television (cable/ satellite)]:[6Dii Access to foreign newspapers]])</f>
        <v>8.75</v>
      </c>
      <c r="AP104" s="34">
        <v>10</v>
      </c>
      <c r="AQ104" s="33">
        <f>AVERAGE(AJ104:AL104,AO104:AP104)</f>
        <v>7.8166666666666655</v>
      </c>
      <c r="AR104" s="33">
        <v>5</v>
      </c>
      <c r="AS104" s="33">
        <v>10</v>
      </c>
      <c r="AT104" s="33">
        <v>10</v>
      </c>
      <c r="AU104" s="33">
        <f>IFERROR(AVERAGE(AS104:AT104),"-")</f>
        <v>10</v>
      </c>
      <c r="AV104" s="33">
        <f>AVERAGE(AR104,AU104)</f>
        <v>7.5</v>
      </c>
      <c r="AW104" s="35">
        <f>AVERAGE(Table2785[[#This Row],[RULE OF LAW]],Table2785[[#This Row],[SECURITY &amp; SAFETY]],Table2785[[#This Row],[PERSONAL FREEDOM (minus S&amp;S and RoL)]],Table2785[[#This Row],[PERSONAL FREEDOM (minus S&amp;S and RoL)]])</f>
        <v>6.2899206349206347</v>
      </c>
      <c r="AX104" s="36">
        <v>7.46</v>
      </c>
      <c r="AY104" s="37">
        <f>AVERAGE(Table2785[[#This Row],[PERSONAL FREEDOM]:[ECONOMIC FREEDOM]])</f>
        <v>6.8749603174603173</v>
      </c>
      <c r="AZ104" s="49">
        <f>RANK(BA104,$BA$2:$BA$154)</f>
        <v>77</v>
      </c>
      <c r="BA104" s="20">
        <f>ROUND(AY104, 2)</f>
        <v>6.87</v>
      </c>
      <c r="BB104" s="35">
        <f>Table2785[[#This Row],[1 Rule of Law]]</f>
        <v>3.7619047619047619</v>
      </c>
      <c r="BC104" s="35">
        <f>Table2785[[#This Row],[2 Security &amp; Safety]]</f>
        <v>7.7711111111111109</v>
      </c>
      <c r="BD104" s="35">
        <f>AVERAGE(AQ104,U104,AI104,AV104,X104)</f>
        <v>6.8133333333333326</v>
      </c>
    </row>
    <row r="105" spans="1:56" ht="15" customHeight="1" x14ac:dyDescent="0.2">
      <c r="A105" s="32" t="s">
        <v>176</v>
      </c>
      <c r="B105" s="33" t="s">
        <v>49</v>
      </c>
      <c r="C105" s="33" t="s">
        <v>49</v>
      </c>
      <c r="D105" s="33" t="s">
        <v>49</v>
      </c>
      <c r="E105" s="33">
        <v>4.1202139999999998</v>
      </c>
      <c r="F105" s="33">
        <v>8.120000000000001</v>
      </c>
      <c r="G105" s="33">
        <v>10</v>
      </c>
      <c r="H105" s="33">
        <v>10</v>
      </c>
      <c r="I105" s="33">
        <v>5</v>
      </c>
      <c r="J105" s="33">
        <v>9.9805716315590214</v>
      </c>
      <c r="K105" s="33">
        <v>10</v>
      </c>
      <c r="L105" s="33">
        <f>AVERAGE(Table2785[[#This Row],[2Bi Disappearance]:[2Bv Terrorism Injured ]])</f>
        <v>8.9961143263118046</v>
      </c>
      <c r="M105" s="33">
        <v>9.8000000000000007</v>
      </c>
      <c r="N105" s="33">
        <v>10</v>
      </c>
      <c r="O105" s="34">
        <v>0</v>
      </c>
      <c r="P105" s="34">
        <f>AVERAGE(Table2785[[#This Row],[2Ci Female Genital Mutilation]:[2Ciii Equal Inheritance Rights]])</f>
        <v>6.6000000000000005</v>
      </c>
      <c r="Q105" s="33">
        <f>AVERAGE(F105,L105,P105)</f>
        <v>7.9053714421039354</v>
      </c>
      <c r="R105" s="33">
        <v>5</v>
      </c>
      <c r="S105" s="33">
        <v>5</v>
      </c>
      <c r="T105" s="33">
        <v>0</v>
      </c>
      <c r="U105" s="33">
        <f>AVERAGE(R105:T105)</f>
        <v>3.3333333333333335</v>
      </c>
      <c r="V105" s="33">
        <v>7.5</v>
      </c>
      <c r="W105" s="33">
        <v>7.5</v>
      </c>
      <c r="X105" s="33">
        <f>AVERAGE(Table2785[[#This Row],[4A Freedom to establish religious organizations]:[4B Autonomy of religious organizations]])</f>
        <v>7.5</v>
      </c>
      <c r="Y105" s="33">
        <v>10</v>
      </c>
      <c r="Z105" s="33">
        <v>10</v>
      </c>
      <c r="AA105" s="33">
        <v>5</v>
      </c>
      <c r="AB105" s="33">
        <v>7.5</v>
      </c>
      <c r="AC105" s="33">
        <v>7.5</v>
      </c>
      <c r="AD105" s="33">
        <f>AVERAGE(Table2785[[#This Row],[5Ci Political parties]:[5Ciii Educational, sporting and cultural organizations]])</f>
        <v>6.666666666666667</v>
      </c>
      <c r="AE105" s="33">
        <v>7.5</v>
      </c>
      <c r="AF105" s="33">
        <v>7.5</v>
      </c>
      <c r="AG105" s="33">
        <v>7.5</v>
      </c>
      <c r="AH105" s="33">
        <f>AVERAGE(Table2785[[#This Row],[5Di Political parties]:[5Diii Educational, sporting and cultural organizations5]])</f>
        <v>7.5</v>
      </c>
      <c r="AI105" s="33">
        <f>AVERAGE(Y105,Z105,AD105,AH105)</f>
        <v>8.5416666666666679</v>
      </c>
      <c r="AJ105" s="33">
        <v>10</v>
      </c>
      <c r="AK105" s="34">
        <v>5</v>
      </c>
      <c r="AL105" s="34">
        <v>5.5</v>
      </c>
      <c r="AM105" s="34">
        <v>10</v>
      </c>
      <c r="AN105" s="34">
        <v>10</v>
      </c>
      <c r="AO105" s="34">
        <f>AVERAGE(Table2785[[#This Row],[6Di Access to foreign television (cable/ satellite)]:[6Dii Access to foreign newspapers]])</f>
        <v>10</v>
      </c>
      <c r="AP105" s="34">
        <v>10</v>
      </c>
      <c r="AQ105" s="33">
        <f>AVERAGE(AJ105:AL105,AO105:AP105)</f>
        <v>8.1</v>
      </c>
      <c r="AR105" s="33">
        <v>5</v>
      </c>
      <c r="AS105" s="33">
        <v>10</v>
      </c>
      <c r="AT105" s="33">
        <v>10</v>
      </c>
      <c r="AU105" s="33">
        <f>IFERROR(AVERAGE(AS105:AT105),"-")</f>
        <v>10</v>
      </c>
      <c r="AV105" s="33">
        <f>AVERAGE(AR105,AU105)</f>
        <v>7.5</v>
      </c>
      <c r="AW105" s="35">
        <f>AVERAGE(Table2785[[#This Row],[RULE OF LAW]],Table2785[[#This Row],[SECURITY &amp; SAFETY]],Table2785[[#This Row],[PERSONAL FREEDOM (minus S&amp;S and RoL)]],Table2785[[#This Row],[PERSONAL FREEDOM (minus S&amp;S and RoL)]])</f>
        <v>6.5038963605259843</v>
      </c>
      <c r="AX105" s="36">
        <v>5.7</v>
      </c>
      <c r="AY105" s="37">
        <f>AVERAGE(Table2785[[#This Row],[PERSONAL FREEDOM]:[ECONOMIC FREEDOM]])</f>
        <v>6.1019481802629922</v>
      </c>
      <c r="AZ105" s="49">
        <f>RANK(BA105,$BA$2:$BA$154)</f>
        <v>125</v>
      </c>
      <c r="BA105" s="20">
        <f>ROUND(AY105, 2)</f>
        <v>6.1</v>
      </c>
      <c r="BB105" s="35">
        <f>Table2785[[#This Row],[1 Rule of Law]]</f>
        <v>4.1202139999999998</v>
      </c>
      <c r="BC105" s="35">
        <f>Table2785[[#This Row],[2 Security &amp; Safety]]</f>
        <v>7.9053714421039354</v>
      </c>
      <c r="BD105" s="35">
        <f>AVERAGE(AQ105,U105,AI105,AV105,X105)</f>
        <v>6.9950000000000001</v>
      </c>
    </row>
    <row r="106" spans="1:56" ht="15" customHeight="1" x14ac:dyDescent="0.2">
      <c r="A106" s="32" t="s">
        <v>180</v>
      </c>
      <c r="B106" s="33">
        <v>2.7</v>
      </c>
      <c r="C106" s="33">
        <v>5</v>
      </c>
      <c r="D106" s="33">
        <v>3.1</v>
      </c>
      <c r="E106" s="33">
        <v>3.5936507936507938</v>
      </c>
      <c r="F106" s="33">
        <v>2</v>
      </c>
      <c r="G106" s="33">
        <v>0</v>
      </c>
      <c r="H106" s="33">
        <v>8.3968452694757794</v>
      </c>
      <c r="I106" s="33">
        <v>2.5</v>
      </c>
      <c r="J106" s="33">
        <v>7.0306099572556304</v>
      </c>
      <c r="K106" s="33">
        <v>8.8011877433813943</v>
      </c>
      <c r="L106" s="33">
        <f>AVERAGE(Table2785[[#This Row],[2Bi Disappearance]:[2Bv Terrorism Injured ]])</f>
        <v>5.3457285940225612</v>
      </c>
      <c r="M106" s="33">
        <v>7</v>
      </c>
      <c r="N106" s="33">
        <v>7.5</v>
      </c>
      <c r="O106" s="34">
        <v>2.5</v>
      </c>
      <c r="P106" s="34">
        <f>AVERAGE(Table2785[[#This Row],[2Ci Female Genital Mutilation]:[2Ciii Equal Inheritance Rights]])</f>
        <v>5.666666666666667</v>
      </c>
      <c r="Q106" s="33">
        <f>AVERAGE(F106,L106,P106)</f>
        <v>4.3374650868964091</v>
      </c>
      <c r="R106" s="33">
        <v>0</v>
      </c>
      <c r="S106" s="33">
        <v>5</v>
      </c>
      <c r="T106" s="33">
        <v>0</v>
      </c>
      <c r="U106" s="33">
        <f>AVERAGE(R106:T106)</f>
        <v>1.6666666666666667</v>
      </c>
      <c r="V106" s="33">
        <v>10</v>
      </c>
      <c r="W106" s="33">
        <v>2.5</v>
      </c>
      <c r="X106" s="33">
        <f>AVERAGE(Table2785[[#This Row],[4A Freedom to establish religious organizations]:[4B Autonomy of religious organizations]])</f>
        <v>6.25</v>
      </c>
      <c r="Y106" s="33">
        <v>10</v>
      </c>
      <c r="Z106" s="33">
        <v>7.5</v>
      </c>
      <c r="AA106" s="33">
        <v>7.5</v>
      </c>
      <c r="AB106" s="33">
        <v>7.5</v>
      </c>
      <c r="AC106" s="33">
        <v>10</v>
      </c>
      <c r="AD106" s="33">
        <f>AVERAGE(Table2785[[#This Row],[5Ci Political parties]:[5Ciii Educational, sporting and cultural organizations]])</f>
        <v>8.3333333333333339</v>
      </c>
      <c r="AE106" s="33">
        <v>10</v>
      </c>
      <c r="AF106" s="33">
        <v>10</v>
      </c>
      <c r="AG106" s="33">
        <v>10</v>
      </c>
      <c r="AH106" s="33">
        <f>AVERAGE(Table2785[[#This Row],[5Di Political parties]:[5Diii Educational, sporting and cultural organizations5]])</f>
        <v>10</v>
      </c>
      <c r="AI106" s="33">
        <f>AVERAGE(Y106,Z106,AD106,AH106)</f>
        <v>8.9583333333333339</v>
      </c>
      <c r="AJ106" s="33">
        <v>8.8154029084796388</v>
      </c>
      <c r="AK106" s="34">
        <v>5.666666666666667</v>
      </c>
      <c r="AL106" s="34">
        <v>4.25</v>
      </c>
      <c r="AM106" s="34">
        <v>10</v>
      </c>
      <c r="AN106" s="34">
        <v>10</v>
      </c>
      <c r="AO106" s="34">
        <f>AVERAGE(Table2785[[#This Row],[6Di Access to foreign television (cable/ satellite)]:[6Dii Access to foreign newspapers]])</f>
        <v>10</v>
      </c>
      <c r="AP106" s="34">
        <v>10</v>
      </c>
      <c r="AQ106" s="33">
        <f>AVERAGE(AJ106:AL106,AO106:AP106)</f>
        <v>7.7464139150292608</v>
      </c>
      <c r="AR106" s="33">
        <v>5</v>
      </c>
      <c r="AS106" s="33">
        <v>0</v>
      </c>
      <c r="AT106" s="33" t="s">
        <v>49</v>
      </c>
      <c r="AU106" s="33">
        <f>IFERROR(AVERAGE(AS106:AT106),"-")</f>
        <v>0</v>
      </c>
      <c r="AV106" s="33">
        <f>AVERAGE(AR106,AU106)</f>
        <v>2.5</v>
      </c>
      <c r="AW106" s="35">
        <f>AVERAGE(Table2785[[#This Row],[RULE OF LAW]],Table2785[[#This Row],[SECURITY &amp; SAFETY]],Table2785[[#This Row],[PERSONAL FREEDOM (minus S&amp;S and RoL)]],Table2785[[#This Row],[PERSONAL FREEDOM (minus S&amp;S and RoL)]])</f>
        <v>4.6949203616397268</v>
      </c>
      <c r="AX106" s="36">
        <v>6.28</v>
      </c>
      <c r="AY106" s="37">
        <f>AVERAGE(Table2785[[#This Row],[PERSONAL FREEDOM]:[ECONOMIC FREEDOM]])</f>
        <v>5.4874601808198635</v>
      </c>
      <c r="AZ106" s="49">
        <f>RANK(BA106,$BA$2:$BA$154)</f>
        <v>138</v>
      </c>
      <c r="BA106" s="20">
        <f>ROUND(AY106, 2)</f>
        <v>5.49</v>
      </c>
      <c r="BB106" s="35">
        <f>Table2785[[#This Row],[1 Rule of Law]]</f>
        <v>3.5936507936507938</v>
      </c>
      <c r="BC106" s="35">
        <f>Table2785[[#This Row],[2 Security &amp; Safety]]</f>
        <v>4.3374650868964091</v>
      </c>
      <c r="BD106" s="35">
        <f>AVERAGE(AQ106,U106,AI106,AV106,X106)</f>
        <v>5.424282783005852</v>
      </c>
    </row>
    <row r="107" spans="1:56" ht="15" customHeight="1" x14ac:dyDescent="0.2">
      <c r="A107" s="32" t="s">
        <v>63</v>
      </c>
      <c r="B107" s="33">
        <v>9.2000000000000011</v>
      </c>
      <c r="C107" s="33">
        <v>8.6</v>
      </c>
      <c r="D107" s="33">
        <v>8.2999999999999989</v>
      </c>
      <c r="E107" s="33">
        <v>8.7111111111111104</v>
      </c>
      <c r="F107" s="33">
        <v>9.120000000000001</v>
      </c>
      <c r="G107" s="33">
        <v>10</v>
      </c>
      <c r="H107" s="33">
        <v>10</v>
      </c>
      <c r="I107" s="33">
        <v>10</v>
      </c>
      <c r="J107" s="33">
        <v>10</v>
      </c>
      <c r="K107" s="33">
        <v>10</v>
      </c>
      <c r="L107" s="33">
        <f>AVERAGE(Table2785[[#This Row],[2Bi Disappearance]:[2Bv Terrorism Injured ]])</f>
        <v>10</v>
      </c>
      <c r="M107" s="33">
        <v>9.5</v>
      </c>
      <c r="N107" s="33">
        <v>10</v>
      </c>
      <c r="O107" s="34">
        <v>10</v>
      </c>
      <c r="P107" s="34">
        <f>AVERAGE(Table2785[[#This Row],[2Ci Female Genital Mutilation]:[2Ciii Equal Inheritance Rights]])</f>
        <v>9.8333333333333339</v>
      </c>
      <c r="Q107" s="33">
        <f>AVERAGE(F107,L107,P107)</f>
        <v>9.6511111111111116</v>
      </c>
      <c r="R107" s="33">
        <v>10</v>
      </c>
      <c r="S107" s="33">
        <v>10</v>
      </c>
      <c r="T107" s="33">
        <v>10</v>
      </c>
      <c r="U107" s="33">
        <f>AVERAGE(R107:T107)</f>
        <v>10</v>
      </c>
      <c r="V107" s="33">
        <v>10</v>
      </c>
      <c r="W107" s="33">
        <v>7.5</v>
      </c>
      <c r="X107" s="33">
        <f>AVERAGE(Table2785[[#This Row],[4A Freedom to establish religious organizations]:[4B Autonomy of religious organizations]])</f>
        <v>8.75</v>
      </c>
      <c r="Y107" s="33">
        <v>10</v>
      </c>
      <c r="Z107" s="33">
        <v>10</v>
      </c>
      <c r="AA107" s="33">
        <v>10</v>
      </c>
      <c r="AB107" s="33">
        <v>10</v>
      </c>
      <c r="AC107" s="33">
        <v>10</v>
      </c>
      <c r="AD107" s="33">
        <f>AVERAGE(Table2785[[#This Row],[5Ci Political parties]:[5Ciii Educational, sporting and cultural organizations]])</f>
        <v>10</v>
      </c>
      <c r="AE107" s="33">
        <v>10</v>
      </c>
      <c r="AF107" s="33">
        <v>10</v>
      </c>
      <c r="AG107" s="33">
        <v>10</v>
      </c>
      <c r="AH107" s="33">
        <f>AVERAGE(Table2785[[#This Row],[5Di Political parties]:[5Diii Educational, sporting and cultural organizations5]])</f>
        <v>10</v>
      </c>
      <c r="AI107" s="33">
        <f>AVERAGE(Y107,Z107,AD107,AH107)</f>
        <v>10</v>
      </c>
      <c r="AJ107" s="33">
        <v>10</v>
      </c>
      <c r="AK107" s="34">
        <v>9</v>
      </c>
      <c r="AL107" s="34">
        <v>9.25</v>
      </c>
      <c r="AM107" s="34">
        <v>10</v>
      </c>
      <c r="AN107" s="34">
        <v>10</v>
      </c>
      <c r="AO107" s="34">
        <f>AVERAGE(Table2785[[#This Row],[6Di Access to foreign television (cable/ satellite)]:[6Dii Access to foreign newspapers]])</f>
        <v>10</v>
      </c>
      <c r="AP107" s="34">
        <v>10</v>
      </c>
      <c r="AQ107" s="33">
        <f>AVERAGE(AJ107:AL107,AO107:AP107)</f>
        <v>9.65</v>
      </c>
      <c r="AR107" s="33">
        <v>10</v>
      </c>
      <c r="AS107" s="33">
        <v>10</v>
      </c>
      <c r="AT107" s="33">
        <v>10</v>
      </c>
      <c r="AU107" s="33">
        <f>IFERROR(AVERAGE(AS107:AT107),"-")</f>
        <v>10</v>
      </c>
      <c r="AV107" s="33">
        <f>AVERAGE(AR107,AU107)</f>
        <v>10</v>
      </c>
      <c r="AW107" s="35">
        <f>AVERAGE(Table2785[[#This Row],[RULE OF LAW]],Table2785[[#This Row],[SECURITY &amp; SAFETY]],Table2785[[#This Row],[PERSONAL FREEDOM (minus S&amp;S and RoL)]],Table2785[[#This Row],[PERSONAL FREEDOM (minus S&amp;S and RoL)]])</f>
        <v>9.4305555555555554</v>
      </c>
      <c r="AX107" s="36">
        <v>7.52</v>
      </c>
      <c r="AY107" s="37">
        <f>AVERAGE(Table2785[[#This Row],[PERSONAL FREEDOM]:[ECONOMIC FREEDOM]])</f>
        <v>8.4752777777777766</v>
      </c>
      <c r="AZ107" s="49">
        <f>RANK(BA107,$BA$2:$BA$154)</f>
        <v>10</v>
      </c>
      <c r="BA107" s="20">
        <f>ROUND(AY107, 2)</f>
        <v>8.48</v>
      </c>
      <c r="BB107" s="35">
        <f>Table2785[[#This Row],[1 Rule of Law]]</f>
        <v>8.7111111111111104</v>
      </c>
      <c r="BC107" s="35">
        <f>Table2785[[#This Row],[2 Security &amp; Safety]]</f>
        <v>9.6511111111111116</v>
      </c>
      <c r="BD107" s="35">
        <f>AVERAGE(AQ107,U107,AI107,AV107,X107)</f>
        <v>9.68</v>
      </c>
    </row>
    <row r="108" spans="1:56" ht="15" customHeight="1" x14ac:dyDescent="0.2">
      <c r="A108" s="32" t="s">
        <v>179</v>
      </c>
      <c r="B108" s="33" t="s">
        <v>49</v>
      </c>
      <c r="C108" s="33" t="s">
        <v>49</v>
      </c>
      <c r="D108" s="33" t="s">
        <v>49</v>
      </c>
      <c r="E108" s="33">
        <v>6.0842870000000007</v>
      </c>
      <c r="F108" s="33">
        <v>9.5599999999999987</v>
      </c>
      <c r="G108" s="33">
        <v>5</v>
      </c>
      <c r="H108" s="33">
        <v>10</v>
      </c>
      <c r="I108" s="33">
        <v>7.5</v>
      </c>
      <c r="J108" s="33">
        <v>10</v>
      </c>
      <c r="K108" s="33">
        <v>10</v>
      </c>
      <c r="L108" s="33">
        <f>AVERAGE(Table2785[[#This Row],[2Bi Disappearance]:[2Bv Terrorism Injured ]])</f>
        <v>8.5</v>
      </c>
      <c r="M108" s="33">
        <v>9</v>
      </c>
      <c r="N108" s="33">
        <v>7.5</v>
      </c>
      <c r="O108" s="34">
        <v>0</v>
      </c>
      <c r="P108" s="34">
        <f>AVERAGE(Table2785[[#This Row],[2Ci Female Genital Mutilation]:[2Ciii Equal Inheritance Rights]])</f>
        <v>5.5</v>
      </c>
      <c r="Q108" s="33">
        <f>AVERAGE(F108,L108,P108)</f>
        <v>7.8533333333333326</v>
      </c>
      <c r="R108" s="33">
        <v>10</v>
      </c>
      <c r="S108" s="33">
        <v>10</v>
      </c>
      <c r="T108" s="33">
        <v>0</v>
      </c>
      <c r="U108" s="33">
        <f>AVERAGE(R108:T108)</f>
        <v>6.666666666666667</v>
      </c>
      <c r="V108" s="33">
        <v>2.5</v>
      </c>
      <c r="W108" s="33">
        <v>5</v>
      </c>
      <c r="X108" s="33">
        <f>AVERAGE(Table2785[[#This Row],[4A Freedom to establish religious organizations]:[4B Autonomy of religious organizations]])</f>
        <v>3.75</v>
      </c>
      <c r="Y108" s="33">
        <v>2.5</v>
      </c>
      <c r="Z108" s="33">
        <v>2.5</v>
      </c>
      <c r="AA108" s="33">
        <v>2.5</v>
      </c>
      <c r="AB108" s="33">
        <v>5</v>
      </c>
      <c r="AC108" s="33">
        <v>5</v>
      </c>
      <c r="AD108" s="33">
        <f>AVERAGE(Table2785[[#This Row],[5Ci Political parties]:[5Ciii Educational, sporting and cultural organizations]])</f>
        <v>4.166666666666667</v>
      </c>
      <c r="AE108" s="33">
        <v>2.5</v>
      </c>
      <c r="AF108" s="33">
        <v>2.5</v>
      </c>
      <c r="AG108" s="33">
        <v>5</v>
      </c>
      <c r="AH108" s="33">
        <f>AVERAGE(Table2785[[#This Row],[5Di Political parties]:[5Diii Educational, sporting and cultural organizations5]])</f>
        <v>3.3333333333333335</v>
      </c>
      <c r="AI108" s="33">
        <f>AVERAGE(Y108,Z108,AD108,AH108)</f>
        <v>3.1250000000000004</v>
      </c>
      <c r="AJ108" s="33">
        <v>10</v>
      </c>
      <c r="AK108" s="34">
        <v>1.6666666666666667</v>
      </c>
      <c r="AL108" s="34">
        <v>3.25</v>
      </c>
      <c r="AM108" s="34">
        <v>7.5</v>
      </c>
      <c r="AN108" s="34">
        <v>5</v>
      </c>
      <c r="AO108" s="34">
        <f>AVERAGE(Table2785[[#This Row],[6Di Access to foreign television (cable/ satellite)]:[6Dii Access to foreign newspapers]])</f>
        <v>6.25</v>
      </c>
      <c r="AP108" s="34">
        <v>5</v>
      </c>
      <c r="AQ108" s="33">
        <f>AVERAGE(AJ108:AL108,AO108:AP108)</f>
        <v>5.2333333333333325</v>
      </c>
      <c r="AR108" s="33">
        <v>0</v>
      </c>
      <c r="AS108" s="33">
        <v>0</v>
      </c>
      <c r="AT108" s="33">
        <v>0</v>
      </c>
      <c r="AU108" s="33">
        <f>IFERROR(AVERAGE(AS108:AT108),"-")</f>
        <v>0</v>
      </c>
      <c r="AV108" s="33">
        <f>AVERAGE(AR108,AU108)</f>
        <v>0</v>
      </c>
      <c r="AW108" s="35">
        <f>AVERAGE(Table2785[[#This Row],[RULE OF LAW]],Table2785[[#This Row],[SECURITY &amp; SAFETY]],Table2785[[#This Row],[PERSONAL FREEDOM (minus S&amp;S and RoL)]],Table2785[[#This Row],[PERSONAL FREEDOM (minus S&amp;S and RoL)]])</f>
        <v>5.3619050833333333</v>
      </c>
      <c r="AX108" s="36">
        <v>7.31</v>
      </c>
      <c r="AY108" s="37">
        <f>AVERAGE(Table2785[[#This Row],[PERSONAL FREEDOM]:[ECONOMIC FREEDOM]])</f>
        <v>6.335952541666666</v>
      </c>
      <c r="AZ108" s="49">
        <f>RANK(BA108,$BA$2:$BA$154)</f>
        <v>112</v>
      </c>
      <c r="BA108" s="20">
        <f>ROUND(AY108, 2)</f>
        <v>6.34</v>
      </c>
      <c r="BB108" s="35">
        <f>Table2785[[#This Row],[1 Rule of Law]]</f>
        <v>6.0842870000000007</v>
      </c>
      <c r="BC108" s="35">
        <f>Table2785[[#This Row],[2 Security &amp; Safety]]</f>
        <v>7.8533333333333326</v>
      </c>
      <c r="BD108" s="35">
        <f>AVERAGE(AQ108,U108,AI108,AV108,X108)</f>
        <v>3.7549999999999999</v>
      </c>
    </row>
    <row r="109" spans="1:56" ht="15" customHeight="1" x14ac:dyDescent="0.2">
      <c r="A109" s="32" t="s">
        <v>193</v>
      </c>
      <c r="B109" s="33">
        <v>2.4</v>
      </c>
      <c r="C109" s="33">
        <v>3.5999999999999996</v>
      </c>
      <c r="D109" s="33">
        <v>3.7</v>
      </c>
      <c r="E109" s="33">
        <v>3.2444444444444449</v>
      </c>
      <c r="F109" s="33">
        <v>6.9200000000000008</v>
      </c>
      <c r="G109" s="33">
        <v>0</v>
      </c>
      <c r="H109" s="33">
        <v>4.7830649275124273</v>
      </c>
      <c r="I109" s="33">
        <v>2.5</v>
      </c>
      <c r="J109" s="33">
        <v>4.825857190945813</v>
      </c>
      <c r="K109" s="33">
        <v>5.2400118796532791</v>
      </c>
      <c r="L109" s="33">
        <f>AVERAGE(Table2785[[#This Row],[2Bi Disappearance]:[2Bv Terrorism Injured ]])</f>
        <v>3.469786799622304</v>
      </c>
      <c r="M109" s="33">
        <v>10</v>
      </c>
      <c r="N109" s="33">
        <v>5</v>
      </c>
      <c r="O109" s="34">
        <v>5</v>
      </c>
      <c r="P109" s="34">
        <f>AVERAGE(Table2785[[#This Row],[2Ci Female Genital Mutilation]:[2Ciii Equal Inheritance Rights]])</f>
        <v>6.666666666666667</v>
      </c>
      <c r="Q109" s="33">
        <f>AVERAGE(F109,L109,P109)</f>
        <v>5.6854844887629907</v>
      </c>
      <c r="R109" s="33">
        <v>5</v>
      </c>
      <c r="S109" s="33">
        <v>5</v>
      </c>
      <c r="T109" s="33">
        <v>0</v>
      </c>
      <c r="U109" s="33">
        <f>AVERAGE(R109:T109)</f>
        <v>3.3333333333333335</v>
      </c>
      <c r="V109" s="33">
        <v>2.5</v>
      </c>
      <c r="W109" s="33">
        <v>7.5</v>
      </c>
      <c r="X109" s="33">
        <f>AVERAGE(Table2785[[#This Row],[4A Freedom to establish religious organizations]:[4B Autonomy of religious organizations]])</f>
        <v>5</v>
      </c>
      <c r="Y109" s="33">
        <v>7.5</v>
      </c>
      <c r="Z109" s="33">
        <v>7.5</v>
      </c>
      <c r="AA109" s="33">
        <v>7.5</v>
      </c>
      <c r="AB109" s="33">
        <v>7.5</v>
      </c>
      <c r="AC109" s="33">
        <v>7.5</v>
      </c>
      <c r="AD109" s="33">
        <f>AVERAGE(Table2785[[#This Row],[5Ci Political parties]:[5Ciii Educational, sporting and cultural organizations]])</f>
        <v>7.5</v>
      </c>
      <c r="AE109" s="33">
        <v>10</v>
      </c>
      <c r="AF109" s="33">
        <v>10</v>
      </c>
      <c r="AG109" s="33">
        <v>10</v>
      </c>
      <c r="AH109" s="33">
        <f>AVERAGE(Table2785[[#This Row],[5Di Political parties]:[5Diii Educational, sporting and cultural organizations5]])</f>
        <v>10</v>
      </c>
      <c r="AI109" s="33">
        <f>AVERAGE(Y109,Z109,AD109,AH109)</f>
        <v>8.125</v>
      </c>
      <c r="AJ109" s="33">
        <v>4.9765603795590421</v>
      </c>
      <c r="AK109" s="34">
        <v>3.6666666666666665</v>
      </c>
      <c r="AL109" s="34">
        <v>2.75</v>
      </c>
      <c r="AM109" s="34">
        <v>10</v>
      </c>
      <c r="AN109" s="34">
        <v>7.5</v>
      </c>
      <c r="AO109" s="34">
        <f>AVERAGE(Table2785[[#This Row],[6Di Access to foreign television (cable/ satellite)]:[6Dii Access to foreign newspapers]])</f>
        <v>8.75</v>
      </c>
      <c r="AP109" s="34">
        <v>7.5</v>
      </c>
      <c r="AQ109" s="33">
        <f>AVERAGE(AJ109:AL109,AO109:AP109)</f>
        <v>5.5286454092451418</v>
      </c>
      <c r="AR109" s="33">
        <v>2.5</v>
      </c>
      <c r="AS109" s="33">
        <v>0</v>
      </c>
      <c r="AT109" s="33">
        <v>0</v>
      </c>
      <c r="AU109" s="33">
        <f>IFERROR(AVERAGE(AS109:AT109),"-")</f>
        <v>0</v>
      </c>
      <c r="AV109" s="33">
        <f>AVERAGE(AR109,AU109)</f>
        <v>1.25</v>
      </c>
      <c r="AW109" s="35">
        <f>AVERAGE(Table2785[[#This Row],[RULE OF LAW]],Table2785[[#This Row],[SECURITY &amp; SAFETY]],Table2785[[#This Row],[PERSONAL FREEDOM (minus S&amp;S and RoL)]],Table2785[[#This Row],[PERSONAL FREEDOM (minus S&amp;S and RoL)]])</f>
        <v>4.5561801075597064</v>
      </c>
      <c r="AX109" s="36">
        <v>6.26</v>
      </c>
      <c r="AY109" s="37">
        <f>AVERAGE(Table2785[[#This Row],[PERSONAL FREEDOM]:[ECONOMIC FREEDOM]])</f>
        <v>5.4080900537798531</v>
      </c>
      <c r="AZ109" s="49">
        <f>RANK(BA109,$BA$2:$BA$154)</f>
        <v>139</v>
      </c>
      <c r="BA109" s="20">
        <f>ROUND(AY109, 2)</f>
        <v>5.41</v>
      </c>
      <c r="BB109" s="35">
        <f>Table2785[[#This Row],[1 Rule of Law]]</f>
        <v>3.2444444444444449</v>
      </c>
      <c r="BC109" s="35">
        <f>Table2785[[#This Row],[2 Security &amp; Safety]]</f>
        <v>5.6854844887629907</v>
      </c>
      <c r="BD109" s="35">
        <f>AVERAGE(AQ109,U109,AI109,AV109,X109)</f>
        <v>4.6473957485156951</v>
      </c>
    </row>
    <row r="110" spans="1:56" ht="15" customHeight="1" x14ac:dyDescent="0.2">
      <c r="A110" s="32" t="s">
        <v>88</v>
      </c>
      <c r="B110" s="33">
        <v>5.6000000000000005</v>
      </c>
      <c r="C110" s="33">
        <v>4.5</v>
      </c>
      <c r="D110" s="33">
        <v>3.8</v>
      </c>
      <c r="E110" s="33">
        <v>4.6174603174603179</v>
      </c>
      <c r="F110" s="33">
        <v>3.1200000000000006</v>
      </c>
      <c r="G110" s="33">
        <v>10</v>
      </c>
      <c r="H110" s="33">
        <v>10</v>
      </c>
      <c r="I110" s="33">
        <v>10</v>
      </c>
      <c r="J110" s="33">
        <v>10</v>
      </c>
      <c r="K110" s="33">
        <v>10</v>
      </c>
      <c r="L110" s="33">
        <f>AVERAGE(Table2785[[#This Row],[2Bi Disappearance]:[2Bv Terrorism Injured ]])</f>
        <v>10</v>
      </c>
      <c r="M110" s="33" t="s">
        <v>49</v>
      </c>
      <c r="N110" s="33">
        <v>10</v>
      </c>
      <c r="O110" s="34">
        <v>10</v>
      </c>
      <c r="P110" s="34">
        <f>AVERAGE(Table2785[[#This Row],[2Ci Female Genital Mutilation]:[2Ciii Equal Inheritance Rights]])</f>
        <v>10</v>
      </c>
      <c r="Q110" s="33">
        <f>AVERAGE(F110,L110,P110)</f>
        <v>7.706666666666667</v>
      </c>
      <c r="R110" s="33">
        <v>10</v>
      </c>
      <c r="S110" s="33">
        <v>10</v>
      </c>
      <c r="T110" s="33">
        <v>10</v>
      </c>
      <c r="U110" s="33">
        <f>AVERAGE(R110:T110)</f>
        <v>10</v>
      </c>
      <c r="V110" s="33">
        <v>10</v>
      </c>
      <c r="W110" s="33">
        <v>10</v>
      </c>
      <c r="X110" s="33">
        <f>AVERAGE(Table2785[[#This Row],[4A Freedom to establish religious organizations]:[4B Autonomy of religious organizations]])</f>
        <v>10</v>
      </c>
      <c r="Y110" s="33">
        <v>10</v>
      </c>
      <c r="Z110" s="33">
        <v>10</v>
      </c>
      <c r="AA110" s="33">
        <v>10</v>
      </c>
      <c r="AB110" s="33">
        <v>10</v>
      </c>
      <c r="AC110" s="33">
        <v>10</v>
      </c>
      <c r="AD110" s="33">
        <f>AVERAGE(Table2785[[#This Row],[5Ci Political parties]:[5Ciii Educational, sporting and cultural organizations]])</f>
        <v>10</v>
      </c>
      <c r="AE110" s="33">
        <v>10</v>
      </c>
      <c r="AF110" s="33">
        <v>10</v>
      </c>
      <c r="AG110" s="33">
        <v>10</v>
      </c>
      <c r="AH110" s="33">
        <f>AVERAGE(Table2785[[#This Row],[5Di Political parties]:[5Diii Educational, sporting and cultural organizations5]])</f>
        <v>10</v>
      </c>
      <c r="AI110" s="33">
        <f>AVERAGE(Y110,Z110,AD110,AH110)</f>
        <v>10</v>
      </c>
      <c r="AJ110" s="33">
        <v>10</v>
      </c>
      <c r="AK110" s="34">
        <v>4.333333333333333</v>
      </c>
      <c r="AL110" s="34">
        <v>5.25</v>
      </c>
      <c r="AM110" s="34">
        <v>10</v>
      </c>
      <c r="AN110" s="34">
        <v>10</v>
      </c>
      <c r="AO110" s="34">
        <f>AVERAGE(Table2785[[#This Row],[6Di Access to foreign television (cable/ satellite)]:[6Dii Access to foreign newspapers]])</f>
        <v>10</v>
      </c>
      <c r="AP110" s="34">
        <v>10</v>
      </c>
      <c r="AQ110" s="33">
        <f>AVERAGE(AJ110:AL110,AO110:AP110)</f>
        <v>7.9166666666666661</v>
      </c>
      <c r="AR110" s="33" t="s">
        <v>49</v>
      </c>
      <c r="AS110" s="33">
        <v>10</v>
      </c>
      <c r="AT110" s="33">
        <v>10</v>
      </c>
      <c r="AU110" s="33">
        <f>IFERROR(AVERAGE(AS110:AT110),"-")</f>
        <v>10</v>
      </c>
      <c r="AV110" s="33">
        <f>AVERAGE(AR110,AU110)</f>
        <v>10</v>
      </c>
      <c r="AW110" s="35">
        <f>AVERAGE(Table2785[[#This Row],[RULE OF LAW]],Table2785[[#This Row],[SECURITY &amp; SAFETY]],Table2785[[#This Row],[PERSONAL FREEDOM (minus S&amp;S and RoL)]],Table2785[[#This Row],[PERSONAL FREEDOM (minus S&amp;S and RoL)]])</f>
        <v>7.8726984126984121</v>
      </c>
      <c r="AX110" s="36">
        <v>7.18</v>
      </c>
      <c r="AY110" s="37">
        <f>AVERAGE(Table2785[[#This Row],[PERSONAL FREEDOM]:[ECONOMIC FREEDOM]])</f>
        <v>7.5263492063492059</v>
      </c>
      <c r="AZ110" s="49">
        <f>RANK(BA110,$BA$2:$BA$154)</f>
        <v>49</v>
      </c>
      <c r="BA110" s="20">
        <f>ROUND(AY110, 2)</f>
        <v>7.53</v>
      </c>
      <c r="BB110" s="35">
        <f>Table2785[[#This Row],[1 Rule of Law]]</f>
        <v>4.6174603174603179</v>
      </c>
      <c r="BC110" s="35">
        <f>Table2785[[#This Row],[2 Security &amp; Safety]]</f>
        <v>7.706666666666667</v>
      </c>
      <c r="BD110" s="35">
        <f>AVERAGE(AQ110,U110,AI110,AV110,X110)</f>
        <v>9.5833333333333321</v>
      </c>
    </row>
    <row r="111" spans="1:56" ht="15" customHeight="1" x14ac:dyDescent="0.2">
      <c r="A111" s="32" t="s">
        <v>114</v>
      </c>
      <c r="B111" s="33" t="s">
        <v>49</v>
      </c>
      <c r="C111" s="33" t="s">
        <v>49</v>
      </c>
      <c r="D111" s="33" t="s">
        <v>49</v>
      </c>
      <c r="E111" s="33">
        <v>3.941662</v>
      </c>
      <c r="F111" s="33">
        <v>5.84</v>
      </c>
      <c r="G111" s="33">
        <v>10</v>
      </c>
      <c r="H111" s="33">
        <v>10</v>
      </c>
      <c r="I111" s="33">
        <v>7.5</v>
      </c>
      <c r="J111" s="33">
        <v>10</v>
      </c>
      <c r="K111" s="33">
        <v>10</v>
      </c>
      <c r="L111" s="33">
        <f>AVERAGE(Table2785[[#This Row],[2Bi Disappearance]:[2Bv Terrorism Injured ]])</f>
        <v>9.5</v>
      </c>
      <c r="M111" s="33">
        <v>10</v>
      </c>
      <c r="N111" s="33">
        <v>5</v>
      </c>
      <c r="O111" s="34">
        <v>5</v>
      </c>
      <c r="P111" s="34">
        <f>AVERAGE(Table2785[[#This Row],[2Ci Female Genital Mutilation]:[2Ciii Equal Inheritance Rights]])</f>
        <v>6.666666666666667</v>
      </c>
      <c r="Q111" s="33">
        <f>AVERAGE(F111,L111,P111)</f>
        <v>7.3355555555555556</v>
      </c>
      <c r="R111" s="33">
        <v>10</v>
      </c>
      <c r="S111" s="33">
        <v>10</v>
      </c>
      <c r="T111" s="33">
        <v>5</v>
      </c>
      <c r="U111" s="33">
        <f>AVERAGE(R111:T111)</f>
        <v>8.3333333333333339</v>
      </c>
      <c r="V111" s="33" t="s">
        <v>49</v>
      </c>
      <c r="W111" s="33" t="s">
        <v>49</v>
      </c>
      <c r="X111" s="33" t="s">
        <v>49</v>
      </c>
      <c r="Y111" s="33" t="s">
        <v>49</v>
      </c>
      <c r="Z111" s="33" t="s">
        <v>49</v>
      </c>
      <c r="AA111" s="33" t="s">
        <v>49</v>
      </c>
      <c r="AB111" s="33" t="s">
        <v>49</v>
      </c>
      <c r="AC111" s="33" t="s">
        <v>49</v>
      </c>
      <c r="AD111" s="33" t="s">
        <v>49</v>
      </c>
      <c r="AE111" s="33" t="s">
        <v>49</v>
      </c>
      <c r="AF111" s="33" t="s">
        <v>49</v>
      </c>
      <c r="AG111" s="33" t="s">
        <v>49</v>
      </c>
      <c r="AH111" s="33" t="s">
        <v>49</v>
      </c>
      <c r="AI111" s="33" t="s">
        <v>49</v>
      </c>
      <c r="AJ111" s="33">
        <v>10</v>
      </c>
      <c r="AK111" s="34">
        <v>8</v>
      </c>
      <c r="AL111" s="34">
        <v>7</v>
      </c>
      <c r="AM111" s="34" t="s">
        <v>49</v>
      </c>
      <c r="AN111" s="34" t="s">
        <v>49</v>
      </c>
      <c r="AO111" s="34" t="s">
        <v>49</v>
      </c>
      <c r="AP111" s="34" t="s">
        <v>49</v>
      </c>
      <c r="AQ111" s="33">
        <f>AVERAGE(AJ111:AL111,AO111:AP111)</f>
        <v>8.3333333333333339</v>
      </c>
      <c r="AR111" s="33">
        <v>5</v>
      </c>
      <c r="AS111" s="33">
        <v>0</v>
      </c>
      <c r="AT111" s="33">
        <v>10</v>
      </c>
      <c r="AU111" s="33">
        <f>IFERROR(AVERAGE(AS111:AT111),"-")</f>
        <v>5</v>
      </c>
      <c r="AV111" s="33">
        <f>AVERAGE(AR111,AU111)</f>
        <v>5</v>
      </c>
      <c r="AW111" s="35">
        <f>AVERAGE(Table2785[[#This Row],[RULE OF LAW]],Table2785[[#This Row],[SECURITY &amp; SAFETY]],Table2785[[#This Row],[PERSONAL FREEDOM (minus S&amp;S and RoL)]],Table2785[[#This Row],[PERSONAL FREEDOM (minus S&amp;S and RoL)]])</f>
        <v>6.4304154999999996</v>
      </c>
      <c r="AX111" s="36">
        <v>7.08</v>
      </c>
      <c r="AY111" s="37">
        <f>AVERAGE(Table2785[[#This Row],[PERSONAL FREEDOM]:[ECONOMIC FREEDOM]])</f>
        <v>6.7552077500000003</v>
      </c>
      <c r="AZ111" s="49">
        <f>RANK(BA111,$BA$2:$BA$154)</f>
        <v>84</v>
      </c>
      <c r="BA111" s="20">
        <f>ROUND(AY111, 2)</f>
        <v>6.76</v>
      </c>
      <c r="BB111" s="35">
        <f>Table2785[[#This Row],[1 Rule of Law]]</f>
        <v>3.941662</v>
      </c>
      <c r="BC111" s="35">
        <f>Table2785[[#This Row],[2 Security &amp; Safety]]</f>
        <v>7.3355555555555556</v>
      </c>
      <c r="BD111" s="35">
        <f>AVERAGE(AQ111,U111,AI111,AV111,X111)</f>
        <v>7.2222222222222223</v>
      </c>
    </row>
    <row r="112" spans="1:56" ht="15" customHeight="1" x14ac:dyDescent="0.2">
      <c r="A112" s="32" t="s">
        <v>122</v>
      </c>
      <c r="B112" s="33" t="s">
        <v>49</v>
      </c>
      <c r="C112" s="33" t="s">
        <v>49</v>
      </c>
      <c r="D112" s="33" t="s">
        <v>49</v>
      </c>
      <c r="E112" s="33">
        <v>3.9267829999999999</v>
      </c>
      <c r="F112" s="33">
        <v>6.1180501546125594</v>
      </c>
      <c r="G112" s="33">
        <v>10</v>
      </c>
      <c r="H112" s="33">
        <v>10</v>
      </c>
      <c r="I112" s="33">
        <v>5</v>
      </c>
      <c r="J112" s="33">
        <v>9.950154727203552</v>
      </c>
      <c r="K112" s="33">
        <v>9.9401856726442617</v>
      </c>
      <c r="L112" s="33">
        <f>AVERAGE(Table2785[[#This Row],[2Bi Disappearance]:[2Bv Terrorism Injured ]])</f>
        <v>8.9780680799695638</v>
      </c>
      <c r="M112" s="33">
        <v>10</v>
      </c>
      <c r="N112" s="33">
        <v>10</v>
      </c>
      <c r="O112" s="34">
        <v>10</v>
      </c>
      <c r="P112" s="34">
        <f>AVERAGE(Table2785[[#This Row],[2Ci Female Genital Mutilation]:[2Ciii Equal Inheritance Rights]])</f>
        <v>10</v>
      </c>
      <c r="Q112" s="33">
        <f>AVERAGE(F112,L112,P112)</f>
        <v>8.3653727448607071</v>
      </c>
      <c r="R112" s="33">
        <v>10</v>
      </c>
      <c r="S112" s="33">
        <v>10</v>
      </c>
      <c r="T112" s="33">
        <v>10</v>
      </c>
      <c r="U112" s="33">
        <f>AVERAGE(R112:T112)</f>
        <v>10</v>
      </c>
      <c r="V112" s="33">
        <v>5</v>
      </c>
      <c r="W112" s="33">
        <v>7.5</v>
      </c>
      <c r="X112" s="33">
        <f>AVERAGE(Table2785[[#This Row],[4A Freedom to establish religious organizations]:[4B Autonomy of religious organizations]])</f>
        <v>6.25</v>
      </c>
      <c r="Y112" s="33">
        <v>7.5</v>
      </c>
      <c r="Z112" s="33">
        <v>7.5</v>
      </c>
      <c r="AA112" s="33">
        <v>5</v>
      </c>
      <c r="AB112" s="33">
        <v>5</v>
      </c>
      <c r="AC112" s="33">
        <v>5</v>
      </c>
      <c r="AD112" s="33">
        <f>AVERAGE(Table2785[[#This Row],[5Ci Political parties]:[5Ciii Educational, sporting and cultural organizations]])</f>
        <v>5</v>
      </c>
      <c r="AE112" s="33">
        <v>5</v>
      </c>
      <c r="AF112" s="33">
        <v>5</v>
      </c>
      <c r="AG112" s="33">
        <v>5</v>
      </c>
      <c r="AH112" s="33">
        <f>AVERAGE(Table2785[[#This Row],[5Di Political parties]:[5Diii Educational, sporting and cultural organizations5]])</f>
        <v>5</v>
      </c>
      <c r="AI112" s="33">
        <f>AVERAGE(Y112,Z112,AD112,AH112)</f>
        <v>6.25</v>
      </c>
      <c r="AJ112" s="33">
        <v>10</v>
      </c>
      <c r="AK112" s="34">
        <v>4</v>
      </c>
      <c r="AL112" s="34">
        <v>3.75</v>
      </c>
      <c r="AM112" s="34">
        <v>10</v>
      </c>
      <c r="AN112" s="34">
        <v>10</v>
      </c>
      <c r="AO112" s="34">
        <f>AVERAGE(Table2785[[#This Row],[6Di Access to foreign television (cable/ satellite)]:[6Dii Access to foreign newspapers]])</f>
        <v>10</v>
      </c>
      <c r="AP112" s="34">
        <v>10</v>
      </c>
      <c r="AQ112" s="33">
        <f>AVERAGE(AJ112:AL112,AO112:AP112)</f>
        <v>7.55</v>
      </c>
      <c r="AR112" s="33">
        <v>10</v>
      </c>
      <c r="AS112" s="33">
        <v>10</v>
      </c>
      <c r="AT112" s="33">
        <v>10</v>
      </c>
      <c r="AU112" s="33">
        <f>IFERROR(AVERAGE(AS112:AT112),"-")</f>
        <v>10</v>
      </c>
      <c r="AV112" s="33">
        <f>AVERAGE(AR112,AU112)</f>
        <v>10</v>
      </c>
      <c r="AW112" s="35">
        <f>AVERAGE(Table2785[[#This Row],[RULE OF LAW]],Table2785[[#This Row],[SECURITY &amp; SAFETY]],Table2785[[#This Row],[PERSONAL FREEDOM (minus S&amp;S and RoL)]],Table2785[[#This Row],[PERSONAL FREEDOM (minus S&amp;S and RoL)]])</f>
        <v>7.0780389362151759</v>
      </c>
      <c r="AX112" s="36">
        <v>6.82</v>
      </c>
      <c r="AY112" s="37">
        <f>AVERAGE(Table2785[[#This Row],[PERSONAL FREEDOM]:[ECONOMIC FREEDOM]])</f>
        <v>6.9490194681075881</v>
      </c>
      <c r="AZ112" s="49">
        <f>RANK(BA112,$BA$2:$BA$154)</f>
        <v>74</v>
      </c>
      <c r="BA112" s="20">
        <f>ROUND(AY112, 2)</f>
        <v>6.95</v>
      </c>
      <c r="BB112" s="35">
        <f>Table2785[[#This Row],[1 Rule of Law]]</f>
        <v>3.9267829999999999</v>
      </c>
      <c r="BC112" s="35">
        <f>Table2785[[#This Row],[2 Security &amp; Safety]]</f>
        <v>8.3653727448607071</v>
      </c>
      <c r="BD112" s="35">
        <f>AVERAGE(AQ112,U112,AI112,AV112,X112)</f>
        <v>8.01</v>
      </c>
    </row>
    <row r="113" spans="1:56" ht="15" customHeight="1" x14ac:dyDescent="0.2">
      <c r="A113" s="32" t="s">
        <v>99</v>
      </c>
      <c r="B113" s="33">
        <v>6.7</v>
      </c>
      <c r="C113" s="33">
        <v>3.9000000000000004</v>
      </c>
      <c r="D113" s="33">
        <v>3.7</v>
      </c>
      <c r="E113" s="33">
        <v>4.8015873015873014</v>
      </c>
      <c r="F113" s="33">
        <v>6.16</v>
      </c>
      <c r="G113" s="33">
        <v>10</v>
      </c>
      <c r="H113" s="33">
        <v>10</v>
      </c>
      <c r="I113" s="33">
        <v>7.5</v>
      </c>
      <c r="J113" s="33">
        <v>9.8888436853209196</v>
      </c>
      <c r="K113" s="33">
        <v>9.9466449689540415</v>
      </c>
      <c r="L113" s="33">
        <f>AVERAGE(Table2785[[#This Row],[2Bi Disappearance]:[2Bv Terrorism Injured ]])</f>
        <v>9.4670977308549915</v>
      </c>
      <c r="M113" s="33" t="s">
        <v>49</v>
      </c>
      <c r="N113" s="33">
        <v>10</v>
      </c>
      <c r="O113" s="34">
        <v>10</v>
      </c>
      <c r="P113" s="34">
        <f>AVERAGE(Table2785[[#This Row],[2Ci Female Genital Mutilation]:[2Ciii Equal Inheritance Rights]])</f>
        <v>10</v>
      </c>
      <c r="Q113" s="33">
        <f>AVERAGE(F113,L113,P113)</f>
        <v>8.5423659102849978</v>
      </c>
      <c r="R113" s="33">
        <v>10</v>
      </c>
      <c r="S113" s="33">
        <v>10</v>
      </c>
      <c r="T113" s="33">
        <v>10</v>
      </c>
      <c r="U113" s="33">
        <f>AVERAGE(R113:T113)</f>
        <v>10</v>
      </c>
      <c r="V113" s="33">
        <v>7.5</v>
      </c>
      <c r="W113" s="33">
        <v>7.5</v>
      </c>
      <c r="X113" s="33">
        <f>AVERAGE(Table2785[[#This Row],[4A Freedom to establish religious organizations]:[4B Autonomy of religious organizations]])</f>
        <v>7.5</v>
      </c>
      <c r="Y113" s="33">
        <v>7.5</v>
      </c>
      <c r="Z113" s="33">
        <v>7.5</v>
      </c>
      <c r="AA113" s="33">
        <v>7.5</v>
      </c>
      <c r="AB113" s="33">
        <v>5</v>
      </c>
      <c r="AC113" s="33">
        <v>7.5</v>
      </c>
      <c r="AD113" s="33">
        <f>AVERAGE(Table2785[[#This Row],[5Ci Political parties]:[5Ciii Educational, sporting and cultural organizations]])</f>
        <v>6.666666666666667</v>
      </c>
      <c r="AE113" s="33">
        <v>7.5</v>
      </c>
      <c r="AF113" s="33">
        <v>7.5</v>
      </c>
      <c r="AG113" s="33">
        <v>7.5</v>
      </c>
      <c r="AH113" s="33">
        <f>AVERAGE(Table2785[[#This Row],[5Di Political parties]:[5Diii Educational, sporting and cultural organizations5]])</f>
        <v>7.5</v>
      </c>
      <c r="AI113" s="33">
        <f>AVERAGE(Y113,Z113,AD113,AH113)</f>
        <v>7.291666666666667</v>
      </c>
      <c r="AJ113" s="33">
        <v>10</v>
      </c>
      <c r="AK113" s="34">
        <v>5.333333333333333</v>
      </c>
      <c r="AL113" s="34">
        <v>5.5</v>
      </c>
      <c r="AM113" s="34">
        <v>10</v>
      </c>
      <c r="AN113" s="34">
        <v>10</v>
      </c>
      <c r="AO113" s="34">
        <f>AVERAGE(Table2785[[#This Row],[6Di Access to foreign television (cable/ satellite)]:[6Dii Access to foreign newspapers]])</f>
        <v>10</v>
      </c>
      <c r="AP113" s="34">
        <v>10</v>
      </c>
      <c r="AQ113" s="33">
        <f>AVERAGE(AJ113:AL113,AO113:AP113)</f>
        <v>8.1666666666666661</v>
      </c>
      <c r="AR113" s="33">
        <v>10</v>
      </c>
      <c r="AS113" s="33">
        <v>10</v>
      </c>
      <c r="AT113" s="33">
        <v>10</v>
      </c>
      <c r="AU113" s="33">
        <f>IFERROR(AVERAGE(AS113:AT113),"-")</f>
        <v>10</v>
      </c>
      <c r="AV113" s="33">
        <f>AVERAGE(AR113,AU113)</f>
        <v>10</v>
      </c>
      <c r="AW113" s="35">
        <f>AVERAGE(Table2785[[#This Row],[RULE OF LAW]],Table2785[[#This Row],[SECURITY &amp; SAFETY]],Table2785[[#This Row],[PERSONAL FREEDOM (minus S&amp;S and RoL)]],Table2785[[#This Row],[PERSONAL FREEDOM (minus S&amp;S and RoL)]])</f>
        <v>7.6318216363014075</v>
      </c>
      <c r="AX113" s="36">
        <v>7.53</v>
      </c>
      <c r="AY113" s="37">
        <f>AVERAGE(Table2785[[#This Row],[PERSONAL FREEDOM]:[ECONOMIC FREEDOM]])</f>
        <v>7.5809108181507039</v>
      </c>
      <c r="AZ113" s="49">
        <f>RANK(BA113,$BA$2:$BA$154)</f>
        <v>47</v>
      </c>
      <c r="BA113" s="20">
        <f>ROUND(AY113, 2)</f>
        <v>7.58</v>
      </c>
      <c r="BB113" s="35">
        <f>Table2785[[#This Row],[1 Rule of Law]]</f>
        <v>4.8015873015873014</v>
      </c>
      <c r="BC113" s="35">
        <f>Table2785[[#This Row],[2 Security &amp; Safety]]</f>
        <v>8.5423659102849978</v>
      </c>
      <c r="BD113" s="35">
        <f>AVERAGE(AQ113,U113,AI113,AV113,X113)</f>
        <v>8.591666666666665</v>
      </c>
    </row>
    <row r="114" spans="1:56" ht="15" customHeight="1" x14ac:dyDescent="0.2">
      <c r="A114" s="32" t="s">
        <v>148</v>
      </c>
      <c r="B114" s="33">
        <v>3.5999999999999996</v>
      </c>
      <c r="C114" s="33">
        <v>3.9000000000000004</v>
      </c>
      <c r="D114" s="33">
        <v>3.5999999999999996</v>
      </c>
      <c r="E114" s="33">
        <v>3.734920634920635</v>
      </c>
      <c r="F114" s="33">
        <v>6.48</v>
      </c>
      <c r="G114" s="33">
        <v>5</v>
      </c>
      <c r="H114" s="33">
        <v>8.9797335513504866</v>
      </c>
      <c r="I114" s="33">
        <v>2.5</v>
      </c>
      <c r="J114" s="33">
        <v>9.2761623168364924</v>
      </c>
      <c r="K114" s="33">
        <v>9.0900326268801628</v>
      </c>
      <c r="L114" s="33">
        <f>AVERAGE(Table2785[[#This Row],[2Bi Disappearance]:[2Bv Terrorism Injured ]])</f>
        <v>6.969185699013428</v>
      </c>
      <c r="M114" s="33">
        <v>10</v>
      </c>
      <c r="N114" s="33">
        <v>10</v>
      </c>
      <c r="O114" s="34">
        <v>10</v>
      </c>
      <c r="P114" s="34">
        <f>AVERAGE(Table2785[[#This Row],[2Ci Female Genital Mutilation]:[2Ciii Equal Inheritance Rights]])</f>
        <v>10</v>
      </c>
      <c r="Q114" s="33">
        <f>AVERAGE(F114,L114,P114)</f>
        <v>7.8163952330044753</v>
      </c>
      <c r="R114" s="33">
        <v>10</v>
      </c>
      <c r="S114" s="33">
        <v>5</v>
      </c>
      <c r="T114" s="33">
        <v>10</v>
      </c>
      <c r="U114" s="33">
        <f>AVERAGE(R114:T114)</f>
        <v>8.3333333333333339</v>
      </c>
      <c r="V114" s="33">
        <v>5</v>
      </c>
      <c r="W114" s="33">
        <v>10</v>
      </c>
      <c r="X114" s="33">
        <f>AVERAGE(Table2785[[#This Row],[4A Freedom to establish religious organizations]:[4B Autonomy of religious organizations]])</f>
        <v>7.5</v>
      </c>
      <c r="Y114" s="33">
        <v>7.5</v>
      </c>
      <c r="Z114" s="33">
        <v>7.5</v>
      </c>
      <c r="AA114" s="33">
        <v>2.5</v>
      </c>
      <c r="AB114" s="33">
        <v>5</v>
      </c>
      <c r="AC114" s="33">
        <v>5</v>
      </c>
      <c r="AD114" s="33">
        <f>AVERAGE(Table2785[[#This Row],[5Ci Political parties]:[5Ciii Educational, sporting and cultural organizations]])</f>
        <v>4.166666666666667</v>
      </c>
      <c r="AE114" s="33">
        <v>7.5</v>
      </c>
      <c r="AF114" s="33">
        <v>5</v>
      </c>
      <c r="AG114" s="33">
        <v>7.5</v>
      </c>
      <c r="AH114" s="33">
        <f>AVERAGE(Table2785[[#This Row],[5Di Political parties]:[5Diii Educational, sporting and cultural organizations5]])</f>
        <v>6.666666666666667</v>
      </c>
      <c r="AI114" s="33">
        <f>AVERAGE(Y114,Z114,AD114,AH114)</f>
        <v>6.4583333333333339</v>
      </c>
      <c r="AJ114" s="33">
        <v>4.8297308345463827</v>
      </c>
      <c r="AK114" s="34">
        <v>5.666666666666667</v>
      </c>
      <c r="AL114" s="34">
        <v>5</v>
      </c>
      <c r="AM114" s="34">
        <v>7.5</v>
      </c>
      <c r="AN114" s="34">
        <v>10</v>
      </c>
      <c r="AO114" s="34">
        <f>AVERAGE(Table2785[[#This Row],[6Di Access to foreign television (cable/ satellite)]:[6Dii Access to foreign newspapers]])</f>
        <v>8.75</v>
      </c>
      <c r="AP114" s="34">
        <v>7.5</v>
      </c>
      <c r="AQ114" s="33">
        <f>AVERAGE(AJ114:AL114,AO114:AP114)</f>
        <v>6.3492795002426101</v>
      </c>
      <c r="AR114" s="33">
        <v>10</v>
      </c>
      <c r="AS114" s="33">
        <v>10</v>
      </c>
      <c r="AT114" s="33">
        <v>10</v>
      </c>
      <c r="AU114" s="33">
        <f>IFERROR(AVERAGE(AS114:AT114),"-")</f>
        <v>10</v>
      </c>
      <c r="AV114" s="33">
        <f>AVERAGE(AR114,AU114)</f>
        <v>10</v>
      </c>
      <c r="AW114" s="35">
        <f>AVERAGE(Table2785[[#This Row],[RULE OF LAW]],Table2785[[#This Row],[SECURITY &amp; SAFETY]],Table2785[[#This Row],[PERSONAL FREEDOM (minus S&amp;S and RoL)]],Table2785[[#This Row],[PERSONAL FREEDOM (minus S&amp;S and RoL)]])</f>
        <v>6.7519235836722054</v>
      </c>
      <c r="AX114" s="36">
        <v>6.9</v>
      </c>
      <c r="AY114" s="37">
        <f>AVERAGE(Table2785[[#This Row],[PERSONAL FREEDOM]:[ECONOMIC FREEDOM]])</f>
        <v>6.8259617918361029</v>
      </c>
      <c r="AZ114" s="49">
        <f>RANK(BA114,$BA$2:$BA$154)</f>
        <v>81</v>
      </c>
      <c r="BA114" s="20">
        <f>ROUND(AY114, 2)</f>
        <v>6.83</v>
      </c>
      <c r="BB114" s="35">
        <f>Table2785[[#This Row],[1 Rule of Law]]</f>
        <v>3.734920634920635</v>
      </c>
      <c r="BC114" s="35">
        <f>Table2785[[#This Row],[2 Security &amp; Safety]]</f>
        <v>7.8163952330044753</v>
      </c>
      <c r="BD114" s="35">
        <f>AVERAGE(AQ114,U114,AI114,AV114,X114)</f>
        <v>7.7281892333818565</v>
      </c>
    </row>
    <row r="115" spans="1:56" ht="15" customHeight="1" x14ac:dyDescent="0.2">
      <c r="A115" s="32" t="s">
        <v>73</v>
      </c>
      <c r="B115" s="33">
        <v>7.4</v>
      </c>
      <c r="C115" s="33">
        <v>6.2</v>
      </c>
      <c r="D115" s="33">
        <v>6.8999999999999995</v>
      </c>
      <c r="E115" s="33">
        <v>6.8587301587301575</v>
      </c>
      <c r="F115" s="33">
        <v>9.5200000000000014</v>
      </c>
      <c r="G115" s="33">
        <v>10</v>
      </c>
      <c r="H115" s="33">
        <v>10</v>
      </c>
      <c r="I115" s="33">
        <v>10</v>
      </c>
      <c r="J115" s="33">
        <v>10</v>
      </c>
      <c r="K115" s="33">
        <v>10</v>
      </c>
      <c r="L115" s="33">
        <f>AVERAGE(Table2785[[#This Row],[2Bi Disappearance]:[2Bv Terrorism Injured ]])</f>
        <v>10</v>
      </c>
      <c r="M115" s="33">
        <v>10</v>
      </c>
      <c r="N115" s="33">
        <v>10</v>
      </c>
      <c r="O115" s="34">
        <v>10</v>
      </c>
      <c r="P115" s="34">
        <f>AVERAGE(Table2785[[#This Row],[2Ci Female Genital Mutilation]:[2Ciii Equal Inheritance Rights]])</f>
        <v>10</v>
      </c>
      <c r="Q115" s="33">
        <f>AVERAGE(F115,L115,P115)</f>
        <v>9.8400000000000016</v>
      </c>
      <c r="R115" s="33">
        <v>10</v>
      </c>
      <c r="S115" s="33">
        <v>10</v>
      </c>
      <c r="T115" s="33">
        <v>10</v>
      </c>
      <c r="U115" s="33">
        <f>AVERAGE(R115:T115)</f>
        <v>10</v>
      </c>
      <c r="V115" s="33">
        <v>10</v>
      </c>
      <c r="W115" s="33">
        <v>10</v>
      </c>
      <c r="X115" s="33">
        <f>AVERAGE(Table2785[[#This Row],[4A Freedom to establish religious organizations]:[4B Autonomy of religious organizations]])</f>
        <v>10</v>
      </c>
      <c r="Y115" s="33">
        <v>10</v>
      </c>
      <c r="Z115" s="33">
        <v>10</v>
      </c>
      <c r="AA115" s="33">
        <v>10</v>
      </c>
      <c r="AB115" s="33">
        <v>10</v>
      </c>
      <c r="AC115" s="33">
        <v>5</v>
      </c>
      <c r="AD115" s="33">
        <f>AVERAGE(Table2785[[#This Row],[5Ci Political parties]:[5Ciii Educational, sporting and cultural organizations]])</f>
        <v>8.3333333333333339</v>
      </c>
      <c r="AE115" s="33">
        <v>10</v>
      </c>
      <c r="AF115" s="33">
        <v>10</v>
      </c>
      <c r="AG115" s="33">
        <v>10</v>
      </c>
      <c r="AH115" s="33">
        <f>AVERAGE(Table2785[[#This Row],[5Di Political parties]:[5Diii Educational, sporting and cultural organizations5]])</f>
        <v>10</v>
      </c>
      <c r="AI115" s="33">
        <f>AVERAGE(Y115,Z115,AD115,AH115)</f>
        <v>9.5833333333333339</v>
      </c>
      <c r="AJ115" s="33">
        <v>10</v>
      </c>
      <c r="AK115" s="34">
        <v>7</v>
      </c>
      <c r="AL115" s="34">
        <v>7.5</v>
      </c>
      <c r="AM115" s="34">
        <v>10</v>
      </c>
      <c r="AN115" s="34">
        <v>10</v>
      </c>
      <c r="AO115" s="34">
        <f>AVERAGE(Table2785[[#This Row],[6Di Access to foreign television (cable/ satellite)]:[6Dii Access to foreign newspapers]])</f>
        <v>10</v>
      </c>
      <c r="AP115" s="34">
        <v>10</v>
      </c>
      <c r="AQ115" s="33">
        <f>AVERAGE(AJ115:AL115,AO115:AP115)</f>
        <v>8.9</v>
      </c>
      <c r="AR115" s="33">
        <v>10</v>
      </c>
      <c r="AS115" s="33">
        <v>10</v>
      </c>
      <c r="AT115" s="33">
        <v>10</v>
      </c>
      <c r="AU115" s="33">
        <f>IFERROR(AVERAGE(AS115:AT115),"-")</f>
        <v>10</v>
      </c>
      <c r="AV115" s="33">
        <f>AVERAGE(AR115,AU115)</f>
        <v>10</v>
      </c>
      <c r="AW115" s="35">
        <f>AVERAGE(Table2785[[#This Row],[RULE OF LAW]],Table2785[[#This Row],[SECURITY &amp; SAFETY]],Table2785[[#This Row],[PERSONAL FREEDOM (minus S&amp;S and RoL)]],Table2785[[#This Row],[PERSONAL FREEDOM (minus S&amp;S and RoL)]])</f>
        <v>9.023015873015872</v>
      </c>
      <c r="AX115" s="36">
        <v>7.31</v>
      </c>
      <c r="AY115" s="37">
        <f>AVERAGE(Table2785[[#This Row],[PERSONAL FREEDOM]:[ECONOMIC FREEDOM]])</f>
        <v>8.1665079365079354</v>
      </c>
      <c r="AZ115" s="49">
        <f>RANK(BA115,$BA$2:$BA$154)</f>
        <v>25</v>
      </c>
      <c r="BA115" s="20">
        <f>ROUND(AY115, 2)</f>
        <v>8.17</v>
      </c>
      <c r="BB115" s="35">
        <f>Table2785[[#This Row],[1 Rule of Law]]</f>
        <v>6.8587301587301575</v>
      </c>
      <c r="BC115" s="35">
        <f>Table2785[[#This Row],[2 Security &amp; Safety]]</f>
        <v>9.8400000000000016</v>
      </c>
      <c r="BD115" s="35">
        <f>AVERAGE(AQ115,U115,AI115,AV115,X115)</f>
        <v>9.6966666666666672</v>
      </c>
    </row>
    <row r="116" spans="1:56" ht="15" customHeight="1" x14ac:dyDescent="0.2">
      <c r="A116" s="32" t="s">
        <v>66</v>
      </c>
      <c r="B116" s="33">
        <v>7.3</v>
      </c>
      <c r="C116" s="33">
        <v>6.2</v>
      </c>
      <c r="D116" s="33">
        <v>5.8999999999999995</v>
      </c>
      <c r="E116" s="33">
        <v>6.4619047619047612</v>
      </c>
      <c r="F116" s="33">
        <v>9.5200000000000014</v>
      </c>
      <c r="G116" s="33">
        <v>10</v>
      </c>
      <c r="H116" s="33">
        <v>10</v>
      </c>
      <c r="I116" s="33">
        <v>10</v>
      </c>
      <c r="J116" s="33">
        <v>10</v>
      </c>
      <c r="K116" s="33">
        <v>10</v>
      </c>
      <c r="L116" s="33">
        <f>AVERAGE(Table2785[[#This Row],[2Bi Disappearance]:[2Bv Terrorism Injured ]])</f>
        <v>10</v>
      </c>
      <c r="M116" s="33">
        <v>10</v>
      </c>
      <c r="N116" s="33">
        <v>10</v>
      </c>
      <c r="O116" s="34">
        <v>10</v>
      </c>
      <c r="P116" s="34">
        <f>AVERAGE(Table2785[[#This Row],[2Ci Female Genital Mutilation]:[2Ciii Equal Inheritance Rights]])</f>
        <v>10</v>
      </c>
      <c r="Q116" s="33">
        <f>AVERAGE(F116,L116,P116)</f>
        <v>9.8400000000000016</v>
      </c>
      <c r="R116" s="33">
        <v>10</v>
      </c>
      <c r="S116" s="33">
        <v>10</v>
      </c>
      <c r="T116" s="33">
        <v>10</v>
      </c>
      <c r="U116" s="33">
        <f>AVERAGE(R116:T116)</f>
        <v>10</v>
      </c>
      <c r="V116" s="33">
        <v>10</v>
      </c>
      <c r="W116" s="33">
        <v>10</v>
      </c>
      <c r="X116" s="33">
        <f>AVERAGE(Table2785[[#This Row],[4A Freedom to establish religious organizations]:[4B Autonomy of religious organizations]])</f>
        <v>10</v>
      </c>
      <c r="Y116" s="33">
        <v>10</v>
      </c>
      <c r="Z116" s="33">
        <v>10</v>
      </c>
      <c r="AA116" s="33">
        <v>10</v>
      </c>
      <c r="AB116" s="33">
        <v>10</v>
      </c>
      <c r="AC116" s="33">
        <v>10</v>
      </c>
      <c r="AD116" s="33">
        <f>AVERAGE(Table2785[[#This Row],[5Ci Political parties]:[5Ciii Educational, sporting and cultural organizations]])</f>
        <v>10</v>
      </c>
      <c r="AE116" s="33">
        <v>10</v>
      </c>
      <c r="AF116" s="33">
        <v>10</v>
      </c>
      <c r="AG116" s="33">
        <v>10</v>
      </c>
      <c r="AH116" s="33">
        <f>AVERAGE(Table2785[[#This Row],[5Di Political parties]:[5Diii Educational, sporting and cultural organizations5]])</f>
        <v>10</v>
      </c>
      <c r="AI116" s="33">
        <f>AVERAGE(Y116,Z116,AD116,AH116)</f>
        <v>10</v>
      </c>
      <c r="AJ116" s="33">
        <v>10</v>
      </c>
      <c r="AK116" s="34">
        <v>8.3333333333333339</v>
      </c>
      <c r="AL116" s="34">
        <v>8.5</v>
      </c>
      <c r="AM116" s="34">
        <v>10</v>
      </c>
      <c r="AN116" s="34">
        <v>10</v>
      </c>
      <c r="AO116" s="34">
        <f>AVERAGE(Table2785[[#This Row],[6Di Access to foreign television (cable/ satellite)]:[6Dii Access to foreign newspapers]])</f>
        <v>10</v>
      </c>
      <c r="AP116" s="34">
        <v>10</v>
      </c>
      <c r="AQ116" s="33">
        <f>AVERAGE(AJ116:AL116,AO116:AP116)</f>
        <v>9.3666666666666671</v>
      </c>
      <c r="AR116" s="33">
        <v>10</v>
      </c>
      <c r="AS116" s="33">
        <v>10</v>
      </c>
      <c r="AT116" s="33">
        <v>10</v>
      </c>
      <c r="AU116" s="33">
        <f>IFERROR(AVERAGE(AS116:AT116),"-")</f>
        <v>10</v>
      </c>
      <c r="AV116" s="33">
        <f>AVERAGE(AR116,AU116)</f>
        <v>10</v>
      </c>
      <c r="AW116" s="35">
        <f>AVERAGE(Table2785[[#This Row],[RULE OF LAW]],Table2785[[#This Row],[SECURITY &amp; SAFETY]],Table2785[[#This Row],[PERSONAL FREEDOM (minus S&amp;S and RoL)]],Table2785[[#This Row],[PERSONAL FREEDOM (minus S&amp;S and RoL)]])</f>
        <v>9.012142857142857</v>
      </c>
      <c r="AX116" s="36">
        <v>7.27</v>
      </c>
      <c r="AY116" s="37">
        <f>AVERAGE(Table2785[[#This Row],[PERSONAL FREEDOM]:[ECONOMIC FREEDOM]])</f>
        <v>8.1410714285714292</v>
      </c>
      <c r="AZ116" s="49">
        <f>RANK(BA116,$BA$2:$BA$154)</f>
        <v>26</v>
      </c>
      <c r="BA116" s="20">
        <f>ROUND(AY116, 2)</f>
        <v>8.14</v>
      </c>
      <c r="BB116" s="35">
        <f>Table2785[[#This Row],[1 Rule of Law]]</f>
        <v>6.4619047619047612</v>
      </c>
      <c r="BC116" s="35">
        <f>Table2785[[#This Row],[2 Security &amp; Safety]]</f>
        <v>9.8400000000000016</v>
      </c>
      <c r="BD116" s="35">
        <f>AVERAGE(AQ116,U116,AI116,AV116,X116)</f>
        <v>9.8733333333333331</v>
      </c>
    </row>
    <row r="117" spans="1:56" ht="15" customHeight="1" x14ac:dyDescent="0.2">
      <c r="A117" s="32" t="s">
        <v>177</v>
      </c>
      <c r="B117" s="33" t="s">
        <v>49</v>
      </c>
      <c r="C117" s="33" t="s">
        <v>49</v>
      </c>
      <c r="D117" s="33" t="s">
        <v>49</v>
      </c>
      <c r="E117" s="33">
        <v>6.753857</v>
      </c>
      <c r="F117" s="33">
        <v>9.5599999999999987</v>
      </c>
      <c r="G117" s="33">
        <v>5</v>
      </c>
      <c r="H117" s="33">
        <v>10</v>
      </c>
      <c r="I117" s="33">
        <v>10</v>
      </c>
      <c r="J117" s="33">
        <v>10</v>
      </c>
      <c r="K117" s="33">
        <v>10</v>
      </c>
      <c r="L117" s="33">
        <f>AVERAGE(Table2785[[#This Row],[2Bi Disappearance]:[2Bv Terrorism Injured ]])</f>
        <v>9</v>
      </c>
      <c r="M117" s="33">
        <v>7</v>
      </c>
      <c r="N117" s="33">
        <v>0</v>
      </c>
      <c r="O117" s="34">
        <v>0</v>
      </c>
      <c r="P117" s="34">
        <f>AVERAGE(Table2785[[#This Row],[2Ci Female Genital Mutilation]:[2Ciii Equal Inheritance Rights]])</f>
        <v>2.3333333333333335</v>
      </c>
      <c r="Q117" s="33">
        <f>AVERAGE(F117,L117,P117)</f>
        <v>6.9644444444444433</v>
      </c>
      <c r="R117" s="33">
        <v>10</v>
      </c>
      <c r="S117" s="33">
        <v>0</v>
      </c>
      <c r="T117" s="33">
        <v>0</v>
      </c>
      <c r="U117" s="33">
        <f>AVERAGE(R117:T117)</f>
        <v>3.3333333333333335</v>
      </c>
      <c r="V117" s="33">
        <v>2.5</v>
      </c>
      <c r="W117" s="33">
        <v>2.5</v>
      </c>
      <c r="X117" s="33">
        <f>AVERAGE(Table2785[[#This Row],[4A Freedom to establish religious organizations]:[4B Autonomy of religious organizations]])</f>
        <v>2.5</v>
      </c>
      <c r="Y117" s="33">
        <v>2.5</v>
      </c>
      <c r="Z117" s="33">
        <v>5</v>
      </c>
      <c r="AA117" s="33">
        <v>0</v>
      </c>
      <c r="AB117" s="33">
        <v>0</v>
      </c>
      <c r="AC117" s="33">
        <v>5</v>
      </c>
      <c r="AD117" s="33">
        <f>AVERAGE(Table2785[[#This Row],[5Ci Political parties]:[5Ciii Educational, sporting and cultural organizations]])</f>
        <v>1.6666666666666667</v>
      </c>
      <c r="AE117" s="33">
        <v>0</v>
      </c>
      <c r="AF117" s="33">
        <v>0</v>
      </c>
      <c r="AG117" s="33">
        <v>2.5</v>
      </c>
      <c r="AH117" s="33">
        <f>AVERAGE(Table2785[[#This Row],[5Di Political parties]:[5Diii Educational, sporting and cultural organizations5]])</f>
        <v>0.83333333333333337</v>
      </c>
      <c r="AI117" s="33">
        <f>AVERAGE(Y117,Z117,AD117,AH117)</f>
        <v>2.5</v>
      </c>
      <c r="AJ117" s="33">
        <v>10</v>
      </c>
      <c r="AK117" s="34">
        <v>3.3333333333333335</v>
      </c>
      <c r="AL117" s="34">
        <v>3.75</v>
      </c>
      <c r="AM117" s="34">
        <v>7.5</v>
      </c>
      <c r="AN117" s="34">
        <v>5</v>
      </c>
      <c r="AO117" s="34">
        <f>AVERAGE(Table2785[[#This Row],[6Di Access to foreign television (cable/ satellite)]:[6Dii Access to foreign newspapers]])</f>
        <v>6.25</v>
      </c>
      <c r="AP117" s="34">
        <v>5</v>
      </c>
      <c r="AQ117" s="33">
        <f>AVERAGE(AJ117:AL117,AO117:AP117)</f>
        <v>5.666666666666667</v>
      </c>
      <c r="AR117" s="33">
        <v>0</v>
      </c>
      <c r="AS117" s="33">
        <v>0</v>
      </c>
      <c r="AT117" s="33">
        <v>0</v>
      </c>
      <c r="AU117" s="33">
        <f>IFERROR(AVERAGE(AS117:AT117),"-")</f>
        <v>0</v>
      </c>
      <c r="AV117" s="33">
        <f>AVERAGE(AR117,AU117)</f>
        <v>0</v>
      </c>
      <c r="AW117" s="35">
        <f>AVERAGE(Table2785[[#This Row],[RULE OF LAW]],Table2785[[#This Row],[SECURITY &amp; SAFETY]],Table2785[[#This Row],[PERSONAL FREEDOM (minus S&amp;S and RoL)]],Table2785[[#This Row],[PERSONAL FREEDOM (minus S&amp;S and RoL)]])</f>
        <v>4.829575361111111</v>
      </c>
      <c r="AX117" s="36">
        <v>7.75</v>
      </c>
      <c r="AY117" s="37">
        <f>AVERAGE(Table2785[[#This Row],[PERSONAL FREEDOM]:[ECONOMIC FREEDOM]])</f>
        <v>6.2897876805555555</v>
      </c>
      <c r="AZ117" s="49">
        <f>RANK(BA117,$BA$2:$BA$154)</f>
        <v>113</v>
      </c>
      <c r="BA117" s="20">
        <f>ROUND(AY117, 2)</f>
        <v>6.29</v>
      </c>
      <c r="BB117" s="35">
        <f>Table2785[[#This Row],[1 Rule of Law]]</f>
        <v>6.753857</v>
      </c>
      <c r="BC117" s="35">
        <f>Table2785[[#This Row],[2 Security &amp; Safety]]</f>
        <v>6.9644444444444433</v>
      </c>
      <c r="BD117" s="35">
        <f>AVERAGE(AQ117,U117,AI117,AV117,X117)</f>
        <v>2.8</v>
      </c>
    </row>
    <row r="118" spans="1:56" ht="15" customHeight="1" x14ac:dyDescent="0.2">
      <c r="A118" s="32" t="s">
        <v>80</v>
      </c>
      <c r="B118" s="33">
        <v>7.1</v>
      </c>
      <c r="C118" s="33">
        <v>5.8999999999999995</v>
      </c>
      <c r="D118" s="33">
        <v>5.6000000000000005</v>
      </c>
      <c r="E118" s="33">
        <v>6.1952380952380945</v>
      </c>
      <c r="F118" s="33">
        <v>9.32</v>
      </c>
      <c r="G118" s="33">
        <v>10</v>
      </c>
      <c r="H118" s="33">
        <v>10</v>
      </c>
      <c r="I118" s="33">
        <v>10</v>
      </c>
      <c r="J118" s="33">
        <v>10</v>
      </c>
      <c r="K118" s="33">
        <v>10</v>
      </c>
      <c r="L118" s="33">
        <f>AVERAGE(Table2785[[#This Row],[2Bi Disappearance]:[2Bv Terrorism Injured ]])</f>
        <v>10</v>
      </c>
      <c r="M118" s="33">
        <v>10</v>
      </c>
      <c r="N118" s="33">
        <v>10</v>
      </c>
      <c r="O118" s="34">
        <v>10</v>
      </c>
      <c r="P118" s="34">
        <f>AVERAGE(Table2785[[#This Row],[2Ci Female Genital Mutilation]:[2Ciii Equal Inheritance Rights]])</f>
        <v>10</v>
      </c>
      <c r="Q118" s="33">
        <f>AVERAGE(F118,L118,P118)</f>
        <v>9.7733333333333334</v>
      </c>
      <c r="R118" s="33">
        <v>10</v>
      </c>
      <c r="S118" s="33">
        <v>10</v>
      </c>
      <c r="T118" s="33">
        <v>10</v>
      </c>
      <c r="U118" s="33">
        <f>AVERAGE(R118:T118)</f>
        <v>10</v>
      </c>
      <c r="V118" s="33">
        <v>10</v>
      </c>
      <c r="W118" s="33">
        <v>5</v>
      </c>
      <c r="X118" s="33">
        <f>AVERAGE(Table2785[[#This Row],[4A Freedom to establish religious organizations]:[4B Autonomy of religious organizations]])</f>
        <v>7.5</v>
      </c>
      <c r="Y118" s="33">
        <v>10</v>
      </c>
      <c r="Z118" s="33">
        <v>7.5</v>
      </c>
      <c r="AA118" s="33">
        <v>7.5</v>
      </c>
      <c r="AB118" s="33">
        <v>5</v>
      </c>
      <c r="AC118" s="33">
        <v>7.5</v>
      </c>
      <c r="AD118" s="33">
        <f>AVERAGE(Table2785[[#This Row],[5Ci Political parties]:[5Ciii Educational, sporting and cultural organizations]])</f>
        <v>6.666666666666667</v>
      </c>
      <c r="AE118" s="33">
        <v>10</v>
      </c>
      <c r="AF118" s="33">
        <v>5</v>
      </c>
      <c r="AG118" s="33">
        <v>10</v>
      </c>
      <c r="AH118" s="33">
        <f>AVERAGE(Table2785[[#This Row],[5Di Political parties]:[5Diii Educational, sporting and cultural organizations5]])</f>
        <v>8.3333333333333339</v>
      </c>
      <c r="AI118" s="33">
        <f>AVERAGE(Y118,Z118,AD118,AH118)</f>
        <v>8.125</v>
      </c>
      <c r="AJ118" s="33">
        <v>10</v>
      </c>
      <c r="AK118" s="34">
        <v>6</v>
      </c>
      <c r="AL118" s="34">
        <v>6</v>
      </c>
      <c r="AM118" s="34">
        <v>10</v>
      </c>
      <c r="AN118" s="34">
        <v>10</v>
      </c>
      <c r="AO118" s="34">
        <f>AVERAGE(Table2785[[#This Row],[6Di Access to foreign television (cable/ satellite)]:[6Dii Access to foreign newspapers]])</f>
        <v>10</v>
      </c>
      <c r="AP118" s="34">
        <v>10</v>
      </c>
      <c r="AQ118" s="33">
        <f>AVERAGE(AJ118:AL118,AO118:AP118)</f>
        <v>8.4</v>
      </c>
      <c r="AR118" s="33">
        <v>10</v>
      </c>
      <c r="AS118" s="33">
        <v>10</v>
      </c>
      <c r="AT118" s="33">
        <v>10</v>
      </c>
      <c r="AU118" s="33">
        <f>IFERROR(AVERAGE(AS118:AT118),"-")</f>
        <v>10</v>
      </c>
      <c r="AV118" s="33">
        <f>AVERAGE(AR118,AU118)</f>
        <v>10</v>
      </c>
      <c r="AW118" s="35">
        <f>AVERAGE(Table2785[[#This Row],[RULE OF LAW]],Table2785[[#This Row],[SECURITY &amp; SAFETY]],Table2785[[#This Row],[PERSONAL FREEDOM (minus S&amp;S and RoL)]],Table2785[[#This Row],[PERSONAL FREEDOM (minus S&amp;S and RoL)]])</f>
        <v>8.3946428571428573</v>
      </c>
      <c r="AX118" s="36">
        <v>7.57</v>
      </c>
      <c r="AY118" s="37">
        <f>AVERAGE(Table2785[[#This Row],[PERSONAL FREEDOM]:[ECONOMIC FREEDOM]])</f>
        <v>7.9823214285714288</v>
      </c>
      <c r="AZ118" s="49">
        <f>RANK(BA118,$BA$2:$BA$154)</f>
        <v>33</v>
      </c>
      <c r="BA118" s="20">
        <f>ROUND(AY118, 2)</f>
        <v>7.98</v>
      </c>
      <c r="BB118" s="35">
        <f>Table2785[[#This Row],[1 Rule of Law]]</f>
        <v>6.1952380952380945</v>
      </c>
      <c r="BC118" s="35">
        <f>Table2785[[#This Row],[2 Security &amp; Safety]]</f>
        <v>9.7733333333333334</v>
      </c>
      <c r="BD118" s="35">
        <f>AVERAGE(AQ118,U118,AI118,AV118,X118)</f>
        <v>8.8049999999999997</v>
      </c>
    </row>
    <row r="119" spans="1:56" ht="15" customHeight="1" x14ac:dyDescent="0.2">
      <c r="A119" s="32" t="s">
        <v>165</v>
      </c>
      <c r="B119" s="33">
        <v>4</v>
      </c>
      <c r="C119" s="33">
        <v>4.6000000000000005</v>
      </c>
      <c r="D119" s="33">
        <v>3.5999999999999996</v>
      </c>
      <c r="E119" s="33">
        <v>4.0476190476190483</v>
      </c>
      <c r="F119" s="33">
        <v>6.32</v>
      </c>
      <c r="G119" s="33">
        <v>0</v>
      </c>
      <c r="H119" s="33">
        <v>8.8016693025297315</v>
      </c>
      <c r="I119" s="33">
        <v>5</v>
      </c>
      <c r="J119" s="33">
        <v>9.6261022436187744</v>
      </c>
      <c r="K119" s="33">
        <v>9.6377139751834093</v>
      </c>
      <c r="L119" s="33">
        <f>AVERAGE(Table2785[[#This Row],[2Bi Disappearance]:[2Bv Terrorism Injured ]])</f>
        <v>6.6130971042663829</v>
      </c>
      <c r="M119" s="33">
        <v>10</v>
      </c>
      <c r="N119" s="33">
        <v>10</v>
      </c>
      <c r="O119" s="34">
        <v>10</v>
      </c>
      <c r="P119" s="34">
        <f>AVERAGE(Table2785[[#This Row],[2Ci Female Genital Mutilation]:[2Ciii Equal Inheritance Rights]])</f>
        <v>10</v>
      </c>
      <c r="Q119" s="33">
        <f>AVERAGE(F119,L119,P119)</f>
        <v>7.644365701422128</v>
      </c>
      <c r="R119" s="33">
        <v>0</v>
      </c>
      <c r="S119" s="33">
        <v>10</v>
      </c>
      <c r="T119" s="33">
        <v>10</v>
      </c>
      <c r="U119" s="33">
        <f>AVERAGE(R119:T119)</f>
        <v>6.666666666666667</v>
      </c>
      <c r="V119" s="33">
        <v>2.5</v>
      </c>
      <c r="W119" s="33">
        <v>5</v>
      </c>
      <c r="X119" s="33">
        <f>AVERAGE(Table2785[[#This Row],[4A Freedom to establish religious organizations]:[4B Autonomy of religious organizations]])</f>
        <v>3.75</v>
      </c>
      <c r="Y119" s="33">
        <v>5</v>
      </c>
      <c r="Z119" s="33">
        <v>2.5</v>
      </c>
      <c r="AA119" s="33">
        <v>5</v>
      </c>
      <c r="AB119" s="33">
        <v>7.5</v>
      </c>
      <c r="AC119" s="33">
        <v>7.5</v>
      </c>
      <c r="AD119" s="33">
        <f>AVERAGE(Table2785[[#This Row],[5Ci Political parties]:[5Ciii Educational, sporting and cultural organizations]])</f>
        <v>6.666666666666667</v>
      </c>
      <c r="AE119" s="33">
        <v>2.5</v>
      </c>
      <c r="AF119" s="33">
        <v>5</v>
      </c>
      <c r="AG119" s="33">
        <v>2.5</v>
      </c>
      <c r="AH119" s="33">
        <f>AVERAGE(Table2785[[#This Row],[5Di Political parties]:[5Diii Educational, sporting and cultural organizations5]])</f>
        <v>3.3333333333333335</v>
      </c>
      <c r="AI119" s="33">
        <f>AVERAGE(Y119,Z119,AD119,AH119)</f>
        <v>4.375</v>
      </c>
      <c r="AJ119" s="33">
        <v>9.3032961061219375</v>
      </c>
      <c r="AK119" s="34">
        <v>1.6666666666666667</v>
      </c>
      <c r="AL119" s="34">
        <v>2</v>
      </c>
      <c r="AM119" s="34">
        <v>10</v>
      </c>
      <c r="AN119" s="34">
        <v>10</v>
      </c>
      <c r="AO119" s="34">
        <f>AVERAGE(Table2785[[#This Row],[6Di Access to foreign television (cable/ satellite)]:[6Dii Access to foreign newspapers]])</f>
        <v>10</v>
      </c>
      <c r="AP119" s="34">
        <v>10</v>
      </c>
      <c r="AQ119" s="33">
        <f>AVERAGE(AJ119:AL119,AO119:AP119)</f>
        <v>6.5939925545577207</v>
      </c>
      <c r="AR119" s="33">
        <v>10</v>
      </c>
      <c r="AS119" s="33">
        <v>10</v>
      </c>
      <c r="AT119" s="33">
        <v>10</v>
      </c>
      <c r="AU119" s="33">
        <f>IFERROR(AVERAGE(AS119:AT119),"-")</f>
        <v>10</v>
      </c>
      <c r="AV119" s="33">
        <f>AVERAGE(AR119,AU119)</f>
        <v>10</v>
      </c>
      <c r="AW119" s="35">
        <f>AVERAGE(Table2785[[#This Row],[RULE OF LAW]],Table2785[[#This Row],[SECURITY &amp; SAFETY]],Table2785[[#This Row],[PERSONAL FREEDOM (minus S&amp;S and RoL)]],Table2785[[#This Row],[PERSONAL FREEDOM (minus S&amp;S and RoL)]])</f>
        <v>6.0615621093827325</v>
      </c>
      <c r="AX119" s="36">
        <v>6.65</v>
      </c>
      <c r="AY119" s="37">
        <f>AVERAGE(Table2785[[#This Row],[PERSONAL FREEDOM]:[ECONOMIC FREEDOM]])</f>
        <v>6.3557810546913664</v>
      </c>
      <c r="AZ119" s="49">
        <f>RANK(BA119,$BA$2:$BA$154)</f>
        <v>111</v>
      </c>
      <c r="BA119" s="20">
        <f>ROUND(AY119, 2)</f>
        <v>6.36</v>
      </c>
      <c r="BB119" s="35">
        <f>Table2785[[#This Row],[1 Rule of Law]]</f>
        <v>4.0476190476190483</v>
      </c>
      <c r="BC119" s="35">
        <f>Table2785[[#This Row],[2 Security &amp; Safety]]</f>
        <v>7.644365701422128</v>
      </c>
      <c r="BD119" s="35">
        <f>AVERAGE(AQ119,U119,AI119,AV119,X119)</f>
        <v>6.2771318442448774</v>
      </c>
    </row>
    <row r="120" spans="1:56" ht="15" customHeight="1" x14ac:dyDescent="0.2">
      <c r="A120" s="32" t="s">
        <v>156</v>
      </c>
      <c r="B120" s="33" t="s">
        <v>49</v>
      </c>
      <c r="C120" s="33" t="s">
        <v>49</v>
      </c>
      <c r="D120" s="33" t="s">
        <v>49</v>
      </c>
      <c r="E120" s="33">
        <v>4.834422</v>
      </c>
      <c r="F120" s="33">
        <v>0.75999999999999945</v>
      </c>
      <c r="G120" s="33">
        <v>0</v>
      </c>
      <c r="H120" s="33">
        <v>7.4980655828577696</v>
      </c>
      <c r="I120" s="33">
        <v>5</v>
      </c>
      <c r="J120" s="33">
        <v>9.7090773933555532</v>
      </c>
      <c r="K120" s="33">
        <v>9.3017857440533298</v>
      </c>
      <c r="L120" s="33">
        <f>AVERAGE(Table2785[[#This Row],[2Bi Disappearance]:[2Bv Terrorism Injured ]])</f>
        <v>6.3017857440533307</v>
      </c>
      <c r="M120" s="33">
        <v>10</v>
      </c>
      <c r="N120" s="33">
        <v>10</v>
      </c>
      <c r="O120" s="34">
        <v>5</v>
      </c>
      <c r="P120" s="34">
        <f>AVERAGE(Table2785[[#This Row],[2Ci Female Genital Mutilation]:[2Ciii Equal Inheritance Rights]])</f>
        <v>8.3333333333333339</v>
      </c>
      <c r="Q120" s="33">
        <f>AVERAGE(F120,L120,P120)</f>
        <v>5.1317063591288878</v>
      </c>
      <c r="R120" s="33">
        <v>10</v>
      </c>
      <c r="S120" s="33">
        <v>5</v>
      </c>
      <c r="T120" s="33">
        <v>5</v>
      </c>
      <c r="U120" s="33">
        <f>AVERAGE(R120:T120)</f>
        <v>6.666666666666667</v>
      </c>
      <c r="V120" s="33">
        <v>5</v>
      </c>
      <c r="W120" s="33">
        <v>2.5</v>
      </c>
      <c r="X120" s="33">
        <f>AVERAGE(Table2785[[#This Row],[4A Freedom to establish religious organizations]:[4B Autonomy of religious organizations]])</f>
        <v>3.75</v>
      </c>
      <c r="Y120" s="33">
        <v>5</v>
      </c>
      <c r="Z120" s="33">
        <v>5</v>
      </c>
      <c r="AA120" s="33">
        <v>0</v>
      </c>
      <c r="AB120" s="33">
        <v>2.5</v>
      </c>
      <c r="AC120" s="33">
        <v>2.5</v>
      </c>
      <c r="AD120" s="33">
        <f>AVERAGE(Table2785[[#This Row],[5Ci Political parties]:[5Ciii Educational, sporting and cultural organizations]])</f>
        <v>1.6666666666666667</v>
      </c>
      <c r="AE120" s="33">
        <v>0</v>
      </c>
      <c r="AF120" s="33">
        <v>2.5</v>
      </c>
      <c r="AG120" s="33">
        <v>5</v>
      </c>
      <c r="AH120" s="33">
        <f>AVERAGE(Table2785[[#This Row],[5Di Political parties]:[5Diii Educational, sporting and cultural organizations5]])</f>
        <v>2.5</v>
      </c>
      <c r="AI120" s="33">
        <f>AVERAGE(Y120,Z120,AD120,AH120)</f>
        <v>3.5416666666666665</v>
      </c>
      <c r="AJ120" s="33">
        <v>10</v>
      </c>
      <c r="AK120" s="34">
        <v>2</v>
      </c>
      <c r="AL120" s="34">
        <v>2</v>
      </c>
      <c r="AM120" s="34">
        <v>10</v>
      </c>
      <c r="AN120" s="34">
        <v>7.5</v>
      </c>
      <c r="AO120" s="34">
        <f>AVERAGE(Table2785[[#This Row],[6Di Access to foreign television (cable/ satellite)]:[6Dii Access to foreign newspapers]])</f>
        <v>8.75</v>
      </c>
      <c r="AP120" s="34">
        <v>7.5</v>
      </c>
      <c r="AQ120" s="33">
        <f>AVERAGE(AJ120:AL120,AO120:AP120)</f>
        <v>6.05</v>
      </c>
      <c r="AR120" s="33">
        <v>7.5</v>
      </c>
      <c r="AS120" s="33">
        <v>10</v>
      </c>
      <c r="AT120" s="33">
        <v>10</v>
      </c>
      <c r="AU120" s="33">
        <f>IFERROR(AVERAGE(AS120:AT120),"-")</f>
        <v>10</v>
      </c>
      <c r="AV120" s="33">
        <f>AVERAGE(AR120,AU120)</f>
        <v>8.75</v>
      </c>
      <c r="AW120" s="35">
        <f>AVERAGE(Table2785[[#This Row],[RULE OF LAW]],Table2785[[#This Row],[SECURITY &amp; SAFETY]],Table2785[[#This Row],[PERSONAL FREEDOM (minus S&amp;S and RoL)]],Table2785[[#This Row],[PERSONAL FREEDOM (minus S&amp;S and RoL)]])</f>
        <v>5.3673654231155554</v>
      </c>
      <c r="AX120" s="36">
        <v>7.39</v>
      </c>
      <c r="AY120" s="37">
        <f>AVERAGE(Table2785[[#This Row],[PERSONAL FREEDOM]:[ECONOMIC FREEDOM]])</f>
        <v>6.3786827115577776</v>
      </c>
      <c r="AZ120" s="49">
        <f>RANK(BA120,$BA$2:$BA$154)</f>
        <v>109</v>
      </c>
      <c r="BA120" s="20">
        <f>ROUND(AY120, 2)</f>
        <v>6.38</v>
      </c>
      <c r="BB120" s="35">
        <f>Table2785[[#This Row],[1 Rule of Law]]</f>
        <v>4.834422</v>
      </c>
      <c r="BC120" s="35">
        <f>Table2785[[#This Row],[2 Security &amp; Safety]]</f>
        <v>5.1317063591288878</v>
      </c>
      <c r="BD120" s="35">
        <f>AVERAGE(AQ120,U120,AI120,AV120,X120)</f>
        <v>5.7516666666666669</v>
      </c>
    </row>
    <row r="121" spans="1:56" ht="15" customHeight="1" x14ac:dyDescent="0.2">
      <c r="A121" s="32" t="s">
        <v>202</v>
      </c>
      <c r="B121" s="33" t="s">
        <v>49</v>
      </c>
      <c r="C121" s="33" t="s">
        <v>49</v>
      </c>
      <c r="D121" s="33" t="s">
        <v>49</v>
      </c>
      <c r="E121" s="33">
        <v>5.5783890000000005</v>
      </c>
      <c r="F121" s="33">
        <v>9.68</v>
      </c>
      <c r="G121" s="33">
        <v>0</v>
      </c>
      <c r="H121" s="33">
        <v>10</v>
      </c>
      <c r="I121" s="33">
        <v>5</v>
      </c>
      <c r="J121" s="33">
        <v>9.9528655200850906</v>
      </c>
      <c r="K121" s="33">
        <v>9.9292982801276395</v>
      </c>
      <c r="L121" s="33">
        <f>AVERAGE(Table2785[[#This Row],[2Bi Disappearance]:[2Bv Terrorism Injured ]])</f>
        <v>6.9764327600425462</v>
      </c>
      <c r="M121" s="33">
        <v>9</v>
      </c>
      <c r="N121" s="33">
        <v>7.5</v>
      </c>
      <c r="O121" s="34">
        <v>0</v>
      </c>
      <c r="P121" s="34">
        <f>AVERAGE(Table2785[[#This Row],[2Ci Female Genital Mutilation]:[2Ciii Equal Inheritance Rights]])</f>
        <v>5.5</v>
      </c>
      <c r="Q121" s="33">
        <f>AVERAGE(F121,L121,P121)</f>
        <v>7.3854775866808486</v>
      </c>
      <c r="R121" s="33">
        <v>0</v>
      </c>
      <c r="S121" s="33">
        <v>0</v>
      </c>
      <c r="T121" s="33">
        <v>0</v>
      </c>
      <c r="U121" s="33">
        <f>AVERAGE(R121:T121)</f>
        <v>0</v>
      </c>
      <c r="V121" s="33">
        <v>2.5</v>
      </c>
      <c r="W121" s="33">
        <v>2.5</v>
      </c>
      <c r="X121" s="33">
        <f>AVERAGE(Table2785[[#This Row],[4A Freedom to establish religious organizations]:[4B Autonomy of religious organizations]])</f>
        <v>2.5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f>AVERAGE(Table2785[[#This Row],[5Ci Political parties]:[5Ciii Educational, sporting and cultural organizations]])</f>
        <v>0</v>
      </c>
      <c r="AE121" s="33">
        <v>0</v>
      </c>
      <c r="AF121" s="33">
        <v>0</v>
      </c>
      <c r="AG121" s="33">
        <v>2.5</v>
      </c>
      <c r="AH121" s="33">
        <f>AVERAGE(Table2785[[#This Row],[5Di Political parties]:[5Diii Educational, sporting and cultural organizations5]])</f>
        <v>0.83333333333333337</v>
      </c>
      <c r="AI121" s="33">
        <f>AVERAGE(Y121,Z121,AD121,AH121)</f>
        <v>0.20833333333333334</v>
      </c>
      <c r="AJ121" s="33">
        <v>10</v>
      </c>
      <c r="AK121" s="34">
        <v>0.33333333333333331</v>
      </c>
      <c r="AL121" s="34">
        <v>2.5</v>
      </c>
      <c r="AM121" s="34">
        <v>5</v>
      </c>
      <c r="AN121" s="34">
        <v>2.5</v>
      </c>
      <c r="AO121" s="34">
        <f>AVERAGE(Table2785[[#This Row],[6Di Access to foreign television (cable/ satellite)]:[6Dii Access to foreign newspapers]])</f>
        <v>3.75</v>
      </c>
      <c r="AP121" s="34">
        <v>2.5</v>
      </c>
      <c r="AQ121" s="33">
        <f>AVERAGE(AJ121:AL121,AO121:AP121)</f>
        <v>3.8166666666666673</v>
      </c>
      <c r="AR121" s="33">
        <v>0</v>
      </c>
      <c r="AS121" s="33">
        <v>0</v>
      </c>
      <c r="AT121" s="33">
        <v>0</v>
      </c>
      <c r="AU121" s="33">
        <f>IFERROR(AVERAGE(AS121:AT121),"-")</f>
        <v>0</v>
      </c>
      <c r="AV121" s="33">
        <f>AVERAGE(AR121,AU121)</f>
        <v>0</v>
      </c>
      <c r="AW121" s="35">
        <f>AVERAGE(Table2785[[#This Row],[RULE OF LAW]],Table2785[[#This Row],[SECURITY &amp; SAFETY]],Table2785[[#This Row],[PERSONAL FREEDOM (minus S&amp;S and RoL)]],Table2785[[#This Row],[PERSONAL FREEDOM (minus S&amp;S and RoL)]])</f>
        <v>3.8934666466702121</v>
      </c>
      <c r="AX121" s="36">
        <v>6.84</v>
      </c>
      <c r="AY121" s="37">
        <f>AVERAGE(Table2785[[#This Row],[PERSONAL FREEDOM]:[ECONOMIC FREEDOM]])</f>
        <v>5.3667333233351062</v>
      </c>
      <c r="AZ121" s="49">
        <f>RANK(BA121,$BA$2:$BA$154)</f>
        <v>141</v>
      </c>
      <c r="BA121" s="20">
        <f>ROUND(AY121, 2)</f>
        <v>5.37</v>
      </c>
      <c r="BB121" s="35">
        <f>Table2785[[#This Row],[1 Rule of Law]]</f>
        <v>5.5783890000000005</v>
      </c>
      <c r="BC121" s="35">
        <f>Table2785[[#This Row],[2 Security &amp; Safety]]</f>
        <v>7.3854775866808486</v>
      </c>
      <c r="BD121" s="35">
        <f>AVERAGE(AQ121,U121,AI121,AV121,X121)</f>
        <v>1.3050000000000002</v>
      </c>
    </row>
    <row r="122" spans="1:56" ht="15" customHeight="1" x14ac:dyDescent="0.2">
      <c r="A122" s="32" t="s">
        <v>161</v>
      </c>
      <c r="B122" s="33">
        <v>5.2</v>
      </c>
      <c r="C122" s="33">
        <v>5.5</v>
      </c>
      <c r="D122" s="33">
        <v>4.0999999999999996</v>
      </c>
      <c r="E122" s="33">
        <v>4.9730158730158731</v>
      </c>
      <c r="F122" s="33">
        <v>8.8800000000000008</v>
      </c>
      <c r="G122" s="33">
        <v>10</v>
      </c>
      <c r="H122" s="33">
        <v>10</v>
      </c>
      <c r="I122" s="33">
        <v>2.5</v>
      </c>
      <c r="J122" s="33">
        <v>9.6114435980147981</v>
      </c>
      <c r="K122" s="33">
        <v>9.4171653970221954</v>
      </c>
      <c r="L122" s="33">
        <f>AVERAGE(Table2785[[#This Row],[2Bi Disappearance]:[2Bv Terrorism Injured ]])</f>
        <v>8.305721799007399</v>
      </c>
      <c r="M122" s="33">
        <v>7.1999999999999993</v>
      </c>
      <c r="N122" s="33">
        <v>10</v>
      </c>
      <c r="O122" s="34">
        <v>5</v>
      </c>
      <c r="P122" s="34">
        <f>AVERAGE(Table2785[[#This Row],[2Ci Female Genital Mutilation]:[2Ciii Equal Inheritance Rights]])</f>
        <v>7.3999999999999995</v>
      </c>
      <c r="Q122" s="33">
        <f>AVERAGE(F122,L122,P122)</f>
        <v>8.1952405996691322</v>
      </c>
      <c r="R122" s="33">
        <v>10</v>
      </c>
      <c r="S122" s="33">
        <v>5</v>
      </c>
      <c r="T122" s="33">
        <v>0</v>
      </c>
      <c r="U122" s="33">
        <f>AVERAGE(R122:T122)</f>
        <v>5</v>
      </c>
      <c r="V122" s="33">
        <v>7.5</v>
      </c>
      <c r="W122" s="33">
        <v>5</v>
      </c>
      <c r="X122" s="33">
        <f>AVERAGE(Table2785[[#This Row],[4A Freedom to establish religious organizations]:[4B Autonomy of religious organizations]])</f>
        <v>6.25</v>
      </c>
      <c r="Y122" s="33">
        <v>10</v>
      </c>
      <c r="Z122" s="33">
        <v>10</v>
      </c>
      <c r="AA122" s="33">
        <v>7.5</v>
      </c>
      <c r="AB122" s="33">
        <v>7.5</v>
      </c>
      <c r="AC122" s="33">
        <v>7.5</v>
      </c>
      <c r="AD122" s="33">
        <f>AVERAGE(Table2785[[#This Row],[5Ci Political parties]:[5Ciii Educational, sporting and cultural organizations]])</f>
        <v>7.5</v>
      </c>
      <c r="AE122" s="33">
        <v>10</v>
      </c>
      <c r="AF122" s="33">
        <v>10</v>
      </c>
      <c r="AG122" s="33">
        <v>10</v>
      </c>
      <c r="AH122" s="33">
        <f>AVERAGE(Table2785[[#This Row],[5Di Political parties]:[5Diii Educational, sporting and cultural organizations5]])</f>
        <v>10</v>
      </c>
      <c r="AI122" s="33">
        <f>AVERAGE(Y122,Z122,AD122,AH122)</f>
        <v>9.375</v>
      </c>
      <c r="AJ122" s="33">
        <v>10</v>
      </c>
      <c r="AK122" s="34">
        <v>3.3333333333333335</v>
      </c>
      <c r="AL122" s="34">
        <v>5.5</v>
      </c>
      <c r="AM122" s="34">
        <v>10</v>
      </c>
      <c r="AN122" s="34">
        <v>10</v>
      </c>
      <c r="AO122" s="34">
        <f>AVERAGE(Table2785[[#This Row],[6Di Access to foreign television (cable/ satellite)]:[6Dii Access to foreign newspapers]])</f>
        <v>10</v>
      </c>
      <c r="AP122" s="34">
        <v>10</v>
      </c>
      <c r="AQ122" s="33">
        <f>AVERAGE(AJ122:AL122,AO122:AP122)</f>
        <v>7.7666666666666675</v>
      </c>
      <c r="AR122" s="33">
        <v>5</v>
      </c>
      <c r="AS122" s="33">
        <v>0</v>
      </c>
      <c r="AT122" s="33">
        <v>0</v>
      </c>
      <c r="AU122" s="33">
        <f>IFERROR(AVERAGE(AS122:AT122),"-")</f>
        <v>0</v>
      </c>
      <c r="AV122" s="33">
        <f>AVERAGE(AR122,AU122)</f>
        <v>2.5</v>
      </c>
      <c r="AW122" s="35">
        <f>AVERAGE(Table2785[[#This Row],[RULE OF LAW]],Table2785[[#This Row],[SECURITY &amp; SAFETY]],Table2785[[#This Row],[PERSONAL FREEDOM (minus S&amp;S and RoL)]],Table2785[[#This Row],[PERSONAL FREEDOM (minus S&amp;S and RoL)]])</f>
        <v>6.3812307848379177</v>
      </c>
      <c r="AX122" s="36">
        <v>6.02</v>
      </c>
      <c r="AY122" s="37">
        <f>AVERAGE(Table2785[[#This Row],[PERSONAL FREEDOM]:[ECONOMIC FREEDOM]])</f>
        <v>6.2006153924189586</v>
      </c>
      <c r="AZ122" s="49">
        <f>RANK(BA122,$BA$2:$BA$154)</f>
        <v>119</v>
      </c>
      <c r="BA122" s="20">
        <f>ROUND(AY122, 2)</f>
        <v>6.2</v>
      </c>
      <c r="BB122" s="35">
        <f>Table2785[[#This Row],[1 Rule of Law]]</f>
        <v>4.9730158730158731</v>
      </c>
      <c r="BC122" s="35">
        <f>Table2785[[#This Row],[2 Security &amp; Safety]]</f>
        <v>8.1952405996691322</v>
      </c>
      <c r="BD122" s="35">
        <f>AVERAGE(AQ122,U122,AI122,AV122,X122)</f>
        <v>6.1783333333333328</v>
      </c>
    </row>
    <row r="123" spans="1:56" ht="15" customHeight="1" x14ac:dyDescent="0.2">
      <c r="A123" s="32" t="s">
        <v>125</v>
      </c>
      <c r="B123" s="33">
        <v>5.3000000000000007</v>
      </c>
      <c r="C123" s="33">
        <v>4.5</v>
      </c>
      <c r="D123" s="33">
        <v>4.0999999999999996</v>
      </c>
      <c r="E123" s="33">
        <v>4.6349206349206344</v>
      </c>
      <c r="F123" s="33">
        <v>9.5200000000000014</v>
      </c>
      <c r="G123" s="33">
        <v>10</v>
      </c>
      <c r="H123" s="33">
        <v>10</v>
      </c>
      <c r="I123" s="33">
        <v>7.5</v>
      </c>
      <c r="J123" s="33">
        <v>9.953856790210958</v>
      </c>
      <c r="K123" s="33">
        <v>9.9446281482531482</v>
      </c>
      <c r="L123" s="33">
        <f>AVERAGE(Table2785[[#This Row],[2Bi Disappearance]:[2Bv Terrorism Injured ]])</f>
        <v>9.4796969876928223</v>
      </c>
      <c r="M123" s="33">
        <v>10</v>
      </c>
      <c r="N123" s="33">
        <v>10</v>
      </c>
      <c r="O123" s="34">
        <v>5</v>
      </c>
      <c r="P123" s="34">
        <f>AVERAGE(Table2785[[#This Row],[2Ci Female Genital Mutilation]:[2Ciii Equal Inheritance Rights]])</f>
        <v>8.3333333333333339</v>
      </c>
      <c r="Q123" s="33">
        <f>AVERAGE(F123,L123,P123)</f>
        <v>9.1110101070087186</v>
      </c>
      <c r="R123" s="33">
        <v>5</v>
      </c>
      <c r="S123" s="33">
        <v>5</v>
      </c>
      <c r="T123" s="33">
        <v>10</v>
      </c>
      <c r="U123" s="33">
        <f>AVERAGE(R123:T123)</f>
        <v>6.666666666666667</v>
      </c>
      <c r="V123" s="33">
        <v>5</v>
      </c>
      <c r="W123" s="33">
        <v>7.5</v>
      </c>
      <c r="X123" s="33">
        <f>AVERAGE(Table2785[[#This Row],[4A Freedom to establish religious organizations]:[4B Autonomy of religious organizations]])</f>
        <v>6.25</v>
      </c>
      <c r="Y123" s="33">
        <v>7.5</v>
      </c>
      <c r="Z123" s="33">
        <v>10</v>
      </c>
      <c r="AA123" s="33">
        <v>5</v>
      </c>
      <c r="AB123" s="33">
        <v>5</v>
      </c>
      <c r="AC123" s="33">
        <v>7.5</v>
      </c>
      <c r="AD123" s="33">
        <f>AVERAGE(Table2785[[#This Row],[5Ci Political parties]:[5Ciii Educational, sporting and cultural organizations]])</f>
        <v>5.833333333333333</v>
      </c>
      <c r="AE123" s="33">
        <v>10</v>
      </c>
      <c r="AF123" s="33">
        <v>5</v>
      </c>
      <c r="AG123" s="33">
        <v>7.5</v>
      </c>
      <c r="AH123" s="33">
        <f>AVERAGE(Table2785[[#This Row],[5Di Political parties]:[5Diii Educational, sporting and cultural organizations5]])</f>
        <v>7.5</v>
      </c>
      <c r="AI123" s="33">
        <f>AVERAGE(Y123,Z123,AD123,AH123)</f>
        <v>7.708333333333333</v>
      </c>
      <c r="AJ123" s="33">
        <v>10</v>
      </c>
      <c r="AK123" s="34">
        <v>7</v>
      </c>
      <c r="AL123" s="34">
        <v>6</v>
      </c>
      <c r="AM123" s="34">
        <v>10</v>
      </c>
      <c r="AN123" s="34">
        <v>7.5</v>
      </c>
      <c r="AO123" s="34">
        <f>AVERAGE(Table2785[[#This Row],[6Di Access to foreign television (cable/ satellite)]:[6Dii Access to foreign newspapers]])</f>
        <v>8.75</v>
      </c>
      <c r="AP123" s="34">
        <v>10</v>
      </c>
      <c r="AQ123" s="33">
        <f>AVERAGE(AJ123:AL123,AO123:AP123)</f>
        <v>8.35</v>
      </c>
      <c r="AR123" s="33">
        <v>10</v>
      </c>
      <c r="AS123" s="33">
        <v>10</v>
      </c>
      <c r="AT123" s="33">
        <v>10</v>
      </c>
      <c r="AU123" s="33">
        <f>IFERROR(AVERAGE(AS123:AT123),"-")</f>
        <v>10</v>
      </c>
      <c r="AV123" s="33">
        <f>AVERAGE(AR123,AU123)</f>
        <v>10</v>
      </c>
      <c r="AW123" s="35">
        <f>AVERAGE(Table2785[[#This Row],[RULE OF LAW]],Table2785[[#This Row],[SECURITY &amp; SAFETY]],Table2785[[#This Row],[PERSONAL FREEDOM (minus S&amp;S and RoL)]],Table2785[[#This Row],[PERSONAL FREEDOM (minus S&amp;S and RoL)]])</f>
        <v>7.3339826854823373</v>
      </c>
      <c r="AX123" s="36">
        <v>6.65</v>
      </c>
      <c r="AY123" s="37">
        <f>AVERAGE(Table2785[[#This Row],[PERSONAL FREEDOM]:[ECONOMIC FREEDOM]])</f>
        <v>6.9919913427411693</v>
      </c>
      <c r="AZ123" s="49">
        <f>RANK(BA123,$BA$2:$BA$154)</f>
        <v>67</v>
      </c>
      <c r="BA123" s="20">
        <f>ROUND(AY123, 2)</f>
        <v>6.99</v>
      </c>
      <c r="BB123" s="35">
        <f>Table2785[[#This Row],[1 Rule of Law]]</f>
        <v>4.6349206349206344</v>
      </c>
      <c r="BC123" s="35">
        <f>Table2785[[#This Row],[2 Security &amp; Safety]]</f>
        <v>9.1110101070087186</v>
      </c>
      <c r="BD123" s="35">
        <f>AVERAGE(AQ123,U123,AI123,AV123,X123)</f>
        <v>7.794999999999999</v>
      </c>
    </row>
    <row r="124" spans="1:56" ht="15" customHeight="1" x14ac:dyDescent="0.2">
      <c r="A124" s="32" t="s">
        <v>171</v>
      </c>
      <c r="B124" s="33">
        <v>4.4000000000000004</v>
      </c>
      <c r="C124" s="33">
        <v>4.6999999999999993</v>
      </c>
      <c r="D124" s="33">
        <v>3.2</v>
      </c>
      <c r="E124" s="33">
        <v>4.125396825396825</v>
      </c>
      <c r="F124" s="33">
        <v>9.24</v>
      </c>
      <c r="G124" s="33">
        <v>10</v>
      </c>
      <c r="H124" s="33">
        <v>10</v>
      </c>
      <c r="I124" s="33">
        <v>7.5</v>
      </c>
      <c r="J124" s="33">
        <v>10</v>
      </c>
      <c r="K124" s="33">
        <v>10</v>
      </c>
      <c r="L124" s="33">
        <f>AVERAGE(Table2785[[#This Row],[2Bi Disappearance]:[2Bv Terrorism Injured ]])</f>
        <v>9.5</v>
      </c>
      <c r="M124" s="33">
        <v>0.60000000000000053</v>
      </c>
      <c r="N124" s="33">
        <v>10</v>
      </c>
      <c r="O124" s="34">
        <v>5</v>
      </c>
      <c r="P124" s="34">
        <f>AVERAGE(Table2785[[#This Row],[2Ci Female Genital Mutilation]:[2Ciii Equal Inheritance Rights]])</f>
        <v>5.2</v>
      </c>
      <c r="Q124" s="33">
        <f>AVERAGE(F124,L124,P124)</f>
        <v>7.98</v>
      </c>
      <c r="R124" s="33">
        <v>0</v>
      </c>
      <c r="S124" s="33">
        <v>5</v>
      </c>
      <c r="T124" s="33">
        <v>5</v>
      </c>
      <c r="U124" s="33">
        <f>AVERAGE(R124:T124)</f>
        <v>3.3333333333333335</v>
      </c>
      <c r="V124" s="33">
        <v>7.5</v>
      </c>
      <c r="W124" s="33">
        <v>7.5</v>
      </c>
      <c r="X124" s="33">
        <f>AVERAGE(Table2785[[#This Row],[4A Freedom to establish religious organizations]:[4B Autonomy of religious organizations]])</f>
        <v>7.5</v>
      </c>
      <c r="Y124" s="33">
        <v>5</v>
      </c>
      <c r="Z124" s="33">
        <v>5</v>
      </c>
      <c r="AA124" s="33">
        <v>5</v>
      </c>
      <c r="AB124" s="33">
        <v>5</v>
      </c>
      <c r="AC124" s="33">
        <v>7.5</v>
      </c>
      <c r="AD124" s="33">
        <f>AVERAGE(Table2785[[#This Row],[5Ci Political parties]:[5Ciii Educational, sporting and cultural organizations]])</f>
        <v>5.833333333333333</v>
      </c>
      <c r="AE124" s="33">
        <v>5</v>
      </c>
      <c r="AF124" s="33">
        <v>5</v>
      </c>
      <c r="AG124" s="33">
        <v>5</v>
      </c>
      <c r="AH124" s="33">
        <f>AVERAGE(Table2785[[#This Row],[5Di Political parties]:[5Diii Educational, sporting and cultural organizations5]])</f>
        <v>5</v>
      </c>
      <c r="AI124" s="33">
        <f>AVERAGE(Y124,Z124,AD124,AH124)</f>
        <v>5.208333333333333</v>
      </c>
      <c r="AJ124" s="33">
        <v>10</v>
      </c>
      <c r="AK124" s="34">
        <v>5.333333333333333</v>
      </c>
      <c r="AL124" s="34">
        <v>5.25</v>
      </c>
      <c r="AM124" s="34">
        <v>7.5</v>
      </c>
      <c r="AN124" s="34">
        <v>5</v>
      </c>
      <c r="AO124" s="34">
        <f>AVERAGE(Table2785[[#This Row],[6Di Access to foreign television (cable/ satellite)]:[6Dii Access to foreign newspapers]])</f>
        <v>6.25</v>
      </c>
      <c r="AP124" s="34">
        <v>7.5</v>
      </c>
      <c r="AQ124" s="33">
        <f>AVERAGE(AJ124:AL124,AO124:AP124)</f>
        <v>6.8666666666666654</v>
      </c>
      <c r="AR124" s="33">
        <v>5</v>
      </c>
      <c r="AS124" s="33">
        <v>0</v>
      </c>
      <c r="AT124" s="33">
        <v>10</v>
      </c>
      <c r="AU124" s="33">
        <f>IFERROR(AVERAGE(AS124:AT124),"-")</f>
        <v>5</v>
      </c>
      <c r="AV124" s="33">
        <f>AVERAGE(AR124,AU124)</f>
        <v>5</v>
      </c>
      <c r="AW124" s="35">
        <f>AVERAGE(Table2785[[#This Row],[RULE OF LAW]],Table2785[[#This Row],[SECURITY &amp; SAFETY]],Table2785[[#This Row],[PERSONAL FREEDOM (minus S&amp;S and RoL)]],Table2785[[#This Row],[PERSONAL FREEDOM (minus S&amp;S and RoL)]])</f>
        <v>5.8171825396825394</v>
      </c>
      <c r="AX124" s="36">
        <v>6.28</v>
      </c>
      <c r="AY124" s="37">
        <f>AVERAGE(Table2785[[#This Row],[PERSONAL FREEDOM]:[ECONOMIC FREEDOM]])</f>
        <v>6.0485912698412694</v>
      </c>
      <c r="AZ124" s="49">
        <f>RANK(BA124,$BA$2:$BA$154)</f>
        <v>128</v>
      </c>
      <c r="BA124" s="20">
        <f>ROUND(AY124, 2)</f>
        <v>6.05</v>
      </c>
      <c r="BB124" s="35">
        <f>Table2785[[#This Row],[1 Rule of Law]]</f>
        <v>4.125396825396825</v>
      </c>
      <c r="BC124" s="35">
        <f>Table2785[[#This Row],[2 Security &amp; Safety]]</f>
        <v>7.98</v>
      </c>
      <c r="BD124" s="35">
        <f>AVERAGE(AQ124,U124,AI124,AV124,X124)</f>
        <v>5.5816666666666661</v>
      </c>
    </row>
    <row r="125" spans="1:56" ht="15" customHeight="1" x14ac:dyDescent="0.2">
      <c r="A125" s="32" t="s">
        <v>103</v>
      </c>
      <c r="B125" s="33">
        <v>8.1000000000000014</v>
      </c>
      <c r="C125" s="33">
        <v>7.7</v>
      </c>
      <c r="D125" s="33">
        <v>8.5</v>
      </c>
      <c r="E125" s="33">
        <v>8.0857142857142854</v>
      </c>
      <c r="F125" s="33">
        <v>9.92</v>
      </c>
      <c r="G125" s="33">
        <v>10</v>
      </c>
      <c r="H125" s="33">
        <v>10</v>
      </c>
      <c r="I125" s="33">
        <v>10</v>
      </c>
      <c r="J125" s="33">
        <v>10</v>
      </c>
      <c r="K125" s="33">
        <v>10</v>
      </c>
      <c r="L125" s="33">
        <f>AVERAGE(Table2785[[#This Row],[2Bi Disappearance]:[2Bv Terrorism Injured ]])</f>
        <v>10</v>
      </c>
      <c r="M125" s="33">
        <v>10</v>
      </c>
      <c r="N125" s="33">
        <v>7.5</v>
      </c>
      <c r="O125" s="34">
        <v>5</v>
      </c>
      <c r="P125" s="34">
        <f>AVERAGE(Table2785[[#This Row],[2Ci Female Genital Mutilation]:[2Ciii Equal Inheritance Rights]])</f>
        <v>7.5</v>
      </c>
      <c r="Q125" s="33">
        <f>AVERAGE(F125,L125,P125)</f>
        <v>9.14</v>
      </c>
      <c r="R125" s="33">
        <v>5</v>
      </c>
      <c r="S125" s="33">
        <v>5</v>
      </c>
      <c r="T125" s="33">
        <v>10</v>
      </c>
      <c r="U125" s="33">
        <f>AVERAGE(R125:T125)</f>
        <v>6.666666666666667</v>
      </c>
      <c r="V125" s="33">
        <v>5</v>
      </c>
      <c r="W125" s="33">
        <v>5</v>
      </c>
      <c r="X125" s="33">
        <f>AVERAGE(Table2785[[#This Row],[4A Freedom to establish religious organizations]:[4B Autonomy of religious organizations]])</f>
        <v>5</v>
      </c>
      <c r="Y125" s="33">
        <v>2.5</v>
      </c>
      <c r="Z125" s="33">
        <v>0</v>
      </c>
      <c r="AA125" s="33">
        <v>5</v>
      </c>
      <c r="AB125" s="33">
        <v>2.5</v>
      </c>
      <c r="AC125" s="33">
        <v>5</v>
      </c>
      <c r="AD125" s="33">
        <f>AVERAGE(Table2785[[#This Row],[5Ci Political parties]:[5Ciii Educational, sporting and cultural organizations]])</f>
        <v>4.166666666666667</v>
      </c>
      <c r="AE125" s="33">
        <v>5</v>
      </c>
      <c r="AF125" s="33">
        <v>2.5</v>
      </c>
      <c r="AG125" s="33">
        <v>5</v>
      </c>
      <c r="AH125" s="33">
        <f>AVERAGE(Table2785[[#This Row],[5Di Political parties]:[5Diii Educational, sporting and cultural organizations5]])</f>
        <v>4.166666666666667</v>
      </c>
      <c r="AI125" s="33">
        <f>AVERAGE(Y125,Z125,AD125,AH125)</f>
        <v>2.7083333333333335</v>
      </c>
      <c r="AJ125" s="33">
        <v>10</v>
      </c>
      <c r="AK125" s="34">
        <v>2</v>
      </c>
      <c r="AL125" s="34">
        <v>4.5</v>
      </c>
      <c r="AM125" s="34">
        <v>5</v>
      </c>
      <c r="AN125" s="34">
        <v>7.5</v>
      </c>
      <c r="AO125" s="34">
        <f>AVERAGE(Table2785[[#This Row],[6Di Access to foreign television (cable/ satellite)]:[6Dii Access to foreign newspapers]])</f>
        <v>6.25</v>
      </c>
      <c r="AP125" s="34">
        <v>5</v>
      </c>
      <c r="AQ125" s="33">
        <f>AVERAGE(AJ125:AL125,AO125:AP125)</f>
        <v>5.55</v>
      </c>
      <c r="AR125" s="33">
        <v>10</v>
      </c>
      <c r="AS125" s="33">
        <v>0</v>
      </c>
      <c r="AT125" s="33">
        <v>10</v>
      </c>
      <c r="AU125" s="33">
        <f>IFERROR(AVERAGE(AS125:AT125),"-")</f>
        <v>5</v>
      </c>
      <c r="AV125" s="33">
        <f>AVERAGE(AR125,AU125)</f>
        <v>7.5</v>
      </c>
      <c r="AW125" s="35">
        <f>AVERAGE(Table2785[[#This Row],[RULE OF LAW]],Table2785[[#This Row],[SECURITY &amp; SAFETY]],Table2785[[#This Row],[PERSONAL FREEDOM (minus S&amp;S and RoL)]],Table2785[[#This Row],[PERSONAL FREEDOM (minus S&amp;S and RoL)]])</f>
        <v>7.0489285714285712</v>
      </c>
      <c r="AX125" s="36">
        <v>8.5399999999999991</v>
      </c>
      <c r="AY125" s="37">
        <f>AVERAGE(Table2785[[#This Row],[PERSONAL FREEDOM]:[ECONOMIC FREEDOM]])</f>
        <v>7.7944642857142856</v>
      </c>
      <c r="AZ125" s="49">
        <f>RANK(BA125,$BA$2:$BA$154)</f>
        <v>42</v>
      </c>
      <c r="BA125" s="20">
        <f>ROUND(AY125, 2)</f>
        <v>7.79</v>
      </c>
      <c r="BB125" s="35">
        <f>Table2785[[#This Row],[1 Rule of Law]]</f>
        <v>8.0857142857142854</v>
      </c>
      <c r="BC125" s="35">
        <f>Table2785[[#This Row],[2 Security &amp; Safety]]</f>
        <v>9.14</v>
      </c>
      <c r="BD125" s="35">
        <f>AVERAGE(AQ125,U125,AI125,AV125,X125)</f>
        <v>5.4850000000000003</v>
      </c>
    </row>
    <row r="126" spans="1:56" ht="15" customHeight="1" x14ac:dyDescent="0.2">
      <c r="A126" s="32" t="s">
        <v>76</v>
      </c>
      <c r="B126" s="33" t="s">
        <v>49</v>
      </c>
      <c r="C126" s="33" t="s">
        <v>49</v>
      </c>
      <c r="D126" s="33" t="s">
        <v>49</v>
      </c>
      <c r="E126" s="33">
        <v>5.9057340000000007</v>
      </c>
      <c r="F126" s="33">
        <v>9.4400000000000013</v>
      </c>
      <c r="G126" s="33">
        <v>10</v>
      </c>
      <c r="H126" s="33">
        <v>10</v>
      </c>
      <c r="I126" s="33">
        <v>7.5</v>
      </c>
      <c r="J126" s="33">
        <v>10</v>
      </c>
      <c r="K126" s="33">
        <v>10</v>
      </c>
      <c r="L126" s="33">
        <f>AVERAGE(Table2785[[#This Row],[2Bi Disappearance]:[2Bv Terrorism Injured ]])</f>
        <v>9.5</v>
      </c>
      <c r="M126" s="33">
        <v>10</v>
      </c>
      <c r="N126" s="33">
        <v>10</v>
      </c>
      <c r="O126" s="34">
        <v>10</v>
      </c>
      <c r="P126" s="34">
        <f>AVERAGE(Table2785[[#This Row],[2Ci Female Genital Mutilation]:[2Ciii Equal Inheritance Rights]])</f>
        <v>10</v>
      </c>
      <c r="Q126" s="33">
        <f>AVERAGE(F126,L126,P126)</f>
        <v>9.6466666666666665</v>
      </c>
      <c r="R126" s="33">
        <v>10</v>
      </c>
      <c r="S126" s="33">
        <v>10</v>
      </c>
      <c r="T126" s="33">
        <v>10</v>
      </c>
      <c r="U126" s="33">
        <f>AVERAGE(R126:T126)</f>
        <v>10</v>
      </c>
      <c r="V126" s="33">
        <v>10</v>
      </c>
      <c r="W126" s="33">
        <v>10</v>
      </c>
      <c r="X126" s="33">
        <f>AVERAGE(Table2785[[#This Row],[4A Freedom to establish religious organizations]:[4B Autonomy of religious organizations]])</f>
        <v>10</v>
      </c>
      <c r="Y126" s="33">
        <v>10</v>
      </c>
      <c r="Z126" s="33">
        <v>10</v>
      </c>
      <c r="AA126" s="33">
        <v>10</v>
      </c>
      <c r="AB126" s="33">
        <v>10</v>
      </c>
      <c r="AC126" s="33">
        <v>10</v>
      </c>
      <c r="AD126" s="33">
        <f>AVERAGE(Table2785[[#This Row],[5Ci Political parties]:[5Ciii Educational, sporting and cultural organizations]])</f>
        <v>10</v>
      </c>
      <c r="AE126" s="33">
        <v>10</v>
      </c>
      <c r="AF126" s="33">
        <v>10</v>
      </c>
      <c r="AG126" s="33">
        <v>10</v>
      </c>
      <c r="AH126" s="33">
        <f>AVERAGE(Table2785[[#This Row],[5Di Political parties]:[5Diii Educational, sporting and cultural organizations5]])</f>
        <v>10</v>
      </c>
      <c r="AI126" s="33">
        <f>AVERAGE(Y126,Z126,AD126,AH126)</f>
        <v>10</v>
      </c>
      <c r="AJ126" s="33">
        <v>10</v>
      </c>
      <c r="AK126" s="34">
        <v>8</v>
      </c>
      <c r="AL126" s="34">
        <v>7.75</v>
      </c>
      <c r="AM126" s="34">
        <v>10</v>
      </c>
      <c r="AN126" s="34">
        <v>10</v>
      </c>
      <c r="AO126" s="34">
        <f>AVERAGE(Table2785[[#This Row],[6Di Access to foreign television (cable/ satellite)]:[6Dii Access to foreign newspapers]])</f>
        <v>10</v>
      </c>
      <c r="AP126" s="34">
        <v>10</v>
      </c>
      <c r="AQ126" s="33">
        <f>AVERAGE(AJ126:AL126,AO126:AP126)</f>
        <v>9.15</v>
      </c>
      <c r="AR126" s="33">
        <v>10</v>
      </c>
      <c r="AS126" s="33">
        <v>10</v>
      </c>
      <c r="AT126" s="33">
        <v>10</v>
      </c>
      <c r="AU126" s="33">
        <f>IFERROR(AVERAGE(AS126:AT126),"-")</f>
        <v>10</v>
      </c>
      <c r="AV126" s="33">
        <f>AVERAGE(AR126,AU126)</f>
        <v>10</v>
      </c>
      <c r="AW126" s="35">
        <f>AVERAGE(Table2785[[#This Row],[RULE OF LAW]],Table2785[[#This Row],[SECURITY &amp; SAFETY]],Table2785[[#This Row],[PERSONAL FREEDOM (minus S&amp;S and RoL)]],Table2785[[#This Row],[PERSONAL FREEDOM (minus S&amp;S and RoL)]])</f>
        <v>8.8031001666666668</v>
      </c>
      <c r="AX126" s="36">
        <v>7.33</v>
      </c>
      <c r="AY126" s="37">
        <f>AVERAGE(Table2785[[#This Row],[PERSONAL FREEDOM]:[ECONOMIC FREEDOM]])</f>
        <v>8.0665500833333326</v>
      </c>
      <c r="AZ126" s="49">
        <f>RANK(BA126,$BA$2:$BA$154)</f>
        <v>31</v>
      </c>
      <c r="BA126" s="20">
        <f>ROUND(AY126, 2)</f>
        <v>8.07</v>
      </c>
      <c r="BB126" s="35">
        <f>Table2785[[#This Row],[1 Rule of Law]]</f>
        <v>5.9057340000000007</v>
      </c>
      <c r="BC126" s="35">
        <f>Table2785[[#This Row],[2 Security &amp; Safety]]</f>
        <v>9.6466666666666665</v>
      </c>
      <c r="BD126" s="35">
        <f>AVERAGE(AQ126,U126,AI126,AV126,X126)</f>
        <v>9.83</v>
      </c>
    </row>
    <row r="127" spans="1:56" ht="15" customHeight="1" x14ac:dyDescent="0.2">
      <c r="A127" s="32" t="s">
        <v>90</v>
      </c>
      <c r="B127" s="33">
        <v>8.4</v>
      </c>
      <c r="C127" s="33">
        <v>6.1</v>
      </c>
      <c r="D127" s="33">
        <v>5.8</v>
      </c>
      <c r="E127" s="33">
        <v>6.761904761904761</v>
      </c>
      <c r="F127" s="33">
        <v>9.7199999999999989</v>
      </c>
      <c r="G127" s="33">
        <v>10</v>
      </c>
      <c r="H127" s="33">
        <v>10</v>
      </c>
      <c r="I127" s="33">
        <v>7.5</v>
      </c>
      <c r="J127" s="33">
        <v>10</v>
      </c>
      <c r="K127" s="33">
        <v>10</v>
      </c>
      <c r="L127" s="33">
        <f>AVERAGE(Table2785[[#This Row],[2Bi Disappearance]:[2Bv Terrorism Injured ]])</f>
        <v>9.5</v>
      </c>
      <c r="M127" s="33">
        <v>10</v>
      </c>
      <c r="N127" s="33">
        <v>10</v>
      </c>
      <c r="O127" s="34">
        <v>10</v>
      </c>
      <c r="P127" s="34">
        <f>AVERAGE(Table2785[[#This Row],[2Ci Female Genital Mutilation]:[2Ciii Equal Inheritance Rights]])</f>
        <v>10</v>
      </c>
      <c r="Q127" s="33">
        <f>AVERAGE(F127,L127,P127)</f>
        <v>9.74</v>
      </c>
      <c r="R127" s="33">
        <v>10</v>
      </c>
      <c r="S127" s="33">
        <v>10</v>
      </c>
      <c r="T127" s="33">
        <v>10</v>
      </c>
      <c r="U127" s="33">
        <f>AVERAGE(R127:T127)</f>
        <v>10</v>
      </c>
      <c r="V127" s="33">
        <v>10</v>
      </c>
      <c r="W127" s="33">
        <v>10</v>
      </c>
      <c r="X127" s="33">
        <f>AVERAGE(Table2785[[#This Row],[4A Freedom to establish religious organizations]:[4B Autonomy of religious organizations]])</f>
        <v>10</v>
      </c>
      <c r="Y127" s="33">
        <v>10</v>
      </c>
      <c r="Z127" s="33">
        <v>10</v>
      </c>
      <c r="AA127" s="33">
        <v>10</v>
      </c>
      <c r="AB127" s="33">
        <v>10</v>
      </c>
      <c r="AC127" s="33">
        <v>10</v>
      </c>
      <c r="AD127" s="33">
        <f>AVERAGE(Table2785[[#This Row],[5Ci Political parties]:[5Ciii Educational, sporting and cultural organizations]])</f>
        <v>10</v>
      </c>
      <c r="AE127" s="33">
        <v>10</v>
      </c>
      <c r="AF127" s="33">
        <v>10</v>
      </c>
      <c r="AG127" s="33">
        <v>10</v>
      </c>
      <c r="AH127" s="33">
        <f>AVERAGE(Table2785[[#This Row],[5Di Political parties]:[5Diii Educational, sporting and cultural organizations5]])</f>
        <v>10</v>
      </c>
      <c r="AI127" s="33">
        <f>AVERAGE(Y127,Z127,AD127,AH127)</f>
        <v>10</v>
      </c>
      <c r="AJ127" s="33">
        <v>10</v>
      </c>
      <c r="AK127" s="34">
        <v>8</v>
      </c>
      <c r="AL127" s="34">
        <v>7.25</v>
      </c>
      <c r="AM127" s="34">
        <v>10</v>
      </c>
      <c r="AN127" s="34">
        <v>10</v>
      </c>
      <c r="AO127" s="34">
        <f>AVERAGE(Table2785[[#This Row],[6Di Access to foreign television (cable/ satellite)]:[6Dii Access to foreign newspapers]])</f>
        <v>10</v>
      </c>
      <c r="AP127" s="34">
        <v>10</v>
      </c>
      <c r="AQ127" s="33">
        <f>AVERAGE(AJ127:AL127,AO127:AP127)</f>
        <v>9.0500000000000007</v>
      </c>
      <c r="AR127" s="33">
        <v>10</v>
      </c>
      <c r="AS127" s="33">
        <v>10</v>
      </c>
      <c r="AT127" s="33">
        <v>10</v>
      </c>
      <c r="AU127" s="33">
        <f>IFERROR(AVERAGE(AS127:AT127),"-")</f>
        <v>10</v>
      </c>
      <c r="AV127" s="33">
        <f>AVERAGE(AR127,AU127)</f>
        <v>10</v>
      </c>
      <c r="AW127" s="35">
        <f>AVERAGE(Table2785[[#This Row],[RULE OF LAW]],Table2785[[#This Row],[SECURITY &amp; SAFETY]],Table2785[[#This Row],[PERSONAL FREEDOM (minus S&amp;S and RoL)]],Table2785[[#This Row],[PERSONAL FREEDOM (minus S&amp;S and RoL)]])</f>
        <v>9.0304761904761897</v>
      </c>
      <c r="AX127" s="36">
        <v>6.57</v>
      </c>
      <c r="AY127" s="37">
        <f>AVERAGE(Table2785[[#This Row],[PERSONAL FREEDOM]:[ECONOMIC FREEDOM]])</f>
        <v>7.800238095238095</v>
      </c>
      <c r="AZ127" s="49">
        <f>RANK(BA127,$BA$2:$BA$154)</f>
        <v>41</v>
      </c>
      <c r="BA127" s="20">
        <f>ROUND(AY127, 2)</f>
        <v>7.8</v>
      </c>
      <c r="BB127" s="35">
        <f>Table2785[[#This Row],[1 Rule of Law]]</f>
        <v>6.761904761904761</v>
      </c>
      <c r="BC127" s="35">
        <f>Table2785[[#This Row],[2 Security &amp; Safety]]</f>
        <v>9.74</v>
      </c>
      <c r="BD127" s="35">
        <f>AVERAGE(AQ127,U127,AI127,AV127,X127)</f>
        <v>9.8099999999999987</v>
      </c>
    </row>
    <row r="128" spans="1:56" ht="15" customHeight="1" x14ac:dyDescent="0.2">
      <c r="A128" s="32" t="s">
        <v>110</v>
      </c>
      <c r="B128" s="33">
        <v>5.4</v>
      </c>
      <c r="C128" s="33">
        <v>5.3000000000000007</v>
      </c>
      <c r="D128" s="33">
        <v>4.5</v>
      </c>
      <c r="E128" s="33">
        <v>5.0650793650793648</v>
      </c>
      <c r="F128" s="33">
        <v>0</v>
      </c>
      <c r="G128" s="33">
        <v>5</v>
      </c>
      <c r="H128" s="33">
        <v>10</v>
      </c>
      <c r="I128" s="33">
        <v>2.5</v>
      </c>
      <c r="J128" s="33">
        <v>9.9674411168202255</v>
      </c>
      <c r="K128" s="33">
        <v>9.9843717360737081</v>
      </c>
      <c r="L128" s="33">
        <f>AVERAGE(Table2785[[#This Row],[2Bi Disappearance]:[2Bv Terrorism Injured ]])</f>
        <v>7.4903625705787871</v>
      </c>
      <c r="M128" s="33">
        <v>10</v>
      </c>
      <c r="N128" s="33">
        <v>10</v>
      </c>
      <c r="O128" s="34">
        <v>10</v>
      </c>
      <c r="P128" s="34">
        <f>AVERAGE(Table2785[[#This Row],[2Ci Female Genital Mutilation]:[2Ciii Equal Inheritance Rights]])</f>
        <v>10</v>
      </c>
      <c r="Q128" s="33">
        <f>AVERAGE(F128,L128,P128)</f>
        <v>5.8301208568595966</v>
      </c>
      <c r="R128" s="33">
        <v>10</v>
      </c>
      <c r="S128" s="33">
        <v>10</v>
      </c>
      <c r="T128" s="33">
        <v>10</v>
      </c>
      <c r="U128" s="33">
        <f>AVERAGE(R128:T128)</f>
        <v>10</v>
      </c>
      <c r="V128" s="33">
        <v>7.5</v>
      </c>
      <c r="W128" s="33">
        <v>10</v>
      </c>
      <c r="X128" s="33">
        <f>AVERAGE(Table2785[[#This Row],[4A Freedom to establish religious organizations]:[4B Autonomy of religious organizations]])</f>
        <v>8.75</v>
      </c>
      <c r="Y128" s="33">
        <v>10</v>
      </c>
      <c r="Z128" s="33">
        <v>10</v>
      </c>
      <c r="AA128" s="33">
        <v>5</v>
      </c>
      <c r="AB128" s="33">
        <v>2.5</v>
      </c>
      <c r="AC128" s="33">
        <v>7.5</v>
      </c>
      <c r="AD128" s="33">
        <f>AVERAGE(Table2785[[#This Row],[5Ci Political parties]:[5Ciii Educational, sporting and cultural organizations]])</f>
        <v>5</v>
      </c>
      <c r="AE128" s="33">
        <v>10</v>
      </c>
      <c r="AF128" s="33">
        <v>7.5</v>
      </c>
      <c r="AG128" s="33">
        <v>7.5</v>
      </c>
      <c r="AH128" s="33">
        <f>AVERAGE(Table2785[[#This Row],[5Di Political parties]:[5Diii Educational, sporting and cultural organizations5]])</f>
        <v>8.3333333333333339</v>
      </c>
      <c r="AI128" s="33">
        <f>AVERAGE(Y128,Z128,AD128,AH128)</f>
        <v>8.3333333333333339</v>
      </c>
      <c r="AJ128" s="33">
        <v>10</v>
      </c>
      <c r="AK128" s="34">
        <v>6.666666666666667</v>
      </c>
      <c r="AL128" s="34">
        <v>6.25</v>
      </c>
      <c r="AM128" s="34">
        <v>10</v>
      </c>
      <c r="AN128" s="34">
        <v>10</v>
      </c>
      <c r="AO128" s="34">
        <f>AVERAGE(Table2785[[#This Row],[6Di Access to foreign television (cable/ satellite)]:[6Dii Access to foreign newspapers]])</f>
        <v>10</v>
      </c>
      <c r="AP128" s="34">
        <v>7.5</v>
      </c>
      <c r="AQ128" s="33">
        <f>AVERAGE(AJ128:AL128,AO128:AP128)</f>
        <v>8.0833333333333339</v>
      </c>
      <c r="AR128" s="33">
        <v>10</v>
      </c>
      <c r="AS128" s="33">
        <v>10</v>
      </c>
      <c r="AT128" s="33">
        <v>10</v>
      </c>
      <c r="AU128" s="33">
        <f>IFERROR(AVERAGE(AS128:AT128),"-")</f>
        <v>10</v>
      </c>
      <c r="AV128" s="33">
        <f>AVERAGE(AR128,AU128)</f>
        <v>10</v>
      </c>
      <c r="AW128" s="35">
        <f>AVERAGE(Table2785[[#This Row],[RULE OF LAW]],Table2785[[#This Row],[SECURITY &amp; SAFETY]],Table2785[[#This Row],[PERSONAL FREEDOM (minus S&amp;S and RoL)]],Table2785[[#This Row],[PERSONAL FREEDOM (minus S&amp;S and RoL)]])</f>
        <v>7.2404667221514076</v>
      </c>
      <c r="AX128" s="36">
        <v>6.77</v>
      </c>
      <c r="AY128" s="37">
        <f>AVERAGE(Table2785[[#This Row],[PERSONAL FREEDOM]:[ECONOMIC FREEDOM]])</f>
        <v>7.0052333610757032</v>
      </c>
      <c r="AZ128" s="49">
        <f>RANK(BA128,$BA$2:$BA$154)</f>
        <v>65</v>
      </c>
      <c r="BA128" s="20">
        <f>ROUND(AY128, 2)</f>
        <v>7.01</v>
      </c>
      <c r="BB128" s="35">
        <f>Table2785[[#This Row],[1 Rule of Law]]</f>
        <v>5.0650793650793648</v>
      </c>
      <c r="BC128" s="35">
        <f>Table2785[[#This Row],[2 Security &amp; Safety]]</f>
        <v>5.8301208568595966</v>
      </c>
      <c r="BD128" s="35">
        <f>AVERAGE(AQ128,U128,AI128,AV128,X128)</f>
        <v>9.033333333333335</v>
      </c>
    </row>
    <row r="129" spans="1:56" ht="15" customHeight="1" x14ac:dyDescent="0.2">
      <c r="A129" s="32" t="s">
        <v>84</v>
      </c>
      <c r="B129" s="33">
        <v>8.2999999999999989</v>
      </c>
      <c r="C129" s="33">
        <v>6.2</v>
      </c>
      <c r="D129" s="33">
        <v>6.2</v>
      </c>
      <c r="E129" s="33">
        <v>6.8825396825396821</v>
      </c>
      <c r="F129" s="33">
        <v>9.68</v>
      </c>
      <c r="G129" s="33">
        <v>0</v>
      </c>
      <c r="H129" s="33">
        <v>10</v>
      </c>
      <c r="I129" s="33">
        <v>10</v>
      </c>
      <c r="J129" s="33">
        <v>10</v>
      </c>
      <c r="K129" s="33">
        <v>10</v>
      </c>
      <c r="L129" s="33">
        <f>AVERAGE(Table2785[[#This Row],[2Bi Disappearance]:[2Bv Terrorism Injured ]])</f>
        <v>8</v>
      </c>
      <c r="M129" s="33">
        <v>9.5</v>
      </c>
      <c r="N129" s="33">
        <v>10</v>
      </c>
      <c r="O129" s="34">
        <v>10</v>
      </c>
      <c r="P129" s="34">
        <f>AVERAGE(Table2785[[#This Row],[2Ci Female Genital Mutilation]:[2Ciii Equal Inheritance Rights]])</f>
        <v>9.8333333333333339</v>
      </c>
      <c r="Q129" s="33">
        <f>AVERAGE(F129,L129,P129)</f>
        <v>9.1711111111111112</v>
      </c>
      <c r="R129" s="33">
        <v>10</v>
      </c>
      <c r="S129" s="33">
        <v>10</v>
      </c>
      <c r="T129" s="33">
        <v>10</v>
      </c>
      <c r="U129" s="33">
        <f>AVERAGE(R129:T129)</f>
        <v>10</v>
      </c>
      <c r="V129" s="33">
        <v>7.5</v>
      </c>
      <c r="W129" s="33">
        <v>7.5</v>
      </c>
      <c r="X129" s="33">
        <f>AVERAGE(Table2785[[#This Row],[4A Freedom to establish religious organizations]:[4B Autonomy of religious organizations]])</f>
        <v>7.5</v>
      </c>
      <c r="Y129" s="33">
        <v>10</v>
      </c>
      <c r="Z129" s="33">
        <v>10</v>
      </c>
      <c r="AA129" s="33">
        <v>7.5</v>
      </c>
      <c r="AB129" s="33">
        <v>7.5</v>
      </c>
      <c r="AC129" s="33">
        <v>10</v>
      </c>
      <c r="AD129" s="33">
        <f>AVERAGE(Table2785[[#This Row],[5Ci Political parties]:[5Ciii Educational, sporting and cultural organizations]])</f>
        <v>8.3333333333333339</v>
      </c>
      <c r="AE129" s="33">
        <v>10</v>
      </c>
      <c r="AF129" s="33">
        <v>10</v>
      </c>
      <c r="AG129" s="33">
        <v>7.5</v>
      </c>
      <c r="AH129" s="33">
        <f>AVERAGE(Table2785[[#This Row],[5Di Political parties]:[5Diii Educational, sporting and cultural organizations5]])</f>
        <v>9.1666666666666661</v>
      </c>
      <c r="AI129" s="33">
        <f>AVERAGE(Y129,Z129,AD129,AH129)</f>
        <v>9.375</v>
      </c>
      <c r="AJ129" s="33">
        <v>10</v>
      </c>
      <c r="AK129" s="34">
        <v>8.3333333333333339</v>
      </c>
      <c r="AL129" s="34">
        <v>6.5</v>
      </c>
      <c r="AM129" s="34">
        <v>7.5</v>
      </c>
      <c r="AN129" s="34">
        <v>10</v>
      </c>
      <c r="AO129" s="34">
        <f>AVERAGE(Table2785[[#This Row],[6Di Access to foreign television (cable/ satellite)]:[6Dii Access to foreign newspapers]])</f>
        <v>8.75</v>
      </c>
      <c r="AP129" s="34">
        <v>10</v>
      </c>
      <c r="AQ129" s="33">
        <f>AVERAGE(AJ129:AL129,AO129:AP129)</f>
        <v>8.7166666666666668</v>
      </c>
      <c r="AR129" s="33">
        <v>10</v>
      </c>
      <c r="AS129" s="33">
        <v>10</v>
      </c>
      <c r="AT129" s="33">
        <v>10</v>
      </c>
      <c r="AU129" s="33">
        <f>IFERROR(AVERAGE(AS129:AT129),"-")</f>
        <v>10</v>
      </c>
      <c r="AV129" s="33">
        <f>AVERAGE(AR129,AU129)</f>
        <v>10</v>
      </c>
      <c r="AW129" s="35">
        <f>AVERAGE(Table2785[[#This Row],[RULE OF LAW]],Table2785[[#This Row],[SECURITY &amp; SAFETY]],Table2785[[#This Row],[PERSONAL FREEDOM (minus S&amp;S and RoL)]],Table2785[[#This Row],[PERSONAL FREEDOM (minus S&amp;S and RoL)]])</f>
        <v>8.5725793650793651</v>
      </c>
      <c r="AX129" s="36">
        <v>7.3</v>
      </c>
      <c r="AY129" s="37">
        <f>AVERAGE(Table2785[[#This Row],[PERSONAL FREEDOM]:[ECONOMIC FREEDOM]])</f>
        <v>7.936289682539682</v>
      </c>
      <c r="AZ129" s="49">
        <f>RANK(BA129,$BA$2:$BA$154)</f>
        <v>37</v>
      </c>
      <c r="BA129" s="20">
        <f>ROUND(AY129, 2)</f>
        <v>7.94</v>
      </c>
      <c r="BB129" s="35">
        <f>Table2785[[#This Row],[1 Rule of Law]]</f>
        <v>6.8825396825396821</v>
      </c>
      <c r="BC129" s="35">
        <f>Table2785[[#This Row],[2 Security &amp; Safety]]</f>
        <v>9.1711111111111112</v>
      </c>
      <c r="BD129" s="35">
        <f>AVERAGE(AQ129,U129,AI129,AV129,X129)</f>
        <v>9.1183333333333341</v>
      </c>
    </row>
    <row r="130" spans="1:56" ht="15" customHeight="1" x14ac:dyDescent="0.2">
      <c r="A130" s="32" t="s">
        <v>174</v>
      </c>
      <c r="B130" s="33">
        <v>4.0999999999999996</v>
      </c>
      <c r="C130" s="33">
        <v>4.0999999999999996</v>
      </c>
      <c r="D130" s="33">
        <v>4.9000000000000004</v>
      </c>
      <c r="E130" s="33">
        <v>4.3412698412698418</v>
      </c>
      <c r="F130" s="33">
        <v>8.64</v>
      </c>
      <c r="G130" s="33">
        <v>0</v>
      </c>
      <c r="H130" s="33">
        <v>10</v>
      </c>
      <c r="I130" s="33">
        <v>5</v>
      </c>
      <c r="J130" s="33">
        <v>10</v>
      </c>
      <c r="K130" s="33">
        <v>9.990161353797717</v>
      </c>
      <c r="L130" s="33">
        <f>AVERAGE(Table2785[[#This Row],[2Bi Disappearance]:[2Bv Terrorism Injured ]])</f>
        <v>6.998032270759543</v>
      </c>
      <c r="M130" s="33">
        <v>10</v>
      </c>
      <c r="N130" s="33">
        <v>10</v>
      </c>
      <c r="O130" s="34">
        <v>5</v>
      </c>
      <c r="P130" s="34">
        <f>AVERAGE(Table2785[[#This Row],[2Ci Female Genital Mutilation]:[2Ciii Equal Inheritance Rights]])</f>
        <v>8.3333333333333339</v>
      </c>
      <c r="Q130" s="33">
        <f>AVERAGE(F130,L130,P130)</f>
        <v>7.9904552013642922</v>
      </c>
      <c r="R130" s="33">
        <v>5</v>
      </c>
      <c r="S130" s="33">
        <v>5</v>
      </c>
      <c r="T130" s="33">
        <v>5</v>
      </c>
      <c r="U130" s="33">
        <f>AVERAGE(R130:T130)</f>
        <v>5</v>
      </c>
      <c r="V130" s="33">
        <v>7.5</v>
      </c>
      <c r="W130" s="33">
        <v>5</v>
      </c>
      <c r="X130" s="33">
        <f>AVERAGE(Table2785[[#This Row],[4A Freedom to establish religious organizations]:[4B Autonomy of religious organizations]])</f>
        <v>6.25</v>
      </c>
      <c r="Y130" s="33">
        <v>7.5</v>
      </c>
      <c r="Z130" s="33">
        <v>7.5</v>
      </c>
      <c r="AA130" s="33">
        <v>10</v>
      </c>
      <c r="AB130" s="33">
        <v>5</v>
      </c>
      <c r="AC130" s="33">
        <v>5</v>
      </c>
      <c r="AD130" s="33">
        <f>AVERAGE(Table2785[[#This Row],[5Ci Political parties]:[5Ciii Educational, sporting and cultural organizations]])</f>
        <v>6.666666666666667</v>
      </c>
      <c r="AE130" s="33">
        <v>7.5</v>
      </c>
      <c r="AF130" s="33">
        <v>7.5</v>
      </c>
      <c r="AG130" s="33">
        <v>7.5</v>
      </c>
      <c r="AH130" s="33">
        <f>AVERAGE(Table2785[[#This Row],[5Di Political parties]:[5Diii Educational, sporting and cultural organizations5]])</f>
        <v>7.5</v>
      </c>
      <c r="AI130" s="33">
        <f>AVERAGE(Y130,Z130,AD130,AH130)</f>
        <v>7.291666666666667</v>
      </c>
      <c r="AJ130" s="33">
        <v>10</v>
      </c>
      <c r="AK130" s="34">
        <v>2.3333333333333335</v>
      </c>
      <c r="AL130" s="34">
        <v>2</v>
      </c>
      <c r="AM130" s="34">
        <v>10</v>
      </c>
      <c r="AN130" s="34">
        <v>7.5</v>
      </c>
      <c r="AO130" s="34">
        <f>AVERAGE(Table2785[[#This Row],[6Di Access to foreign television (cable/ satellite)]:[6Dii Access to foreign newspapers]])</f>
        <v>8.75</v>
      </c>
      <c r="AP130" s="34">
        <v>7.5</v>
      </c>
      <c r="AQ130" s="33">
        <f>AVERAGE(AJ130:AL130,AO130:AP130)</f>
        <v>6.1166666666666671</v>
      </c>
      <c r="AR130" s="33">
        <v>2.5</v>
      </c>
      <c r="AS130" s="33">
        <v>0</v>
      </c>
      <c r="AT130" s="33">
        <v>0</v>
      </c>
      <c r="AU130" s="33">
        <f>IFERROR(AVERAGE(AS130:AT130),"-")</f>
        <v>0</v>
      </c>
      <c r="AV130" s="33">
        <f>AVERAGE(AR130,AU130)</f>
        <v>1.25</v>
      </c>
      <c r="AW130" s="35">
        <f>AVERAGE(Table2785[[#This Row],[RULE OF LAW]],Table2785[[#This Row],[SECURITY &amp; SAFETY]],Table2785[[#This Row],[PERSONAL FREEDOM (minus S&amp;S and RoL)]],Table2785[[#This Row],[PERSONAL FREEDOM (minus S&amp;S and RoL)]])</f>
        <v>5.6737645939918657</v>
      </c>
      <c r="AX130" s="36">
        <v>6.64</v>
      </c>
      <c r="AY130" s="37">
        <f>AVERAGE(Table2785[[#This Row],[PERSONAL FREEDOM]:[ECONOMIC FREEDOM]])</f>
        <v>6.1568822969959331</v>
      </c>
      <c r="AZ130" s="49">
        <f>RANK(BA130,$BA$2:$BA$154)</f>
        <v>121</v>
      </c>
      <c r="BA130" s="20">
        <f>ROUND(AY130, 2)</f>
        <v>6.16</v>
      </c>
      <c r="BB130" s="35">
        <f>Table2785[[#This Row],[1 Rule of Law]]</f>
        <v>4.3412698412698418</v>
      </c>
      <c r="BC130" s="35">
        <f>Table2785[[#This Row],[2 Security &amp; Safety]]</f>
        <v>7.9904552013642922</v>
      </c>
      <c r="BD130" s="35">
        <f>AVERAGE(AQ130,U130,AI130,AV130,X130)</f>
        <v>5.1816666666666666</v>
      </c>
    </row>
    <row r="131" spans="1:56" ht="15" customHeight="1" x14ac:dyDescent="0.2">
      <c r="A131" s="32" t="s">
        <v>100</v>
      </c>
      <c r="B131" s="33" t="s">
        <v>49</v>
      </c>
      <c r="C131" s="33" t="s">
        <v>49</v>
      </c>
      <c r="D131" s="33" t="s">
        <v>49</v>
      </c>
      <c r="E131" s="33">
        <v>5.0724919999999996</v>
      </c>
      <c r="F131" s="33">
        <v>7.5599999999999987</v>
      </c>
      <c r="G131" s="33">
        <v>10</v>
      </c>
      <c r="H131" s="33">
        <v>10</v>
      </c>
      <c r="I131" s="33" t="s">
        <v>49</v>
      </c>
      <c r="J131" s="33">
        <v>10</v>
      </c>
      <c r="K131" s="33">
        <v>10</v>
      </c>
      <c r="L131" s="33">
        <f>AVERAGE(Table2785[[#This Row],[2Bi Disappearance]:[2Bv Terrorism Injured ]])</f>
        <v>10</v>
      </c>
      <c r="M131" s="33">
        <v>10</v>
      </c>
      <c r="N131" s="33">
        <v>10</v>
      </c>
      <c r="O131" s="34">
        <v>5</v>
      </c>
      <c r="P131" s="34">
        <f>AVERAGE(Table2785[[#This Row],[2Ci Female Genital Mutilation]:[2Ciii Equal Inheritance Rights]])</f>
        <v>8.3333333333333339</v>
      </c>
      <c r="Q131" s="33">
        <f>AVERAGE(F131,L131,P131)</f>
        <v>8.6311111111111103</v>
      </c>
      <c r="R131" s="33">
        <v>10</v>
      </c>
      <c r="S131" s="33">
        <v>10</v>
      </c>
      <c r="T131" s="33" t="s">
        <v>49</v>
      </c>
      <c r="U131" s="33">
        <f>AVERAGE(R131:T131)</f>
        <v>10</v>
      </c>
      <c r="V131" s="33" t="s">
        <v>49</v>
      </c>
      <c r="W131" s="33" t="s">
        <v>49</v>
      </c>
      <c r="X131" s="33" t="s">
        <v>49</v>
      </c>
      <c r="Y131" s="33" t="s">
        <v>49</v>
      </c>
      <c r="Z131" s="33" t="s">
        <v>49</v>
      </c>
      <c r="AA131" s="33" t="s">
        <v>49</v>
      </c>
      <c r="AB131" s="33" t="s">
        <v>49</v>
      </c>
      <c r="AC131" s="33" t="s">
        <v>49</v>
      </c>
      <c r="AD131" s="33" t="s">
        <v>49</v>
      </c>
      <c r="AE131" s="33" t="s">
        <v>49</v>
      </c>
      <c r="AF131" s="33" t="s">
        <v>49</v>
      </c>
      <c r="AG131" s="33" t="s">
        <v>49</v>
      </c>
      <c r="AH131" s="33" t="s">
        <v>49</v>
      </c>
      <c r="AI131" s="33" t="s">
        <v>49</v>
      </c>
      <c r="AJ131" s="33">
        <v>10</v>
      </c>
      <c r="AK131" s="34">
        <v>8</v>
      </c>
      <c r="AL131" s="34">
        <v>7</v>
      </c>
      <c r="AM131" s="34" t="s">
        <v>49</v>
      </c>
      <c r="AN131" s="34" t="s">
        <v>49</v>
      </c>
      <c r="AO131" s="34" t="s">
        <v>49</v>
      </c>
      <c r="AP131" s="34" t="s">
        <v>49</v>
      </c>
      <c r="AQ131" s="33">
        <f>AVERAGE(AJ131:AL131,AO131:AP131)</f>
        <v>8.3333333333333339</v>
      </c>
      <c r="AR131" s="33">
        <v>10</v>
      </c>
      <c r="AS131" s="33">
        <v>10</v>
      </c>
      <c r="AT131" s="33">
        <v>10</v>
      </c>
      <c r="AU131" s="33">
        <f>IFERROR(AVERAGE(AS131:AT131),"-")</f>
        <v>10</v>
      </c>
      <c r="AV131" s="33">
        <f>AVERAGE(AR131,AU131)</f>
        <v>10</v>
      </c>
      <c r="AW131" s="35">
        <f>AVERAGE(Table2785[[#This Row],[RULE OF LAW]],Table2785[[#This Row],[SECURITY &amp; SAFETY]],Table2785[[#This Row],[PERSONAL FREEDOM (minus S&amp;S and RoL)]],Table2785[[#This Row],[PERSONAL FREEDOM (minus S&amp;S and RoL)]])</f>
        <v>8.148123</v>
      </c>
      <c r="AX131" s="36">
        <v>6.82</v>
      </c>
      <c r="AY131" s="37">
        <f>AVERAGE(Table2785[[#This Row],[PERSONAL FREEDOM]:[ECONOMIC FREEDOM]])</f>
        <v>7.4840615000000001</v>
      </c>
      <c r="AZ131" s="49">
        <f>RANK(BA131,$BA$2:$BA$154)</f>
        <v>53</v>
      </c>
      <c r="BA131" s="20">
        <f>ROUND(AY131, 2)</f>
        <v>7.48</v>
      </c>
      <c r="BB131" s="35">
        <f>Table2785[[#This Row],[1 Rule of Law]]</f>
        <v>5.0724919999999996</v>
      </c>
      <c r="BC131" s="35">
        <f>Table2785[[#This Row],[2 Security &amp; Safety]]</f>
        <v>8.6311111111111103</v>
      </c>
      <c r="BD131" s="35">
        <f>AVERAGE(AQ131,U131,AI131,AV131,X131)</f>
        <v>9.4444444444444446</v>
      </c>
    </row>
    <row r="132" spans="1:56" ht="15" customHeight="1" x14ac:dyDescent="0.2">
      <c r="A132" s="32" t="s">
        <v>187</v>
      </c>
      <c r="B132" s="33" t="s">
        <v>49</v>
      </c>
      <c r="C132" s="33" t="s">
        <v>49</v>
      </c>
      <c r="D132" s="33" t="s">
        <v>49</v>
      </c>
      <c r="E132" s="33">
        <v>4.5368360000000001</v>
      </c>
      <c r="F132" s="33">
        <v>0</v>
      </c>
      <c r="G132" s="33">
        <v>5</v>
      </c>
      <c r="H132" s="33">
        <v>10</v>
      </c>
      <c r="I132" s="33">
        <v>7.5</v>
      </c>
      <c r="J132" s="33">
        <v>10</v>
      </c>
      <c r="K132" s="33">
        <v>10</v>
      </c>
      <c r="L132" s="33">
        <f>AVERAGE(Table2785[[#This Row],[2Bi Disappearance]:[2Bv Terrorism Injured ]])</f>
        <v>8.5</v>
      </c>
      <c r="M132" s="33">
        <v>10</v>
      </c>
      <c r="N132" s="33">
        <v>10</v>
      </c>
      <c r="O132" s="34">
        <v>2.5</v>
      </c>
      <c r="P132" s="34">
        <f>AVERAGE(Table2785[[#This Row],[2Ci Female Genital Mutilation]:[2Ciii Equal Inheritance Rights]])</f>
        <v>7.5</v>
      </c>
      <c r="Q132" s="33">
        <f>AVERAGE(F132,L132,P132)</f>
        <v>5.333333333333333</v>
      </c>
      <c r="R132" s="33">
        <v>5</v>
      </c>
      <c r="S132" s="33">
        <v>5</v>
      </c>
      <c r="T132" s="33">
        <v>0</v>
      </c>
      <c r="U132" s="33">
        <f>AVERAGE(R132:T132)</f>
        <v>3.3333333333333335</v>
      </c>
      <c r="V132" s="33" t="s">
        <v>49</v>
      </c>
      <c r="W132" s="33" t="s">
        <v>49</v>
      </c>
      <c r="X132" s="33" t="s">
        <v>49</v>
      </c>
      <c r="Y132" s="33" t="s">
        <v>49</v>
      </c>
      <c r="Z132" s="33" t="s">
        <v>49</v>
      </c>
      <c r="AA132" s="33" t="s">
        <v>49</v>
      </c>
      <c r="AB132" s="33" t="s">
        <v>49</v>
      </c>
      <c r="AC132" s="33" t="s">
        <v>49</v>
      </c>
      <c r="AD132" s="33" t="s">
        <v>49</v>
      </c>
      <c r="AE132" s="33" t="s">
        <v>49</v>
      </c>
      <c r="AF132" s="33" t="s">
        <v>49</v>
      </c>
      <c r="AG132" s="33" t="s">
        <v>49</v>
      </c>
      <c r="AH132" s="33" t="s">
        <v>49</v>
      </c>
      <c r="AI132" s="33" t="s">
        <v>49</v>
      </c>
      <c r="AJ132" s="33">
        <v>10</v>
      </c>
      <c r="AK132" s="34">
        <v>2</v>
      </c>
      <c r="AL132" s="34">
        <v>3</v>
      </c>
      <c r="AM132" s="34" t="s">
        <v>49</v>
      </c>
      <c r="AN132" s="34" t="s">
        <v>49</v>
      </c>
      <c r="AO132" s="34" t="s">
        <v>49</v>
      </c>
      <c r="AP132" s="34" t="s">
        <v>49</v>
      </c>
      <c r="AQ132" s="33">
        <f>AVERAGE(AJ132:AL132,AO132:AP132)</f>
        <v>5</v>
      </c>
      <c r="AR132" s="33">
        <v>0</v>
      </c>
      <c r="AS132" s="33">
        <v>0</v>
      </c>
      <c r="AT132" s="33">
        <v>10</v>
      </c>
      <c r="AU132" s="33">
        <f>IFERROR(AVERAGE(AS132:AT132),"-")</f>
        <v>5</v>
      </c>
      <c r="AV132" s="33">
        <f>AVERAGE(AR132,AU132)</f>
        <v>2.5</v>
      </c>
      <c r="AW132" s="35">
        <f>AVERAGE(Table2785[[#This Row],[RULE OF LAW]],Table2785[[#This Row],[SECURITY &amp; SAFETY]],Table2785[[#This Row],[PERSONAL FREEDOM (minus S&amp;S and RoL)]],Table2785[[#This Row],[PERSONAL FREEDOM (minus S&amp;S and RoL)]])</f>
        <v>4.2730978888888886</v>
      </c>
      <c r="AX132" s="36">
        <v>6.72</v>
      </c>
      <c r="AY132" s="37">
        <f>AVERAGE(Table2785[[#This Row],[PERSONAL FREEDOM]:[ECONOMIC FREEDOM]])</f>
        <v>5.4965489444444442</v>
      </c>
      <c r="AZ132" s="49">
        <f>RANK(BA132,$BA$2:$BA$154)</f>
        <v>137</v>
      </c>
      <c r="BA132" s="20">
        <f>ROUND(AY132, 2)</f>
        <v>5.5</v>
      </c>
      <c r="BB132" s="35">
        <f>Table2785[[#This Row],[1 Rule of Law]]</f>
        <v>4.5368360000000001</v>
      </c>
      <c r="BC132" s="35">
        <f>Table2785[[#This Row],[2 Security &amp; Safety]]</f>
        <v>5.333333333333333</v>
      </c>
      <c r="BD132" s="35">
        <f>AVERAGE(AQ132,U132,AI132,AV132,X132)</f>
        <v>3.6111111111111112</v>
      </c>
    </row>
    <row r="133" spans="1:56" ht="15" customHeight="1" x14ac:dyDescent="0.2">
      <c r="A133" s="32" t="s">
        <v>65</v>
      </c>
      <c r="B133" s="33">
        <v>9.6</v>
      </c>
      <c r="C133" s="33">
        <v>7.8000000000000007</v>
      </c>
      <c r="D133" s="33">
        <v>7.8000000000000007</v>
      </c>
      <c r="E133" s="33">
        <v>8.4206349206349209</v>
      </c>
      <c r="F133" s="33">
        <v>9.7199999999999989</v>
      </c>
      <c r="G133" s="33">
        <v>10</v>
      </c>
      <c r="H133" s="33">
        <v>10</v>
      </c>
      <c r="I133" s="33">
        <v>10</v>
      </c>
      <c r="J133" s="33">
        <v>10</v>
      </c>
      <c r="K133" s="33">
        <v>10</v>
      </c>
      <c r="L133" s="33">
        <f>AVERAGE(Table2785[[#This Row],[2Bi Disappearance]:[2Bv Terrorism Injured ]])</f>
        <v>10</v>
      </c>
      <c r="M133" s="33">
        <v>9.5</v>
      </c>
      <c r="N133" s="33">
        <v>10</v>
      </c>
      <c r="O133" s="34">
        <v>10</v>
      </c>
      <c r="P133" s="34">
        <f>AVERAGE(Table2785[[#This Row],[2Ci Female Genital Mutilation]:[2Ciii Equal Inheritance Rights]])</f>
        <v>9.8333333333333339</v>
      </c>
      <c r="Q133" s="33">
        <f>AVERAGE(F133,L133,P133)</f>
        <v>9.8511111111111109</v>
      </c>
      <c r="R133" s="33">
        <v>10</v>
      </c>
      <c r="S133" s="33">
        <v>10</v>
      </c>
      <c r="T133" s="33">
        <v>10</v>
      </c>
      <c r="U133" s="33">
        <f>AVERAGE(R133:T133)</f>
        <v>10</v>
      </c>
      <c r="V133" s="33">
        <v>10</v>
      </c>
      <c r="W133" s="33">
        <v>10</v>
      </c>
      <c r="X133" s="33">
        <f>AVERAGE(Table2785[[#This Row],[4A Freedom to establish religious organizations]:[4B Autonomy of religious organizations]])</f>
        <v>10</v>
      </c>
      <c r="Y133" s="33">
        <v>10</v>
      </c>
      <c r="Z133" s="33">
        <v>10</v>
      </c>
      <c r="AA133" s="33">
        <v>10</v>
      </c>
      <c r="AB133" s="33">
        <v>10</v>
      </c>
      <c r="AC133" s="33">
        <v>10</v>
      </c>
      <c r="AD133" s="33">
        <f>AVERAGE(Table2785[[#This Row],[5Ci Political parties]:[5Ciii Educational, sporting and cultural organizations]])</f>
        <v>10</v>
      </c>
      <c r="AE133" s="33">
        <v>10</v>
      </c>
      <c r="AF133" s="33">
        <v>10</v>
      </c>
      <c r="AG133" s="33">
        <v>10</v>
      </c>
      <c r="AH133" s="33">
        <f>AVERAGE(Table2785[[#This Row],[5Di Political parties]:[5Diii Educational, sporting and cultural organizations5]])</f>
        <v>10</v>
      </c>
      <c r="AI133" s="33">
        <f>AVERAGE(Y133,Z133,AD133,AH133)</f>
        <v>10</v>
      </c>
      <c r="AJ133" s="33">
        <v>10</v>
      </c>
      <c r="AK133" s="34">
        <v>9.3333333333333339</v>
      </c>
      <c r="AL133" s="34">
        <v>9</v>
      </c>
      <c r="AM133" s="34">
        <v>10</v>
      </c>
      <c r="AN133" s="34">
        <v>10</v>
      </c>
      <c r="AO133" s="34">
        <f>AVERAGE(Table2785[[#This Row],[6Di Access to foreign television (cable/ satellite)]:[6Dii Access to foreign newspapers]])</f>
        <v>10</v>
      </c>
      <c r="AP133" s="34">
        <v>10</v>
      </c>
      <c r="AQ133" s="33">
        <f>AVERAGE(AJ133:AL133,AO133:AP133)</f>
        <v>9.6666666666666679</v>
      </c>
      <c r="AR133" s="33">
        <v>10</v>
      </c>
      <c r="AS133" s="33">
        <v>10</v>
      </c>
      <c r="AT133" s="33">
        <v>10</v>
      </c>
      <c r="AU133" s="33">
        <f>IFERROR(AVERAGE(AS133:AT133),"-")</f>
        <v>10</v>
      </c>
      <c r="AV133" s="33">
        <f>AVERAGE(AR133,AU133)</f>
        <v>10</v>
      </c>
      <c r="AW133" s="35">
        <f>AVERAGE(Table2785[[#This Row],[RULE OF LAW]],Table2785[[#This Row],[SECURITY &amp; SAFETY]],Table2785[[#This Row],[PERSONAL FREEDOM (minus S&amp;S and RoL)]],Table2785[[#This Row],[PERSONAL FREEDOM (minus S&amp;S and RoL)]])</f>
        <v>9.5346031746031752</v>
      </c>
      <c r="AX133" s="36">
        <v>7.41</v>
      </c>
      <c r="AY133" s="37">
        <f>AVERAGE(Table2785[[#This Row],[PERSONAL FREEDOM]:[ECONOMIC FREEDOM]])</f>
        <v>8.4723015873015868</v>
      </c>
      <c r="AZ133" s="49">
        <f>RANK(BA133,$BA$2:$BA$154)</f>
        <v>11</v>
      </c>
      <c r="BA133" s="20">
        <f>ROUND(AY133, 2)</f>
        <v>8.4700000000000006</v>
      </c>
      <c r="BB133" s="35">
        <f>Table2785[[#This Row],[1 Rule of Law]]</f>
        <v>8.4206349206349209</v>
      </c>
      <c r="BC133" s="35">
        <f>Table2785[[#This Row],[2 Security &amp; Safety]]</f>
        <v>9.8511111111111109</v>
      </c>
      <c r="BD133" s="35">
        <f>AVERAGE(AQ133,U133,AI133,AV133,X133)</f>
        <v>9.9333333333333336</v>
      </c>
    </row>
    <row r="134" spans="1:56" ht="15" customHeight="1" x14ac:dyDescent="0.2">
      <c r="A134" s="32" t="s">
        <v>51</v>
      </c>
      <c r="B134" s="33" t="s">
        <v>49</v>
      </c>
      <c r="C134" s="33" t="s">
        <v>49</v>
      </c>
      <c r="D134" s="33" t="s">
        <v>49</v>
      </c>
      <c r="E134" s="33">
        <v>7.9144449999999997</v>
      </c>
      <c r="F134" s="33">
        <v>9.76</v>
      </c>
      <c r="G134" s="33">
        <v>10</v>
      </c>
      <c r="H134" s="33">
        <v>10</v>
      </c>
      <c r="I134" s="33">
        <v>10</v>
      </c>
      <c r="J134" s="33">
        <v>10</v>
      </c>
      <c r="K134" s="33">
        <v>10</v>
      </c>
      <c r="L134" s="33">
        <f>AVERAGE(Table2785[[#This Row],[2Bi Disappearance]:[2Bv Terrorism Injured ]])</f>
        <v>10</v>
      </c>
      <c r="M134" s="33">
        <v>9.5</v>
      </c>
      <c r="N134" s="33">
        <v>10</v>
      </c>
      <c r="O134" s="34">
        <v>10</v>
      </c>
      <c r="P134" s="34">
        <f>AVERAGE(Table2785[[#This Row],[2Ci Female Genital Mutilation]:[2Ciii Equal Inheritance Rights]])</f>
        <v>9.8333333333333339</v>
      </c>
      <c r="Q134" s="33">
        <f>AVERAGE(F134,L134,P134)</f>
        <v>9.8644444444444446</v>
      </c>
      <c r="R134" s="33">
        <v>10</v>
      </c>
      <c r="S134" s="33">
        <v>10</v>
      </c>
      <c r="T134" s="33">
        <v>10</v>
      </c>
      <c r="U134" s="33">
        <f>AVERAGE(R134:T134)</f>
        <v>10</v>
      </c>
      <c r="V134" s="33">
        <v>10</v>
      </c>
      <c r="W134" s="33">
        <v>10</v>
      </c>
      <c r="X134" s="33">
        <f>AVERAGE(Table2785[[#This Row],[4A Freedom to establish religious organizations]:[4B Autonomy of religious organizations]])</f>
        <v>10</v>
      </c>
      <c r="Y134" s="33">
        <v>10</v>
      </c>
      <c r="Z134" s="33">
        <v>10</v>
      </c>
      <c r="AA134" s="33">
        <v>10</v>
      </c>
      <c r="AB134" s="33">
        <v>10</v>
      </c>
      <c r="AC134" s="33">
        <v>10</v>
      </c>
      <c r="AD134" s="33">
        <f>AVERAGE(Table2785[[#This Row],[5Ci Political parties]:[5Ciii Educational, sporting and cultural organizations]])</f>
        <v>10</v>
      </c>
      <c r="AE134" s="33">
        <v>10</v>
      </c>
      <c r="AF134" s="33">
        <v>10</v>
      </c>
      <c r="AG134" s="33">
        <v>10</v>
      </c>
      <c r="AH134" s="33">
        <f>AVERAGE(Table2785[[#This Row],[5Di Political parties]:[5Diii Educational, sporting and cultural organizations5]])</f>
        <v>10</v>
      </c>
      <c r="AI134" s="33">
        <f>AVERAGE(Y134,Z134,AD134,AH134)</f>
        <v>10</v>
      </c>
      <c r="AJ134" s="33">
        <v>10</v>
      </c>
      <c r="AK134" s="34">
        <v>8.6666666666666661</v>
      </c>
      <c r="AL134" s="34">
        <v>9.25</v>
      </c>
      <c r="AM134" s="34">
        <v>10</v>
      </c>
      <c r="AN134" s="34">
        <v>10</v>
      </c>
      <c r="AO134" s="34">
        <f>AVERAGE(Table2785[[#This Row],[6Di Access to foreign television (cable/ satellite)]:[6Dii Access to foreign newspapers]])</f>
        <v>10</v>
      </c>
      <c r="AP134" s="34">
        <v>10</v>
      </c>
      <c r="AQ134" s="33">
        <f>AVERAGE(AJ134:AL134,AO134:AP134)</f>
        <v>9.5833333333333321</v>
      </c>
      <c r="AR134" s="33">
        <v>10</v>
      </c>
      <c r="AS134" s="33">
        <v>10</v>
      </c>
      <c r="AT134" s="33">
        <v>10</v>
      </c>
      <c r="AU134" s="33">
        <f>IFERROR(AVERAGE(AS134:AT134),"-")</f>
        <v>10</v>
      </c>
      <c r="AV134" s="33">
        <f>AVERAGE(AR134,AU134)</f>
        <v>10</v>
      </c>
      <c r="AW134" s="35">
        <f>AVERAGE(Table2785[[#This Row],[RULE OF LAW]],Table2785[[#This Row],[SECURITY &amp; SAFETY]],Table2785[[#This Row],[PERSONAL FREEDOM (minus S&amp;S and RoL)]],Table2785[[#This Row],[PERSONAL FREEDOM (minus S&amp;S and RoL)]])</f>
        <v>9.4030556944444434</v>
      </c>
      <c r="AX134" s="36">
        <v>8.19</v>
      </c>
      <c r="AY134" s="37">
        <f>AVERAGE(Table2785[[#This Row],[PERSONAL FREEDOM]:[ECONOMIC FREEDOM]])</f>
        <v>8.7965278472222224</v>
      </c>
      <c r="AZ134" s="49">
        <f>RANK(BA134,$BA$2:$BA$154)</f>
        <v>2</v>
      </c>
      <c r="BA134" s="20">
        <f>ROUND(AY134, 2)</f>
        <v>8.8000000000000007</v>
      </c>
      <c r="BB134" s="35">
        <f>Table2785[[#This Row],[1 Rule of Law]]</f>
        <v>7.9144449999999997</v>
      </c>
      <c r="BC134" s="35">
        <f>Table2785[[#This Row],[2 Security &amp; Safety]]</f>
        <v>9.8644444444444446</v>
      </c>
      <c r="BD134" s="35">
        <f>AVERAGE(AQ134,U134,AI134,AV134,X134)</f>
        <v>9.9166666666666661</v>
      </c>
    </row>
    <row r="135" spans="1:56" ht="15" customHeight="1" x14ac:dyDescent="0.2">
      <c r="A135" s="32" t="s">
        <v>205</v>
      </c>
      <c r="B135" s="33" t="s">
        <v>49</v>
      </c>
      <c r="C135" s="33" t="s">
        <v>49</v>
      </c>
      <c r="D135" s="33" t="s">
        <v>49</v>
      </c>
      <c r="E135" s="33">
        <v>3.5845579999999999</v>
      </c>
      <c r="F135" s="33">
        <v>9.120000000000001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f>AVERAGE(Table2785[[#This Row],[2Bi Disappearance]:[2Bv Terrorism Injured ]])</f>
        <v>0</v>
      </c>
      <c r="M135" s="33">
        <v>10</v>
      </c>
      <c r="N135" s="33">
        <v>5</v>
      </c>
      <c r="O135" s="51">
        <v>5</v>
      </c>
      <c r="P135" s="34">
        <f>AVERAGE(Table2785[[#This Row],[2Ci Female Genital Mutilation]:[2Ciii Equal Inheritance Rights]])</f>
        <v>6.666666666666667</v>
      </c>
      <c r="Q135" s="33">
        <f>AVERAGE(F135,L135,P135)</f>
        <v>5.2622222222222232</v>
      </c>
      <c r="R135" s="33">
        <v>5</v>
      </c>
      <c r="S135" s="33">
        <v>0</v>
      </c>
      <c r="T135" s="33">
        <v>5</v>
      </c>
      <c r="U135" s="33">
        <f>AVERAGE(R135:T135)</f>
        <v>3.3333333333333335</v>
      </c>
      <c r="V135" s="33">
        <v>10</v>
      </c>
      <c r="W135" s="33">
        <v>7.5</v>
      </c>
      <c r="X135" s="33">
        <f>AVERAGE(Table2785[[#This Row],[4A Freedom to establish religious organizations]:[4B Autonomy of religious organizations]])</f>
        <v>8.75</v>
      </c>
      <c r="Y135" s="33">
        <v>7.5</v>
      </c>
      <c r="Z135" s="33">
        <v>2.5</v>
      </c>
      <c r="AA135" s="33">
        <v>2.5</v>
      </c>
      <c r="AB135" s="33">
        <v>2.5</v>
      </c>
      <c r="AC135" s="33">
        <v>7.5</v>
      </c>
      <c r="AD135" s="33">
        <f>AVERAGE(Table2785[[#This Row],[5Ci Political parties]:[5Ciii Educational, sporting and cultural organizations]])</f>
        <v>4.166666666666667</v>
      </c>
      <c r="AE135" s="33">
        <v>5</v>
      </c>
      <c r="AF135" s="33">
        <v>2.5</v>
      </c>
      <c r="AG135" s="33">
        <v>10</v>
      </c>
      <c r="AH135" s="33">
        <f>AVERAGE(Table2785[[#This Row],[5Di Political parties]:[5Diii Educational, sporting and cultural organizations5]])</f>
        <v>5.833333333333333</v>
      </c>
      <c r="AI135" s="33">
        <f>AVERAGE(Y135,Z135,AD135,AH135)</f>
        <v>5</v>
      </c>
      <c r="AJ135" s="33">
        <v>0</v>
      </c>
      <c r="AK135" s="51">
        <v>0.33333333333333331</v>
      </c>
      <c r="AL135" s="51">
        <v>0.75</v>
      </c>
      <c r="AM135" s="51">
        <v>7.5</v>
      </c>
      <c r="AN135" s="51">
        <v>5</v>
      </c>
      <c r="AO135" s="34">
        <f>AVERAGE(Table2785[[#This Row],[6Di Access to foreign television (cable/ satellite)]:[6Dii Access to foreign newspapers]])</f>
        <v>6.25</v>
      </c>
      <c r="AP135" s="51">
        <v>7.5</v>
      </c>
      <c r="AQ135" s="33">
        <f>AVERAGE(AJ135:AL135,AO135:AP135)</f>
        <v>2.9666666666666663</v>
      </c>
      <c r="AR135" s="33">
        <v>5</v>
      </c>
      <c r="AS135" s="33">
        <v>0</v>
      </c>
      <c r="AT135" s="33">
        <v>0</v>
      </c>
      <c r="AU135" s="33">
        <f>IFERROR(AVERAGE(AS135:AT135),"-")</f>
        <v>0</v>
      </c>
      <c r="AV135" s="33">
        <f>AVERAGE(AR135,AU135)</f>
        <v>2.5</v>
      </c>
      <c r="AW135" s="35">
        <f>AVERAGE(Table2785[[#This Row],[RULE OF LAW]],Table2785[[#This Row],[SECURITY &amp; SAFETY]],Table2785[[#This Row],[PERSONAL FREEDOM (minus S&amp;S and RoL)]],Table2785[[#This Row],[PERSONAL FREEDOM (minus S&amp;S and RoL)]])</f>
        <v>4.4666950555555562</v>
      </c>
      <c r="AX135" s="52">
        <v>5.59</v>
      </c>
      <c r="AY135" s="37">
        <f>AVERAGE(Table2785[[#This Row],[PERSONAL FREEDOM]:[ECONOMIC FREEDOM]])</f>
        <v>5.028347527777778</v>
      </c>
      <c r="AZ135" s="53">
        <f>RANK(BA135,$BA$2:$BA$154)</f>
        <v>148</v>
      </c>
      <c r="BA135" s="54">
        <f>ROUND(AY135, 2)</f>
        <v>5.03</v>
      </c>
      <c r="BB135" s="35">
        <f>Table2785[[#This Row],[1 Rule of Law]]</f>
        <v>3.5845579999999999</v>
      </c>
      <c r="BC135" s="35">
        <f>Table2785[[#This Row],[2 Security &amp; Safety]]</f>
        <v>5.2622222222222232</v>
      </c>
      <c r="BD135" s="35">
        <f>AVERAGE(AQ135,U135,AI135,AV135,X135)</f>
        <v>4.51</v>
      </c>
    </row>
    <row r="136" spans="1:56" ht="15" customHeight="1" x14ac:dyDescent="0.2">
      <c r="A136" s="32" t="s">
        <v>70</v>
      </c>
      <c r="B136" s="33" t="s">
        <v>49</v>
      </c>
      <c r="C136" s="33" t="s">
        <v>49</v>
      </c>
      <c r="D136" s="33" t="s">
        <v>49</v>
      </c>
      <c r="E136" s="33">
        <v>6.7687359999999996</v>
      </c>
      <c r="F136" s="33" t="s">
        <v>49</v>
      </c>
      <c r="G136" s="33">
        <v>10</v>
      </c>
      <c r="H136" s="33">
        <v>10</v>
      </c>
      <c r="I136" s="33">
        <v>7.5</v>
      </c>
      <c r="J136" s="33">
        <v>10</v>
      </c>
      <c r="K136" s="33">
        <v>10</v>
      </c>
      <c r="L136" s="33">
        <f>AVERAGE(Table2785[[#This Row],[2Bi Disappearance]:[2Bv Terrorism Injured ]])</f>
        <v>9.5</v>
      </c>
      <c r="M136" s="33">
        <v>10</v>
      </c>
      <c r="N136" s="33">
        <v>7.5</v>
      </c>
      <c r="O136" s="34">
        <v>10</v>
      </c>
      <c r="P136" s="34">
        <f>AVERAGE(Table2785[[#This Row],[2Ci Female Genital Mutilation]:[2Ciii Equal Inheritance Rights]])</f>
        <v>9.1666666666666661</v>
      </c>
      <c r="Q136" s="33">
        <f>AVERAGE(F136,L136,P136)</f>
        <v>9.3333333333333321</v>
      </c>
      <c r="R136" s="33">
        <v>10</v>
      </c>
      <c r="S136" s="33">
        <v>10</v>
      </c>
      <c r="T136" s="33">
        <v>10</v>
      </c>
      <c r="U136" s="33">
        <f>AVERAGE(R136:T136)</f>
        <v>10</v>
      </c>
      <c r="V136" s="33">
        <v>10</v>
      </c>
      <c r="W136" s="33">
        <v>7.5</v>
      </c>
      <c r="X136" s="33">
        <f>AVERAGE(Table2785[[#This Row],[4A Freedom to establish religious organizations]:[4B Autonomy of religious organizations]])</f>
        <v>8.75</v>
      </c>
      <c r="Y136" s="33">
        <v>10</v>
      </c>
      <c r="Z136" s="33">
        <v>10</v>
      </c>
      <c r="AA136" s="33">
        <v>7.5</v>
      </c>
      <c r="AB136" s="33">
        <v>7.5</v>
      </c>
      <c r="AC136" s="33">
        <v>7.5</v>
      </c>
      <c r="AD136" s="33">
        <f>AVERAGE(Table2785[[#This Row],[5Ci Political parties]:[5Ciii Educational, sporting and cultural organizations]])</f>
        <v>7.5</v>
      </c>
      <c r="AE136" s="33">
        <v>10</v>
      </c>
      <c r="AF136" s="33">
        <v>10</v>
      </c>
      <c r="AG136" s="33">
        <v>10</v>
      </c>
      <c r="AH136" s="33">
        <f>AVERAGE(Table2785[[#This Row],[5Di Political parties]:[5Diii Educational, sporting and cultural organizations5]])</f>
        <v>10</v>
      </c>
      <c r="AI136" s="33">
        <f>AVERAGE(Y136,Z136,AD136,AH136)</f>
        <v>9.375</v>
      </c>
      <c r="AJ136" s="33">
        <v>10</v>
      </c>
      <c r="AK136" s="34">
        <v>7</v>
      </c>
      <c r="AL136" s="34">
        <v>7.75</v>
      </c>
      <c r="AM136" s="34">
        <v>10</v>
      </c>
      <c r="AN136" s="34">
        <v>10</v>
      </c>
      <c r="AO136" s="34">
        <f>AVERAGE(Table2785[[#This Row],[6Di Access to foreign television (cable/ satellite)]:[6Dii Access to foreign newspapers]])</f>
        <v>10</v>
      </c>
      <c r="AP136" s="34">
        <v>10</v>
      </c>
      <c r="AQ136" s="33">
        <f>AVERAGE(AJ136:AL136,AO136:AP136)</f>
        <v>8.9499999999999993</v>
      </c>
      <c r="AR136" s="33">
        <v>10</v>
      </c>
      <c r="AS136" s="33">
        <v>10</v>
      </c>
      <c r="AT136" s="33">
        <v>10</v>
      </c>
      <c r="AU136" s="33">
        <f>IFERROR(AVERAGE(AS136:AT136),"-")</f>
        <v>10</v>
      </c>
      <c r="AV136" s="33">
        <f>AVERAGE(AR136,AU136)</f>
        <v>10</v>
      </c>
      <c r="AW136" s="35">
        <f>AVERAGE(Table2785[[#This Row],[RULE OF LAW]],Table2785[[#This Row],[SECURITY &amp; SAFETY]],Table2785[[#This Row],[PERSONAL FREEDOM (minus S&amp;S and RoL)]],Table2785[[#This Row],[PERSONAL FREEDOM (minus S&amp;S and RoL)]])</f>
        <v>8.7330173333333327</v>
      </c>
      <c r="AX136" s="36">
        <v>7.64</v>
      </c>
      <c r="AY136" s="37">
        <f>AVERAGE(Table2785[[#This Row],[PERSONAL FREEDOM]:[ECONOMIC FREEDOM]])</f>
        <v>8.1865086666666667</v>
      </c>
      <c r="AZ136" s="49">
        <f>RANK(BA136,$BA$2:$BA$154)</f>
        <v>23</v>
      </c>
      <c r="BA136" s="20">
        <f>ROUND(AY136, 2)</f>
        <v>8.19</v>
      </c>
      <c r="BB136" s="35">
        <f>Table2785[[#This Row],[1 Rule of Law]]</f>
        <v>6.7687359999999996</v>
      </c>
      <c r="BC136" s="35">
        <f>Table2785[[#This Row],[2 Security &amp; Safety]]</f>
        <v>9.3333333333333321</v>
      </c>
      <c r="BD136" s="35">
        <f>AVERAGE(AQ136,U136,AI136,AV136,X136)</f>
        <v>9.4150000000000009</v>
      </c>
    </row>
    <row r="137" spans="1:56" ht="15" customHeight="1" x14ac:dyDescent="0.2">
      <c r="A137" s="32" t="s">
        <v>164</v>
      </c>
      <c r="B137" s="33" t="s">
        <v>49</v>
      </c>
      <c r="C137" s="33" t="s">
        <v>49</v>
      </c>
      <c r="D137" s="33" t="s">
        <v>49</v>
      </c>
      <c r="E137" s="33">
        <v>3.4655239999999998</v>
      </c>
      <c r="F137" s="33">
        <v>9.36</v>
      </c>
      <c r="G137" s="33">
        <v>10</v>
      </c>
      <c r="H137" s="33">
        <v>10</v>
      </c>
      <c r="I137" s="33">
        <v>2.5</v>
      </c>
      <c r="J137" s="33">
        <v>9.8751403110754286</v>
      </c>
      <c r="K137" s="33">
        <v>9.850168373290515</v>
      </c>
      <c r="L137" s="33">
        <f>AVERAGE(Table2785[[#This Row],[2Bi Disappearance]:[2Bv Terrorism Injured ]])</f>
        <v>8.4450617368731891</v>
      </c>
      <c r="M137" s="33">
        <v>10</v>
      </c>
      <c r="N137" s="33">
        <v>10</v>
      </c>
      <c r="O137" s="34">
        <v>7.5</v>
      </c>
      <c r="P137" s="34">
        <f>AVERAGE(Table2785[[#This Row],[2Ci Female Genital Mutilation]:[2Ciii Equal Inheritance Rights]])</f>
        <v>9.1666666666666661</v>
      </c>
      <c r="Q137" s="33">
        <f>AVERAGE(F137,L137,P137)</f>
        <v>8.9905761345132849</v>
      </c>
      <c r="R137" s="33">
        <v>10</v>
      </c>
      <c r="S137" s="33">
        <v>5</v>
      </c>
      <c r="T137" s="33">
        <v>10</v>
      </c>
      <c r="U137" s="33">
        <f>AVERAGE(R137:T137)</f>
        <v>8.3333333333333339</v>
      </c>
      <c r="V137" s="33" t="s">
        <v>49</v>
      </c>
      <c r="W137" s="33" t="s">
        <v>49</v>
      </c>
      <c r="X137" s="33" t="s">
        <v>49</v>
      </c>
      <c r="Y137" s="33" t="s">
        <v>49</v>
      </c>
      <c r="Z137" s="33" t="s">
        <v>49</v>
      </c>
      <c r="AA137" s="33" t="s">
        <v>49</v>
      </c>
      <c r="AB137" s="33" t="s">
        <v>49</v>
      </c>
      <c r="AC137" s="33" t="s">
        <v>49</v>
      </c>
      <c r="AD137" s="33" t="s">
        <v>49</v>
      </c>
      <c r="AE137" s="33" t="s">
        <v>49</v>
      </c>
      <c r="AF137" s="33" t="s">
        <v>49</v>
      </c>
      <c r="AG137" s="33" t="s">
        <v>49</v>
      </c>
      <c r="AH137" s="33" t="s">
        <v>49</v>
      </c>
      <c r="AI137" s="33" t="s">
        <v>49</v>
      </c>
      <c r="AJ137" s="33">
        <v>10</v>
      </c>
      <c r="AK137" s="34">
        <v>1.6666666666666667</v>
      </c>
      <c r="AL137" s="34">
        <v>2.75</v>
      </c>
      <c r="AM137" s="34" t="s">
        <v>49</v>
      </c>
      <c r="AN137" s="34" t="s">
        <v>49</v>
      </c>
      <c r="AO137" s="34" t="s">
        <v>49</v>
      </c>
      <c r="AP137" s="34" t="s">
        <v>49</v>
      </c>
      <c r="AQ137" s="33">
        <f>AVERAGE(AJ137:AL137,AO137:AP137)</f>
        <v>4.8055555555555554</v>
      </c>
      <c r="AR137" s="33">
        <v>10</v>
      </c>
      <c r="AS137" s="33">
        <v>0</v>
      </c>
      <c r="AT137" s="33">
        <v>0</v>
      </c>
      <c r="AU137" s="33">
        <f>IFERROR(AVERAGE(AS137:AT137),"-")</f>
        <v>0</v>
      </c>
      <c r="AV137" s="33">
        <f>AVERAGE(AR137,AU137)</f>
        <v>5</v>
      </c>
      <c r="AW137" s="35">
        <f>AVERAGE(Table2785[[#This Row],[RULE OF LAW]],Table2785[[#This Row],[SECURITY &amp; SAFETY]],Table2785[[#This Row],[PERSONAL FREEDOM (minus S&amp;S and RoL)]],Table2785[[#This Row],[PERSONAL FREEDOM (minus S&amp;S and RoL)]])</f>
        <v>6.1371731817764701</v>
      </c>
      <c r="AX137" s="36">
        <v>7.05</v>
      </c>
      <c r="AY137" s="37">
        <f>AVERAGE(Table2785[[#This Row],[PERSONAL FREEDOM]:[ECONOMIC FREEDOM]])</f>
        <v>6.5935865908882345</v>
      </c>
      <c r="AZ137" s="49">
        <f>RANK(BA137,$BA$2:$BA$154)</f>
        <v>96</v>
      </c>
      <c r="BA137" s="20">
        <f>ROUND(AY137, 2)</f>
        <v>6.59</v>
      </c>
      <c r="BB137" s="35">
        <f>Table2785[[#This Row],[1 Rule of Law]]</f>
        <v>3.4655239999999998</v>
      </c>
      <c r="BC137" s="35">
        <f>Table2785[[#This Row],[2 Security &amp; Safety]]</f>
        <v>8.9905761345132849</v>
      </c>
      <c r="BD137" s="35">
        <f>AVERAGE(AQ137,U137,AI137,AV137,X137)</f>
        <v>6.0462962962962967</v>
      </c>
    </row>
    <row r="138" spans="1:56" ht="15" customHeight="1" x14ac:dyDescent="0.2">
      <c r="A138" s="32" t="s">
        <v>137</v>
      </c>
      <c r="B138" s="33">
        <v>4.2</v>
      </c>
      <c r="C138" s="33">
        <v>4.8</v>
      </c>
      <c r="D138" s="33">
        <v>4.5</v>
      </c>
      <c r="E138" s="33">
        <v>4.5047619047619047</v>
      </c>
      <c r="F138" s="33">
        <v>4.9200000000000008</v>
      </c>
      <c r="G138" s="33">
        <v>5</v>
      </c>
      <c r="H138" s="33">
        <v>10</v>
      </c>
      <c r="I138" s="33">
        <v>7.5</v>
      </c>
      <c r="J138" s="33">
        <v>10</v>
      </c>
      <c r="K138" s="33">
        <v>10</v>
      </c>
      <c r="L138" s="33">
        <f>AVERAGE(Table2785[[#This Row],[2Bi Disappearance]:[2Bv Terrorism Injured ]])</f>
        <v>8.5</v>
      </c>
      <c r="M138" s="33">
        <v>8.5</v>
      </c>
      <c r="N138" s="33">
        <v>10</v>
      </c>
      <c r="O138" s="34">
        <v>0</v>
      </c>
      <c r="P138" s="34">
        <f>AVERAGE(Table2785[[#This Row],[2Ci Female Genital Mutilation]:[2Ciii Equal Inheritance Rights]])</f>
        <v>6.166666666666667</v>
      </c>
      <c r="Q138" s="33">
        <f>AVERAGE(F138,L138,P138)</f>
        <v>6.5288888888888899</v>
      </c>
      <c r="R138" s="33">
        <v>10</v>
      </c>
      <c r="S138" s="33">
        <v>10</v>
      </c>
      <c r="T138" s="33">
        <v>5</v>
      </c>
      <c r="U138" s="33">
        <f>AVERAGE(R138:T138)</f>
        <v>8.3333333333333339</v>
      </c>
      <c r="V138" s="33">
        <v>10</v>
      </c>
      <c r="W138" s="33">
        <v>7.5</v>
      </c>
      <c r="X138" s="33">
        <f>AVERAGE(Table2785[[#This Row],[4A Freedom to establish religious organizations]:[4B Autonomy of religious organizations]])</f>
        <v>8.75</v>
      </c>
      <c r="Y138" s="33">
        <v>5</v>
      </c>
      <c r="Z138" s="33">
        <v>5</v>
      </c>
      <c r="AA138" s="33">
        <v>7.5</v>
      </c>
      <c r="AB138" s="33">
        <v>5</v>
      </c>
      <c r="AC138" s="33">
        <v>7.5</v>
      </c>
      <c r="AD138" s="33">
        <f>AVERAGE(Table2785[[#This Row],[5Ci Political parties]:[5Ciii Educational, sporting and cultural organizations]])</f>
        <v>6.666666666666667</v>
      </c>
      <c r="AE138" s="33">
        <v>2.5</v>
      </c>
      <c r="AF138" s="33">
        <v>2.5</v>
      </c>
      <c r="AG138" s="33">
        <v>10</v>
      </c>
      <c r="AH138" s="33">
        <f>AVERAGE(Table2785[[#This Row],[5Di Political parties]:[5Diii Educational, sporting and cultural organizations5]])</f>
        <v>5</v>
      </c>
      <c r="AI138" s="33">
        <f>AVERAGE(Y138,Z138,AD138,AH138)</f>
        <v>5.416666666666667</v>
      </c>
      <c r="AJ138" s="33">
        <v>7.9072101778563724</v>
      </c>
      <c r="AK138" s="34">
        <v>4</v>
      </c>
      <c r="AL138" s="34">
        <v>5.5</v>
      </c>
      <c r="AM138" s="34">
        <v>7.5</v>
      </c>
      <c r="AN138" s="34">
        <v>7.5</v>
      </c>
      <c r="AO138" s="34">
        <f>AVERAGE(Table2785[[#This Row],[6Di Access to foreign television (cable/ satellite)]:[6Dii Access to foreign newspapers]])</f>
        <v>7.5</v>
      </c>
      <c r="AP138" s="34">
        <v>10</v>
      </c>
      <c r="AQ138" s="33">
        <f>AVERAGE(AJ138:AL138,AO138:AP138)</f>
        <v>6.9814420355712743</v>
      </c>
      <c r="AR138" s="33">
        <v>5</v>
      </c>
      <c r="AS138" s="33">
        <v>10</v>
      </c>
      <c r="AT138" s="33">
        <v>10</v>
      </c>
      <c r="AU138" s="33">
        <f>IFERROR(AVERAGE(AS138:AT138),"-")</f>
        <v>10</v>
      </c>
      <c r="AV138" s="33">
        <f>AVERAGE(AR138,AU138)</f>
        <v>7.5</v>
      </c>
      <c r="AW138" s="35">
        <f>AVERAGE(Table2785[[#This Row],[RULE OF LAW]],Table2785[[#This Row],[SECURITY &amp; SAFETY]],Table2785[[#This Row],[PERSONAL FREEDOM (minus S&amp;S and RoL)]],Table2785[[#This Row],[PERSONAL FREEDOM (minus S&amp;S and RoL)]])</f>
        <v>6.4565569019698259</v>
      </c>
      <c r="AX138" s="36">
        <v>6.71</v>
      </c>
      <c r="AY138" s="37">
        <f>AVERAGE(Table2785[[#This Row],[PERSONAL FREEDOM]:[ECONOMIC FREEDOM]])</f>
        <v>6.5832784509849134</v>
      </c>
      <c r="AZ138" s="49">
        <f>RANK(BA138,$BA$2:$BA$154)</f>
        <v>97</v>
      </c>
      <c r="BA138" s="20">
        <f>ROUND(AY138, 2)</f>
        <v>6.58</v>
      </c>
      <c r="BB138" s="35">
        <f>Table2785[[#This Row],[1 Rule of Law]]</f>
        <v>4.5047619047619047</v>
      </c>
      <c r="BC138" s="35">
        <f>Table2785[[#This Row],[2 Security &amp; Safety]]</f>
        <v>6.5288888888888899</v>
      </c>
      <c r="BD138" s="35">
        <f>AVERAGE(AQ138,U138,AI138,AV138,X138)</f>
        <v>7.3962884071142554</v>
      </c>
    </row>
    <row r="139" spans="1:56" ht="15" customHeight="1" x14ac:dyDescent="0.2">
      <c r="A139" s="32" t="s">
        <v>147</v>
      </c>
      <c r="B139" s="33">
        <v>5.0999999999999996</v>
      </c>
      <c r="C139" s="33">
        <v>3.9000000000000004</v>
      </c>
      <c r="D139" s="33">
        <v>5.0999999999999996</v>
      </c>
      <c r="E139" s="33">
        <v>4.7111111111111104</v>
      </c>
      <c r="F139" s="33">
        <v>8</v>
      </c>
      <c r="G139" s="33">
        <v>5</v>
      </c>
      <c r="H139" s="33">
        <v>9.3411694341368658</v>
      </c>
      <c r="I139" s="33">
        <v>5</v>
      </c>
      <c r="J139" s="33">
        <v>8.941878182098602</v>
      </c>
      <c r="K139" s="33">
        <v>6.8166504931249463</v>
      </c>
      <c r="L139" s="33">
        <f>AVERAGE(Table2785[[#This Row],[2Bi Disappearance]:[2Bv Terrorism Injured ]])</f>
        <v>7.0199396218720835</v>
      </c>
      <c r="M139" s="33">
        <v>10</v>
      </c>
      <c r="N139" s="33">
        <v>10</v>
      </c>
      <c r="O139" s="34">
        <v>10</v>
      </c>
      <c r="P139" s="34">
        <f>AVERAGE(Table2785[[#This Row],[2Ci Female Genital Mutilation]:[2Ciii Equal Inheritance Rights]])</f>
        <v>10</v>
      </c>
      <c r="Q139" s="33">
        <f>AVERAGE(F139,L139,P139)</f>
        <v>8.3399798739573612</v>
      </c>
      <c r="R139" s="33">
        <v>10</v>
      </c>
      <c r="S139" s="33">
        <v>10</v>
      </c>
      <c r="T139" s="33">
        <v>10</v>
      </c>
      <c r="U139" s="33">
        <f>AVERAGE(R139:T139)</f>
        <v>10</v>
      </c>
      <c r="V139" s="33">
        <v>7.5</v>
      </c>
      <c r="W139" s="33">
        <v>7.5</v>
      </c>
      <c r="X139" s="33">
        <f>AVERAGE(Table2785[[#This Row],[4A Freedom to establish religious organizations]:[4B Autonomy of religious organizations]])</f>
        <v>7.5</v>
      </c>
      <c r="Y139" s="33">
        <v>7.5</v>
      </c>
      <c r="Z139" s="33">
        <v>7.5</v>
      </c>
      <c r="AA139" s="33">
        <v>7.5</v>
      </c>
      <c r="AB139" s="33">
        <v>7.5</v>
      </c>
      <c r="AC139" s="33">
        <v>7.5</v>
      </c>
      <c r="AD139" s="33">
        <f>AVERAGE(Table2785[[#This Row],[5Ci Political parties]:[5Ciii Educational, sporting and cultural organizations]])</f>
        <v>7.5</v>
      </c>
      <c r="AE139" s="33">
        <v>10</v>
      </c>
      <c r="AF139" s="33">
        <v>7.5</v>
      </c>
      <c r="AG139" s="33">
        <v>7.5</v>
      </c>
      <c r="AH139" s="33">
        <f>AVERAGE(Table2785[[#This Row],[5Di Political parties]:[5Diii Educational, sporting and cultural organizations5]])</f>
        <v>8.3333333333333339</v>
      </c>
      <c r="AI139" s="33">
        <f>AVERAGE(Y139,Z139,AD139,AH139)</f>
        <v>7.7083333333333339</v>
      </c>
      <c r="AJ139" s="33">
        <v>8.5026578048565131</v>
      </c>
      <c r="AK139" s="34">
        <v>3</v>
      </c>
      <c r="AL139" s="34">
        <v>3.75</v>
      </c>
      <c r="AM139" s="34">
        <v>7.5</v>
      </c>
      <c r="AN139" s="34">
        <v>7.5</v>
      </c>
      <c r="AO139" s="34">
        <f>AVERAGE(Table2785[[#This Row],[6Di Access to foreign television (cable/ satellite)]:[6Dii Access to foreign newspapers]])</f>
        <v>7.5</v>
      </c>
      <c r="AP139" s="34">
        <v>5</v>
      </c>
      <c r="AQ139" s="33">
        <f>AVERAGE(AJ139:AL139,AO139:AP139)</f>
        <v>5.5505315609713026</v>
      </c>
      <c r="AR139" s="33">
        <v>5</v>
      </c>
      <c r="AS139" s="33" t="s">
        <v>49</v>
      </c>
      <c r="AT139" s="33" t="s">
        <v>49</v>
      </c>
      <c r="AU139" s="33" t="str">
        <f>IFERROR(AVERAGE(AS139:AT139),"-")</f>
        <v>-</v>
      </c>
      <c r="AV139" s="33">
        <f>AVERAGE(AR139,AU139)</f>
        <v>5</v>
      </c>
      <c r="AW139" s="35">
        <f>AVERAGE(Table2785[[#This Row],[RULE OF LAW]],Table2785[[#This Row],[SECURITY &amp; SAFETY]],Table2785[[#This Row],[PERSONAL FREEDOM (minus S&amp;S and RoL)]],Table2785[[#This Row],[PERSONAL FREEDOM (minus S&amp;S and RoL)]])</f>
        <v>6.8386592356975822</v>
      </c>
      <c r="AX139" s="36">
        <v>6.62</v>
      </c>
      <c r="AY139" s="37">
        <f>AVERAGE(Table2785[[#This Row],[PERSONAL FREEDOM]:[ECONOMIC FREEDOM]])</f>
        <v>6.7293296178487907</v>
      </c>
      <c r="AZ139" s="49">
        <f>RANK(BA139,$BA$2:$BA$154)</f>
        <v>86</v>
      </c>
      <c r="BA139" s="20">
        <f>ROUND(AY139, 2)</f>
        <v>6.73</v>
      </c>
      <c r="BB139" s="35">
        <f>Table2785[[#This Row],[1 Rule of Law]]</f>
        <v>4.7111111111111104</v>
      </c>
      <c r="BC139" s="35">
        <f>Table2785[[#This Row],[2 Security &amp; Safety]]</f>
        <v>8.3399798739573612</v>
      </c>
      <c r="BD139" s="35">
        <f>AVERAGE(AQ139,U139,AI139,AV139,X139)</f>
        <v>7.1517729788609277</v>
      </c>
    </row>
    <row r="140" spans="1:56" ht="15" customHeight="1" x14ac:dyDescent="0.2">
      <c r="A140" s="32" t="s">
        <v>188</v>
      </c>
      <c r="B140" s="33" t="s">
        <v>49</v>
      </c>
      <c r="C140" s="33" t="s">
        <v>49</v>
      </c>
      <c r="D140" s="33" t="s">
        <v>49</v>
      </c>
      <c r="E140" s="33">
        <v>3.8523860000000001</v>
      </c>
      <c r="F140" s="33">
        <v>5.88</v>
      </c>
      <c r="G140" s="33">
        <v>10</v>
      </c>
      <c r="H140" s="33">
        <v>10</v>
      </c>
      <c r="I140" s="33">
        <v>7.5</v>
      </c>
      <c r="J140" s="33">
        <v>10</v>
      </c>
      <c r="K140" s="33">
        <v>10</v>
      </c>
      <c r="L140" s="33">
        <f>AVERAGE(Table2785[[#This Row],[2Bi Disappearance]:[2Bv Terrorism Injured ]])</f>
        <v>9.5</v>
      </c>
      <c r="M140" s="33">
        <v>9.3999999999999986</v>
      </c>
      <c r="N140" s="33">
        <v>10</v>
      </c>
      <c r="O140" s="34">
        <v>5</v>
      </c>
      <c r="P140" s="34">
        <f>AVERAGE(Table2785[[#This Row],[2Ci Female Genital Mutilation]:[2Ciii Equal Inheritance Rights]])</f>
        <v>8.1333333333333329</v>
      </c>
      <c r="Q140" s="33">
        <f>AVERAGE(F140,L140,P140)</f>
        <v>7.8377777777777773</v>
      </c>
      <c r="R140" s="33">
        <v>0</v>
      </c>
      <c r="S140" s="33">
        <v>5</v>
      </c>
      <c r="T140" s="33">
        <v>0</v>
      </c>
      <c r="U140" s="33">
        <f>AVERAGE(R140:T140)</f>
        <v>1.6666666666666667</v>
      </c>
      <c r="V140" s="33">
        <v>7.5</v>
      </c>
      <c r="W140" s="33">
        <v>7.5</v>
      </c>
      <c r="X140" s="33">
        <f>AVERAGE(Table2785[[#This Row],[4A Freedom to establish religious organizations]:[4B Autonomy of religious organizations]])</f>
        <v>7.5</v>
      </c>
      <c r="Y140" s="33">
        <v>5</v>
      </c>
      <c r="Z140" s="33">
        <v>5</v>
      </c>
      <c r="AA140" s="33">
        <v>5</v>
      </c>
      <c r="AB140" s="33">
        <v>5</v>
      </c>
      <c r="AC140" s="33">
        <v>7.5</v>
      </c>
      <c r="AD140" s="33">
        <f>AVERAGE(Table2785[[#This Row],[5Ci Political parties]:[5Ciii Educational, sporting and cultural organizations]])</f>
        <v>5.833333333333333</v>
      </c>
      <c r="AE140" s="33">
        <v>5</v>
      </c>
      <c r="AF140" s="33">
        <v>7.5</v>
      </c>
      <c r="AG140" s="33">
        <v>7.5</v>
      </c>
      <c r="AH140" s="33">
        <f>AVERAGE(Table2785[[#This Row],[5Di Political parties]:[5Diii Educational, sporting and cultural organizations5]])</f>
        <v>6.666666666666667</v>
      </c>
      <c r="AI140" s="33">
        <f>AVERAGE(Y140,Z140,AD140,AH140)</f>
        <v>5.625</v>
      </c>
      <c r="AJ140" s="33">
        <v>10</v>
      </c>
      <c r="AK140" s="34">
        <v>2.6666666666666665</v>
      </c>
      <c r="AL140" s="34">
        <v>3.25</v>
      </c>
      <c r="AM140" s="34">
        <v>7.5</v>
      </c>
      <c r="AN140" s="34">
        <v>7.5</v>
      </c>
      <c r="AO140" s="34">
        <f>AVERAGE(Table2785[[#This Row],[6Di Access to foreign television (cable/ satellite)]:[6Dii Access to foreign newspapers]])</f>
        <v>7.5</v>
      </c>
      <c r="AP140" s="34">
        <v>7.5</v>
      </c>
      <c r="AQ140" s="33">
        <f>AVERAGE(AJ140:AL140,AO140:AP140)</f>
        <v>6.1833333333333327</v>
      </c>
      <c r="AR140" s="33">
        <v>5</v>
      </c>
      <c r="AS140" s="33">
        <v>0</v>
      </c>
      <c r="AT140" s="33">
        <v>0</v>
      </c>
      <c r="AU140" s="33">
        <f>IFERROR(AVERAGE(AS140:AT140),"-")</f>
        <v>0</v>
      </c>
      <c r="AV140" s="33">
        <f>AVERAGE(AR140,AU140)</f>
        <v>2.5</v>
      </c>
      <c r="AW140" s="35">
        <f>AVERAGE(Table2785[[#This Row],[RULE OF LAW]],Table2785[[#This Row],[SECURITY &amp; SAFETY]],Table2785[[#This Row],[PERSONAL FREEDOM (minus S&amp;S and RoL)]],Table2785[[#This Row],[PERSONAL FREEDOM (minus S&amp;S and RoL)]])</f>
        <v>5.2700409444444443</v>
      </c>
      <c r="AX140" s="36">
        <v>5.55</v>
      </c>
      <c r="AY140" s="37">
        <f>AVERAGE(Table2785[[#This Row],[PERSONAL FREEDOM]:[ECONOMIC FREEDOM]])</f>
        <v>5.4100204722222216</v>
      </c>
      <c r="AZ140" s="49">
        <f>RANK(BA140,$BA$2:$BA$154)</f>
        <v>139</v>
      </c>
      <c r="BA140" s="20">
        <f>ROUND(AY140, 2)</f>
        <v>5.41</v>
      </c>
      <c r="BB140" s="35">
        <f>Table2785[[#This Row],[1 Rule of Law]]</f>
        <v>3.8523860000000001</v>
      </c>
      <c r="BC140" s="35">
        <f>Table2785[[#This Row],[2 Security &amp; Safety]]</f>
        <v>7.8377777777777773</v>
      </c>
      <c r="BD140" s="35">
        <f>AVERAGE(AQ140,U140,AI140,AV140,X140)</f>
        <v>4.6950000000000003</v>
      </c>
    </row>
    <row r="141" spans="1:56" ht="15" customHeight="1" x14ac:dyDescent="0.2">
      <c r="A141" s="32" t="s">
        <v>124</v>
      </c>
      <c r="B141" s="33" t="s">
        <v>49</v>
      </c>
      <c r="C141" s="33" t="s">
        <v>49</v>
      </c>
      <c r="D141" s="33" t="s">
        <v>49</v>
      </c>
      <c r="E141" s="33">
        <v>4.9385779999999997</v>
      </c>
      <c r="F141" s="33">
        <v>0</v>
      </c>
      <c r="G141" s="33">
        <v>10</v>
      </c>
      <c r="H141" s="33">
        <v>10</v>
      </c>
      <c r="I141" s="33">
        <v>7.5</v>
      </c>
      <c r="J141" s="33">
        <v>10</v>
      </c>
      <c r="K141" s="33">
        <v>10</v>
      </c>
      <c r="L141" s="33">
        <f>AVERAGE(Table2785[[#This Row],[2Bi Disappearance]:[2Bv Terrorism Injured ]])</f>
        <v>9.5</v>
      </c>
      <c r="M141" s="33">
        <v>10</v>
      </c>
      <c r="N141" s="33">
        <v>10</v>
      </c>
      <c r="O141" s="34">
        <v>10</v>
      </c>
      <c r="P141" s="34">
        <f>AVERAGE(Table2785[[#This Row],[2Ci Female Genital Mutilation]:[2Ciii Equal Inheritance Rights]])</f>
        <v>10</v>
      </c>
      <c r="Q141" s="33">
        <f>AVERAGE(F141,L141,P141)</f>
        <v>6.5</v>
      </c>
      <c r="R141" s="33">
        <v>10</v>
      </c>
      <c r="S141" s="33">
        <v>10</v>
      </c>
      <c r="T141" s="33">
        <v>10</v>
      </c>
      <c r="U141" s="33">
        <f>AVERAGE(R141:T141)</f>
        <v>10</v>
      </c>
      <c r="V141" s="33" t="s">
        <v>49</v>
      </c>
      <c r="W141" s="33" t="s">
        <v>49</v>
      </c>
      <c r="X141" s="33" t="s">
        <v>49</v>
      </c>
      <c r="Y141" s="33" t="s">
        <v>49</v>
      </c>
      <c r="Z141" s="33" t="s">
        <v>49</v>
      </c>
      <c r="AA141" s="33" t="s">
        <v>49</v>
      </c>
      <c r="AB141" s="33" t="s">
        <v>49</v>
      </c>
      <c r="AC141" s="33" t="s">
        <v>49</v>
      </c>
      <c r="AD141" s="33" t="s">
        <v>49</v>
      </c>
      <c r="AE141" s="33" t="s">
        <v>49</v>
      </c>
      <c r="AF141" s="33" t="s">
        <v>49</v>
      </c>
      <c r="AG141" s="33" t="s">
        <v>49</v>
      </c>
      <c r="AH141" s="33" t="s">
        <v>49</v>
      </c>
      <c r="AI141" s="33" t="s">
        <v>49</v>
      </c>
      <c r="AJ141" s="33">
        <v>10</v>
      </c>
      <c r="AK141" s="34">
        <v>8</v>
      </c>
      <c r="AL141" s="34">
        <v>7</v>
      </c>
      <c r="AM141" s="34" t="s">
        <v>49</v>
      </c>
      <c r="AN141" s="34" t="s">
        <v>49</v>
      </c>
      <c r="AO141" s="34" t="s">
        <v>49</v>
      </c>
      <c r="AP141" s="34" t="s">
        <v>49</v>
      </c>
      <c r="AQ141" s="33">
        <f>AVERAGE(AJ141:AL141,AO141:AP141)</f>
        <v>8.3333333333333339</v>
      </c>
      <c r="AR141" s="33">
        <v>10</v>
      </c>
      <c r="AS141" s="33">
        <v>0</v>
      </c>
      <c r="AT141" s="33">
        <v>0</v>
      </c>
      <c r="AU141" s="33">
        <f>IFERROR(AVERAGE(AS141:AT141),"-")</f>
        <v>0</v>
      </c>
      <c r="AV141" s="33">
        <f>AVERAGE(AR141,AU141)</f>
        <v>5</v>
      </c>
      <c r="AW141" s="35">
        <f>AVERAGE(Table2785[[#This Row],[RULE OF LAW]],Table2785[[#This Row],[SECURITY &amp; SAFETY]],Table2785[[#This Row],[PERSONAL FREEDOM (minus S&amp;S and RoL)]],Table2785[[#This Row],[PERSONAL FREEDOM (minus S&amp;S and RoL)]])</f>
        <v>6.7485333888888892</v>
      </c>
      <c r="AX141" s="36">
        <v>6.88</v>
      </c>
      <c r="AY141" s="37">
        <f>AVERAGE(Table2785[[#This Row],[PERSONAL FREEDOM]:[ECONOMIC FREEDOM]])</f>
        <v>6.814266694444445</v>
      </c>
      <c r="AZ141" s="49">
        <f>RANK(BA141,$BA$2:$BA$154)</f>
        <v>82</v>
      </c>
      <c r="BA141" s="20">
        <f>ROUND(AY141, 2)</f>
        <v>6.81</v>
      </c>
      <c r="BB141" s="35">
        <f>Table2785[[#This Row],[1 Rule of Law]]</f>
        <v>4.9385779999999997</v>
      </c>
      <c r="BC141" s="35">
        <f>Table2785[[#This Row],[2 Security &amp; Safety]]</f>
        <v>6.5</v>
      </c>
      <c r="BD141" s="35">
        <f>AVERAGE(AQ141,U141,AI141,AV141,X141)</f>
        <v>7.7777777777777786</v>
      </c>
    </row>
    <row r="142" spans="1:56" ht="15" customHeight="1" x14ac:dyDescent="0.2">
      <c r="A142" s="32" t="s">
        <v>175</v>
      </c>
      <c r="B142" s="33">
        <v>4.5</v>
      </c>
      <c r="C142" s="33">
        <v>5.4</v>
      </c>
      <c r="D142" s="33">
        <v>4.5</v>
      </c>
      <c r="E142" s="33">
        <v>4.8015873015873023</v>
      </c>
      <c r="F142" s="33">
        <v>9.120000000000001</v>
      </c>
      <c r="G142" s="33">
        <v>10</v>
      </c>
      <c r="H142" s="33">
        <v>10</v>
      </c>
      <c r="I142" s="33">
        <v>2.5</v>
      </c>
      <c r="J142" s="33">
        <v>10</v>
      </c>
      <c r="K142" s="33">
        <v>10</v>
      </c>
      <c r="L142" s="33">
        <f>AVERAGE(Table2785[[#This Row],[2Bi Disappearance]:[2Bv Terrorism Injured ]])</f>
        <v>8.5</v>
      </c>
      <c r="M142" s="33">
        <v>10</v>
      </c>
      <c r="N142" s="33">
        <v>10</v>
      </c>
      <c r="O142" s="34">
        <v>0</v>
      </c>
      <c r="P142" s="34">
        <f>AVERAGE(Table2785[[#This Row],[2Ci Female Genital Mutilation]:[2Ciii Equal Inheritance Rights]])</f>
        <v>6.666666666666667</v>
      </c>
      <c r="Q142" s="33">
        <f>AVERAGE(F142,L142,P142)</f>
        <v>8.0955555555555563</v>
      </c>
      <c r="R142" s="33">
        <v>10</v>
      </c>
      <c r="S142" s="33">
        <v>0</v>
      </c>
      <c r="T142" s="33">
        <v>5</v>
      </c>
      <c r="U142" s="33">
        <f>AVERAGE(R142:T142)</f>
        <v>5</v>
      </c>
      <c r="V142" s="33">
        <v>2.5</v>
      </c>
      <c r="W142" s="33">
        <v>5</v>
      </c>
      <c r="X142" s="33">
        <f>AVERAGE(Table2785[[#This Row],[4A Freedom to establish religious organizations]:[4B Autonomy of religious organizations]])</f>
        <v>3.75</v>
      </c>
      <c r="Y142" s="33">
        <v>7.5</v>
      </c>
      <c r="Z142" s="33">
        <v>5</v>
      </c>
      <c r="AA142" s="33">
        <v>7.5</v>
      </c>
      <c r="AB142" s="33">
        <v>7.5</v>
      </c>
      <c r="AC142" s="33">
        <v>5</v>
      </c>
      <c r="AD142" s="33">
        <f>AVERAGE(Table2785[[#This Row],[5Ci Political parties]:[5Ciii Educational, sporting and cultural organizations]])</f>
        <v>6.666666666666667</v>
      </c>
      <c r="AE142" s="33">
        <v>7.5</v>
      </c>
      <c r="AF142" s="33">
        <v>7.5</v>
      </c>
      <c r="AG142" s="33">
        <v>7.5</v>
      </c>
      <c r="AH142" s="33">
        <f>AVERAGE(Table2785[[#This Row],[5Di Political parties]:[5Diii Educational, sporting and cultural organizations5]])</f>
        <v>7.5</v>
      </c>
      <c r="AI142" s="33">
        <f>AVERAGE(Y142,Z142,AD142,AH142)</f>
        <v>6.666666666666667</v>
      </c>
      <c r="AJ142" s="33">
        <v>10</v>
      </c>
      <c r="AK142" s="34">
        <v>4</v>
      </c>
      <c r="AL142" s="34">
        <v>5.5</v>
      </c>
      <c r="AM142" s="34">
        <v>10</v>
      </c>
      <c r="AN142" s="34">
        <v>7.5</v>
      </c>
      <c r="AO142" s="34">
        <f>AVERAGE(Table2785[[#This Row],[6Di Access to foreign television (cable/ satellite)]:[6Dii Access to foreign newspapers]])</f>
        <v>8.75</v>
      </c>
      <c r="AP142" s="34">
        <v>5</v>
      </c>
      <c r="AQ142" s="33">
        <f>AVERAGE(AJ142:AL142,AO142:AP142)</f>
        <v>6.65</v>
      </c>
      <c r="AR142" s="33">
        <v>10</v>
      </c>
      <c r="AS142" s="33">
        <v>0</v>
      </c>
      <c r="AT142" s="33">
        <v>0</v>
      </c>
      <c r="AU142" s="33">
        <f>IFERROR(AVERAGE(AS142:AT142),"-")</f>
        <v>0</v>
      </c>
      <c r="AV142" s="33">
        <f>AVERAGE(AR142,AU142)</f>
        <v>5</v>
      </c>
      <c r="AW142" s="35">
        <f>AVERAGE(Table2785[[#This Row],[RULE OF LAW]],Table2785[[#This Row],[SECURITY &amp; SAFETY]],Table2785[[#This Row],[PERSONAL FREEDOM (minus S&amp;S and RoL)]],Table2785[[#This Row],[PERSONAL FREEDOM (minus S&amp;S and RoL)]])</f>
        <v>5.9309523809523812</v>
      </c>
      <c r="AX142" s="36">
        <v>6.58</v>
      </c>
      <c r="AY142" s="37">
        <f>AVERAGE(Table2785[[#This Row],[PERSONAL FREEDOM]:[ECONOMIC FREEDOM]])</f>
        <v>6.2554761904761911</v>
      </c>
      <c r="AZ142" s="49">
        <f>RANK(BA142,$BA$2:$BA$154)</f>
        <v>116</v>
      </c>
      <c r="BA142" s="20">
        <f>ROUND(AY142, 2)</f>
        <v>6.26</v>
      </c>
      <c r="BB142" s="35">
        <f>Table2785[[#This Row],[1 Rule of Law]]</f>
        <v>4.8015873015873023</v>
      </c>
      <c r="BC142" s="35">
        <f>Table2785[[#This Row],[2 Security &amp; Safety]]</f>
        <v>8.0955555555555563</v>
      </c>
      <c r="BD142" s="35">
        <f>AVERAGE(AQ142,U142,AI142,AV142,X142)</f>
        <v>5.4133333333333331</v>
      </c>
    </row>
    <row r="143" spans="1:56" ht="15" customHeight="1" x14ac:dyDescent="0.2">
      <c r="A143" s="32" t="s">
        <v>120</v>
      </c>
      <c r="B143" s="33">
        <v>4.5</v>
      </c>
      <c r="C143" s="33">
        <v>5.2</v>
      </c>
      <c r="D143" s="33">
        <v>3.9000000000000004</v>
      </c>
      <c r="E143" s="33">
        <v>4.5634920634920633</v>
      </c>
      <c r="F143" s="33">
        <v>8.9599999999999991</v>
      </c>
      <c r="G143" s="33">
        <v>10</v>
      </c>
      <c r="H143" s="33">
        <v>6.346705059508075</v>
      </c>
      <c r="I143" s="33">
        <v>2.5</v>
      </c>
      <c r="J143" s="33">
        <v>8.8828395249790422</v>
      </c>
      <c r="K143" s="33">
        <v>8.7458972732022779</v>
      </c>
      <c r="L143" s="33">
        <f>AVERAGE(Table2785[[#This Row],[2Bi Disappearance]:[2Bv Terrorism Injured ]])</f>
        <v>7.2950883715378776</v>
      </c>
      <c r="M143" s="33">
        <v>9.5</v>
      </c>
      <c r="N143" s="33">
        <v>10</v>
      </c>
      <c r="O143" s="34">
        <v>10</v>
      </c>
      <c r="P143" s="34">
        <f>AVERAGE(Table2785[[#This Row],[2Ci Female Genital Mutilation]:[2Ciii Equal Inheritance Rights]])</f>
        <v>9.8333333333333339</v>
      </c>
      <c r="Q143" s="33">
        <f>AVERAGE(F143,L143,P143)</f>
        <v>8.6961405682904029</v>
      </c>
      <c r="R143" s="33">
        <v>10</v>
      </c>
      <c r="S143" s="33">
        <v>10</v>
      </c>
      <c r="T143" s="33">
        <v>10</v>
      </c>
      <c r="U143" s="33">
        <f>AVERAGE(R143:T143)</f>
        <v>10</v>
      </c>
      <c r="V143" s="33">
        <v>5</v>
      </c>
      <c r="W143" s="33">
        <v>5</v>
      </c>
      <c r="X143" s="33">
        <f>AVERAGE(Table2785[[#This Row],[4A Freedom to establish religious organizations]:[4B Autonomy of religious organizations]])</f>
        <v>5</v>
      </c>
      <c r="Y143" s="33">
        <v>7.5</v>
      </c>
      <c r="Z143" s="33">
        <v>7.5</v>
      </c>
      <c r="AA143" s="33">
        <v>5</v>
      </c>
      <c r="AB143" s="33">
        <v>7.5</v>
      </c>
      <c r="AC143" s="33">
        <v>5</v>
      </c>
      <c r="AD143" s="33">
        <f>AVERAGE(Table2785[[#This Row],[5Ci Political parties]:[5Ciii Educational, sporting and cultural organizations]])</f>
        <v>5.833333333333333</v>
      </c>
      <c r="AE143" s="33">
        <v>7.5</v>
      </c>
      <c r="AF143" s="33">
        <v>7.5</v>
      </c>
      <c r="AG143" s="33">
        <v>7.5</v>
      </c>
      <c r="AH143" s="33">
        <f>AVERAGE(Table2785[[#This Row],[5Di Political parties]:[5Diii Educational, sporting and cultural organizations5]])</f>
        <v>7.5</v>
      </c>
      <c r="AI143" s="33">
        <f>AVERAGE(Y143,Z143,AD143,AH143)</f>
        <v>7.083333333333333</v>
      </c>
      <c r="AJ143" s="33">
        <v>10</v>
      </c>
      <c r="AK143" s="34">
        <v>3</v>
      </c>
      <c r="AL143" s="34">
        <v>4</v>
      </c>
      <c r="AM143" s="34">
        <v>10</v>
      </c>
      <c r="AN143" s="34">
        <v>10</v>
      </c>
      <c r="AO143" s="34">
        <f>AVERAGE(Table2785[[#This Row],[6Di Access to foreign television (cable/ satellite)]:[6Dii Access to foreign newspapers]])</f>
        <v>10</v>
      </c>
      <c r="AP143" s="34">
        <v>5</v>
      </c>
      <c r="AQ143" s="33">
        <f>AVERAGE(AJ143:AL143,AO143:AP143)</f>
        <v>6.4</v>
      </c>
      <c r="AR143" s="33">
        <v>10</v>
      </c>
      <c r="AS143" s="33">
        <v>10</v>
      </c>
      <c r="AT143" s="33">
        <v>10</v>
      </c>
      <c r="AU143" s="33">
        <f>IFERROR(AVERAGE(AS143:AT143),"-")</f>
        <v>10</v>
      </c>
      <c r="AV143" s="33">
        <f>AVERAGE(AR143,AU143)</f>
        <v>10</v>
      </c>
      <c r="AW143" s="35">
        <f>AVERAGE(Table2785[[#This Row],[RULE OF LAW]],Table2785[[#This Row],[SECURITY &amp; SAFETY]],Table2785[[#This Row],[PERSONAL FREEDOM (minus S&amp;S and RoL)]],Table2785[[#This Row],[PERSONAL FREEDOM (minus S&amp;S and RoL)]])</f>
        <v>7.1632414912789493</v>
      </c>
      <c r="AX143" s="36">
        <v>7.03</v>
      </c>
      <c r="AY143" s="37">
        <f>AVERAGE(Table2785[[#This Row],[PERSONAL FREEDOM]:[ECONOMIC FREEDOM]])</f>
        <v>7.0966207456394752</v>
      </c>
      <c r="AZ143" s="49">
        <f>RANK(BA143,$BA$2:$BA$154)</f>
        <v>61</v>
      </c>
      <c r="BA143" s="20">
        <f>ROUND(AY143, 2)</f>
        <v>7.1</v>
      </c>
      <c r="BB143" s="35">
        <f>Table2785[[#This Row],[1 Rule of Law]]</f>
        <v>4.5634920634920633</v>
      </c>
      <c r="BC143" s="35">
        <f>Table2785[[#This Row],[2 Security &amp; Safety]]</f>
        <v>8.6961405682904029</v>
      </c>
      <c r="BD143" s="35">
        <f>AVERAGE(AQ143,U143,AI143,AV143,X143)</f>
        <v>7.6966666666666672</v>
      </c>
    </row>
    <row r="144" spans="1:56" ht="15" customHeight="1" x14ac:dyDescent="0.2">
      <c r="A144" s="32" t="s">
        <v>145</v>
      </c>
      <c r="B144" s="33">
        <v>2.3000000000000003</v>
      </c>
      <c r="C144" s="33">
        <v>4.8</v>
      </c>
      <c r="D144" s="33">
        <v>3.5999999999999996</v>
      </c>
      <c r="E144" s="33">
        <v>3.5873015873015879</v>
      </c>
      <c r="F144" s="33">
        <v>5.7200000000000006</v>
      </c>
      <c r="G144" s="33">
        <v>5</v>
      </c>
      <c r="H144" s="33">
        <v>10</v>
      </c>
      <c r="I144" s="33">
        <v>5</v>
      </c>
      <c r="J144" s="33">
        <v>10</v>
      </c>
      <c r="K144" s="33">
        <v>10</v>
      </c>
      <c r="L144" s="33">
        <f>AVERAGE(Table2785[[#This Row],[2Bi Disappearance]:[2Bv Terrorism Injured ]])</f>
        <v>8</v>
      </c>
      <c r="M144" s="33">
        <v>9.9</v>
      </c>
      <c r="N144" s="33">
        <v>10</v>
      </c>
      <c r="O144" s="34">
        <v>0</v>
      </c>
      <c r="P144" s="34">
        <f>AVERAGE(Table2785[[#This Row],[2Ci Female Genital Mutilation]:[2Ciii Equal Inheritance Rights]])</f>
        <v>6.6333333333333329</v>
      </c>
      <c r="Q144" s="33">
        <f>AVERAGE(F144,L144,P144)</f>
        <v>6.7844444444444436</v>
      </c>
      <c r="R144" s="33">
        <v>10</v>
      </c>
      <c r="S144" s="33">
        <v>10</v>
      </c>
      <c r="T144" s="33">
        <v>5</v>
      </c>
      <c r="U144" s="33">
        <f>AVERAGE(R144:T144)</f>
        <v>8.3333333333333339</v>
      </c>
      <c r="V144" s="33">
        <v>7.5</v>
      </c>
      <c r="W144" s="33">
        <v>5</v>
      </c>
      <c r="X144" s="33">
        <f>AVERAGE(Table2785[[#This Row],[4A Freedom to establish religious organizations]:[4B Autonomy of religious organizations]])</f>
        <v>6.25</v>
      </c>
      <c r="Y144" s="33">
        <v>5</v>
      </c>
      <c r="Z144" s="33">
        <v>5</v>
      </c>
      <c r="AA144" s="33">
        <v>5</v>
      </c>
      <c r="AB144" s="33">
        <v>5</v>
      </c>
      <c r="AC144" s="33">
        <v>7.5</v>
      </c>
      <c r="AD144" s="33">
        <f>AVERAGE(Table2785[[#This Row],[5Ci Political parties]:[5Ciii Educational, sporting and cultural organizations]])</f>
        <v>5.833333333333333</v>
      </c>
      <c r="AE144" s="33">
        <v>5</v>
      </c>
      <c r="AF144" s="33">
        <v>7.5</v>
      </c>
      <c r="AG144" s="33">
        <v>10</v>
      </c>
      <c r="AH144" s="33">
        <f>AVERAGE(Table2785[[#This Row],[5Di Political parties]:[5Diii Educational, sporting and cultural organizations5]])</f>
        <v>7.5</v>
      </c>
      <c r="AI144" s="33">
        <f>AVERAGE(Y144,Z144,AD144,AH144)</f>
        <v>5.833333333333333</v>
      </c>
      <c r="AJ144" s="33">
        <v>10</v>
      </c>
      <c r="AK144" s="34">
        <v>3.6666666666666665</v>
      </c>
      <c r="AL144" s="34">
        <v>4.5</v>
      </c>
      <c r="AM144" s="34">
        <v>10</v>
      </c>
      <c r="AN144" s="34">
        <v>7.5</v>
      </c>
      <c r="AO144" s="34">
        <f>AVERAGE(Table2785[[#This Row],[6Di Access to foreign television (cable/ satellite)]:[6Dii Access to foreign newspapers]])</f>
        <v>8.75</v>
      </c>
      <c r="AP144" s="34">
        <v>7.5</v>
      </c>
      <c r="AQ144" s="33">
        <f>AVERAGE(AJ144:AL144,AO144:AP144)</f>
        <v>6.8833333333333329</v>
      </c>
      <c r="AR144" s="33">
        <v>5</v>
      </c>
      <c r="AS144" s="33">
        <v>0</v>
      </c>
      <c r="AT144" s="33">
        <v>0</v>
      </c>
      <c r="AU144" s="33">
        <f>IFERROR(AVERAGE(AS144:AT144),"-")</f>
        <v>0</v>
      </c>
      <c r="AV144" s="33">
        <f>AVERAGE(AR144,AU144)</f>
        <v>2.5</v>
      </c>
      <c r="AW144" s="35">
        <f>AVERAGE(Table2785[[#This Row],[RULE OF LAW]],Table2785[[#This Row],[SECURITY &amp; SAFETY]],Table2785[[#This Row],[PERSONAL FREEDOM (minus S&amp;S and RoL)]],Table2785[[#This Row],[PERSONAL FREEDOM (minus S&amp;S and RoL)]])</f>
        <v>5.5729365079365083</v>
      </c>
      <c r="AX144" s="36">
        <v>7.22</v>
      </c>
      <c r="AY144" s="37">
        <f>AVERAGE(Table2785[[#This Row],[PERSONAL FREEDOM]:[ECONOMIC FREEDOM]])</f>
        <v>6.396468253968254</v>
      </c>
      <c r="AZ144" s="49">
        <f>RANK(BA144,$BA$2:$BA$154)</f>
        <v>107</v>
      </c>
      <c r="BA144" s="20">
        <f>ROUND(AY144, 2)</f>
        <v>6.4</v>
      </c>
      <c r="BB144" s="35">
        <f>Table2785[[#This Row],[1 Rule of Law]]</f>
        <v>3.5873015873015879</v>
      </c>
      <c r="BC144" s="35">
        <f>Table2785[[#This Row],[2 Security &amp; Safety]]</f>
        <v>6.7844444444444436</v>
      </c>
      <c r="BD144" s="35">
        <f>AVERAGE(AQ144,U144,AI144,AV144,X144)</f>
        <v>5.96</v>
      </c>
    </row>
    <row r="145" spans="1:56" ht="15" customHeight="1" x14ac:dyDescent="0.2">
      <c r="A145" s="32" t="s">
        <v>134</v>
      </c>
      <c r="B145" s="33">
        <v>4.9000000000000004</v>
      </c>
      <c r="C145" s="33">
        <v>5.2</v>
      </c>
      <c r="D145" s="33">
        <v>3.3000000000000003</v>
      </c>
      <c r="E145" s="33">
        <v>4.4555555555555548</v>
      </c>
      <c r="F145" s="33">
        <v>8.2799999999999994</v>
      </c>
      <c r="G145" s="33">
        <v>10</v>
      </c>
      <c r="H145" s="33">
        <v>10</v>
      </c>
      <c r="I145" s="33">
        <v>7.5</v>
      </c>
      <c r="J145" s="33">
        <v>9.9926889842732756</v>
      </c>
      <c r="K145" s="33">
        <v>9.8420820603027188</v>
      </c>
      <c r="L145" s="33">
        <f>AVERAGE(Table2785[[#This Row],[2Bi Disappearance]:[2Bv Terrorism Injured ]])</f>
        <v>9.4669542089151975</v>
      </c>
      <c r="M145" s="33">
        <v>10</v>
      </c>
      <c r="N145" s="33">
        <v>10</v>
      </c>
      <c r="O145" s="34">
        <v>10</v>
      </c>
      <c r="P145" s="34">
        <f>AVERAGE(Table2785[[#This Row],[2Ci Female Genital Mutilation]:[2Ciii Equal Inheritance Rights]])</f>
        <v>10</v>
      </c>
      <c r="Q145" s="33">
        <f>AVERAGE(F145,L145,P145)</f>
        <v>9.2489847363050668</v>
      </c>
      <c r="R145" s="33">
        <v>10</v>
      </c>
      <c r="S145" s="33">
        <v>10</v>
      </c>
      <c r="T145" s="33">
        <v>10</v>
      </c>
      <c r="U145" s="33">
        <f>AVERAGE(R145:T145)</f>
        <v>10</v>
      </c>
      <c r="V145" s="33">
        <v>7.5</v>
      </c>
      <c r="W145" s="33">
        <v>7.5</v>
      </c>
      <c r="X145" s="33">
        <f>AVERAGE(Table2785[[#This Row],[4A Freedom to establish religious organizations]:[4B Autonomy of religious organizations]])</f>
        <v>7.5</v>
      </c>
      <c r="Y145" s="33">
        <v>7.5</v>
      </c>
      <c r="Z145" s="33">
        <v>7.5</v>
      </c>
      <c r="AA145" s="33">
        <v>5</v>
      </c>
      <c r="AB145" s="33">
        <v>7.5</v>
      </c>
      <c r="AC145" s="33">
        <v>7.5</v>
      </c>
      <c r="AD145" s="33">
        <f>AVERAGE(Table2785[[#This Row],[5Ci Political parties]:[5Ciii Educational, sporting and cultural organizations]])</f>
        <v>6.666666666666667</v>
      </c>
      <c r="AE145" s="33">
        <v>5</v>
      </c>
      <c r="AF145" s="33">
        <v>7.5</v>
      </c>
      <c r="AG145" s="33">
        <v>7.5</v>
      </c>
      <c r="AH145" s="33">
        <f>AVERAGE(Table2785[[#This Row],[5Di Political parties]:[5Diii Educational, sporting and cultural organizations5]])</f>
        <v>6.666666666666667</v>
      </c>
      <c r="AI145" s="33">
        <f>AVERAGE(Y145,Z145,AD145,AH145)</f>
        <v>7.0833333333333339</v>
      </c>
      <c r="AJ145" s="33">
        <v>10</v>
      </c>
      <c r="AK145" s="34">
        <v>3.6666666666666665</v>
      </c>
      <c r="AL145" s="34">
        <v>4.75</v>
      </c>
      <c r="AM145" s="34">
        <v>10</v>
      </c>
      <c r="AN145" s="34">
        <v>5</v>
      </c>
      <c r="AO145" s="34">
        <f>AVERAGE(Table2785[[#This Row],[6Di Access to foreign television (cable/ satellite)]:[6Dii Access to foreign newspapers]])</f>
        <v>7.5</v>
      </c>
      <c r="AP145" s="34">
        <v>10</v>
      </c>
      <c r="AQ145" s="33">
        <f>AVERAGE(AJ145:AL145,AO145:AP145)</f>
        <v>7.1833333333333327</v>
      </c>
      <c r="AR145" s="33">
        <v>10</v>
      </c>
      <c r="AS145" s="33">
        <v>10</v>
      </c>
      <c r="AT145" s="33">
        <v>10</v>
      </c>
      <c r="AU145" s="33">
        <f>IFERROR(AVERAGE(AS145:AT145),"-")</f>
        <v>10</v>
      </c>
      <c r="AV145" s="33">
        <f>AVERAGE(AR145,AU145)</f>
        <v>10</v>
      </c>
      <c r="AW145" s="35">
        <f>AVERAGE(Table2785[[#This Row],[RULE OF LAW]],Table2785[[#This Row],[SECURITY &amp; SAFETY]],Table2785[[#This Row],[PERSONAL FREEDOM (minus S&amp;S and RoL)]],Table2785[[#This Row],[PERSONAL FREEDOM (minus S&amp;S and RoL)]])</f>
        <v>7.6028017396318219</v>
      </c>
      <c r="AX145" s="36">
        <v>6.31</v>
      </c>
      <c r="AY145" s="37">
        <f>AVERAGE(Table2785[[#This Row],[PERSONAL FREEDOM]:[ECONOMIC FREEDOM]])</f>
        <v>6.9564008698159103</v>
      </c>
      <c r="AZ145" s="49">
        <f>RANK(BA145,$BA$2:$BA$154)</f>
        <v>72</v>
      </c>
      <c r="BA145" s="20">
        <f>ROUND(AY145, 2)</f>
        <v>6.96</v>
      </c>
      <c r="BB145" s="35">
        <f>Table2785[[#This Row],[1 Rule of Law]]</f>
        <v>4.4555555555555548</v>
      </c>
      <c r="BC145" s="35">
        <f>Table2785[[#This Row],[2 Security &amp; Safety]]</f>
        <v>9.2489847363050668</v>
      </c>
      <c r="BD145" s="35">
        <f>AVERAGE(AQ145,U145,AI145,AV145,X145)</f>
        <v>8.3533333333333335</v>
      </c>
    </row>
    <row r="146" spans="1:56" ht="15" customHeight="1" x14ac:dyDescent="0.2">
      <c r="A146" s="32" t="s">
        <v>185</v>
      </c>
      <c r="B146" s="33">
        <v>6.6000000000000005</v>
      </c>
      <c r="C146" s="33">
        <v>5.8999999999999995</v>
      </c>
      <c r="D146" s="33">
        <v>7.8000000000000007</v>
      </c>
      <c r="E146" s="33">
        <v>6.7507936507936517</v>
      </c>
      <c r="F146" s="33">
        <v>8.9599999999999991</v>
      </c>
      <c r="G146" s="33">
        <v>10</v>
      </c>
      <c r="H146" s="33">
        <v>10</v>
      </c>
      <c r="I146" s="33">
        <v>10</v>
      </c>
      <c r="J146" s="33">
        <v>10</v>
      </c>
      <c r="K146" s="33">
        <v>10</v>
      </c>
      <c r="L146" s="33">
        <f>AVERAGE(Table2785[[#This Row],[2Bi Disappearance]:[2Bv Terrorism Injured ]])</f>
        <v>10</v>
      </c>
      <c r="M146" s="33" t="s">
        <v>49</v>
      </c>
      <c r="N146" s="33">
        <v>5</v>
      </c>
      <c r="O146" s="34">
        <v>0</v>
      </c>
      <c r="P146" s="34">
        <f>AVERAGE(Table2785[[#This Row],[2Ci Female Genital Mutilation]:[2Ciii Equal Inheritance Rights]])</f>
        <v>2.5</v>
      </c>
      <c r="Q146" s="33">
        <f>AVERAGE(F146,L146,P146)</f>
        <v>7.1533333333333333</v>
      </c>
      <c r="R146" s="33">
        <v>5</v>
      </c>
      <c r="S146" s="33">
        <v>0</v>
      </c>
      <c r="T146" s="33">
        <v>0</v>
      </c>
      <c r="U146" s="33">
        <f>AVERAGE(R146:T146)</f>
        <v>1.6666666666666667</v>
      </c>
      <c r="V146" s="33">
        <v>0</v>
      </c>
      <c r="W146" s="33">
        <v>5</v>
      </c>
      <c r="X146" s="33">
        <f>AVERAGE(Table2785[[#This Row],[4A Freedom to establish religious organizations]:[4B Autonomy of religious organizations]])</f>
        <v>2.5</v>
      </c>
      <c r="Y146" s="33">
        <v>0</v>
      </c>
      <c r="Z146" s="33">
        <v>0</v>
      </c>
      <c r="AA146" s="33">
        <v>0</v>
      </c>
      <c r="AB146" s="33">
        <v>0</v>
      </c>
      <c r="AC146" s="33">
        <v>5</v>
      </c>
      <c r="AD146" s="33">
        <f>AVERAGE(Table2785[[#This Row],[5Ci Political parties]:[5Ciii Educational, sporting and cultural organizations]])</f>
        <v>1.6666666666666667</v>
      </c>
      <c r="AE146" s="33">
        <v>0</v>
      </c>
      <c r="AF146" s="33">
        <v>0</v>
      </c>
      <c r="AG146" s="33">
        <v>2.5</v>
      </c>
      <c r="AH146" s="33">
        <f>AVERAGE(Table2785[[#This Row],[5Di Political parties]:[5Diii Educational, sporting and cultural organizations5]])</f>
        <v>0.83333333333333337</v>
      </c>
      <c r="AI146" s="33">
        <f>AVERAGE(Y146,Z146,AD146,AH146)</f>
        <v>0.625</v>
      </c>
      <c r="AJ146" s="33">
        <v>10</v>
      </c>
      <c r="AK146" s="34">
        <v>2</v>
      </c>
      <c r="AL146" s="34">
        <v>3.25</v>
      </c>
      <c r="AM146" s="34">
        <v>5</v>
      </c>
      <c r="AN146" s="34">
        <v>7.5</v>
      </c>
      <c r="AO146" s="34">
        <f>AVERAGE(Table2785[[#This Row],[6Di Access to foreign television (cable/ satellite)]:[6Dii Access to foreign newspapers]])</f>
        <v>6.25</v>
      </c>
      <c r="AP146" s="34">
        <v>2.5</v>
      </c>
      <c r="AQ146" s="33">
        <f>AVERAGE(AJ146:AL146,AO146:AP146)</f>
        <v>4.8</v>
      </c>
      <c r="AR146" s="33">
        <v>0</v>
      </c>
      <c r="AS146" s="33">
        <v>0</v>
      </c>
      <c r="AT146" s="33">
        <v>0</v>
      </c>
      <c r="AU146" s="33">
        <f>IFERROR(AVERAGE(AS146:AT146),"-")</f>
        <v>0</v>
      </c>
      <c r="AV146" s="33">
        <f>AVERAGE(AR146,AU146)</f>
        <v>0</v>
      </c>
      <c r="AW146" s="35">
        <f>AVERAGE(Table2785[[#This Row],[RULE OF LAW]],Table2785[[#This Row],[SECURITY &amp; SAFETY]],Table2785[[#This Row],[PERSONAL FREEDOM (minus S&amp;S and RoL)]],Table2785[[#This Row],[PERSONAL FREEDOM (minus S&amp;S and RoL)]])</f>
        <v>4.435198412698413</v>
      </c>
      <c r="AX146" s="36">
        <v>8.1</v>
      </c>
      <c r="AY146" s="37">
        <f>AVERAGE(Table2785[[#This Row],[PERSONAL FREEDOM]:[ECONOMIC FREEDOM]])</f>
        <v>6.2675992063492068</v>
      </c>
      <c r="AZ146" s="49">
        <f>RANK(BA146,$BA$2:$BA$154)</f>
        <v>115</v>
      </c>
      <c r="BA146" s="20">
        <f>ROUND(AY146, 2)</f>
        <v>6.27</v>
      </c>
      <c r="BB146" s="35">
        <f>Table2785[[#This Row],[1 Rule of Law]]</f>
        <v>6.7507936507936517</v>
      </c>
      <c r="BC146" s="35">
        <f>Table2785[[#This Row],[2 Security &amp; Safety]]</f>
        <v>7.1533333333333333</v>
      </c>
      <c r="BD146" s="35">
        <f>AVERAGE(AQ146,U146,AI146,AV146,X146)</f>
        <v>1.9183333333333334</v>
      </c>
    </row>
    <row r="147" spans="1:56" ht="15" customHeight="1" x14ac:dyDescent="0.2">
      <c r="A147" s="32" t="s">
        <v>54</v>
      </c>
      <c r="B147" s="33">
        <v>7.8000000000000007</v>
      </c>
      <c r="C147" s="33">
        <v>7.1999999999999993</v>
      </c>
      <c r="D147" s="33">
        <v>7.1999999999999993</v>
      </c>
      <c r="E147" s="33">
        <v>7.4206349206349209</v>
      </c>
      <c r="F147" s="33">
        <v>9.6</v>
      </c>
      <c r="G147" s="33">
        <v>10</v>
      </c>
      <c r="H147" s="33">
        <v>10</v>
      </c>
      <c r="I147" s="33">
        <v>10</v>
      </c>
      <c r="J147" s="33">
        <v>10</v>
      </c>
      <c r="K147" s="33">
        <v>10</v>
      </c>
      <c r="L147" s="33">
        <f>AVERAGE(Table2785[[#This Row],[2Bi Disappearance]:[2Bv Terrorism Injured ]])</f>
        <v>10</v>
      </c>
      <c r="M147" s="33">
        <v>9.5</v>
      </c>
      <c r="N147" s="33">
        <v>10</v>
      </c>
      <c r="O147" s="34">
        <v>10</v>
      </c>
      <c r="P147" s="34">
        <f>AVERAGE(Table2785[[#This Row],[2Ci Female Genital Mutilation]:[2Ciii Equal Inheritance Rights]])</f>
        <v>9.8333333333333339</v>
      </c>
      <c r="Q147" s="33">
        <f>AVERAGE(F147,L147,P147)</f>
        <v>9.8111111111111118</v>
      </c>
      <c r="R147" s="33">
        <v>10</v>
      </c>
      <c r="S147" s="33">
        <v>10</v>
      </c>
      <c r="T147" s="33">
        <v>10</v>
      </c>
      <c r="U147" s="33">
        <f>AVERAGE(R147:T147)</f>
        <v>10</v>
      </c>
      <c r="V147" s="33">
        <v>10</v>
      </c>
      <c r="W147" s="33">
        <v>10</v>
      </c>
      <c r="X147" s="33">
        <f>AVERAGE(Table2785[[#This Row],[4A Freedom to establish religious organizations]:[4B Autonomy of religious organizations]])</f>
        <v>10</v>
      </c>
      <c r="Y147" s="33">
        <v>10</v>
      </c>
      <c r="Z147" s="33">
        <v>10</v>
      </c>
      <c r="AA147" s="33">
        <v>10</v>
      </c>
      <c r="AB147" s="33">
        <v>10</v>
      </c>
      <c r="AC147" s="33">
        <v>10</v>
      </c>
      <c r="AD147" s="33">
        <f>AVERAGE(Table2785[[#This Row],[5Ci Political parties]:[5Ciii Educational, sporting and cultural organizations]])</f>
        <v>10</v>
      </c>
      <c r="AE147" s="33">
        <v>10</v>
      </c>
      <c r="AF147" s="33">
        <v>10</v>
      </c>
      <c r="AG147" s="33">
        <v>10</v>
      </c>
      <c r="AH147" s="33">
        <f>AVERAGE(Table2785[[#This Row],[5Di Political parties]:[5Diii Educational, sporting and cultural organizations5]])</f>
        <v>10</v>
      </c>
      <c r="AI147" s="33">
        <f>AVERAGE(Y147,Z147,AD147,AH147)</f>
        <v>10</v>
      </c>
      <c r="AJ147" s="33">
        <v>10</v>
      </c>
      <c r="AK147" s="34">
        <v>7.666666666666667</v>
      </c>
      <c r="AL147" s="34">
        <v>7.75</v>
      </c>
      <c r="AM147" s="34">
        <v>10</v>
      </c>
      <c r="AN147" s="34">
        <v>10</v>
      </c>
      <c r="AO147" s="34">
        <f>AVERAGE(Table2785[[#This Row],[6Di Access to foreign television (cable/ satellite)]:[6Dii Access to foreign newspapers]])</f>
        <v>10</v>
      </c>
      <c r="AP147" s="34">
        <v>10</v>
      </c>
      <c r="AQ147" s="33">
        <f>AVERAGE(AJ147:AL147,AO147:AP147)</f>
        <v>9.0833333333333339</v>
      </c>
      <c r="AR147" s="33">
        <v>10</v>
      </c>
      <c r="AS147" s="33">
        <v>10</v>
      </c>
      <c r="AT147" s="33">
        <v>10</v>
      </c>
      <c r="AU147" s="33">
        <f>IFERROR(AVERAGE(AS147:AT147),"-")</f>
        <v>10</v>
      </c>
      <c r="AV147" s="33">
        <f>AVERAGE(AR147,AU147)</f>
        <v>10</v>
      </c>
      <c r="AW147" s="35">
        <f>AVERAGE(Table2785[[#This Row],[RULE OF LAW]],Table2785[[#This Row],[SECURITY &amp; SAFETY]],Table2785[[#This Row],[PERSONAL FREEDOM (minus S&amp;S and RoL)]],Table2785[[#This Row],[PERSONAL FREEDOM (minus S&amp;S and RoL)]])</f>
        <v>9.2162698412698418</v>
      </c>
      <c r="AX147" s="36">
        <v>7.83</v>
      </c>
      <c r="AY147" s="37">
        <f>AVERAGE(Table2785[[#This Row],[PERSONAL FREEDOM]:[ECONOMIC FREEDOM]])</f>
        <v>8.5231349206349201</v>
      </c>
      <c r="AZ147" s="49">
        <f>RANK(BA147,$BA$2:$BA$154)</f>
        <v>9</v>
      </c>
      <c r="BA147" s="20">
        <f>ROUND(AY147, 2)</f>
        <v>8.52</v>
      </c>
      <c r="BB147" s="35">
        <f>Table2785[[#This Row],[1 Rule of Law]]</f>
        <v>7.4206349206349209</v>
      </c>
      <c r="BC147" s="35">
        <f>Table2785[[#This Row],[2 Security &amp; Safety]]</f>
        <v>9.8111111111111118</v>
      </c>
      <c r="BD147" s="35">
        <f>AVERAGE(AQ147,U147,AI147,AV147,X147)</f>
        <v>9.8166666666666664</v>
      </c>
    </row>
    <row r="148" spans="1:56" ht="15" customHeight="1" x14ac:dyDescent="0.2">
      <c r="A148" s="32" t="s">
        <v>69</v>
      </c>
      <c r="B148" s="33">
        <v>6.8999999999999995</v>
      </c>
      <c r="C148" s="33">
        <v>6.1</v>
      </c>
      <c r="D148" s="33">
        <v>6.5</v>
      </c>
      <c r="E148" s="33">
        <v>6.4793650793650803</v>
      </c>
      <c r="F148" s="33">
        <v>8.120000000000001</v>
      </c>
      <c r="G148" s="33">
        <v>10</v>
      </c>
      <c r="H148" s="33">
        <v>9.7653285381352593</v>
      </c>
      <c r="I148" s="33">
        <v>10</v>
      </c>
      <c r="J148" s="33">
        <v>9.9925669672712516</v>
      </c>
      <c r="K148" s="33">
        <v>9.9961772974537872</v>
      </c>
      <c r="L148" s="33">
        <f>AVERAGE(Table2785[[#This Row],[2Bi Disappearance]:[2Bv Terrorism Injured ]])</f>
        <v>9.9508145605720593</v>
      </c>
      <c r="M148" s="33">
        <v>9.5</v>
      </c>
      <c r="N148" s="33">
        <v>10</v>
      </c>
      <c r="O148" s="34">
        <v>10</v>
      </c>
      <c r="P148" s="34">
        <f>AVERAGE(Table2785[[#This Row],[2Ci Female Genital Mutilation]:[2Ciii Equal Inheritance Rights]])</f>
        <v>9.8333333333333339</v>
      </c>
      <c r="Q148" s="33">
        <f>AVERAGE(F148,L148,P148)</f>
        <v>9.3013826313017987</v>
      </c>
      <c r="R148" s="33">
        <v>5</v>
      </c>
      <c r="S148" s="33">
        <v>10</v>
      </c>
      <c r="T148" s="33">
        <v>10</v>
      </c>
      <c r="U148" s="33">
        <f>AVERAGE(R148:T148)</f>
        <v>8.3333333333333339</v>
      </c>
      <c r="V148" s="33">
        <v>10</v>
      </c>
      <c r="W148" s="33">
        <v>10</v>
      </c>
      <c r="X148" s="33">
        <f>AVERAGE(Table2785[[#This Row],[4A Freedom to establish religious organizations]:[4B Autonomy of religious organizations]])</f>
        <v>10</v>
      </c>
      <c r="Y148" s="33">
        <v>10</v>
      </c>
      <c r="Z148" s="33">
        <v>10</v>
      </c>
      <c r="AA148" s="33">
        <v>10</v>
      </c>
      <c r="AB148" s="33">
        <v>10</v>
      </c>
      <c r="AC148" s="33">
        <v>10</v>
      </c>
      <c r="AD148" s="33">
        <f>AVERAGE(Table2785[[#This Row],[5Ci Political parties]:[5Ciii Educational, sporting and cultural organizations]])</f>
        <v>10</v>
      </c>
      <c r="AE148" s="33">
        <v>10</v>
      </c>
      <c r="AF148" s="33">
        <v>10</v>
      </c>
      <c r="AG148" s="33">
        <v>10</v>
      </c>
      <c r="AH148" s="33">
        <f>AVERAGE(Table2785[[#This Row],[5Di Political parties]:[5Diii Educational, sporting and cultural organizations5]])</f>
        <v>10</v>
      </c>
      <c r="AI148" s="33">
        <f>AVERAGE(Y148,Z148,AD148,AH148)</f>
        <v>10</v>
      </c>
      <c r="AJ148" s="33">
        <v>10</v>
      </c>
      <c r="AK148" s="34">
        <v>9</v>
      </c>
      <c r="AL148" s="34">
        <v>7.5</v>
      </c>
      <c r="AM148" s="34">
        <v>10</v>
      </c>
      <c r="AN148" s="34">
        <v>10</v>
      </c>
      <c r="AO148" s="34">
        <f>AVERAGE(Table2785[[#This Row],[6Di Access to foreign television (cable/ satellite)]:[6Dii Access to foreign newspapers]])</f>
        <v>10</v>
      </c>
      <c r="AP148" s="34">
        <v>10</v>
      </c>
      <c r="AQ148" s="33">
        <f>AVERAGE(AJ148:AL148,AO148:AP148)</f>
        <v>9.3000000000000007</v>
      </c>
      <c r="AR148" s="33">
        <v>10</v>
      </c>
      <c r="AS148" s="33">
        <v>10</v>
      </c>
      <c r="AT148" s="33">
        <v>10</v>
      </c>
      <c r="AU148" s="33">
        <f>IFERROR(AVERAGE(AS148:AT148),"-")</f>
        <v>10</v>
      </c>
      <c r="AV148" s="33">
        <f>AVERAGE(AR148,AU148)</f>
        <v>10</v>
      </c>
      <c r="AW148" s="35">
        <f>AVERAGE(Table2785[[#This Row],[RULE OF LAW]],Table2785[[#This Row],[SECURITY &amp; SAFETY]],Table2785[[#This Row],[PERSONAL FREEDOM (minus S&amp;S and RoL)]],Table2785[[#This Row],[PERSONAL FREEDOM (minus S&amp;S and RoL)]])</f>
        <v>8.7085202610000536</v>
      </c>
      <c r="AX148" s="36">
        <v>7.81</v>
      </c>
      <c r="AY148" s="37">
        <f>AVERAGE(Table2785[[#This Row],[PERSONAL FREEDOM]:[ECONOMIC FREEDOM]])</f>
        <v>8.2592601305000262</v>
      </c>
      <c r="AZ148" s="49">
        <f>RANK(BA148,$BA$2:$BA$154)</f>
        <v>19</v>
      </c>
      <c r="BA148" s="20">
        <f>ROUND(AY148, 2)</f>
        <v>8.26</v>
      </c>
      <c r="BB148" s="35">
        <f>Table2785[[#This Row],[1 Rule of Law]]</f>
        <v>6.4793650793650803</v>
      </c>
      <c r="BC148" s="35">
        <f>Table2785[[#This Row],[2 Security &amp; Safety]]</f>
        <v>9.3013826313017987</v>
      </c>
      <c r="BD148" s="35">
        <f>AVERAGE(AQ148,U148,AI148,AV148,X148)</f>
        <v>9.5266666666666673</v>
      </c>
    </row>
    <row r="149" spans="1:56" ht="15" customHeight="1" x14ac:dyDescent="0.2">
      <c r="A149" s="32" t="s">
        <v>83</v>
      </c>
      <c r="B149" s="33">
        <v>7.1</v>
      </c>
      <c r="C149" s="33">
        <v>7</v>
      </c>
      <c r="D149" s="33">
        <v>4.6999999999999993</v>
      </c>
      <c r="E149" s="33">
        <v>6.2698412698412698</v>
      </c>
      <c r="F149" s="33">
        <v>6.8400000000000007</v>
      </c>
      <c r="G149" s="33">
        <v>10</v>
      </c>
      <c r="H149" s="33">
        <v>10</v>
      </c>
      <c r="I149" s="33">
        <v>10</v>
      </c>
      <c r="J149" s="33">
        <v>10</v>
      </c>
      <c r="K149" s="33">
        <v>10</v>
      </c>
      <c r="L149" s="33">
        <f>AVERAGE(Table2785[[#This Row],[2Bi Disappearance]:[2Bv Terrorism Injured ]])</f>
        <v>10</v>
      </c>
      <c r="M149" s="33">
        <v>10</v>
      </c>
      <c r="N149" s="33">
        <v>10</v>
      </c>
      <c r="O149" s="34">
        <v>10</v>
      </c>
      <c r="P149" s="34">
        <f>AVERAGE(Table2785[[#This Row],[2Ci Female Genital Mutilation]:[2Ciii Equal Inheritance Rights]])</f>
        <v>10</v>
      </c>
      <c r="Q149" s="33">
        <f>AVERAGE(F149,L149,P149)</f>
        <v>8.9466666666666672</v>
      </c>
      <c r="R149" s="33">
        <v>10</v>
      </c>
      <c r="S149" s="33">
        <v>10</v>
      </c>
      <c r="T149" s="33">
        <v>10</v>
      </c>
      <c r="U149" s="33">
        <f>AVERAGE(R149:T149)</f>
        <v>10</v>
      </c>
      <c r="V149" s="33">
        <v>10</v>
      </c>
      <c r="W149" s="33">
        <v>10</v>
      </c>
      <c r="X149" s="33">
        <f>AVERAGE(Table2785[[#This Row],[4A Freedom to establish religious organizations]:[4B Autonomy of religious organizations]])</f>
        <v>10</v>
      </c>
      <c r="Y149" s="33">
        <v>10</v>
      </c>
      <c r="Z149" s="33">
        <v>10</v>
      </c>
      <c r="AA149" s="33">
        <v>7.5</v>
      </c>
      <c r="AB149" s="33">
        <v>7.5</v>
      </c>
      <c r="AC149" s="33">
        <v>7.5</v>
      </c>
      <c r="AD149" s="33">
        <f>AVERAGE(Table2785[[#This Row],[5Ci Political parties]:[5Ciii Educational, sporting and cultural organizations]])</f>
        <v>7.5</v>
      </c>
      <c r="AE149" s="33">
        <v>10</v>
      </c>
      <c r="AF149" s="33">
        <v>7.5</v>
      </c>
      <c r="AG149" s="33">
        <v>7.5</v>
      </c>
      <c r="AH149" s="33">
        <f>AVERAGE(Table2785[[#This Row],[5Di Political parties]:[5Diii Educational, sporting and cultural organizations5]])</f>
        <v>8.3333333333333339</v>
      </c>
      <c r="AI149" s="33">
        <f>AVERAGE(Y149,Z149,AD149,AH149)</f>
        <v>8.9583333333333339</v>
      </c>
      <c r="AJ149" s="33">
        <v>10</v>
      </c>
      <c r="AK149" s="47">
        <v>7.333333333333333</v>
      </c>
      <c r="AL149" s="33">
        <v>7.5</v>
      </c>
      <c r="AM149" s="33">
        <v>10</v>
      </c>
      <c r="AN149" s="33">
        <v>10</v>
      </c>
      <c r="AO149" s="34">
        <f>AVERAGE(Table2785[[#This Row],[6Di Access to foreign television (cable/ satellite)]:[6Dii Access to foreign newspapers]])</f>
        <v>10</v>
      </c>
      <c r="AP149" s="33">
        <v>10</v>
      </c>
      <c r="AQ149" s="33">
        <f>AVERAGE(AJ149:AL149,AO149:AP149)</f>
        <v>8.966666666666665</v>
      </c>
      <c r="AR149" s="33">
        <v>10</v>
      </c>
      <c r="AS149" s="33">
        <v>10</v>
      </c>
      <c r="AT149" s="33">
        <v>10</v>
      </c>
      <c r="AU149" s="33">
        <f>IFERROR(AVERAGE(AS149:AT149),"-")</f>
        <v>10</v>
      </c>
      <c r="AV149" s="33">
        <f>AVERAGE(AR149,AU149)</f>
        <v>10</v>
      </c>
      <c r="AW149" s="35">
        <f>AVERAGE(Table2785[[#This Row],[RULE OF LAW]],Table2785[[#This Row],[SECURITY &amp; SAFETY]],Table2785[[#This Row],[PERSONAL FREEDOM (minus S&amp;S and RoL)]],Table2785[[#This Row],[PERSONAL FREEDOM (minus S&amp;S and RoL)]])</f>
        <v>8.5966269841269849</v>
      </c>
      <c r="AX149" s="36">
        <v>7.33</v>
      </c>
      <c r="AY149" s="37">
        <f>AVERAGE(Table2785[[#This Row],[PERSONAL FREEDOM]:[ECONOMIC FREEDOM]])</f>
        <v>7.9633134920634925</v>
      </c>
      <c r="AZ149" s="49">
        <f>RANK(BA149,$BA$2:$BA$154)</f>
        <v>36</v>
      </c>
      <c r="BA149" s="20">
        <f>ROUND(AY149, 2)</f>
        <v>7.96</v>
      </c>
      <c r="BB149" s="35">
        <f>Table2785[[#This Row],[1 Rule of Law]]</f>
        <v>6.2698412698412698</v>
      </c>
      <c r="BC149" s="35">
        <f>Table2785[[#This Row],[2 Security &amp; Safety]]</f>
        <v>8.9466666666666672</v>
      </c>
      <c r="BD149" s="35">
        <f>AVERAGE(AQ149,U149,AI149,AV149,X149)</f>
        <v>9.5849999999999991</v>
      </c>
    </row>
    <row r="150" spans="1:56" ht="15" customHeight="1" x14ac:dyDescent="0.2">
      <c r="A150" s="32" t="s">
        <v>195</v>
      </c>
      <c r="B150" s="33">
        <v>2.5</v>
      </c>
      <c r="C150" s="33">
        <v>3.3000000000000003</v>
      </c>
      <c r="D150" s="33">
        <v>1.6</v>
      </c>
      <c r="E150" s="33">
        <v>2.4539682539682541</v>
      </c>
      <c r="F150" s="33">
        <v>0</v>
      </c>
      <c r="G150" s="33">
        <v>10</v>
      </c>
      <c r="H150" s="33">
        <v>10</v>
      </c>
      <c r="I150" s="33">
        <v>5</v>
      </c>
      <c r="J150" s="33">
        <v>10</v>
      </c>
      <c r="K150" s="33">
        <v>9.9866465394406809</v>
      </c>
      <c r="L150" s="33">
        <f>AVERAGE(Table2785[[#This Row],[2Bi Disappearance]:[2Bv Terrorism Injured ]])</f>
        <v>8.9973293078881369</v>
      </c>
      <c r="M150" s="33">
        <v>10</v>
      </c>
      <c r="N150" s="33">
        <v>10</v>
      </c>
      <c r="O150" s="34">
        <v>10</v>
      </c>
      <c r="P150" s="34">
        <f>AVERAGE(Table2785[[#This Row],[2Ci Female Genital Mutilation]:[2Ciii Equal Inheritance Rights]])</f>
        <v>10</v>
      </c>
      <c r="Q150" s="33">
        <f>AVERAGE(F150,L150,P150)</f>
        <v>6.3324431026293793</v>
      </c>
      <c r="R150" s="33">
        <v>10</v>
      </c>
      <c r="S150" s="33">
        <v>10</v>
      </c>
      <c r="T150" s="33">
        <v>10</v>
      </c>
      <c r="U150" s="33">
        <f>AVERAGE(R150:T150)</f>
        <v>10</v>
      </c>
      <c r="V150" s="33">
        <v>10</v>
      </c>
      <c r="W150" s="33">
        <v>7.5</v>
      </c>
      <c r="X150" s="33">
        <f>AVERAGE(Table2785[[#This Row],[4A Freedom to establish religious organizations]:[4B Autonomy of religious organizations]])</f>
        <v>8.75</v>
      </c>
      <c r="Y150" s="33">
        <v>10</v>
      </c>
      <c r="Z150" s="33">
        <v>10</v>
      </c>
      <c r="AA150" s="33">
        <v>10</v>
      </c>
      <c r="AB150" s="33">
        <v>5</v>
      </c>
      <c r="AC150" s="33">
        <v>5</v>
      </c>
      <c r="AD150" s="33">
        <f>AVERAGE(Table2785[[#This Row],[5Ci Political parties]:[5Ciii Educational, sporting and cultural organizations]])</f>
        <v>6.666666666666667</v>
      </c>
      <c r="AE150" s="33">
        <v>10</v>
      </c>
      <c r="AF150" s="33">
        <v>7.5</v>
      </c>
      <c r="AG150" s="33">
        <v>10</v>
      </c>
      <c r="AH150" s="33">
        <f>AVERAGE(Table2785[[#This Row],[5Di Political parties]:[5Diii Educational, sporting and cultural organizations5]])</f>
        <v>9.1666666666666661</v>
      </c>
      <c r="AI150" s="33">
        <f>AVERAGE(Y150,Z150,AD150,AH150)</f>
        <v>8.9583333333333339</v>
      </c>
      <c r="AJ150" s="33">
        <v>10</v>
      </c>
      <c r="AK150" s="34">
        <v>1</v>
      </c>
      <c r="AL150" s="34">
        <v>2.75</v>
      </c>
      <c r="AM150" s="34">
        <v>10</v>
      </c>
      <c r="AN150" s="34">
        <v>10</v>
      </c>
      <c r="AO150" s="34">
        <f>AVERAGE(Table2785[[#This Row],[6Di Access to foreign television (cable/ satellite)]:[6Dii Access to foreign newspapers]])</f>
        <v>10</v>
      </c>
      <c r="AP150" s="34">
        <v>7.5</v>
      </c>
      <c r="AQ150" s="33">
        <f>AVERAGE(AJ150:AL150,AO150:AP150)</f>
        <v>6.25</v>
      </c>
      <c r="AR150" s="33">
        <v>10</v>
      </c>
      <c r="AS150" s="33">
        <v>10</v>
      </c>
      <c r="AT150" s="33">
        <v>10</v>
      </c>
      <c r="AU150" s="33">
        <f>IFERROR(AVERAGE(AS150:AT150),"-")</f>
        <v>10</v>
      </c>
      <c r="AV150" s="33">
        <f>AVERAGE(AR150,AU150)</f>
        <v>10</v>
      </c>
      <c r="AW150" s="35">
        <f>AVERAGE(Table2785[[#This Row],[RULE OF LAW]],Table2785[[#This Row],[SECURITY &amp; SAFETY]],Table2785[[#This Row],[PERSONAL FREEDOM (minus S&amp;S and RoL)]],Table2785[[#This Row],[PERSONAL FREEDOM (minus S&amp;S and RoL)]])</f>
        <v>6.5924361724827421</v>
      </c>
      <c r="AX150" s="36">
        <v>3.88</v>
      </c>
      <c r="AY150" s="37">
        <f>AVERAGE(Table2785[[#This Row],[PERSONAL FREEDOM]:[ECONOMIC FREEDOM]])</f>
        <v>5.2362180862413705</v>
      </c>
      <c r="AZ150" s="49">
        <f>RANK(BA150,$BA$2:$BA$154)</f>
        <v>143</v>
      </c>
      <c r="BA150" s="20">
        <f>ROUND(AY150, 2)</f>
        <v>5.24</v>
      </c>
      <c r="BB150" s="35">
        <f>Table2785[[#This Row],[1 Rule of Law]]</f>
        <v>2.4539682539682541</v>
      </c>
      <c r="BC150" s="35">
        <f>Table2785[[#This Row],[2 Security &amp; Safety]]</f>
        <v>6.3324431026293793</v>
      </c>
      <c r="BD150" s="35">
        <f>AVERAGE(AQ150,U150,AI150,AV150,X150)</f>
        <v>8.7916666666666679</v>
      </c>
    </row>
    <row r="151" spans="1:56" ht="15" customHeight="1" x14ac:dyDescent="0.2">
      <c r="A151" s="32" t="s">
        <v>182</v>
      </c>
      <c r="B151" s="33">
        <v>6.2</v>
      </c>
      <c r="C151" s="33">
        <v>4.2</v>
      </c>
      <c r="D151" s="33">
        <v>4.6999999999999993</v>
      </c>
      <c r="E151" s="33">
        <v>5.0619047619047617</v>
      </c>
      <c r="F151" s="33">
        <v>8.68</v>
      </c>
      <c r="G151" s="33">
        <v>10</v>
      </c>
      <c r="H151" s="33">
        <v>10</v>
      </c>
      <c r="I151" s="33">
        <v>10</v>
      </c>
      <c r="J151" s="33">
        <v>10</v>
      </c>
      <c r="K151" s="33">
        <v>10</v>
      </c>
      <c r="L151" s="33">
        <f>AVERAGE(Table2785[[#This Row],[2Bi Disappearance]:[2Bv Terrorism Injured ]])</f>
        <v>10</v>
      </c>
      <c r="M151" s="33">
        <v>10</v>
      </c>
      <c r="N151" s="33">
        <v>10</v>
      </c>
      <c r="O151" s="34">
        <v>5</v>
      </c>
      <c r="P151" s="34">
        <f>AVERAGE(Table2785[[#This Row],[2Ci Female Genital Mutilation]:[2Ciii Equal Inheritance Rights]])</f>
        <v>8.3333333333333339</v>
      </c>
      <c r="Q151" s="33">
        <f>AVERAGE(F151,L151,P151)</f>
        <v>9.0044444444444451</v>
      </c>
      <c r="R151" s="33">
        <v>0</v>
      </c>
      <c r="S151" s="33">
        <v>5</v>
      </c>
      <c r="T151" s="33">
        <v>5</v>
      </c>
      <c r="U151" s="33">
        <f>AVERAGE(R151:T151)</f>
        <v>3.3333333333333335</v>
      </c>
      <c r="V151" s="33">
        <v>2.5</v>
      </c>
      <c r="W151" s="33">
        <v>2.5</v>
      </c>
      <c r="X151" s="33">
        <f>AVERAGE(Table2785[[#This Row],[4A Freedom to establish religious organizations]:[4B Autonomy of religious organizations]])</f>
        <v>2.5</v>
      </c>
      <c r="Y151" s="33">
        <v>2.5</v>
      </c>
      <c r="Z151" s="33">
        <v>2.5</v>
      </c>
      <c r="AA151" s="33">
        <v>7.5</v>
      </c>
      <c r="AB151" s="33">
        <v>2.5</v>
      </c>
      <c r="AC151" s="33">
        <v>2.5</v>
      </c>
      <c r="AD151" s="33">
        <f>AVERAGE(Table2785[[#This Row],[5Ci Political parties]:[5Ciii Educational, sporting and cultural organizations]])</f>
        <v>4.166666666666667</v>
      </c>
      <c r="AE151" s="33">
        <v>0</v>
      </c>
      <c r="AF151" s="33">
        <v>2.5</v>
      </c>
      <c r="AG151" s="33">
        <v>7.5</v>
      </c>
      <c r="AH151" s="33">
        <f>AVERAGE(Table2785[[#This Row],[5Di Political parties]:[5Diii Educational, sporting and cultural organizations5]])</f>
        <v>3.3333333333333335</v>
      </c>
      <c r="AI151" s="33">
        <f>AVERAGE(Y151,Z151,AD151,AH151)</f>
        <v>3.1250000000000004</v>
      </c>
      <c r="AJ151" s="33">
        <v>10</v>
      </c>
      <c r="AK151" s="34">
        <v>0.33333333333333331</v>
      </c>
      <c r="AL151" s="34">
        <v>1.75</v>
      </c>
      <c r="AM151" s="34">
        <v>7.5</v>
      </c>
      <c r="AN151" s="34">
        <v>5</v>
      </c>
      <c r="AO151" s="34">
        <f>AVERAGE(Table2785[[#This Row],[6Di Access to foreign television (cable/ satellite)]:[6Dii Access to foreign newspapers]])</f>
        <v>6.25</v>
      </c>
      <c r="AP151" s="34">
        <v>2.5</v>
      </c>
      <c r="AQ151" s="33">
        <f>AVERAGE(AJ151:AL151,AO151:AP151)</f>
        <v>4.166666666666667</v>
      </c>
      <c r="AR151" s="33">
        <v>10</v>
      </c>
      <c r="AS151" s="33">
        <v>10</v>
      </c>
      <c r="AT151" s="33">
        <v>10</v>
      </c>
      <c r="AU151" s="33">
        <f>IFERROR(AVERAGE(AS151:AT151),"-")</f>
        <v>10</v>
      </c>
      <c r="AV151" s="33">
        <f>AVERAGE(AR151,AU151)</f>
        <v>10</v>
      </c>
      <c r="AW151" s="35">
        <f>AVERAGE(Table2785[[#This Row],[RULE OF LAW]],Table2785[[#This Row],[SECURITY &amp; SAFETY]],Table2785[[#This Row],[PERSONAL FREEDOM (minus S&amp;S and RoL)]],Table2785[[#This Row],[PERSONAL FREEDOM (minus S&amp;S and RoL)]])</f>
        <v>5.8290873015873022</v>
      </c>
      <c r="AX151" s="36">
        <v>6.42</v>
      </c>
      <c r="AY151" s="37">
        <f>AVERAGE(Table2785[[#This Row],[PERSONAL FREEDOM]:[ECONOMIC FREEDOM]])</f>
        <v>6.124543650793651</v>
      </c>
      <c r="AZ151" s="49">
        <f>RANK(BA151,$BA$2:$BA$154)</f>
        <v>123</v>
      </c>
      <c r="BA151" s="20">
        <f>ROUND(AY151, 2)</f>
        <v>6.12</v>
      </c>
      <c r="BB151" s="35">
        <f>Table2785[[#This Row],[1 Rule of Law]]</f>
        <v>5.0619047619047617</v>
      </c>
      <c r="BC151" s="35">
        <f>Table2785[[#This Row],[2 Security &amp; Safety]]</f>
        <v>9.0044444444444451</v>
      </c>
      <c r="BD151" s="35">
        <f>AVERAGE(AQ151,U151,AI151,AV151,X151)</f>
        <v>4.625</v>
      </c>
    </row>
    <row r="152" spans="1:56" ht="15" customHeight="1" x14ac:dyDescent="0.2">
      <c r="A152" s="32" t="s">
        <v>204</v>
      </c>
      <c r="B152" s="33" t="s">
        <v>49</v>
      </c>
      <c r="C152" s="33" t="s">
        <v>49</v>
      </c>
      <c r="D152" s="33" t="s">
        <v>49</v>
      </c>
      <c r="E152" s="33">
        <v>3.33161</v>
      </c>
      <c r="F152" s="33">
        <v>8.08</v>
      </c>
      <c r="G152" s="33">
        <v>0</v>
      </c>
      <c r="H152" s="33">
        <v>0</v>
      </c>
      <c r="I152" s="33">
        <v>2.5</v>
      </c>
      <c r="J152" s="33">
        <v>0</v>
      </c>
      <c r="K152" s="33">
        <v>2.2439699906202346</v>
      </c>
      <c r="L152" s="33">
        <f>AVERAGE(Table2785[[#This Row],[2Bi Disappearance]:[2Bv Terrorism Injured ]])</f>
        <v>0.94879399812404697</v>
      </c>
      <c r="M152" s="33">
        <v>6.2</v>
      </c>
      <c r="N152" s="33">
        <v>7.5</v>
      </c>
      <c r="O152" s="34">
        <v>0</v>
      </c>
      <c r="P152" s="34">
        <f>AVERAGE(Table2785[[#This Row],[2Ci Female Genital Mutilation]:[2Ciii Equal Inheritance Rights]])</f>
        <v>4.5666666666666664</v>
      </c>
      <c r="Q152" s="33">
        <f>AVERAGE(F152,L152,P152)</f>
        <v>4.531820221596905</v>
      </c>
      <c r="R152" s="33">
        <v>5</v>
      </c>
      <c r="S152" s="33">
        <v>0</v>
      </c>
      <c r="T152" s="33">
        <v>0</v>
      </c>
      <c r="U152" s="33">
        <f>AVERAGE(R152:T152)</f>
        <v>1.6666666666666667</v>
      </c>
      <c r="V152" s="33" t="s">
        <v>49</v>
      </c>
      <c r="W152" s="33" t="s">
        <v>49</v>
      </c>
      <c r="X152" s="33" t="s">
        <v>49</v>
      </c>
      <c r="Y152" s="33" t="s">
        <v>49</v>
      </c>
      <c r="Z152" s="33" t="s">
        <v>49</v>
      </c>
      <c r="AA152" s="33" t="s">
        <v>49</v>
      </c>
      <c r="AB152" s="33" t="s">
        <v>49</v>
      </c>
      <c r="AC152" s="33" t="s">
        <v>49</v>
      </c>
      <c r="AD152" s="33" t="s">
        <v>49</v>
      </c>
      <c r="AE152" s="33" t="s">
        <v>49</v>
      </c>
      <c r="AF152" s="33" t="s">
        <v>49</v>
      </c>
      <c r="AG152" s="33" t="s">
        <v>49</v>
      </c>
      <c r="AH152" s="33" t="s">
        <v>49</v>
      </c>
      <c r="AI152" s="33" t="s">
        <v>49</v>
      </c>
      <c r="AJ152" s="33">
        <v>10</v>
      </c>
      <c r="AK152" s="47">
        <v>1.6666666666666667</v>
      </c>
      <c r="AL152" s="33">
        <v>2.25</v>
      </c>
      <c r="AM152" s="34" t="s">
        <v>49</v>
      </c>
      <c r="AN152" s="34" t="s">
        <v>49</v>
      </c>
      <c r="AO152" s="34" t="s">
        <v>49</v>
      </c>
      <c r="AP152" s="34" t="s">
        <v>49</v>
      </c>
      <c r="AQ152" s="33">
        <f>AVERAGE(AJ152:AL152,AO152:AP152)</f>
        <v>4.6388888888888884</v>
      </c>
      <c r="AR152" s="33">
        <v>2.5</v>
      </c>
      <c r="AS152" s="33">
        <v>0</v>
      </c>
      <c r="AT152" s="33">
        <v>0</v>
      </c>
      <c r="AU152" s="33">
        <f>IFERROR(AVERAGE(AS152:AT152),"-")</f>
        <v>0</v>
      </c>
      <c r="AV152" s="33">
        <f>AVERAGE(AR152,AU152)</f>
        <v>1.25</v>
      </c>
      <c r="AW152" s="35">
        <f>AVERAGE(Table2785[[#This Row],[RULE OF LAW]],Table2785[[#This Row],[SECURITY &amp; SAFETY]],Table2785[[#This Row],[PERSONAL FREEDOM (minus S&amp;S and RoL)]],Table2785[[#This Row],[PERSONAL FREEDOM (minus S&amp;S and RoL)]])</f>
        <v>3.2251168146584859</v>
      </c>
      <c r="AX152" s="36">
        <v>6.34</v>
      </c>
      <c r="AY152" s="37">
        <f>AVERAGE(Table2785[[#This Row],[PERSONAL FREEDOM]:[ECONOMIC FREEDOM]])</f>
        <v>4.7825584073292431</v>
      </c>
      <c r="AZ152" s="49">
        <f>RANK(BA152,$BA$2:$BA$154)</f>
        <v>150</v>
      </c>
      <c r="BA152" s="20">
        <f>ROUND(AY152, 2)</f>
        <v>4.78</v>
      </c>
      <c r="BB152" s="35">
        <f>Table2785[[#This Row],[1 Rule of Law]]</f>
        <v>3.33161</v>
      </c>
      <c r="BC152" s="35">
        <f>Table2785[[#This Row],[2 Security &amp; Safety]]</f>
        <v>4.531820221596905</v>
      </c>
      <c r="BD152" s="35">
        <f>AVERAGE(AQ152,U152,AI152,AV152,X152)</f>
        <v>2.5185185185185186</v>
      </c>
    </row>
    <row r="153" spans="1:56" ht="15" customHeight="1" x14ac:dyDescent="0.2">
      <c r="A153" s="32" t="s">
        <v>151</v>
      </c>
      <c r="B153" s="33">
        <v>3.9000000000000004</v>
      </c>
      <c r="C153" s="33">
        <v>4.6999999999999993</v>
      </c>
      <c r="D153" s="33">
        <v>3.5</v>
      </c>
      <c r="E153" s="33">
        <v>4.0539682539682538</v>
      </c>
      <c r="F153" s="33">
        <v>5.7200000000000006</v>
      </c>
      <c r="G153" s="33">
        <v>10</v>
      </c>
      <c r="H153" s="33">
        <v>10</v>
      </c>
      <c r="I153" s="33">
        <v>10</v>
      </c>
      <c r="J153" s="33">
        <v>10</v>
      </c>
      <c r="K153" s="33">
        <v>10</v>
      </c>
      <c r="L153" s="33">
        <f>AVERAGE(Table2785[[#This Row],[2Bi Disappearance]:[2Bv Terrorism Injured ]])</f>
        <v>10</v>
      </c>
      <c r="M153" s="33">
        <v>10</v>
      </c>
      <c r="N153" s="33">
        <v>10</v>
      </c>
      <c r="O153" s="34">
        <v>7.5</v>
      </c>
      <c r="P153" s="34">
        <f>AVERAGE(Table2785[[#This Row],[2Ci Female Genital Mutilation]:[2Ciii Equal Inheritance Rights]])</f>
        <v>9.1666666666666661</v>
      </c>
      <c r="Q153" s="33">
        <f>AVERAGE(F153,L153,P153)</f>
        <v>8.2955555555555556</v>
      </c>
      <c r="R153" s="33">
        <v>5</v>
      </c>
      <c r="S153" s="33">
        <v>10</v>
      </c>
      <c r="T153" s="33">
        <v>5</v>
      </c>
      <c r="U153" s="33">
        <f>AVERAGE(R153:T153)</f>
        <v>6.666666666666667</v>
      </c>
      <c r="V153" s="33">
        <v>7.5</v>
      </c>
      <c r="W153" s="33">
        <v>7.5</v>
      </c>
      <c r="X153" s="33">
        <f>AVERAGE(Table2785[[#This Row],[4A Freedom to establish religious organizations]:[4B Autonomy of religious organizations]])</f>
        <v>7.5</v>
      </c>
      <c r="Y153" s="33">
        <v>7.5</v>
      </c>
      <c r="Z153" s="33">
        <v>7.5</v>
      </c>
      <c r="AA153" s="33">
        <v>7.5</v>
      </c>
      <c r="AB153" s="33">
        <v>7.5</v>
      </c>
      <c r="AC153" s="33">
        <v>10</v>
      </c>
      <c r="AD153" s="33">
        <f>AVERAGE(Table2785[[#This Row],[5Ci Political parties]:[5Ciii Educational, sporting and cultural organizations]])</f>
        <v>8.3333333333333339</v>
      </c>
      <c r="AE153" s="33">
        <v>7.5</v>
      </c>
      <c r="AF153" s="33">
        <v>5</v>
      </c>
      <c r="AG153" s="33">
        <v>10</v>
      </c>
      <c r="AH153" s="33">
        <f>AVERAGE(Table2785[[#This Row],[5Di Political parties]:[5Diii Educational, sporting and cultural organizations5]])</f>
        <v>7.5</v>
      </c>
      <c r="AI153" s="33">
        <f>AVERAGE(Y153,Z153,AD153,AH153)</f>
        <v>7.7083333333333339</v>
      </c>
      <c r="AJ153" s="33">
        <v>10</v>
      </c>
      <c r="AK153" s="34">
        <v>4.333333333333333</v>
      </c>
      <c r="AL153" s="34">
        <v>4</v>
      </c>
      <c r="AM153" s="34">
        <v>7.5</v>
      </c>
      <c r="AN153" s="34">
        <v>7.5</v>
      </c>
      <c r="AO153" s="34">
        <f>AVERAGE(Table2785[[#This Row],[6Di Access to foreign television (cable/ satellite)]:[6Dii Access to foreign newspapers]])</f>
        <v>7.5</v>
      </c>
      <c r="AP153" s="34">
        <v>7.5</v>
      </c>
      <c r="AQ153" s="33">
        <f>AVERAGE(AJ153:AL153,AO153:AP153)</f>
        <v>6.6666666666666661</v>
      </c>
      <c r="AR153" s="33">
        <v>2.5</v>
      </c>
      <c r="AS153" s="33">
        <v>0</v>
      </c>
      <c r="AT153" s="33">
        <v>10</v>
      </c>
      <c r="AU153" s="33">
        <f>IFERROR(AVERAGE(AS153:AT153),"-")</f>
        <v>5</v>
      </c>
      <c r="AV153" s="33">
        <f>AVERAGE(AR153,AU153)</f>
        <v>3.75</v>
      </c>
      <c r="AW153" s="35">
        <f>AVERAGE(Table2785[[#This Row],[RULE OF LAW]],Table2785[[#This Row],[SECURITY &amp; SAFETY]],Table2785[[#This Row],[PERSONAL FREEDOM (minus S&amp;S and RoL)]],Table2785[[#This Row],[PERSONAL FREEDOM (minus S&amp;S and RoL)]])</f>
        <v>6.3165476190476184</v>
      </c>
      <c r="AX153" s="36">
        <v>7.13</v>
      </c>
      <c r="AY153" s="37">
        <f>AVERAGE(Table2785[[#This Row],[PERSONAL FREEDOM]:[ECONOMIC FREEDOM]])</f>
        <v>6.7232738095238087</v>
      </c>
      <c r="AZ153" s="49">
        <f>RANK(BA153,$BA$2:$BA$154)</f>
        <v>88</v>
      </c>
      <c r="BA153" s="20">
        <f>ROUND(AY153, 2)</f>
        <v>6.72</v>
      </c>
      <c r="BB153" s="35">
        <f>Table2785[[#This Row],[1 Rule of Law]]</f>
        <v>4.0539682539682538</v>
      </c>
      <c r="BC153" s="35">
        <f>Table2785[[#This Row],[2 Security &amp; Safety]]</f>
        <v>8.2955555555555556</v>
      </c>
      <c r="BD153" s="35">
        <f>AVERAGE(AQ153,U153,AI153,AV153,X153)</f>
        <v>6.458333333333333</v>
      </c>
    </row>
    <row r="154" spans="1:56" ht="15" customHeight="1" x14ac:dyDescent="0.2">
      <c r="A154" s="40" t="s">
        <v>198</v>
      </c>
      <c r="B154" s="41">
        <v>2.2000000000000002</v>
      </c>
      <c r="C154" s="41">
        <v>4</v>
      </c>
      <c r="D154" s="41">
        <v>3.5999999999999996</v>
      </c>
      <c r="E154" s="41">
        <v>3.2793650793650797</v>
      </c>
      <c r="F154" s="41">
        <v>5.7600000000000007</v>
      </c>
      <c r="G154" s="41">
        <v>5</v>
      </c>
      <c r="H154" s="41">
        <v>10</v>
      </c>
      <c r="I154" s="41">
        <v>2.5</v>
      </c>
      <c r="J154" s="41">
        <v>10</v>
      </c>
      <c r="K154" s="41">
        <v>10</v>
      </c>
      <c r="L154" s="41">
        <f>AVERAGE(Table2785[[#This Row],[2Bi Disappearance]:[2Bv Terrorism Injured ]])</f>
        <v>7.5</v>
      </c>
      <c r="M154" s="41" t="s">
        <v>49</v>
      </c>
      <c r="N154" s="41">
        <v>10</v>
      </c>
      <c r="O154" s="42">
        <v>5</v>
      </c>
      <c r="P154" s="34">
        <f>AVERAGE(Table2785[[#This Row],[2Ci Female Genital Mutilation]:[2Ciii Equal Inheritance Rights]])</f>
        <v>7.5</v>
      </c>
      <c r="Q154" s="41">
        <f>AVERAGE(F154,L154,P154)</f>
        <v>6.9200000000000008</v>
      </c>
      <c r="R154" s="41">
        <v>0</v>
      </c>
      <c r="S154" s="41">
        <v>0</v>
      </c>
      <c r="T154" s="41">
        <v>5</v>
      </c>
      <c r="U154" s="33">
        <f>AVERAGE(R154:T154)</f>
        <v>1.6666666666666667</v>
      </c>
      <c r="V154" s="41">
        <v>2.5</v>
      </c>
      <c r="W154" s="41">
        <v>5</v>
      </c>
      <c r="X154" s="41">
        <f>AVERAGE(Table2785[[#This Row],[4A Freedom to establish religious organizations]:[4B Autonomy of religious organizations]])</f>
        <v>3.75</v>
      </c>
      <c r="Y154" s="41">
        <v>5</v>
      </c>
      <c r="Z154" s="41">
        <v>5</v>
      </c>
      <c r="AA154" s="41">
        <v>2.5</v>
      </c>
      <c r="AB154" s="41">
        <v>2.5</v>
      </c>
      <c r="AC154" s="41">
        <v>5</v>
      </c>
      <c r="AD154" s="41">
        <f>AVERAGE(Table2785[[#This Row],[5Ci Political parties]:[5Ciii Educational, sporting and cultural organizations]])</f>
        <v>3.3333333333333335</v>
      </c>
      <c r="AE154" s="41">
        <v>2.5</v>
      </c>
      <c r="AF154" s="41">
        <v>2.5</v>
      </c>
      <c r="AG154" s="41">
        <v>2.5</v>
      </c>
      <c r="AH154" s="41">
        <f>AVERAGE(Table2785[[#This Row],[5Di Political parties]:[5Diii Educational, sporting and cultural organizations5]])</f>
        <v>2.5</v>
      </c>
      <c r="AI154" s="41">
        <f>AVERAGE(Y154,Z154,AD154,AH154)</f>
        <v>3.9583333333333335</v>
      </c>
      <c r="AJ154" s="41">
        <v>10</v>
      </c>
      <c r="AK154" s="42">
        <v>1.6666666666666667</v>
      </c>
      <c r="AL154" s="42">
        <v>3.5</v>
      </c>
      <c r="AM154" s="42">
        <v>7.5</v>
      </c>
      <c r="AN154" s="42">
        <v>7.5</v>
      </c>
      <c r="AO154" s="42">
        <f>AVERAGE(Table2785[[#This Row],[6Di Access to foreign television (cable/ satellite)]:[6Dii Access to foreign newspapers]])</f>
        <v>7.5</v>
      </c>
      <c r="AP154" s="42">
        <v>7.5</v>
      </c>
      <c r="AQ154" s="33">
        <f>AVERAGE(AJ154:AL154,AO154:AP154)</f>
        <v>6.0333333333333332</v>
      </c>
      <c r="AR154" s="41">
        <v>5</v>
      </c>
      <c r="AS154" s="41">
        <v>0</v>
      </c>
      <c r="AT154" s="41">
        <v>10</v>
      </c>
      <c r="AU154" s="33">
        <f>IFERROR(AVERAGE(AS154:AT154),"-")</f>
        <v>5</v>
      </c>
      <c r="AV154" s="33">
        <f>AVERAGE(AR154,AU154)</f>
        <v>5</v>
      </c>
      <c r="AW154" s="43">
        <f>AVERAGE(Table2785[[#This Row],[RULE OF LAW]],Table2785[[#This Row],[SECURITY &amp; SAFETY]],Table2785[[#This Row],[PERSONAL FREEDOM (minus S&amp;S and RoL)]],Table2785[[#This Row],[PERSONAL FREEDOM (minus S&amp;S and RoL)]])</f>
        <v>4.5906746031746035</v>
      </c>
      <c r="AX154" s="44">
        <v>5.04</v>
      </c>
      <c r="AY154" s="45">
        <f>AVERAGE(Table2785[[#This Row],[PERSONAL FREEDOM]:[ECONOMIC FREEDOM]])</f>
        <v>4.8153373015873022</v>
      </c>
      <c r="AZ154" s="50">
        <f>RANK(BA154,$BA$2:$BA$154)</f>
        <v>149</v>
      </c>
      <c r="BA154" s="29">
        <f>ROUND(AY154, 2)</f>
        <v>4.82</v>
      </c>
      <c r="BB154" s="43">
        <f>Table2785[[#This Row],[1 Rule of Law]]</f>
        <v>3.2793650793650797</v>
      </c>
      <c r="BC154" s="43">
        <f>Table2785[[#This Row],[2 Security &amp; Safety]]</f>
        <v>6.9200000000000008</v>
      </c>
      <c r="BD154" s="43">
        <f>AVERAGE(AQ154,U154,AI154,AV154,X154)</f>
        <v>4.0816666666666661</v>
      </c>
    </row>
  </sheetData>
  <pageMargins left="0" right="0" top="0" bottom="0" header="0" footer="0"/>
  <pageSetup paperSize="5" scale="41" fitToWidth="0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I158"/>
  <sheetViews>
    <sheetView tabSelected="1" zoomScale="85" zoomScaleNormal="85" workbookViewId="0">
      <pane xSplit="1" ySplit="1" topLeftCell="B2" activePane="bottomRight" state="frozen"/>
      <selection sqref="A1:D1"/>
      <selection pane="topRight" sqref="A1:D1"/>
      <selection pane="bottomLeft" sqref="A1:D1"/>
      <selection pane="bottomRight" activeCell="D4" sqref="D4"/>
    </sheetView>
  </sheetViews>
  <sheetFormatPr defaultRowHeight="15" x14ac:dyDescent="0.25"/>
  <cols>
    <col min="1" max="1" width="30.7109375" style="1" customWidth="1"/>
    <col min="2" max="5" width="12.7109375" style="1" customWidth="1"/>
    <col min="6" max="6" width="12.7109375" style="2" customWidth="1"/>
    <col min="7" max="17" width="12.7109375" style="1" customWidth="1"/>
    <col min="18" max="18" width="12.7109375" style="2" customWidth="1"/>
    <col min="19" max="21" width="12.7109375" style="1" customWidth="1"/>
    <col min="22" max="22" width="12.7109375" style="2" customWidth="1"/>
    <col min="23" max="25" width="12.7109375" style="1" customWidth="1"/>
    <col min="26" max="26" width="12.7109375" style="2" customWidth="1"/>
    <col min="27" max="31" width="12.7109375" style="1" customWidth="1"/>
    <col min="32" max="32" width="12.7109375" style="2" customWidth="1"/>
    <col min="33" max="33" width="12.7109375" style="3" customWidth="1"/>
    <col min="34" max="34" width="12.7109375" style="4" customWidth="1"/>
    <col min="35" max="35" width="12.7109375" style="5" customWidth="1"/>
    <col min="36" max="40" width="12.7109375" style="1" customWidth="1"/>
    <col min="41" max="43" width="12.7109375" style="2" customWidth="1"/>
    <col min="44" max="53" width="12.7109375" style="1" customWidth="1"/>
    <col min="54" max="56" width="13.7109375" style="30" customWidth="1"/>
    <col min="57" max="59" width="12.7109375" style="1" customWidth="1"/>
    <col min="60" max="60" width="12.85546875" style="1" customWidth="1"/>
    <col min="61" max="61" width="13.28515625" style="1" customWidth="1"/>
    <col min="62" max="64" width="12.7109375" style="1" customWidth="1"/>
    <col min="65" max="16384" width="9.140625" style="1"/>
  </cols>
  <sheetData>
    <row r="1" spans="1:61" s="46" customFormat="1" ht="114.95" customHeight="1" x14ac:dyDescent="0.2">
      <c r="A1" s="6" t="s">
        <v>212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224</v>
      </c>
      <c r="P1" s="7" t="s">
        <v>225</v>
      </c>
      <c r="Q1" s="7" t="s">
        <v>207</v>
      </c>
      <c r="R1" s="7" t="s">
        <v>223</v>
      </c>
      <c r="S1" s="7" t="s">
        <v>13</v>
      </c>
      <c r="T1" s="7" t="s">
        <v>14</v>
      </c>
      <c r="U1" s="7" t="s">
        <v>15</v>
      </c>
      <c r="V1" s="7" t="s">
        <v>16</v>
      </c>
      <c r="W1" s="7" t="s">
        <v>17</v>
      </c>
      <c r="X1" s="8" t="s">
        <v>18</v>
      </c>
      <c r="Y1" s="8" t="s">
        <v>19</v>
      </c>
      <c r="Z1" s="8" t="s">
        <v>20</v>
      </c>
      <c r="AA1" s="8" t="s">
        <v>21</v>
      </c>
      <c r="AB1" s="8" t="s">
        <v>22</v>
      </c>
      <c r="AC1" s="8" t="s">
        <v>23</v>
      </c>
      <c r="AD1" s="8" t="s">
        <v>24</v>
      </c>
      <c r="AE1" s="8" t="s">
        <v>25</v>
      </c>
      <c r="AF1" s="8" t="s">
        <v>26</v>
      </c>
      <c r="AG1" s="8" t="s">
        <v>27</v>
      </c>
      <c r="AH1" s="8" t="s">
        <v>28</v>
      </c>
      <c r="AI1" s="8" t="s">
        <v>29</v>
      </c>
      <c r="AJ1" s="8" t="s">
        <v>30</v>
      </c>
      <c r="AK1" s="8" t="s">
        <v>31</v>
      </c>
      <c r="AL1" s="9" t="s">
        <v>32</v>
      </c>
      <c r="AM1" s="9" t="s">
        <v>33</v>
      </c>
      <c r="AN1" s="9" t="s">
        <v>34</v>
      </c>
      <c r="AO1" s="8" t="s">
        <v>35</v>
      </c>
      <c r="AP1" s="8" t="s">
        <v>36</v>
      </c>
      <c r="AQ1" s="8" t="s">
        <v>37</v>
      </c>
      <c r="AR1" s="8" t="s">
        <v>38</v>
      </c>
      <c r="AS1" s="8" t="s">
        <v>39</v>
      </c>
      <c r="AT1" s="8" t="s">
        <v>40</v>
      </c>
      <c r="AU1" s="8" t="s">
        <v>41</v>
      </c>
      <c r="AV1" s="10" t="s">
        <v>213</v>
      </c>
      <c r="AW1" s="10" t="s">
        <v>42</v>
      </c>
      <c r="AX1" s="10" t="s">
        <v>43</v>
      </c>
      <c r="AY1" s="10" t="s">
        <v>214</v>
      </c>
      <c r="AZ1" s="10" t="s">
        <v>44</v>
      </c>
      <c r="BA1" s="10" t="s">
        <v>45</v>
      </c>
      <c r="BB1" s="7" t="s">
        <v>46</v>
      </c>
      <c r="BC1" s="7" t="s">
        <v>47</v>
      </c>
      <c r="BD1" s="7" t="s">
        <v>48</v>
      </c>
      <c r="BE1" s="9" t="s">
        <v>215</v>
      </c>
      <c r="BF1" s="11" t="s">
        <v>216</v>
      </c>
      <c r="BG1" s="10" t="s">
        <v>217</v>
      </c>
      <c r="BH1" s="10" t="s">
        <v>218</v>
      </c>
      <c r="BI1" s="7" t="s">
        <v>219</v>
      </c>
    </row>
    <row r="2" spans="1:61" ht="15" customHeight="1" x14ac:dyDescent="0.2">
      <c r="A2" s="32" t="s">
        <v>106</v>
      </c>
      <c r="B2" s="33">
        <v>5</v>
      </c>
      <c r="C2" s="33">
        <v>4.9000000000000004</v>
      </c>
      <c r="D2" s="33">
        <v>3.5999999999999996</v>
      </c>
      <c r="E2" s="33">
        <v>4.4936507936507937</v>
      </c>
      <c r="F2" s="33">
        <v>8</v>
      </c>
      <c r="G2" s="33">
        <v>10</v>
      </c>
      <c r="H2" s="33">
        <v>10</v>
      </c>
      <c r="I2" s="33">
        <v>10</v>
      </c>
      <c r="J2" s="33">
        <v>9.8849529768302187</v>
      </c>
      <c r="K2" s="33">
        <v>10</v>
      </c>
      <c r="L2" s="33">
        <f>AVERAGE(Table27857[[#This Row],[2Bi Disappearance]:[2Bv Terrorism Injured ]])</f>
        <v>9.9769905953660434</v>
      </c>
      <c r="M2" s="33">
        <v>10</v>
      </c>
      <c r="N2" s="33">
        <v>7.5</v>
      </c>
      <c r="O2" s="34">
        <v>5</v>
      </c>
      <c r="P2" s="34">
        <v>5</v>
      </c>
      <c r="Q2" s="34">
        <f>AVERAGE(Table27857[[#This Row],[2Ciii(a) Equal Inheritance Rights: Widows]:[2Ciii(b) Equal Inheritance Rights: Daughters]])</f>
        <v>5</v>
      </c>
      <c r="R2" s="34">
        <f>AVERAGE(M2:N2,Q2)</f>
        <v>7.5</v>
      </c>
      <c r="S2" s="33">
        <f>AVERAGE(F2,L2,R2)</f>
        <v>8.4923301984553472</v>
      </c>
      <c r="T2" s="33">
        <v>10</v>
      </c>
      <c r="U2" s="33">
        <v>5</v>
      </c>
      <c r="V2" s="33">
        <v>5</v>
      </c>
      <c r="W2" s="33">
        <f>AVERAGE(T2:V2)</f>
        <v>6.666666666666667</v>
      </c>
      <c r="X2" s="33">
        <v>10</v>
      </c>
      <c r="Y2" s="33">
        <v>7.5</v>
      </c>
      <c r="Z2" s="33">
        <f>AVERAGE(Table27857[[#This Row],[4A Freedom to establish religious organizations]:[4B Autonomy of religious organizations]])</f>
        <v>8.75</v>
      </c>
      <c r="AA2" s="33">
        <v>10</v>
      </c>
      <c r="AB2" s="33">
        <v>10</v>
      </c>
      <c r="AC2" s="33">
        <v>7.5</v>
      </c>
      <c r="AD2" s="33">
        <v>5</v>
      </c>
      <c r="AE2" s="33">
        <v>7.5</v>
      </c>
      <c r="AF2" s="33">
        <f>AVERAGE(Table27857[[#This Row],[5Ci Political parties]:[5Ciii Educational, sporting and cultural organizations]])</f>
        <v>6.666666666666667</v>
      </c>
      <c r="AG2" s="33">
        <v>10</v>
      </c>
      <c r="AH2" s="33">
        <v>10</v>
      </c>
      <c r="AI2" s="33">
        <v>10</v>
      </c>
      <c r="AJ2" s="33">
        <f>AVERAGE(Table27857[[#This Row],[5Di Political parties]:[5Diii Educational, sporting and cultural organizations5]])</f>
        <v>10</v>
      </c>
      <c r="AK2" s="33">
        <f>AVERAGE(AA2,AB2,AF2,AJ2)</f>
        <v>9.1666666666666679</v>
      </c>
      <c r="AL2" s="33">
        <v>10</v>
      </c>
      <c r="AM2" s="34">
        <v>5</v>
      </c>
      <c r="AN2" s="34">
        <v>5.75</v>
      </c>
      <c r="AO2" s="34">
        <v>10</v>
      </c>
      <c r="AP2" s="34">
        <v>10</v>
      </c>
      <c r="AQ2" s="34">
        <f>AVERAGE(Table27857[[#This Row],[6Di Access to foreign television (cable/ satellite)]:[6Dii Access to foreign newspapers]])</f>
        <v>10</v>
      </c>
      <c r="AR2" s="34">
        <v>10</v>
      </c>
      <c r="AS2" s="33">
        <f>AVERAGE(AL2:AN2,AQ2:AR2)</f>
        <v>8.15</v>
      </c>
      <c r="AT2" s="33">
        <v>10</v>
      </c>
      <c r="AU2" s="33">
        <v>10</v>
      </c>
      <c r="AV2" s="33">
        <f>AVERAGE(Table27857[[#This Row],[7Ai Parental Authority: In marriage]:[7Aii Parental Authority: After divorce]])</f>
        <v>10</v>
      </c>
      <c r="AW2" s="33">
        <v>10</v>
      </c>
      <c r="AX2" s="33">
        <v>10</v>
      </c>
      <c r="AY2" s="33">
        <f>IFERROR(AVERAGE(AW2:AX2),"-")</f>
        <v>10</v>
      </c>
      <c r="AZ2" s="33">
        <v>5</v>
      </c>
      <c r="BA2" s="33">
        <f>AVERAGE(AV2,AZ2,AY2)</f>
        <v>8.3333333333333339</v>
      </c>
      <c r="BB2" s="35">
        <f>AVERAGE(Table27857[[#This Row],[RULE OF LAW]],Table27857[[#This Row],[SECURITY &amp; SAFETY]],Table27857[[#This Row],[PERSONAL FREEDOM (minus S&amp;S and RoL)]],Table27857[[#This Row],[PERSONAL FREEDOM (minus S&amp;S and RoL)]])</f>
        <v>7.3531619146932021</v>
      </c>
      <c r="BC2" s="36">
        <v>7.18</v>
      </c>
      <c r="BD2" s="37">
        <f>AVERAGE(Table27857[[#This Row],[PERSONAL FREEDOM]:[ECONOMIC FREEDOM]])</f>
        <v>7.2665809573466014</v>
      </c>
      <c r="BE2" s="49">
        <f>RANK(BF2,$BF$2:$BF$158)</f>
        <v>56</v>
      </c>
      <c r="BF2" s="20">
        <f>ROUND(BD2, 2)</f>
        <v>7.27</v>
      </c>
      <c r="BG2" s="35">
        <f>Table27857[[#This Row],[1 Rule of Law]]</f>
        <v>4.4936507936507937</v>
      </c>
      <c r="BH2" s="35">
        <f>Table27857[[#This Row],[2 Security &amp; Safety]]</f>
        <v>8.4923301984553472</v>
      </c>
      <c r="BI2" s="35">
        <f>AVERAGE(AS2,W2,AK2,BA2,Z2)</f>
        <v>8.2133333333333347</v>
      </c>
    </row>
    <row r="3" spans="1:61" ht="15" customHeight="1" x14ac:dyDescent="0.2">
      <c r="A3" s="32" t="s">
        <v>201</v>
      </c>
      <c r="B3" s="33" t="s">
        <v>49</v>
      </c>
      <c r="C3" s="33" t="s">
        <v>49</v>
      </c>
      <c r="D3" s="33" t="s">
        <v>49</v>
      </c>
      <c r="E3" s="33">
        <v>4.0458179999999997</v>
      </c>
      <c r="F3" s="33">
        <v>9.7199999999999989</v>
      </c>
      <c r="G3" s="33">
        <v>5</v>
      </c>
      <c r="H3" s="33">
        <v>8.7168117433199264</v>
      </c>
      <c r="I3" s="33">
        <v>5</v>
      </c>
      <c r="J3" s="33">
        <v>9.1358119903991337</v>
      </c>
      <c r="K3" s="33">
        <v>9.7538373548409645</v>
      </c>
      <c r="L3" s="33">
        <f>AVERAGE(Table27857[[#This Row],[2Bi Disappearance]:[2Bv Terrorism Injured ]])</f>
        <v>7.5212922177120047</v>
      </c>
      <c r="M3" s="33">
        <v>10</v>
      </c>
      <c r="N3" s="33">
        <v>7.5</v>
      </c>
      <c r="O3" s="34">
        <v>0</v>
      </c>
      <c r="P3" s="34">
        <v>0</v>
      </c>
      <c r="Q3" s="34">
        <f>AVERAGE(Table27857[[#This Row],[2Ciii(a) Equal Inheritance Rights: Widows]:[2Ciii(b) Equal Inheritance Rights: Daughters]])</f>
        <v>0</v>
      </c>
      <c r="R3" s="34">
        <f>AVERAGE(M3:N3,Q3)</f>
        <v>5.833333333333333</v>
      </c>
      <c r="S3" s="33">
        <f>AVERAGE(F3,L3,R3)</f>
        <v>7.6915418503484458</v>
      </c>
      <c r="T3" s="33">
        <v>5</v>
      </c>
      <c r="U3" s="33">
        <v>5</v>
      </c>
      <c r="V3" s="33">
        <v>5</v>
      </c>
      <c r="W3" s="33">
        <f>AVERAGE(T3:V3)</f>
        <v>5</v>
      </c>
      <c r="X3" s="33">
        <v>2.5</v>
      </c>
      <c r="Y3" s="33">
        <v>5</v>
      </c>
      <c r="Z3" s="33">
        <f>AVERAGE(Table27857[[#This Row],[4A Freedom to establish religious organizations]:[4B Autonomy of religious organizations]])</f>
        <v>3.75</v>
      </c>
      <c r="AA3" s="33">
        <v>5</v>
      </c>
      <c r="AB3" s="33">
        <v>2.5</v>
      </c>
      <c r="AC3" s="33">
        <v>5</v>
      </c>
      <c r="AD3" s="33">
        <v>5</v>
      </c>
      <c r="AE3" s="33">
        <v>5</v>
      </c>
      <c r="AF3" s="33">
        <f>AVERAGE(Table27857[[#This Row],[5Ci Political parties]:[5Ciii Educational, sporting and cultural organizations]])</f>
        <v>5</v>
      </c>
      <c r="AG3" s="33">
        <v>2.5</v>
      </c>
      <c r="AH3" s="33">
        <v>2.5</v>
      </c>
      <c r="AI3" s="33">
        <v>2.5</v>
      </c>
      <c r="AJ3" s="33">
        <f>AVERAGE(Table27857[[#This Row],[5Di Political parties]:[5Diii Educational, sporting and cultural organizations5]])</f>
        <v>2.5</v>
      </c>
      <c r="AK3" s="33">
        <f>AVERAGE(AA3,AB3,AF3,AJ3)</f>
        <v>3.75</v>
      </c>
      <c r="AL3" s="33">
        <v>10</v>
      </c>
      <c r="AM3" s="34">
        <v>3.3333333333333335</v>
      </c>
      <c r="AN3" s="34">
        <v>4.5</v>
      </c>
      <c r="AO3" s="34">
        <v>10</v>
      </c>
      <c r="AP3" s="34">
        <v>7.5</v>
      </c>
      <c r="AQ3" s="34">
        <f>AVERAGE(Table27857[[#This Row],[6Di Access to foreign television (cable/ satellite)]:[6Dii Access to foreign newspapers]])</f>
        <v>8.75</v>
      </c>
      <c r="AR3" s="34">
        <v>7.5</v>
      </c>
      <c r="AS3" s="33">
        <f>AVERAGE(AL3:AN3,AQ3:AR3)</f>
        <v>6.8166666666666673</v>
      </c>
      <c r="AT3" s="33">
        <v>0</v>
      </c>
      <c r="AU3" s="33">
        <v>5</v>
      </c>
      <c r="AV3" s="33">
        <f>AVERAGE(Table27857[[#This Row],[7Ai Parental Authority: In marriage]:[7Aii Parental Authority: After divorce]])</f>
        <v>2.5</v>
      </c>
      <c r="AW3" s="33">
        <v>0</v>
      </c>
      <c r="AX3" s="33">
        <v>0</v>
      </c>
      <c r="AY3" s="33">
        <f>IFERROR(AVERAGE(AW3:AX3),"-")</f>
        <v>0</v>
      </c>
      <c r="AZ3" s="33">
        <v>0</v>
      </c>
      <c r="BA3" s="33">
        <f>AVERAGE(AV3,AZ3,AY3)</f>
        <v>0.83333333333333337</v>
      </c>
      <c r="BB3" s="35">
        <f>AVERAGE(Table27857[[#This Row],[RULE OF LAW]],Table27857[[#This Row],[SECURITY &amp; SAFETY]],Table27857[[#This Row],[PERSONAL FREEDOM (minus S&amp;S and RoL)]],Table27857[[#This Row],[PERSONAL FREEDOM (minus S&amp;S and RoL)]])</f>
        <v>4.9493399625871106</v>
      </c>
      <c r="BC3" s="36">
        <v>5.2</v>
      </c>
      <c r="BD3" s="37">
        <f>AVERAGE(Table27857[[#This Row],[PERSONAL FREEDOM]:[ECONOMIC FREEDOM]])</f>
        <v>5.074669981293555</v>
      </c>
      <c r="BE3" s="49">
        <f>RANK(BF3,$BF$2:$BF$158)</f>
        <v>149</v>
      </c>
      <c r="BF3" s="20">
        <f>ROUND(BD3, 2)</f>
        <v>5.07</v>
      </c>
      <c r="BG3" s="35">
        <f>Table27857[[#This Row],[1 Rule of Law]]</f>
        <v>4.0458179999999997</v>
      </c>
      <c r="BH3" s="35">
        <f>Table27857[[#This Row],[2 Security &amp; Safety]]</f>
        <v>7.6915418503484458</v>
      </c>
      <c r="BI3" s="35">
        <f>AVERAGE(AS3,W3,AK3,BA3,Z3)</f>
        <v>4.0299999999999994</v>
      </c>
    </row>
    <row r="4" spans="1:61" ht="15" customHeight="1" x14ac:dyDescent="0.2">
      <c r="A4" s="32" t="s">
        <v>192</v>
      </c>
      <c r="B4" s="33" t="s">
        <v>49</v>
      </c>
      <c r="C4" s="33" t="s">
        <v>49</v>
      </c>
      <c r="D4" s="33" t="s">
        <v>49</v>
      </c>
      <c r="E4" s="33">
        <v>7.304392</v>
      </c>
      <c r="F4" s="33">
        <v>6</v>
      </c>
      <c r="G4" s="33">
        <v>5</v>
      </c>
      <c r="H4" s="33">
        <v>10</v>
      </c>
      <c r="I4" s="33">
        <v>7.5</v>
      </c>
      <c r="J4" s="33">
        <v>10</v>
      </c>
      <c r="K4" s="33">
        <v>10</v>
      </c>
      <c r="L4" s="33">
        <f>AVERAGE(Table27857[[#This Row],[2Bi Disappearance]:[2Bv Terrorism Injured ]])</f>
        <v>8.5</v>
      </c>
      <c r="M4" s="33">
        <v>10</v>
      </c>
      <c r="N4" s="33">
        <v>10</v>
      </c>
      <c r="O4" s="34">
        <v>5</v>
      </c>
      <c r="P4" s="34">
        <v>5</v>
      </c>
      <c r="Q4" s="34">
        <f>AVERAGE(Table27857[[#This Row],[2Ciii(a) Equal Inheritance Rights: Widows]:[2Ciii(b) Equal Inheritance Rights: Daughters]])</f>
        <v>5</v>
      </c>
      <c r="R4" s="34">
        <f>AVERAGE(M4:N4,Q4)</f>
        <v>8.3333333333333339</v>
      </c>
      <c r="S4" s="33">
        <f>AVERAGE(F4,L4,R4)</f>
        <v>7.6111111111111116</v>
      </c>
      <c r="T4" s="33">
        <v>5</v>
      </c>
      <c r="U4" s="33">
        <v>0</v>
      </c>
      <c r="V4" s="33">
        <v>10</v>
      </c>
      <c r="W4" s="33">
        <f>AVERAGE(T4:V4)</f>
        <v>5</v>
      </c>
      <c r="X4" s="33">
        <v>5</v>
      </c>
      <c r="Y4" s="33">
        <v>5</v>
      </c>
      <c r="Z4" s="33">
        <f>AVERAGE(Table27857[[#This Row],[4A Freedom to establish religious organizations]:[4B Autonomy of religious organizations]])</f>
        <v>5</v>
      </c>
      <c r="AA4" s="33">
        <v>2.5</v>
      </c>
      <c r="AB4" s="33">
        <v>2.5</v>
      </c>
      <c r="AC4" s="33">
        <v>2.5</v>
      </c>
      <c r="AD4" s="33">
        <v>2.5</v>
      </c>
      <c r="AE4" s="33">
        <v>5</v>
      </c>
      <c r="AF4" s="33">
        <f>AVERAGE(Table27857[[#This Row],[5Ci Political parties]:[5Ciii Educational, sporting and cultural organizations]])</f>
        <v>3.3333333333333335</v>
      </c>
      <c r="AG4" s="33">
        <v>2.5</v>
      </c>
      <c r="AH4" s="33">
        <v>2.5</v>
      </c>
      <c r="AI4" s="33">
        <v>5</v>
      </c>
      <c r="AJ4" s="33">
        <f>AVERAGE(Table27857[[#This Row],[5Di Political parties]:[5Diii Educational, sporting and cultural organizations5]])</f>
        <v>3.3333333333333335</v>
      </c>
      <c r="AK4" s="33">
        <f>AVERAGE(AA4,AB4,AF4,AJ4)</f>
        <v>2.916666666666667</v>
      </c>
      <c r="AL4" s="33">
        <v>10</v>
      </c>
      <c r="AM4" s="34">
        <v>3.6666666666666665</v>
      </c>
      <c r="AN4" s="34">
        <v>2.75</v>
      </c>
      <c r="AO4" s="34">
        <v>7.5</v>
      </c>
      <c r="AP4" s="34">
        <v>5</v>
      </c>
      <c r="AQ4" s="34">
        <f>AVERAGE(Table27857[[#This Row],[6Di Access to foreign television (cable/ satellite)]:[6Dii Access to foreign newspapers]])</f>
        <v>6.25</v>
      </c>
      <c r="AR4" s="34">
        <v>7.5</v>
      </c>
      <c r="AS4" s="33">
        <f>AVERAGE(AL4:AN4,AQ4:AR4)</f>
        <v>6.0333333333333332</v>
      </c>
      <c r="AT4" s="33">
        <v>10</v>
      </c>
      <c r="AU4" s="33">
        <v>10</v>
      </c>
      <c r="AV4" s="33">
        <f>AVERAGE(Table27857[[#This Row],[7Ai Parental Authority: In marriage]:[7Aii Parental Authority: After divorce]])</f>
        <v>10</v>
      </c>
      <c r="AW4" s="33">
        <v>0</v>
      </c>
      <c r="AX4" s="33">
        <v>0</v>
      </c>
      <c r="AY4" s="33">
        <f>IFERROR(AVERAGE(AW4:AX4),"-")</f>
        <v>0</v>
      </c>
      <c r="AZ4" s="33">
        <v>10</v>
      </c>
      <c r="BA4" s="33">
        <f>AVERAGE(AV4,AZ4,AY4)</f>
        <v>6.666666666666667</v>
      </c>
      <c r="BB4" s="35">
        <f>AVERAGE(Table27857[[#This Row],[RULE OF LAW]],Table27857[[#This Row],[SECURITY &amp; SAFETY]],Table27857[[#This Row],[PERSONAL FREEDOM (minus S&amp;S and RoL)]],Table27857[[#This Row],[PERSONAL FREEDOM (minus S&amp;S and RoL)]])</f>
        <v>6.2905424444444442</v>
      </c>
      <c r="BC4" s="36">
        <v>5.37</v>
      </c>
      <c r="BD4" s="37">
        <f>AVERAGE(Table27857[[#This Row],[PERSONAL FREEDOM]:[ECONOMIC FREEDOM]])</f>
        <v>5.8302712222222226</v>
      </c>
      <c r="BE4" s="49">
        <f>RANK(BF4,$BF$2:$BF$158)</f>
        <v>134</v>
      </c>
      <c r="BF4" s="20">
        <f>ROUND(BD4, 2)</f>
        <v>5.83</v>
      </c>
      <c r="BG4" s="35">
        <f>Table27857[[#This Row],[1 Rule of Law]]</f>
        <v>7.304392</v>
      </c>
      <c r="BH4" s="35">
        <f>Table27857[[#This Row],[2 Security &amp; Safety]]</f>
        <v>7.6111111111111116</v>
      </c>
      <c r="BI4" s="35">
        <f>AVERAGE(AS4,W4,AK4,BA4,Z4)</f>
        <v>5.1233333333333331</v>
      </c>
    </row>
    <row r="5" spans="1:61" ht="15" customHeight="1" x14ac:dyDescent="0.2">
      <c r="A5" s="32" t="s">
        <v>138</v>
      </c>
      <c r="B5" s="33">
        <v>6.6000000000000005</v>
      </c>
      <c r="C5" s="33">
        <v>5.4</v>
      </c>
      <c r="D5" s="33">
        <v>3.7</v>
      </c>
      <c r="E5" s="33">
        <v>5.2396825396825406</v>
      </c>
      <c r="F5" s="33">
        <v>7.8000000000000007</v>
      </c>
      <c r="G5" s="33">
        <v>10</v>
      </c>
      <c r="H5" s="33">
        <v>10</v>
      </c>
      <c r="I5" s="33">
        <v>7.5</v>
      </c>
      <c r="J5" s="33">
        <v>9.9843278503377402</v>
      </c>
      <c r="K5" s="33">
        <v>9.9952983551013226</v>
      </c>
      <c r="L5" s="33">
        <f>AVERAGE(Table27857[[#This Row],[2Bi Disappearance]:[2Bv Terrorism Injured ]])</f>
        <v>9.4959252410878126</v>
      </c>
      <c r="M5" s="33">
        <v>10</v>
      </c>
      <c r="N5" s="33">
        <v>10</v>
      </c>
      <c r="O5" s="34">
        <v>10</v>
      </c>
      <c r="P5" s="34">
        <v>10</v>
      </c>
      <c r="Q5" s="34">
        <f>AVERAGE(Table27857[[#This Row],[2Ciii(a) Equal Inheritance Rights: Widows]:[2Ciii(b) Equal Inheritance Rights: Daughters]])</f>
        <v>10</v>
      </c>
      <c r="R5" s="34">
        <f>AVERAGE(M5:N5,Q5)</f>
        <v>10</v>
      </c>
      <c r="S5" s="33">
        <f>AVERAGE(F5,L5,R5)</f>
        <v>9.0986417470292711</v>
      </c>
      <c r="T5" s="33">
        <v>10</v>
      </c>
      <c r="U5" s="33">
        <v>10</v>
      </c>
      <c r="V5" s="33">
        <v>10</v>
      </c>
      <c r="W5" s="33">
        <f>AVERAGE(T5:V5)</f>
        <v>10</v>
      </c>
      <c r="X5" s="33">
        <v>10</v>
      </c>
      <c r="Y5" s="33">
        <v>10</v>
      </c>
      <c r="Z5" s="33">
        <f>AVERAGE(Table27857[[#This Row],[4A Freedom to establish religious organizations]:[4B Autonomy of religious organizations]])</f>
        <v>10</v>
      </c>
      <c r="AA5" s="33">
        <v>10</v>
      </c>
      <c r="AB5" s="33">
        <v>10</v>
      </c>
      <c r="AC5" s="33">
        <v>5</v>
      </c>
      <c r="AD5" s="33">
        <v>5</v>
      </c>
      <c r="AE5" s="33">
        <v>10</v>
      </c>
      <c r="AF5" s="33">
        <f>AVERAGE(Table27857[[#This Row],[5Ci Political parties]:[5Ciii Educational, sporting and cultural organizations]])</f>
        <v>6.666666666666667</v>
      </c>
      <c r="AG5" s="33">
        <v>10</v>
      </c>
      <c r="AH5" s="33">
        <v>5</v>
      </c>
      <c r="AI5" s="33">
        <v>10</v>
      </c>
      <c r="AJ5" s="33">
        <f>AVERAGE(Table27857[[#This Row],[5Di Political parties]:[5Diii Educational, sporting and cultural organizations5]])</f>
        <v>8.3333333333333339</v>
      </c>
      <c r="AK5" s="33">
        <f>AVERAGE(AA5,AB5,AF5,AJ5)</f>
        <v>8.75</v>
      </c>
      <c r="AL5" s="33">
        <v>10</v>
      </c>
      <c r="AM5" s="34">
        <v>5.333333333333333</v>
      </c>
      <c r="AN5" s="34">
        <v>4.75</v>
      </c>
      <c r="AO5" s="34">
        <v>10</v>
      </c>
      <c r="AP5" s="34">
        <v>10</v>
      </c>
      <c r="AQ5" s="34">
        <f>AVERAGE(Table27857[[#This Row],[6Di Access to foreign television (cable/ satellite)]:[6Dii Access to foreign newspapers]])</f>
        <v>10</v>
      </c>
      <c r="AR5" s="34">
        <v>10</v>
      </c>
      <c r="AS5" s="33">
        <f>AVERAGE(AL5:AN5,AQ5:AR5)</f>
        <v>8.0166666666666657</v>
      </c>
      <c r="AT5" s="33">
        <v>10</v>
      </c>
      <c r="AU5" s="33">
        <v>10</v>
      </c>
      <c r="AV5" s="33">
        <f>AVERAGE(Table27857[[#This Row],[7Ai Parental Authority: In marriage]:[7Aii Parental Authority: After divorce]])</f>
        <v>10</v>
      </c>
      <c r="AW5" s="33">
        <v>10</v>
      </c>
      <c r="AX5" s="33">
        <v>10</v>
      </c>
      <c r="AY5" s="33">
        <f>IFERROR(AVERAGE(AW5:AX5),"-")</f>
        <v>10</v>
      </c>
      <c r="AZ5" s="33">
        <v>10</v>
      </c>
      <c r="BA5" s="33">
        <f>AVERAGE(AV5,AZ5,AY5)</f>
        <v>10</v>
      </c>
      <c r="BB5" s="35">
        <f>AVERAGE(Table27857[[#This Row],[RULE OF LAW]],Table27857[[#This Row],[SECURITY &amp; SAFETY]],Table27857[[#This Row],[PERSONAL FREEDOM (minus S&amp;S and RoL)]],Table27857[[#This Row],[PERSONAL FREEDOM (minus S&amp;S and RoL)]])</f>
        <v>8.2612477383446201</v>
      </c>
      <c r="BC5" s="36">
        <v>5.2</v>
      </c>
      <c r="BD5" s="37">
        <f>AVERAGE(Table27857[[#This Row],[PERSONAL FREEDOM]:[ECONOMIC FREEDOM]])</f>
        <v>6.7306238691723106</v>
      </c>
      <c r="BE5" s="49">
        <f>RANK(BF5,$BF$2:$BF$158)</f>
        <v>87</v>
      </c>
      <c r="BF5" s="20">
        <f>ROUND(BD5, 2)</f>
        <v>6.73</v>
      </c>
      <c r="BG5" s="35">
        <f>Table27857[[#This Row],[1 Rule of Law]]</f>
        <v>5.2396825396825406</v>
      </c>
      <c r="BH5" s="35">
        <f>Table27857[[#This Row],[2 Security &amp; Safety]]</f>
        <v>9.0986417470292711</v>
      </c>
      <c r="BI5" s="35">
        <f>AVERAGE(AS5,W5,AK5,BA5,Z5)</f>
        <v>9.3533333333333335</v>
      </c>
    </row>
    <row r="6" spans="1:61" ht="15" customHeight="1" x14ac:dyDescent="0.2">
      <c r="A6" s="32" t="s">
        <v>113</v>
      </c>
      <c r="B6" s="33" t="s">
        <v>49</v>
      </c>
      <c r="C6" s="33" t="s">
        <v>49</v>
      </c>
      <c r="D6" s="33" t="s">
        <v>49</v>
      </c>
      <c r="E6" s="33">
        <v>4.626112</v>
      </c>
      <c r="F6" s="33">
        <v>9.2799999999999994</v>
      </c>
      <c r="G6" s="33">
        <v>10</v>
      </c>
      <c r="H6" s="33">
        <v>10</v>
      </c>
      <c r="I6" s="33">
        <v>7.5</v>
      </c>
      <c r="J6" s="33">
        <v>10</v>
      </c>
      <c r="K6" s="33">
        <v>9.8663187389044555</v>
      </c>
      <c r="L6" s="33">
        <f>AVERAGE(Table27857[[#This Row],[2Bi Disappearance]:[2Bv Terrorism Injured ]])</f>
        <v>9.4732637477808908</v>
      </c>
      <c r="M6" s="33">
        <v>10</v>
      </c>
      <c r="N6" s="33">
        <v>5</v>
      </c>
      <c r="O6" s="34">
        <v>10</v>
      </c>
      <c r="P6" s="34">
        <v>10</v>
      </c>
      <c r="Q6" s="34">
        <f>AVERAGE(Table27857[[#This Row],[2Ciii(a) Equal Inheritance Rights: Widows]:[2Ciii(b) Equal Inheritance Rights: Daughters]])</f>
        <v>10</v>
      </c>
      <c r="R6" s="34">
        <f>AVERAGE(M6:N6,Q6)</f>
        <v>8.3333333333333339</v>
      </c>
      <c r="S6" s="33">
        <f>AVERAGE(F6,L6,R6)</f>
        <v>9.0288656937047431</v>
      </c>
      <c r="T6" s="33">
        <v>5</v>
      </c>
      <c r="U6" s="33">
        <v>5</v>
      </c>
      <c r="V6" s="33">
        <v>10</v>
      </c>
      <c r="W6" s="33">
        <f>AVERAGE(T6:V6)</f>
        <v>6.666666666666667</v>
      </c>
      <c r="X6" s="33">
        <v>5</v>
      </c>
      <c r="Y6" s="33">
        <v>5</v>
      </c>
      <c r="Z6" s="33">
        <f>AVERAGE(Table27857[[#This Row],[4A Freedom to establish religious organizations]:[4B Autonomy of religious organizations]])</f>
        <v>5</v>
      </c>
      <c r="AA6" s="33">
        <v>5</v>
      </c>
      <c r="AB6" s="33">
        <v>7.5</v>
      </c>
      <c r="AC6" s="33">
        <v>10</v>
      </c>
      <c r="AD6" s="33">
        <v>7.5</v>
      </c>
      <c r="AE6" s="33">
        <v>10</v>
      </c>
      <c r="AF6" s="33" t="s">
        <v>49</v>
      </c>
      <c r="AG6" s="33">
        <v>10</v>
      </c>
      <c r="AH6" s="33">
        <v>5</v>
      </c>
      <c r="AI6" s="33">
        <v>10</v>
      </c>
      <c r="AJ6" s="33" t="s">
        <v>49</v>
      </c>
      <c r="AK6" s="33" t="s">
        <v>49</v>
      </c>
      <c r="AL6" s="33">
        <v>10</v>
      </c>
      <c r="AM6" s="34">
        <v>3.6666666666666665</v>
      </c>
      <c r="AN6" s="34">
        <v>4.25</v>
      </c>
      <c r="AO6" s="34">
        <v>10</v>
      </c>
      <c r="AP6" s="34">
        <v>10</v>
      </c>
      <c r="AQ6" s="34" t="s">
        <v>49</v>
      </c>
      <c r="AR6" s="34">
        <v>10</v>
      </c>
      <c r="AS6" s="33">
        <f>AVERAGE(AL6:AN6,AQ6:AR6)</f>
        <v>6.9791666666666661</v>
      </c>
      <c r="AT6" s="33">
        <v>10</v>
      </c>
      <c r="AU6" s="33">
        <v>10</v>
      </c>
      <c r="AV6" s="33">
        <f>AVERAGE(Table27857[[#This Row],[7Ai Parental Authority: In marriage]:[7Aii Parental Authority: After divorce]])</f>
        <v>10</v>
      </c>
      <c r="AW6" s="33">
        <v>10</v>
      </c>
      <c r="AX6" s="33">
        <v>10</v>
      </c>
      <c r="AY6" s="33">
        <f>IFERROR(AVERAGE(AW6:AX6),"-")</f>
        <v>10</v>
      </c>
      <c r="AZ6" s="33">
        <v>5</v>
      </c>
      <c r="BA6" s="33">
        <f>AVERAGE(AV6,AZ6,AY6)</f>
        <v>8.3333333333333339</v>
      </c>
      <c r="BB6" s="35">
        <f>AVERAGE(Table27857[[#This Row],[RULE OF LAW]],Table27857[[#This Row],[SECURITY &amp; SAFETY]],Table27857[[#This Row],[PERSONAL FREEDOM (minus S&amp;S and RoL)]],Table27857[[#This Row],[PERSONAL FREEDOM (minus S&amp;S and RoL)]])</f>
        <v>6.7861402567595182</v>
      </c>
      <c r="BC6" s="36">
        <v>7.67</v>
      </c>
      <c r="BD6" s="37">
        <f>AVERAGE(Table27857[[#This Row],[PERSONAL FREEDOM]:[ECONOMIC FREEDOM]])</f>
        <v>7.228070128379759</v>
      </c>
      <c r="BE6" s="49">
        <f>RANK(BF6,$BF$2:$BF$158)</f>
        <v>57</v>
      </c>
      <c r="BF6" s="20">
        <f>ROUND(BD6, 2)</f>
        <v>7.23</v>
      </c>
      <c r="BG6" s="35">
        <f>Table27857[[#This Row],[1 Rule of Law]]</f>
        <v>4.626112</v>
      </c>
      <c r="BH6" s="35">
        <f>Table27857[[#This Row],[2 Security &amp; Safety]]</f>
        <v>9.0288656937047431</v>
      </c>
      <c r="BI6" s="35">
        <f>AVERAGE(AS6,W6,AK6,BA6,Z6)</f>
        <v>6.7447916666666661</v>
      </c>
    </row>
    <row r="7" spans="1:61" ht="15" customHeight="1" x14ac:dyDescent="0.2">
      <c r="A7" s="32" t="s">
        <v>56</v>
      </c>
      <c r="B7" s="33">
        <v>8.5</v>
      </c>
      <c r="C7" s="33">
        <v>7.3</v>
      </c>
      <c r="D7" s="33">
        <v>7.3</v>
      </c>
      <c r="E7" s="33">
        <v>7.6809523809523803</v>
      </c>
      <c r="F7" s="33">
        <v>9.5599999999999987</v>
      </c>
      <c r="G7" s="33">
        <v>10</v>
      </c>
      <c r="H7" s="33">
        <v>10</v>
      </c>
      <c r="I7" s="33">
        <v>10</v>
      </c>
      <c r="J7" s="33">
        <v>10</v>
      </c>
      <c r="K7" s="33">
        <v>9.991351675967362</v>
      </c>
      <c r="L7" s="33">
        <f>AVERAGE(Table27857[[#This Row],[2Bi Disappearance]:[2Bv Terrorism Injured ]])</f>
        <v>9.9982703351934727</v>
      </c>
      <c r="M7" s="33">
        <v>10</v>
      </c>
      <c r="N7" s="33">
        <v>10</v>
      </c>
      <c r="O7" s="34">
        <v>10</v>
      </c>
      <c r="P7" s="34">
        <v>10</v>
      </c>
      <c r="Q7" s="34">
        <f>AVERAGE(Table27857[[#This Row],[2Ciii(a) Equal Inheritance Rights: Widows]:[2Ciii(b) Equal Inheritance Rights: Daughters]])</f>
        <v>10</v>
      </c>
      <c r="R7" s="34">
        <f>AVERAGE(M7:N7,Q7)</f>
        <v>10</v>
      </c>
      <c r="S7" s="33">
        <f>AVERAGE(F7,L7,R7)</f>
        <v>9.8527567783978238</v>
      </c>
      <c r="T7" s="33">
        <v>10</v>
      </c>
      <c r="U7" s="33">
        <v>10</v>
      </c>
      <c r="V7" s="33">
        <v>10</v>
      </c>
      <c r="W7" s="33">
        <f>AVERAGE(T7:V7)</f>
        <v>10</v>
      </c>
      <c r="X7" s="33">
        <v>10</v>
      </c>
      <c r="Y7" s="33">
        <v>10</v>
      </c>
      <c r="Z7" s="33">
        <f>AVERAGE(Table27857[[#This Row],[4A Freedom to establish religious organizations]:[4B Autonomy of religious organizations]])</f>
        <v>10</v>
      </c>
      <c r="AA7" s="33">
        <v>10</v>
      </c>
      <c r="AB7" s="33">
        <v>10</v>
      </c>
      <c r="AC7" s="33">
        <v>10</v>
      </c>
      <c r="AD7" s="33">
        <v>7.5</v>
      </c>
      <c r="AE7" s="33">
        <v>5</v>
      </c>
      <c r="AF7" s="33">
        <f>AVERAGE(Table27857[[#This Row],[5Ci Political parties]:[5Ciii Educational, sporting and cultural organizations]])</f>
        <v>7.5</v>
      </c>
      <c r="AG7" s="33">
        <v>10</v>
      </c>
      <c r="AH7" s="33">
        <v>10</v>
      </c>
      <c r="AI7" s="33">
        <v>10</v>
      </c>
      <c r="AJ7" s="33">
        <f>AVERAGE(Table27857[[#This Row],[5Di Political parties]:[5Diii Educational, sporting and cultural organizations5]])</f>
        <v>10</v>
      </c>
      <c r="AK7" s="33">
        <f>AVERAGE(AA7,AB7,AF7,AJ7)</f>
        <v>9.375</v>
      </c>
      <c r="AL7" s="33">
        <v>10</v>
      </c>
      <c r="AM7" s="34">
        <v>8.3333333333333339</v>
      </c>
      <c r="AN7" s="34">
        <v>7.5</v>
      </c>
      <c r="AO7" s="34">
        <v>10</v>
      </c>
      <c r="AP7" s="34">
        <v>10</v>
      </c>
      <c r="AQ7" s="34">
        <f>AVERAGE(Table27857[[#This Row],[6Di Access to foreign television (cable/ satellite)]:[6Dii Access to foreign newspapers]])</f>
        <v>10</v>
      </c>
      <c r="AR7" s="34">
        <v>10</v>
      </c>
      <c r="AS7" s="33">
        <f>AVERAGE(AL7:AN7,AQ7:AR7)</f>
        <v>9.1666666666666679</v>
      </c>
      <c r="AT7" s="33">
        <v>10</v>
      </c>
      <c r="AU7" s="33">
        <v>10</v>
      </c>
      <c r="AV7" s="33">
        <f>AVERAGE(Table27857[[#This Row],[7Ai Parental Authority: In marriage]:[7Aii Parental Authority: After divorce]])</f>
        <v>10</v>
      </c>
      <c r="AW7" s="33">
        <v>10</v>
      </c>
      <c r="AX7" s="33">
        <v>10</v>
      </c>
      <c r="AY7" s="33">
        <f>IFERROR(AVERAGE(AW7:AX7),"-")</f>
        <v>10</v>
      </c>
      <c r="AZ7" s="33">
        <v>10</v>
      </c>
      <c r="BA7" s="33">
        <f>AVERAGE(AV7,AZ7,AY7)</f>
        <v>10</v>
      </c>
      <c r="BB7" s="35">
        <f>AVERAGE(Table27857[[#This Row],[RULE OF LAW]],Table27857[[#This Row],[SECURITY &amp; SAFETY]],Table27857[[#This Row],[PERSONAL FREEDOM (minus S&amp;S and RoL)]],Table27857[[#This Row],[PERSONAL FREEDOM (minus S&amp;S and RoL)]])</f>
        <v>9.2375939565042184</v>
      </c>
      <c r="BC7" s="36">
        <v>7.83</v>
      </c>
      <c r="BD7" s="37">
        <f>AVERAGE(Table27857[[#This Row],[PERSONAL FREEDOM]:[ECONOMIC FREEDOM]])</f>
        <v>8.5337969782521093</v>
      </c>
      <c r="BE7" s="49">
        <f>RANK(BF7,$BF$2:$BF$158)</f>
        <v>8</v>
      </c>
      <c r="BF7" s="20">
        <f>ROUND(BD7, 2)</f>
        <v>8.5299999999999994</v>
      </c>
      <c r="BG7" s="35">
        <f>Table27857[[#This Row],[1 Rule of Law]]</f>
        <v>7.6809523809523803</v>
      </c>
      <c r="BH7" s="35">
        <f>Table27857[[#This Row],[2 Security &amp; Safety]]</f>
        <v>9.8527567783978238</v>
      </c>
      <c r="BI7" s="35">
        <f>AVERAGE(AS7,W7,AK7,BA7,Z7)</f>
        <v>9.7083333333333339</v>
      </c>
    </row>
    <row r="8" spans="1:61" ht="15" customHeight="1" x14ac:dyDescent="0.2">
      <c r="A8" s="32" t="s">
        <v>59</v>
      </c>
      <c r="B8" s="33">
        <v>9.1</v>
      </c>
      <c r="C8" s="33">
        <v>7.5</v>
      </c>
      <c r="D8" s="33">
        <v>8.1000000000000014</v>
      </c>
      <c r="E8" s="33">
        <v>8.2365079365079357</v>
      </c>
      <c r="F8" s="33">
        <v>9.64</v>
      </c>
      <c r="G8" s="33">
        <v>10</v>
      </c>
      <c r="H8" s="33">
        <v>10</v>
      </c>
      <c r="I8" s="33">
        <v>10</v>
      </c>
      <c r="J8" s="33">
        <v>10</v>
      </c>
      <c r="K8" s="33">
        <v>10</v>
      </c>
      <c r="L8" s="33">
        <f>AVERAGE(Table27857[[#This Row],[2Bi Disappearance]:[2Bv Terrorism Injured ]])</f>
        <v>10</v>
      </c>
      <c r="M8" s="33">
        <v>10</v>
      </c>
      <c r="N8" s="33">
        <v>10</v>
      </c>
      <c r="O8" s="34">
        <v>10</v>
      </c>
      <c r="P8" s="34">
        <v>10</v>
      </c>
      <c r="Q8" s="34">
        <f>AVERAGE(Table27857[[#This Row],[2Ciii(a) Equal Inheritance Rights: Widows]:[2Ciii(b) Equal Inheritance Rights: Daughters]])</f>
        <v>10</v>
      </c>
      <c r="R8" s="34">
        <f>AVERAGE(M8:N8,Q8)</f>
        <v>10</v>
      </c>
      <c r="S8" s="33">
        <f>AVERAGE(F8,L8,R8)</f>
        <v>9.8800000000000008</v>
      </c>
      <c r="T8" s="33">
        <v>10</v>
      </c>
      <c r="U8" s="33">
        <v>10</v>
      </c>
      <c r="V8" s="33">
        <v>10</v>
      </c>
      <c r="W8" s="33">
        <f>AVERAGE(T8:V8)</f>
        <v>10</v>
      </c>
      <c r="X8" s="33">
        <v>10</v>
      </c>
      <c r="Y8" s="33">
        <v>10</v>
      </c>
      <c r="Z8" s="33">
        <f>AVERAGE(Table27857[[#This Row],[4A Freedom to establish religious organizations]:[4B Autonomy of religious organizations]])</f>
        <v>10</v>
      </c>
      <c r="AA8" s="33">
        <v>10</v>
      </c>
      <c r="AB8" s="33">
        <v>10</v>
      </c>
      <c r="AC8" s="33">
        <v>10</v>
      </c>
      <c r="AD8" s="33">
        <v>10</v>
      </c>
      <c r="AE8" s="33">
        <v>10</v>
      </c>
      <c r="AF8" s="33">
        <f>AVERAGE(Table27857[[#This Row],[5Ci Political parties]:[5Ciii Educational, sporting and cultural organizations]])</f>
        <v>10</v>
      </c>
      <c r="AG8" s="33">
        <v>10</v>
      </c>
      <c r="AH8" s="33">
        <v>10</v>
      </c>
      <c r="AI8" s="33">
        <v>10</v>
      </c>
      <c r="AJ8" s="33">
        <f>AVERAGE(Table27857[[#This Row],[5Di Political parties]:[5Diii Educational, sporting and cultural organizations5]])</f>
        <v>10</v>
      </c>
      <c r="AK8" s="33">
        <f>AVERAGE(AA8,AB8,AF8,AJ8)</f>
        <v>10</v>
      </c>
      <c r="AL8" s="33">
        <v>10</v>
      </c>
      <c r="AM8" s="34">
        <v>7.333333333333333</v>
      </c>
      <c r="AN8" s="34">
        <v>8</v>
      </c>
      <c r="AO8" s="34">
        <v>10</v>
      </c>
      <c r="AP8" s="34">
        <v>10</v>
      </c>
      <c r="AQ8" s="34">
        <f>AVERAGE(Table27857[[#This Row],[6Di Access to foreign television (cable/ satellite)]:[6Dii Access to foreign newspapers]])</f>
        <v>10</v>
      </c>
      <c r="AR8" s="34">
        <v>10</v>
      </c>
      <c r="AS8" s="33">
        <f>AVERAGE(AL8:AN8,AQ8:AR8)</f>
        <v>9.0666666666666664</v>
      </c>
      <c r="AT8" s="33">
        <v>10</v>
      </c>
      <c r="AU8" s="33">
        <v>10</v>
      </c>
      <c r="AV8" s="33">
        <f>AVERAGE(Table27857[[#This Row],[7Ai Parental Authority: In marriage]:[7Aii Parental Authority: After divorce]])</f>
        <v>10</v>
      </c>
      <c r="AW8" s="33">
        <v>10</v>
      </c>
      <c r="AX8" s="33">
        <v>10</v>
      </c>
      <c r="AY8" s="33">
        <f>IFERROR(AVERAGE(AW8:AX8),"-")</f>
        <v>10</v>
      </c>
      <c r="AZ8" s="33">
        <v>10</v>
      </c>
      <c r="BA8" s="33">
        <f>AVERAGE(AV8,AZ8,AY8)</f>
        <v>10</v>
      </c>
      <c r="BB8" s="35">
        <f>AVERAGE(Table27857[[#This Row],[RULE OF LAW]],Table27857[[#This Row],[SECURITY &amp; SAFETY]],Table27857[[#This Row],[PERSONAL FREEDOM (minus S&amp;S and RoL)]],Table27857[[#This Row],[PERSONAL FREEDOM (minus S&amp;S and RoL)]])</f>
        <v>9.4357936507936504</v>
      </c>
      <c r="BC8" s="36">
        <v>7.46</v>
      </c>
      <c r="BD8" s="37">
        <f>AVERAGE(Table27857[[#This Row],[PERSONAL FREEDOM]:[ECONOMIC FREEDOM]])</f>
        <v>8.4478968253968247</v>
      </c>
      <c r="BE8" s="49">
        <f>RANK(BF8,$BF$2:$BF$158)</f>
        <v>11</v>
      </c>
      <c r="BF8" s="20">
        <f>ROUND(BD8, 2)</f>
        <v>8.4499999999999993</v>
      </c>
      <c r="BG8" s="35">
        <f>Table27857[[#This Row],[1 Rule of Law]]</f>
        <v>8.2365079365079357</v>
      </c>
      <c r="BH8" s="35">
        <f>Table27857[[#This Row],[2 Security &amp; Safety]]</f>
        <v>9.8800000000000008</v>
      </c>
      <c r="BI8" s="35">
        <f>AVERAGE(AS8,W8,AK8,BA8,Z8)</f>
        <v>9.8133333333333326</v>
      </c>
    </row>
    <row r="9" spans="1:61" ht="15" customHeight="1" x14ac:dyDescent="0.2">
      <c r="A9" s="32" t="s">
        <v>183</v>
      </c>
      <c r="B9" s="33" t="s">
        <v>49</v>
      </c>
      <c r="C9" s="33" t="s">
        <v>49</v>
      </c>
      <c r="D9" s="33" t="s">
        <v>49</v>
      </c>
      <c r="E9" s="33">
        <v>4.0160590000000003</v>
      </c>
      <c r="F9" s="33">
        <v>9.16</v>
      </c>
      <c r="G9" s="33">
        <v>10</v>
      </c>
      <c r="H9" s="33">
        <v>10</v>
      </c>
      <c r="I9" s="33">
        <v>7.5</v>
      </c>
      <c r="J9" s="33">
        <v>10</v>
      </c>
      <c r="K9" s="33">
        <v>10</v>
      </c>
      <c r="L9" s="33">
        <f>AVERAGE(Table27857[[#This Row],[2Bi Disappearance]:[2Bv Terrorism Injured ]])</f>
        <v>9.5</v>
      </c>
      <c r="M9" s="33">
        <v>10</v>
      </c>
      <c r="N9" s="33">
        <v>7.5</v>
      </c>
      <c r="O9" s="34">
        <v>5</v>
      </c>
      <c r="P9" s="34">
        <v>10</v>
      </c>
      <c r="Q9" s="34">
        <f>AVERAGE(Table27857[[#This Row],[2Ciii(a) Equal Inheritance Rights: Widows]:[2Ciii(b) Equal Inheritance Rights: Daughters]])</f>
        <v>7.5</v>
      </c>
      <c r="R9" s="34">
        <f>AVERAGE(M9:N9,Q9)</f>
        <v>8.3333333333333339</v>
      </c>
      <c r="S9" s="33">
        <f>AVERAGE(F9,L9,R9)</f>
        <v>8.9977777777777774</v>
      </c>
      <c r="T9" s="33">
        <v>5</v>
      </c>
      <c r="U9" s="33">
        <v>5</v>
      </c>
      <c r="V9" s="33">
        <v>5</v>
      </c>
      <c r="W9" s="33">
        <f>AVERAGE(T9:V9)</f>
        <v>5</v>
      </c>
      <c r="X9" s="33">
        <v>2.5</v>
      </c>
      <c r="Y9" s="33">
        <v>2.5</v>
      </c>
      <c r="Z9" s="33">
        <f>AVERAGE(Table27857[[#This Row],[4A Freedom to establish religious organizations]:[4B Autonomy of religious organizations]])</f>
        <v>2.5</v>
      </c>
      <c r="AA9" s="33">
        <v>2.5</v>
      </c>
      <c r="AB9" s="33">
        <v>5</v>
      </c>
      <c r="AC9" s="33">
        <v>2.5</v>
      </c>
      <c r="AD9" s="33">
        <v>2.5</v>
      </c>
      <c r="AE9" s="33">
        <v>2.5</v>
      </c>
      <c r="AF9" s="33">
        <f>AVERAGE(Table27857[[#This Row],[5Ci Political parties]:[5Ciii Educational, sporting and cultural organizations]])</f>
        <v>2.5</v>
      </c>
      <c r="AG9" s="33">
        <v>2.5</v>
      </c>
      <c r="AH9" s="33">
        <v>2.5</v>
      </c>
      <c r="AI9" s="33">
        <v>2.5</v>
      </c>
      <c r="AJ9" s="33">
        <f>AVERAGE(Table27857[[#This Row],[5Di Political parties]:[5Diii Educational, sporting and cultural organizations5]])</f>
        <v>2.5</v>
      </c>
      <c r="AK9" s="33">
        <f>AVERAGE(AA9,AB9,AF9,AJ9)</f>
        <v>3.125</v>
      </c>
      <c r="AL9" s="33">
        <v>10</v>
      </c>
      <c r="AM9" s="34">
        <v>0.66666666666666663</v>
      </c>
      <c r="AN9" s="34">
        <v>1.5</v>
      </c>
      <c r="AO9" s="34">
        <v>7.5</v>
      </c>
      <c r="AP9" s="34">
        <v>7.5</v>
      </c>
      <c r="AQ9" s="34">
        <f>AVERAGE(Table27857[[#This Row],[6Di Access to foreign television (cable/ satellite)]:[6Dii Access to foreign newspapers]])</f>
        <v>7.5</v>
      </c>
      <c r="AR9" s="34">
        <v>7.5</v>
      </c>
      <c r="AS9" s="33">
        <f>AVERAGE(AL9:AN9,AQ9:AR9)</f>
        <v>5.4333333333333327</v>
      </c>
      <c r="AT9" s="33">
        <v>10</v>
      </c>
      <c r="AU9" s="33">
        <v>10</v>
      </c>
      <c r="AV9" s="33">
        <f>AVERAGE(Table27857[[#This Row],[7Ai Parental Authority: In marriage]:[7Aii Parental Authority: After divorce]])</f>
        <v>10</v>
      </c>
      <c r="AW9" s="33">
        <v>10</v>
      </c>
      <c r="AX9" s="33">
        <v>10</v>
      </c>
      <c r="AY9" s="33">
        <f>IFERROR(AVERAGE(AW9:AX9),"-")</f>
        <v>10</v>
      </c>
      <c r="AZ9" s="33">
        <v>5</v>
      </c>
      <c r="BA9" s="33">
        <f>AVERAGE(AV9,AZ9,AY9)</f>
        <v>8.3333333333333339</v>
      </c>
      <c r="BB9" s="35">
        <f>AVERAGE(Table27857[[#This Row],[RULE OF LAW]],Table27857[[#This Row],[SECURITY &amp; SAFETY]],Table27857[[#This Row],[PERSONAL FREEDOM (minus S&amp;S and RoL)]],Table27857[[#This Row],[PERSONAL FREEDOM (minus S&amp;S and RoL)]])</f>
        <v>5.6926258611111109</v>
      </c>
      <c r="BC9" s="36">
        <v>6.34</v>
      </c>
      <c r="BD9" s="37">
        <f>AVERAGE(Table27857[[#This Row],[PERSONAL FREEDOM]:[ECONOMIC FREEDOM]])</f>
        <v>6.0163129305555554</v>
      </c>
      <c r="BE9" s="49">
        <f>RANK(BF9,$BF$2:$BF$158)</f>
        <v>131</v>
      </c>
      <c r="BF9" s="20">
        <f>ROUND(BD9, 2)</f>
        <v>6.02</v>
      </c>
      <c r="BG9" s="35">
        <f>Table27857[[#This Row],[1 Rule of Law]]</f>
        <v>4.0160590000000003</v>
      </c>
      <c r="BH9" s="35">
        <f>Table27857[[#This Row],[2 Security &amp; Safety]]</f>
        <v>8.9977777777777774</v>
      </c>
      <c r="BI9" s="35">
        <f>AVERAGE(AS9,W9,AK9,BA9,Z9)</f>
        <v>4.878333333333333</v>
      </c>
    </row>
    <row r="10" spans="1:61" ht="15" customHeight="1" x14ac:dyDescent="0.2">
      <c r="A10" s="32" t="s">
        <v>97</v>
      </c>
      <c r="B10" s="33" t="s">
        <v>49</v>
      </c>
      <c r="C10" s="33" t="s">
        <v>49</v>
      </c>
      <c r="D10" s="33" t="s">
        <v>49</v>
      </c>
      <c r="E10" s="33">
        <v>6.0991660000000003</v>
      </c>
      <c r="F10" s="33">
        <v>0</v>
      </c>
      <c r="G10" s="33">
        <v>10</v>
      </c>
      <c r="H10" s="33">
        <v>10</v>
      </c>
      <c r="I10" s="33" t="s">
        <v>49</v>
      </c>
      <c r="J10" s="33">
        <v>10</v>
      </c>
      <c r="K10" s="33">
        <v>8.9413536381705523</v>
      </c>
      <c r="L10" s="33">
        <f>AVERAGE(Table27857[[#This Row],[2Bi Disappearance]:[2Bv Terrorism Injured ]])</f>
        <v>9.7353384095426385</v>
      </c>
      <c r="M10" s="33" t="s">
        <v>49</v>
      </c>
      <c r="N10" s="33" t="s">
        <v>49</v>
      </c>
      <c r="O10" s="34" t="s">
        <v>49</v>
      </c>
      <c r="P10" s="34" t="s">
        <v>49</v>
      </c>
      <c r="Q10" s="51" t="s">
        <v>49</v>
      </c>
      <c r="R10" s="51" t="s">
        <v>49</v>
      </c>
      <c r="S10" s="33">
        <f>AVERAGE(F10,L10,R10)</f>
        <v>4.8676692047713193</v>
      </c>
      <c r="T10" s="33">
        <v>10</v>
      </c>
      <c r="U10" s="33">
        <v>10</v>
      </c>
      <c r="V10" s="33" t="s">
        <v>49</v>
      </c>
      <c r="W10" s="33">
        <f>AVERAGE(T10:V10)</f>
        <v>10</v>
      </c>
      <c r="X10" s="33" t="s">
        <v>49</v>
      </c>
      <c r="Y10" s="33" t="s">
        <v>49</v>
      </c>
      <c r="Z10" s="33" t="s">
        <v>49</v>
      </c>
      <c r="AA10" s="33" t="s">
        <v>49</v>
      </c>
      <c r="AB10" s="33" t="s">
        <v>49</v>
      </c>
      <c r="AC10" s="33" t="s">
        <v>49</v>
      </c>
      <c r="AD10" s="33" t="s">
        <v>49</v>
      </c>
      <c r="AE10" s="33" t="s">
        <v>49</v>
      </c>
      <c r="AF10" s="33" t="s">
        <v>49</v>
      </c>
      <c r="AG10" s="33" t="s">
        <v>49</v>
      </c>
      <c r="AH10" s="33" t="s">
        <v>49</v>
      </c>
      <c r="AI10" s="33" t="s">
        <v>49</v>
      </c>
      <c r="AJ10" s="33" t="s">
        <v>49</v>
      </c>
      <c r="AK10" s="33" t="s">
        <v>49</v>
      </c>
      <c r="AL10" s="33">
        <v>10</v>
      </c>
      <c r="AM10" s="34">
        <v>8.6666666666666661</v>
      </c>
      <c r="AN10" s="34">
        <v>7.75</v>
      </c>
      <c r="AO10" s="34" t="s">
        <v>49</v>
      </c>
      <c r="AP10" s="34" t="s">
        <v>49</v>
      </c>
      <c r="AQ10" s="34" t="s">
        <v>49</v>
      </c>
      <c r="AR10" s="34" t="s">
        <v>49</v>
      </c>
      <c r="AS10" s="33">
        <f>AVERAGE(AL10:AN10,AQ10:AR10)</f>
        <v>8.8055555555555554</v>
      </c>
      <c r="AT10" s="33" t="s">
        <v>49</v>
      </c>
      <c r="AU10" s="33" t="s">
        <v>49</v>
      </c>
      <c r="AV10" s="33" t="s">
        <v>49</v>
      </c>
      <c r="AW10" s="33">
        <v>10</v>
      </c>
      <c r="AX10" s="33">
        <v>10</v>
      </c>
      <c r="AY10" s="33">
        <f>IFERROR(AVERAGE(AW10:AX10),"-")</f>
        <v>10</v>
      </c>
      <c r="AZ10" s="33" t="s">
        <v>49</v>
      </c>
      <c r="BA10" s="33">
        <f>AVERAGE(AV10,AZ10,AY10)</f>
        <v>10</v>
      </c>
      <c r="BB10" s="35">
        <f>AVERAGE(Table27857[[#This Row],[RULE OF LAW]],Table27857[[#This Row],[SECURITY &amp; SAFETY]],Table27857[[#This Row],[PERSONAL FREEDOM (minus S&amp;S and RoL)]],Table27857[[#This Row],[PERSONAL FREEDOM (minus S&amp;S and RoL)]])</f>
        <v>7.5426347271187559</v>
      </c>
      <c r="BC10" s="36">
        <v>7.4</v>
      </c>
      <c r="BD10" s="37">
        <f>AVERAGE(Table27857[[#This Row],[PERSONAL FREEDOM]:[ECONOMIC FREEDOM]])</f>
        <v>7.4713173635593781</v>
      </c>
      <c r="BE10" s="49">
        <f>RANK(BF10,$BF$2:$BF$158)</f>
        <v>50</v>
      </c>
      <c r="BF10" s="20">
        <f>ROUND(BD10, 2)</f>
        <v>7.47</v>
      </c>
      <c r="BG10" s="35">
        <f>Table27857[[#This Row],[1 Rule of Law]]</f>
        <v>6.0991660000000003</v>
      </c>
      <c r="BH10" s="35">
        <f>Table27857[[#This Row],[2 Security &amp; Safety]]</f>
        <v>4.8676692047713193</v>
      </c>
      <c r="BI10" s="35">
        <f>AVERAGE(AS10,W10,AK10,BA10,Z10)</f>
        <v>9.601851851851853</v>
      </c>
    </row>
    <row r="11" spans="1:61" ht="15" customHeight="1" x14ac:dyDescent="0.2">
      <c r="A11" s="32" t="s">
        <v>149</v>
      </c>
      <c r="B11" s="33" t="s">
        <v>49</v>
      </c>
      <c r="C11" s="33" t="s">
        <v>49</v>
      </c>
      <c r="D11" s="33" t="s">
        <v>49</v>
      </c>
      <c r="E11" s="33">
        <v>5.6379070000000002</v>
      </c>
      <c r="F11" s="33">
        <v>9.8000000000000007</v>
      </c>
      <c r="G11" s="33">
        <v>0</v>
      </c>
      <c r="H11" s="33">
        <v>10</v>
      </c>
      <c r="I11" s="33">
        <v>2.5</v>
      </c>
      <c r="J11" s="33">
        <v>9.2589447224636814</v>
      </c>
      <c r="K11" s="33">
        <v>4.2197688352167253</v>
      </c>
      <c r="L11" s="33">
        <f>AVERAGE(Table27857[[#This Row],[2Bi Disappearance]:[2Bv Terrorism Injured ]])</f>
        <v>5.1957427115360817</v>
      </c>
      <c r="M11" s="33">
        <v>10</v>
      </c>
      <c r="N11" s="33">
        <v>7.5</v>
      </c>
      <c r="O11" s="34">
        <v>0</v>
      </c>
      <c r="P11" s="34">
        <v>0</v>
      </c>
      <c r="Q11" s="34">
        <f>AVERAGE(Table27857[[#This Row],[2Ciii(a) Equal Inheritance Rights: Widows]:[2Ciii(b) Equal Inheritance Rights: Daughters]])</f>
        <v>0</v>
      </c>
      <c r="R11" s="34">
        <f>AVERAGE(M11:N11,Q11)</f>
        <v>5.833333333333333</v>
      </c>
      <c r="S11" s="33">
        <f>AVERAGE(F11,L11,R11)</f>
        <v>6.9430253482898046</v>
      </c>
      <c r="T11" s="33">
        <v>5</v>
      </c>
      <c r="U11" s="33">
        <v>10</v>
      </c>
      <c r="V11" s="33">
        <v>5</v>
      </c>
      <c r="W11" s="33">
        <f>AVERAGE(T11:V11)</f>
        <v>6.666666666666667</v>
      </c>
      <c r="X11" s="33">
        <v>7.5</v>
      </c>
      <c r="Y11" s="33">
        <v>7.5</v>
      </c>
      <c r="Z11" s="33">
        <f>AVERAGE(Table27857[[#This Row],[4A Freedom to establish religious organizations]:[4B Autonomy of religious organizations]])</f>
        <v>7.5</v>
      </c>
      <c r="AA11" s="33">
        <v>5</v>
      </c>
      <c r="AB11" s="33">
        <v>2.5</v>
      </c>
      <c r="AC11" s="33">
        <v>5</v>
      </c>
      <c r="AD11" s="33">
        <v>7.5</v>
      </c>
      <c r="AE11" s="33">
        <v>7.5</v>
      </c>
      <c r="AF11" s="33" t="s">
        <v>49</v>
      </c>
      <c r="AG11" s="33">
        <v>7.5</v>
      </c>
      <c r="AH11" s="33">
        <v>7.5</v>
      </c>
      <c r="AI11" s="33">
        <v>7.5</v>
      </c>
      <c r="AJ11" s="33" t="s">
        <v>49</v>
      </c>
      <c r="AK11" s="33" t="s">
        <v>49</v>
      </c>
      <c r="AL11" s="33">
        <v>10</v>
      </c>
      <c r="AM11" s="34">
        <v>0.66666666666666663</v>
      </c>
      <c r="AN11" s="34">
        <v>0.75</v>
      </c>
      <c r="AO11" s="34">
        <v>10</v>
      </c>
      <c r="AP11" s="34">
        <v>7.5</v>
      </c>
      <c r="AQ11" s="34" t="s">
        <v>49</v>
      </c>
      <c r="AR11" s="34">
        <v>2.5</v>
      </c>
      <c r="AS11" s="33">
        <f>AVERAGE(AL11:AN11,AQ11:AR11)</f>
        <v>3.4791666666666665</v>
      </c>
      <c r="AT11" s="33">
        <v>0</v>
      </c>
      <c r="AU11" s="33">
        <v>0</v>
      </c>
      <c r="AV11" s="33">
        <f>AVERAGE(Table27857[[#This Row],[7Ai Parental Authority: In marriage]:[7Aii Parental Authority: After divorce]])</f>
        <v>0</v>
      </c>
      <c r="AW11" s="33">
        <v>10</v>
      </c>
      <c r="AX11" s="33">
        <v>10</v>
      </c>
      <c r="AY11" s="33">
        <f>IFERROR(AVERAGE(AW11:AX11),"-")</f>
        <v>10</v>
      </c>
      <c r="AZ11" s="33">
        <v>0</v>
      </c>
      <c r="BA11" s="33">
        <f>AVERAGE(AV11,AZ11,AY11)</f>
        <v>3.3333333333333335</v>
      </c>
      <c r="BB11" s="35">
        <f>AVERAGE(Table27857[[#This Row],[RULE OF LAW]],Table27857[[#This Row],[SECURITY &amp; SAFETY]],Table27857[[#This Row],[PERSONAL FREEDOM (minus S&amp;S and RoL)]],Table27857[[#This Row],[PERSONAL FREEDOM (minus S&amp;S and RoL)]])</f>
        <v>5.7676289204057847</v>
      </c>
      <c r="BC11" s="36">
        <v>7.55</v>
      </c>
      <c r="BD11" s="37">
        <f>AVERAGE(Table27857[[#This Row],[PERSONAL FREEDOM]:[ECONOMIC FREEDOM]])</f>
        <v>6.6588144602028922</v>
      </c>
      <c r="BE11" s="49">
        <f>RANK(BF11,$BF$2:$BF$158)</f>
        <v>95</v>
      </c>
      <c r="BF11" s="20">
        <f>ROUND(BD11, 2)</f>
        <v>6.66</v>
      </c>
      <c r="BG11" s="35">
        <f>Table27857[[#This Row],[1 Rule of Law]]</f>
        <v>5.6379070000000002</v>
      </c>
      <c r="BH11" s="35">
        <f>Table27857[[#This Row],[2 Security &amp; Safety]]</f>
        <v>6.9430253482898046</v>
      </c>
      <c r="BI11" s="35">
        <f>AVERAGE(AS11,W11,AK11,BA11,Z11)</f>
        <v>5.244791666666667</v>
      </c>
    </row>
    <row r="12" spans="1:61" ht="15" customHeight="1" x14ac:dyDescent="0.2">
      <c r="A12" s="32" t="s">
        <v>186</v>
      </c>
      <c r="B12" s="33">
        <v>2.6</v>
      </c>
      <c r="C12" s="33">
        <v>3.5999999999999996</v>
      </c>
      <c r="D12" s="33">
        <v>2.9</v>
      </c>
      <c r="E12" s="33">
        <v>3.0476190476190479</v>
      </c>
      <c r="F12" s="33">
        <v>8.92</v>
      </c>
      <c r="G12" s="33">
        <v>5</v>
      </c>
      <c r="H12" s="33">
        <v>10</v>
      </c>
      <c r="I12" s="33">
        <v>5</v>
      </c>
      <c r="J12" s="33">
        <v>9.9787898408818538</v>
      </c>
      <c r="K12" s="33">
        <v>9.8600129498202289</v>
      </c>
      <c r="L12" s="33">
        <f>AVERAGE(Table27857[[#This Row],[2Bi Disappearance]:[2Bv Terrorism Injured ]])</f>
        <v>7.9677605581404167</v>
      </c>
      <c r="M12" s="33">
        <v>10</v>
      </c>
      <c r="N12" s="33">
        <v>7.5</v>
      </c>
      <c r="O12" s="34">
        <v>0</v>
      </c>
      <c r="P12" s="34">
        <v>0</v>
      </c>
      <c r="Q12" s="34">
        <f>AVERAGE(Table27857[[#This Row],[2Ciii(a) Equal Inheritance Rights: Widows]:[2Ciii(b) Equal Inheritance Rights: Daughters]])</f>
        <v>0</v>
      </c>
      <c r="R12" s="34">
        <f>AVERAGE(M12:N12,Q12)</f>
        <v>5.833333333333333</v>
      </c>
      <c r="S12" s="33">
        <f>AVERAGE(F12,L12,R12)</f>
        <v>7.5736979638245829</v>
      </c>
      <c r="T12" s="33">
        <v>5</v>
      </c>
      <c r="U12" s="33">
        <v>10</v>
      </c>
      <c r="V12" s="33">
        <v>5</v>
      </c>
      <c r="W12" s="33">
        <f>AVERAGE(T12:V12)</f>
        <v>6.666666666666667</v>
      </c>
      <c r="X12" s="33">
        <v>5</v>
      </c>
      <c r="Y12" s="33">
        <v>5</v>
      </c>
      <c r="Z12" s="33">
        <f>AVERAGE(Table27857[[#This Row],[4A Freedom to establish religious organizations]:[4B Autonomy of religious organizations]])</f>
        <v>5</v>
      </c>
      <c r="AA12" s="33">
        <v>7.5</v>
      </c>
      <c r="AB12" s="33">
        <v>5</v>
      </c>
      <c r="AC12" s="33">
        <v>7.5</v>
      </c>
      <c r="AD12" s="33">
        <v>5</v>
      </c>
      <c r="AE12" s="33">
        <v>5</v>
      </c>
      <c r="AF12" s="33" t="s">
        <v>49</v>
      </c>
      <c r="AG12" s="33">
        <v>7.5</v>
      </c>
      <c r="AH12" s="33">
        <v>5</v>
      </c>
      <c r="AI12" s="33">
        <v>7.5</v>
      </c>
      <c r="AJ12" s="33" t="s">
        <v>49</v>
      </c>
      <c r="AK12" s="33" t="s">
        <v>49</v>
      </c>
      <c r="AL12" s="33">
        <v>9.3636952264555884</v>
      </c>
      <c r="AM12" s="34">
        <v>5</v>
      </c>
      <c r="AN12" s="34">
        <v>4.25</v>
      </c>
      <c r="AO12" s="34">
        <v>7.5</v>
      </c>
      <c r="AP12" s="34">
        <v>10</v>
      </c>
      <c r="AQ12" s="34" t="s">
        <v>49</v>
      </c>
      <c r="AR12" s="34">
        <v>10</v>
      </c>
      <c r="AS12" s="33">
        <f>AVERAGE(AL12:AN12,AQ12:AR12)</f>
        <v>7.1534238066138975</v>
      </c>
      <c r="AT12" s="33">
        <v>0</v>
      </c>
      <c r="AU12" s="33">
        <v>0</v>
      </c>
      <c r="AV12" s="33">
        <f>AVERAGE(Table27857[[#This Row],[7Ai Parental Authority: In marriage]:[7Aii Parental Authority: After divorce]])</f>
        <v>0</v>
      </c>
      <c r="AW12" s="33">
        <v>0</v>
      </c>
      <c r="AX12" s="33">
        <v>0</v>
      </c>
      <c r="AY12" s="33">
        <f>IFERROR(AVERAGE(AW12:AX12),"-")</f>
        <v>0</v>
      </c>
      <c r="AZ12" s="33">
        <v>0</v>
      </c>
      <c r="BA12" s="33">
        <f>AVERAGE(AV12,AZ12,AY12)</f>
        <v>0</v>
      </c>
      <c r="BB12" s="35">
        <f>AVERAGE(Table27857[[#This Row],[RULE OF LAW]],Table27857[[#This Row],[SECURITY &amp; SAFETY]],Table27857[[#This Row],[PERSONAL FREEDOM (minus S&amp;S and RoL)]],Table27857[[#This Row],[PERSONAL FREEDOM (minus S&amp;S and RoL)]])</f>
        <v>5.0078405620209789</v>
      </c>
      <c r="BC12" s="36">
        <v>6.42</v>
      </c>
      <c r="BD12" s="37">
        <f>AVERAGE(Table27857[[#This Row],[PERSONAL FREEDOM]:[ECONOMIC FREEDOM]])</f>
        <v>5.7139202810104894</v>
      </c>
      <c r="BE12" s="49">
        <f>RANK(BF12,$BF$2:$BF$158)</f>
        <v>139</v>
      </c>
      <c r="BF12" s="20">
        <f>ROUND(BD12, 2)</f>
        <v>5.71</v>
      </c>
      <c r="BG12" s="35">
        <f>Table27857[[#This Row],[1 Rule of Law]]</f>
        <v>3.0476190476190479</v>
      </c>
      <c r="BH12" s="35">
        <f>Table27857[[#This Row],[2 Security &amp; Safety]]</f>
        <v>7.5736979638245829</v>
      </c>
      <c r="BI12" s="35">
        <f>AVERAGE(AS12,W12,AK12,BA12,Z12)</f>
        <v>4.7050226183201413</v>
      </c>
    </row>
    <row r="13" spans="1:61" ht="15" customHeight="1" x14ac:dyDescent="0.2">
      <c r="A13" s="32" t="s">
        <v>142</v>
      </c>
      <c r="B13" s="33" t="s">
        <v>49</v>
      </c>
      <c r="C13" s="33" t="s">
        <v>49</v>
      </c>
      <c r="D13" s="33" t="s">
        <v>49</v>
      </c>
      <c r="E13" s="33">
        <v>6.6943399999999995</v>
      </c>
      <c r="F13" s="33">
        <v>7.0400000000000009</v>
      </c>
      <c r="G13" s="33">
        <v>10</v>
      </c>
      <c r="H13" s="33">
        <v>10</v>
      </c>
      <c r="I13" s="33" t="s">
        <v>49</v>
      </c>
      <c r="J13" s="33">
        <v>10</v>
      </c>
      <c r="K13" s="33">
        <v>10</v>
      </c>
      <c r="L13" s="33">
        <f>AVERAGE(Table27857[[#This Row],[2Bi Disappearance]:[2Bv Terrorism Injured ]])</f>
        <v>10</v>
      </c>
      <c r="M13" s="33" t="s">
        <v>49</v>
      </c>
      <c r="N13" s="33" t="s">
        <v>49</v>
      </c>
      <c r="O13" s="34" t="s">
        <v>49</v>
      </c>
      <c r="P13" s="34" t="s">
        <v>49</v>
      </c>
      <c r="Q13" s="51" t="s">
        <v>49</v>
      </c>
      <c r="R13" s="51" t="s">
        <v>49</v>
      </c>
      <c r="S13" s="33">
        <f>AVERAGE(F13,L13,R13)</f>
        <v>8.52</v>
      </c>
      <c r="T13" s="33">
        <v>10</v>
      </c>
      <c r="U13" s="33">
        <v>10</v>
      </c>
      <c r="V13" s="33" t="s">
        <v>49</v>
      </c>
      <c r="W13" s="33">
        <f>AVERAGE(T13:V13)</f>
        <v>10</v>
      </c>
      <c r="X13" s="33" t="s">
        <v>49</v>
      </c>
      <c r="Y13" s="33" t="s">
        <v>49</v>
      </c>
      <c r="Z13" s="33" t="s">
        <v>49</v>
      </c>
      <c r="AA13" s="33" t="s">
        <v>49</v>
      </c>
      <c r="AB13" s="33" t="s">
        <v>49</v>
      </c>
      <c r="AC13" s="33" t="s">
        <v>49</v>
      </c>
      <c r="AD13" s="33" t="s">
        <v>49</v>
      </c>
      <c r="AE13" s="33" t="s">
        <v>49</v>
      </c>
      <c r="AF13" s="33" t="s">
        <v>49</v>
      </c>
      <c r="AG13" s="33" t="s">
        <v>49</v>
      </c>
      <c r="AH13" s="33" t="s">
        <v>49</v>
      </c>
      <c r="AI13" s="33" t="s">
        <v>49</v>
      </c>
      <c r="AJ13" s="33" t="s">
        <v>49</v>
      </c>
      <c r="AK13" s="33" t="s">
        <v>49</v>
      </c>
      <c r="AL13" s="33">
        <v>10</v>
      </c>
      <c r="AM13" s="34">
        <v>9</v>
      </c>
      <c r="AN13" s="34">
        <v>7.75</v>
      </c>
      <c r="AO13" s="34" t="s">
        <v>49</v>
      </c>
      <c r="AP13" s="34" t="s">
        <v>49</v>
      </c>
      <c r="AQ13" s="34" t="s">
        <v>49</v>
      </c>
      <c r="AR13" s="34" t="s">
        <v>49</v>
      </c>
      <c r="AS13" s="33">
        <f>AVERAGE(AL13:AN13,AQ13:AR13)</f>
        <v>8.9166666666666661</v>
      </c>
      <c r="AT13" s="33" t="s">
        <v>49</v>
      </c>
      <c r="AU13" s="33" t="s">
        <v>49</v>
      </c>
      <c r="AV13" s="33" t="s">
        <v>49</v>
      </c>
      <c r="AW13" s="33">
        <v>0</v>
      </c>
      <c r="AX13" s="33">
        <v>0</v>
      </c>
      <c r="AY13" s="33">
        <f>IFERROR(AVERAGE(AW13:AX13),"-")</f>
        <v>0</v>
      </c>
      <c r="AZ13" s="33" t="s">
        <v>49</v>
      </c>
      <c r="BA13" s="33">
        <f>AVERAGE(AV13,AZ13,AY13)</f>
        <v>0</v>
      </c>
      <c r="BB13" s="35">
        <f>AVERAGE(Table27857[[#This Row],[RULE OF LAW]],Table27857[[#This Row],[SECURITY &amp; SAFETY]],Table27857[[#This Row],[PERSONAL FREEDOM (minus S&amp;S and RoL)]],Table27857[[#This Row],[PERSONAL FREEDOM (minus S&amp;S and RoL)]])</f>
        <v>6.9563627777777768</v>
      </c>
      <c r="BC13" s="36">
        <v>6.83</v>
      </c>
      <c r="BD13" s="37">
        <f>AVERAGE(Table27857[[#This Row],[PERSONAL FREEDOM]:[ECONOMIC FREEDOM]])</f>
        <v>6.8931813888888884</v>
      </c>
      <c r="BE13" s="49">
        <f>RANK(BF13,$BF$2:$BF$158)</f>
        <v>79</v>
      </c>
      <c r="BF13" s="20">
        <f>ROUND(BD13, 2)</f>
        <v>6.89</v>
      </c>
      <c r="BG13" s="35">
        <f>Table27857[[#This Row],[1 Rule of Law]]</f>
        <v>6.6943399999999995</v>
      </c>
      <c r="BH13" s="35">
        <f>Table27857[[#This Row],[2 Security &amp; Safety]]</f>
        <v>8.52</v>
      </c>
      <c r="BI13" s="35">
        <f>AVERAGE(AS13,W13,AK13,BA13,Z13)</f>
        <v>6.3055555555555545</v>
      </c>
    </row>
    <row r="14" spans="1:61" ht="15" customHeight="1" x14ac:dyDescent="0.2">
      <c r="A14" s="32" t="s">
        <v>67</v>
      </c>
      <c r="B14" s="33">
        <v>8.5</v>
      </c>
      <c r="C14" s="33">
        <v>6.8999999999999995</v>
      </c>
      <c r="D14" s="33">
        <v>6.7</v>
      </c>
      <c r="E14" s="33">
        <v>7.3603174603174617</v>
      </c>
      <c r="F14" s="33">
        <v>9.36</v>
      </c>
      <c r="G14" s="33">
        <v>10</v>
      </c>
      <c r="H14" s="33">
        <v>10</v>
      </c>
      <c r="I14" s="33">
        <v>10</v>
      </c>
      <c r="J14" s="33">
        <v>10</v>
      </c>
      <c r="K14" s="33">
        <v>10</v>
      </c>
      <c r="L14" s="33">
        <f>AVERAGE(Table27857[[#This Row],[2Bi Disappearance]:[2Bv Terrorism Injured ]])</f>
        <v>10</v>
      </c>
      <c r="M14" s="33">
        <v>10</v>
      </c>
      <c r="N14" s="33">
        <v>10</v>
      </c>
      <c r="O14" s="34">
        <v>10</v>
      </c>
      <c r="P14" s="34">
        <v>10</v>
      </c>
      <c r="Q14" s="34">
        <f>AVERAGE(Table27857[[#This Row],[2Ciii(a) Equal Inheritance Rights: Widows]:[2Ciii(b) Equal Inheritance Rights: Daughters]])</f>
        <v>10</v>
      </c>
      <c r="R14" s="34">
        <f>AVERAGE(M14:N14,Q14)</f>
        <v>10</v>
      </c>
      <c r="S14" s="33">
        <f>AVERAGE(F14,L14,R14)</f>
        <v>9.7866666666666671</v>
      </c>
      <c r="T14" s="33">
        <v>10</v>
      </c>
      <c r="U14" s="33">
        <v>10</v>
      </c>
      <c r="V14" s="33">
        <v>10</v>
      </c>
      <c r="W14" s="33">
        <f>AVERAGE(T14:V14)</f>
        <v>10</v>
      </c>
      <c r="X14" s="33">
        <v>10</v>
      </c>
      <c r="Y14" s="33">
        <v>10</v>
      </c>
      <c r="Z14" s="33">
        <f>AVERAGE(Table27857[[#This Row],[4A Freedom to establish religious organizations]:[4B Autonomy of religious organizations]])</f>
        <v>10</v>
      </c>
      <c r="AA14" s="33">
        <v>10</v>
      </c>
      <c r="AB14" s="33">
        <v>10</v>
      </c>
      <c r="AC14" s="33">
        <v>10</v>
      </c>
      <c r="AD14" s="33">
        <v>10</v>
      </c>
      <c r="AE14" s="33">
        <v>7.5</v>
      </c>
      <c r="AF14" s="33">
        <f>AVERAGE(Table27857[[#This Row],[5Ci Political parties]:[5Ciii Educational, sporting and cultural organizations]])</f>
        <v>9.1666666666666661</v>
      </c>
      <c r="AG14" s="33">
        <v>10</v>
      </c>
      <c r="AH14" s="33">
        <v>10</v>
      </c>
      <c r="AI14" s="33">
        <v>10</v>
      </c>
      <c r="AJ14" s="33">
        <f>AVERAGE(Table27857[[#This Row],[5Di Political parties]:[5Diii Educational, sporting and cultural organizations5]])</f>
        <v>10</v>
      </c>
      <c r="AK14" s="33">
        <f>AVERAGE(AA14,AB14,AF14,AJ14)</f>
        <v>9.7916666666666661</v>
      </c>
      <c r="AL14" s="33">
        <v>10</v>
      </c>
      <c r="AM14" s="34">
        <v>9.3333333333333339</v>
      </c>
      <c r="AN14" s="34">
        <v>9</v>
      </c>
      <c r="AO14" s="34">
        <v>10</v>
      </c>
      <c r="AP14" s="34">
        <v>10</v>
      </c>
      <c r="AQ14" s="34">
        <f>AVERAGE(Table27857[[#This Row],[6Di Access to foreign television (cable/ satellite)]:[6Dii Access to foreign newspapers]])</f>
        <v>10</v>
      </c>
      <c r="AR14" s="34">
        <v>10</v>
      </c>
      <c r="AS14" s="33">
        <f>AVERAGE(AL14:AN14,AQ14:AR14)</f>
        <v>9.6666666666666679</v>
      </c>
      <c r="AT14" s="33">
        <v>10</v>
      </c>
      <c r="AU14" s="33">
        <v>10</v>
      </c>
      <c r="AV14" s="33">
        <f>AVERAGE(Table27857[[#This Row],[7Ai Parental Authority: In marriage]:[7Aii Parental Authority: After divorce]])</f>
        <v>10</v>
      </c>
      <c r="AW14" s="33">
        <v>10</v>
      </c>
      <c r="AX14" s="33">
        <v>10</v>
      </c>
      <c r="AY14" s="33">
        <f>IFERROR(AVERAGE(AW14:AX14),"-")</f>
        <v>10</v>
      </c>
      <c r="AZ14" s="33">
        <v>10</v>
      </c>
      <c r="BA14" s="33">
        <f>AVERAGE(AV14,AZ14,AY14)</f>
        <v>10</v>
      </c>
      <c r="BB14" s="35">
        <f>AVERAGE(Table27857[[#This Row],[RULE OF LAW]],Table27857[[#This Row],[SECURITY &amp; SAFETY]],Table27857[[#This Row],[PERSONAL FREEDOM (minus S&amp;S and RoL)]],Table27857[[#This Row],[PERSONAL FREEDOM (minus S&amp;S and RoL)]])</f>
        <v>9.2325793650793653</v>
      </c>
      <c r="BC14" s="36">
        <v>7.26</v>
      </c>
      <c r="BD14" s="37">
        <f>AVERAGE(Table27857[[#This Row],[PERSONAL FREEDOM]:[ECONOMIC FREEDOM]])</f>
        <v>8.2462896825396825</v>
      </c>
      <c r="BE14" s="49">
        <f>RANK(BF14,$BF$2:$BF$158)</f>
        <v>18</v>
      </c>
      <c r="BF14" s="20">
        <f>ROUND(BD14, 2)</f>
        <v>8.25</v>
      </c>
      <c r="BG14" s="35">
        <f>Table27857[[#This Row],[1 Rule of Law]]</f>
        <v>7.3603174603174617</v>
      </c>
      <c r="BH14" s="35">
        <f>Table27857[[#This Row],[2 Security &amp; Safety]]</f>
        <v>9.7866666666666671</v>
      </c>
      <c r="BI14" s="35">
        <f>AVERAGE(AS14,W14,AK14,BA14,Z14)</f>
        <v>9.8916666666666675</v>
      </c>
    </row>
    <row r="15" spans="1:61" ht="15" customHeight="1" x14ac:dyDescent="0.2">
      <c r="A15" s="32" t="s">
        <v>153</v>
      </c>
      <c r="B15" s="33" t="s">
        <v>49</v>
      </c>
      <c r="C15" s="33" t="s">
        <v>49</v>
      </c>
      <c r="D15" s="33" t="s">
        <v>49</v>
      </c>
      <c r="E15" s="33">
        <v>4.5665940000000003</v>
      </c>
      <c r="F15" s="33">
        <v>0</v>
      </c>
      <c r="G15" s="33">
        <v>10</v>
      </c>
      <c r="H15" s="33">
        <v>10</v>
      </c>
      <c r="I15" s="33" t="s">
        <v>49</v>
      </c>
      <c r="J15" s="33">
        <v>10</v>
      </c>
      <c r="K15" s="33">
        <v>5.9325146066305825</v>
      </c>
      <c r="L15" s="33">
        <f>AVERAGE(Table27857[[#This Row],[2Bi Disappearance]:[2Bv Terrorism Injured ]])</f>
        <v>8.9831286516576458</v>
      </c>
      <c r="M15" s="33" t="s">
        <v>49</v>
      </c>
      <c r="N15" s="33" t="s">
        <v>49</v>
      </c>
      <c r="O15" s="34" t="s">
        <v>49</v>
      </c>
      <c r="P15" s="34" t="s">
        <v>49</v>
      </c>
      <c r="Q15" s="51"/>
      <c r="R15" s="51" t="s">
        <v>49</v>
      </c>
      <c r="S15" s="33">
        <f>AVERAGE(F15,L15,R15)</f>
        <v>4.4915643258288229</v>
      </c>
      <c r="T15" s="33">
        <v>10</v>
      </c>
      <c r="U15" s="33">
        <v>10</v>
      </c>
      <c r="V15" s="33" t="s">
        <v>49</v>
      </c>
      <c r="W15" s="33">
        <f>AVERAGE(T15:V15)</f>
        <v>10</v>
      </c>
      <c r="X15" s="33" t="s">
        <v>49</v>
      </c>
      <c r="Y15" s="33" t="s">
        <v>49</v>
      </c>
      <c r="Z15" s="33" t="s">
        <v>49</v>
      </c>
      <c r="AA15" s="33" t="s">
        <v>49</v>
      </c>
      <c r="AB15" s="33" t="s">
        <v>49</v>
      </c>
      <c r="AC15" s="33" t="s">
        <v>49</v>
      </c>
      <c r="AD15" s="33" t="s">
        <v>49</v>
      </c>
      <c r="AE15" s="33" t="s">
        <v>49</v>
      </c>
      <c r="AF15" s="33" t="s">
        <v>49</v>
      </c>
      <c r="AG15" s="33" t="s">
        <v>49</v>
      </c>
      <c r="AH15" s="33" t="s">
        <v>49</v>
      </c>
      <c r="AI15" s="33" t="s">
        <v>49</v>
      </c>
      <c r="AJ15" s="33" t="s">
        <v>49</v>
      </c>
      <c r="AK15" s="33" t="s">
        <v>49</v>
      </c>
      <c r="AL15" s="33">
        <v>10</v>
      </c>
      <c r="AM15" s="34">
        <v>7.333333333333333</v>
      </c>
      <c r="AN15" s="34">
        <v>7.75</v>
      </c>
      <c r="AO15" s="34" t="s">
        <v>49</v>
      </c>
      <c r="AP15" s="34" t="s">
        <v>49</v>
      </c>
      <c r="AQ15" s="34" t="s">
        <v>49</v>
      </c>
      <c r="AR15" s="34" t="s">
        <v>49</v>
      </c>
      <c r="AS15" s="33">
        <f>AVERAGE(AL15:AN15,AQ15:AR15)</f>
        <v>8.3611111111111107</v>
      </c>
      <c r="AT15" s="33" t="s">
        <v>49</v>
      </c>
      <c r="AU15" s="33" t="s">
        <v>49</v>
      </c>
      <c r="AV15" s="33" t="s">
        <v>49</v>
      </c>
      <c r="AW15" s="33">
        <v>0</v>
      </c>
      <c r="AX15" s="33">
        <v>10</v>
      </c>
      <c r="AY15" s="33">
        <f>IFERROR(AVERAGE(AW15:AX15),"-")</f>
        <v>5</v>
      </c>
      <c r="AZ15" s="33" t="s">
        <v>49</v>
      </c>
      <c r="BA15" s="33">
        <f>AVERAGE(AV15,AZ15,AY15)</f>
        <v>5</v>
      </c>
      <c r="BB15" s="35">
        <f>AVERAGE(Table27857[[#This Row],[RULE OF LAW]],Table27857[[#This Row],[SECURITY &amp; SAFETY]],Table27857[[#This Row],[PERSONAL FREEDOM (minus S&amp;S and RoL)]],Table27857[[#This Row],[PERSONAL FREEDOM (minus S&amp;S and RoL)]])</f>
        <v>6.1580580999757251</v>
      </c>
      <c r="BC15" s="36">
        <v>6.64</v>
      </c>
      <c r="BD15" s="37">
        <f>AVERAGE(Table27857[[#This Row],[PERSONAL FREEDOM]:[ECONOMIC FREEDOM]])</f>
        <v>6.3990290499878624</v>
      </c>
      <c r="BE15" s="49">
        <f>RANK(BF15,$BF$2:$BF$158)</f>
        <v>112</v>
      </c>
      <c r="BF15" s="20">
        <f>ROUND(BD15, 2)</f>
        <v>6.4</v>
      </c>
      <c r="BG15" s="35">
        <f>Table27857[[#This Row],[1 Rule of Law]]</f>
        <v>4.5665940000000003</v>
      </c>
      <c r="BH15" s="35">
        <f>Table27857[[#This Row],[2 Security &amp; Safety]]</f>
        <v>4.4915643258288229</v>
      </c>
      <c r="BI15" s="35">
        <f>AVERAGE(AS15,W15,AK15,BA15,Z15)</f>
        <v>7.7870370370370372</v>
      </c>
    </row>
    <row r="16" spans="1:61" ht="15" customHeight="1" x14ac:dyDescent="0.2">
      <c r="A16" s="32" t="s">
        <v>135</v>
      </c>
      <c r="B16" s="33" t="s">
        <v>49</v>
      </c>
      <c r="C16" s="33" t="s">
        <v>49</v>
      </c>
      <c r="D16" s="33" t="s">
        <v>49</v>
      </c>
      <c r="E16" s="33">
        <v>4.2690080000000004</v>
      </c>
      <c r="F16" s="33">
        <v>6.6400000000000006</v>
      </c>
      <c r="G16" s="33">
        <v>10</v>
      </c>
      <c r="H16" s="33">
        <v>10</v>
      </c>
      <c r="I16" s="33">
        <v>2.5</v>
      </c>
      <c r="J16" s="33">
        <v>10</v>
      </c>
      <c r="K16" s="33">
        <v>10</v>
      </c>
      <c r="L16" s="33">
        <f>AVERAGE(Table27857[[#This Row],[2Bi Disappearance]:[2Bv Terrorism Injured ]])</f>
        <v>8.5</v>
      </c>
      <c r="M16" s="33">
        <v>8.6999999999999993</v>
      </c>
      <c r="N16" s="33">
        <v>7.5</v>
      </c>
      <c r="O16" s="34">
        <v>5</v>
      </c>
      <c r="P16" s="34">
        <v>5</v>
      </c>
      <c r="Q16" s="34">
        <f>AVERAGE(Table27857[[#This Row],[2Ciii(a) Equal Inheritance Rights: Widows]:[2Ciii(b) Equal Inheritance Rights: Daughters]])</f>
        <v>5</v>
      </c>
      <c r="R16" s="34">
        <f>AVERAGE(M16:N16,Q16)</f>
        <v>7.0666666666666664</v>
      </c>
      <c r="S16" s="33">
        <f>AVERAGE(F16,L16,R16)</f>
        <v>7.402222222222222</v>
      </c>
      <c r="T16" s="33">
        <v>10</v>
      </c>
      <c r="U16" s="33">
        <v>0</v>
      </c>
      <c r="V16" s="33">
        <v>5</v>
      </c>
      <c r="W16" s="33">
        <f>AVERAGE(T16:V16)</f>
        <v>5</v>
      </c>
      <c r="X16" s="33">
        <v>10</v>
      </c>
      <c r="Y16" s="33">
        <v>10</v>
      </c>
      <c r="Z16" s="33">
        <f>AVERAGE(Table27857[[#This Row],[4A Freedom to establish religious organizations]:[4B Autonomy of religious organizations]])</f>
        <v>10</v>
      </c>
      <c r="AA16" s="33">
        <v>10</v>
      </c>
      <c r="AB16" s="33">
        <v>10</v>
      </c>
      <c r="AC16" s="33">
        <v>10</v>
      </c>
      <c r="AD16" s="33">
        <v>10</v>
      </c>
      <c r="AE16" s="33">
        <v>10</v>
      </c>
      <c r="AF16" s="33">
        <f>AVERAGE(Table27857[[#This Row],[5Ci Political parties]:[5Ciii Educational, sporting and cultural organizations]])</f>
        <v>10</v>
      </c>
      <c r="AG16" s="33">
        <v>10</v>
      </c>
      <c r="AH16" s="33">
        <v>10</v>
      </c>
      <c r="AI16" s="33">
        <v>10</v>
      </c>
      <c r="AJ16" s="33">
        <f>AVERAGE(Table27857[[#This Row],[5Di Political parties]:[5Diii Educational, sporting and cultural organizations5]])</f>
        <v>10</v>
      </c>
      <c r="AK16" s="33">
        <f>AVERAGE(AA16,AB16,AF16,AJ16)</f>
        <v>10</v>
      </c>
      <c r="AL16" s="33">
        <v>10</v>
      </c>
      <c r="AM16" s="34">
        <v>6</v>
      </c>
      <c r="AN16" s="34">
        <v>7.25</v>
      </c>
      <c r="AO16" s="34">
        <v>10</v>
      </c>
      <c r="AP16" s="34">
        <v>10</v>
      </c>
      <c r="AQ16" s="34">
        <f>AVERAGE(Table27857[[#This Row],[6Di Access to foreign television (cable/ satellite)]:[6Dii Access to foreign newspapers]])</f>
        <v>10</v>
      </c>
      <c r="AR16" s="34">
        <v>10</v>
      </c>
      <c r="AS16" s="33">
        <f>AVERAGE(AL16:AN16,AQ16:AR16)</f>
        <v>8.65</v>
      </c>
      <c r="AT16" s="33">
        <v>10</v>
      </c>
      <c r="AU16" s="33">
        <v>10</v>
      </c>
      <c r="AV16" s="33">
        <f>AVERAGE(Table27857[[#This Row],[7Ai Parental Authority: In marriage]:[7Aii Parental Authority: After divorce]])</f>
        <v>10</v>
      </c>
      <c r="AW16" s="33">
        <v>10</v>
      </c>
      <c r="AX16" s="33">
        <v>10</v>
      </c>
      <c r="AY16" s="33">
        <f>IFERROR(AVERAGE(AW16:AX16),"-")</f>
        <v>10</v>
      </c>
      <c r="AZ16" s="33">
        <v>10</v>
      </c>
      <c r="BA16" s="33">
        <f>AVERAGE(AV16,AZ16,AY16)</f>
        <v>10</v>
      </c>
      <c r="BB16" s="35">
        <f>AVERAGE(Table27857[[#This Row],[RULE OF LAW]],Table27857[[#This Row],[SECURITY &amp; SAFETY]],Table27857[[#This Row],[PERSONAL FREEDOM (minus S&amp;S and RoL)]],Table27857[[#This Row],[PERSONAL FREEDOM (minus S&amp;S and RoL)]])</f>
        <v>7.2828075555555563</v>
      </c>
      <c r="BC16" s="36">
        <v>6.05</v>
      </c>
      <c r="BD16" s="37">
        <f>AVERAGE(Table27857[[#This Row],[PERSONAL FREEDOM]:[ECONOMIC FREEDOM]])</f>
        <v>6.666403777777778</v>
      </c>
      <c r="BE16" s="49">
        <f>RANK(BF16,$BF$2:$BF$158)</f>
        <v>93</v>
      </c>
      <c r="BF16" s="20">
        <f>ROUND(BD16, 2)</f>
        <v>6.67</v>
      </c>
      <c r="BG16" s="35">
        <f>Table27857[[#This Row],[1 Rule of Law]]</f>
        <v>4.2690080000000004</v>
      </c>
      <c r="BH16" s="35">
        <f>Table27857[[#This Row],[2 Security &amp; Safety]]</f>
        <v>7.402222222222222</v>
      </c>
      <c r="BI16" s="35">
        <f>AVERAGE(AS16,W16,AK16,BA16,Z16)</f>
        <v>8.73</v>
      </c>
    </row>
    <row r="17" spans="1:61" ht="15" customHeight="1" x14ac:dyDescent="0.2">
      <c r="A17" s="32" t="s">
        <v>146</v>
      </c>
      <c r="B17" s="33" t="s">
        <v>49</v>
      </c>
      <c r="C17" s="33" t="s">
        <v>49</v>
      </c>
      <c r="D17" s="33" t="s">
        <v>49</v>
      </c>
      <c r="E17" s="33">
        <v>5.5039920000000002</v>
      </c>
      <c r="F17" s="33">
        <v>9.32</v>
      </c>
      <c r="G17" s="33">
        <v>10</v>
      </c>
      <c r="H17" s="33">
        <v>10</v>
      </c>
      <c r="I17" s="33">
        <v>7.5</v>
      </c>
      <c r="J17" s="33">
        <v>10</v>
      </c>
      <c r="K17" s="33">
        <v>10</v>
      </c>
      <c r="L17" s="33">
        <f>AVERAGE(Table27857[[#This Row],[2Bi Disappearance]:[2Bv Terrorism Injured ]])</f>
        <v>9.5</v>
      </c>
      <c r="M17" s="33">
        <v>10</v>
      </c>
      <c r="N17" s="33">
        <v>7.5</v>
      </c>
      <c r="O17" s="34">
        <v>5</v>
      </c>
      <c r="P17" s="34">
        <v>5</v>
      </c>
      <c r="Q17" s="34">
        <f>AVERAGE(Table27857[[#This Row],[2Ciii(a) Equal Inheritance Rights: Widows]:[2Ciii(b) Equal Inheritance Rights: Daughters]])</f>
        <v>5</v>
      </c>
      <c r="R17" s="34">
        <f>AVERAGE(M17:N17,Q17)</f>
        <v>7.5</v>
      </c>
      <c r="S17" s="33">
        <f>AVERAGE(F17,L17,R17)</f>
        <v>8.7733333333333334</v>
      </c>
      <c r="T17" s="33">
        <v>0</v>
      </c>
      <c r="U17" s="33">
        <v>10</v>
      </c>
      <c r="V17" s="33">
        <v>10</v>
      </c>
      <c r="W17" s="33">
        <f>AVERAGE(T17:V17)</f>
        <v>6.666666666666667</v>
      </c>
      <c r="X17" s="33" t="s">
        <v>49</v>
      </c>
      <c r="Y17" s="33" t="s">
        <v>49</v>
      </c>
      <c r="Z17" s="33" t="s">
        <v>49</v>
      </c>
      <c r="AA17" s="33" t="s">
        <v>49</v>
      </c>
      <c r="AB17" s="33" t="s">
        <v>49</v>
      </c>
      <c r="AC17" s="33" t="s">
        <v>49</v>
      </c>
      <c r="AD17" s="33" t="s">
        <v>49</v>
      </c>
      <c r="AE17" s="33" t="s">
        <v>49</v>
      </c>
      <c r="AF17" s="33" t="s">
        <v>49</v>
      </c>
      <c r="AG17" s="33" t="s">
        <v>49</v>
      </c>
      <c r="AH17" s="33" t="s">
        <v>49</v>
      </c>
      <c r="AI17" s="33" t="s">
        <v>49</v>
      </c>
      <c r="AJ17" s="33" t="s">
        <v>49</v>
      </c>
      <c r="AK17" s="33" t="s">
        <v>49</v>
      </c>
      <c r="AL17" s="33">
        <v>10</v>
      </c>
      <c r="AM17" s="34">
        <v>4</v>
      </c>
      <c r="AN17" s="34">
        <v>4.75</v>
      </c>
      <c r="AO17" s="34" t="s">
        <v>49</v>
      </c>
      <c r="AP17" s="34" t="s">
        <v>49</v>
      </c>
      <c r="AQ17" s="34" t="s">
        <v>49</v>
      </c>
      <c r="AR17" s="34" t="s">
        <v>49</v>
      </c>
      <c r="AS17" s="33">
        <f>AVERAGE(AL17:AN17,AQ17:AR17)</f>
        <v>6.25</v>
      </c>
      <c r="AT17" s="33" t="s">
        <v>49</v>
      </c>
      <c r="AU17" s="33">
        <v>10</v>
      </c>
      <c r="AV17" s="33">
        <f>AVERAGE(Table27857[[#This Row],[7Ai Parental Authority: In marriage]:[7Aii Parental Authority: After divorce]])</f>
        <v>10</v>
      </c>
      <c r="AW17" s="33">
        <v>0</v>
      </c>
      <c r="AX17" s="33">
        <v>0</v>
      </c>
      <c r="AY17" s="33">
        <f>IFERROR(AVERAGE(AW17:AX17),"-")</f>
        <v>0</v>
      </c>
      <c r="AZ17" s="33">
        <v>5</v>
      </c>
      <c r="BA17" s="33">
        <f>AVERAGE(AV17,AZ17,AY17)</f>
        <v>5</v>
      </c>
      <c r="BB17" s="35">
        <f>AVERAGE(Table27857[[#This Row],[RULE OF LAW]],Table27857[[#This Row],[SECURITY &amp; SAFETY]],Table27857[[#This Row],[PERSONAL FREEDOM (minus S&amp;S and RoL)]],Table27857[[#This Row],[PERSONAL FREEDOM (minus S&amp;S and RoL)]])</f>
        <v>6.5554424444444441</v>
      </c>
      <c r="BC17" s="36">
        <v>6.86</v>
      </c>
      <c r="BD17" s="37">
        <f>AVERAGE(Table27857[[#This Row],[PERSONAL FREEDOM]:[ECONOMIC FREEDOM]])</f>
        <v>6.7077212222222222</v>
      </c>
      <c r="BE17" s="49">
        <f>RANK(BF17,$BF$2:$BF$158)</f>
        <v>88</v>
      </c>
      <c r="BF17" s="20">
        <f>ROUND(BD17, 2)</f>
        <v>6.71</v>
      </c>
      <c r="BG17" s="35">
        <f>Table27857[[#This Row],[1 Rule of Law]]</f>
        <v>5.5039920000000002</v>
      </c>
      <c r="BH17" s="35">
        <f>Table27857[[#This Row],[2 Security &amp; Safety]]</f>
        <v>8.7733333333333334</v>
      </c>
      <c r="BI17" s="35">
        <f>AVERAGE(AS17,W17,AK17,BA17,Z17)</f>
        <v>5.9722222222222223</v>
      </c>
    </row>
    <row r="18" spans="1:61" ht="15" customHeight="1" x14ac:dyDescent="0.2">
      <c r="A18" s="32" t="s">
        <v>108</v>
      </c>
      <c r="B18" s="33">
        <v>4.2</v>
      </c>
      <c r="C18" s="33">
        <v>3.4000000000000004</v>
      </c>
      <c r="D18" s="33">
        <v>2.3000000000000003</v>
      </c>
      <c r="E18" s="33">
        <v>3.2984126984126987</v>
      </c>
      <c r="F18" s="33">
        <v>5.16</v>
      </c>
      <c r="G18" s="33">
        <v>10</v>
      </c>
      <c r="H18" s="33">
        <v>10</v>
      </c>
      <c r="I18" s="33">
        <v>7.5</v>
      </c>
      <c r="J18" s="33">
        <v>10</v>
      </c>
      <c r="K18" s="33">
        <v>10</v>
      </c>
      <c r="L18" s="33">
        <f>AVERAGE(Table27857[[#This Row],[2Bi Disappearance]:[2Bv Terrorism Injured ]])</f>
        <v>9.5</v>
      </c>
      <c r="M18" s="33">
        <v>10</v>
      </c>
      <c r="N18" s="33">
        <v>10</v>
      </c>
      <c r="O18" s="34">
        <v>5</v>
      </c>
      <c r="P18" s="34">
        <v>5</v>
      </c>
      <c r="Q18" s="34">
        <f>AVERAGE(Table27857[[#This Row],[2Ciii(a) Equal Inheritance Rights: Widows]:[2Ciii(b) Equal Inheritance Rights: Daughters]])</f>
        <v>5</v>
      </c>
      <c r="R18" s="34">
        <f>AVERAGE(M18:N18,Q18)</f>
        <v>8.3333333333333339</v>
      </c>
      <c r="S18" s="33">
        <f>AVERAGE(F18,L18,R18)</f>
        <v>7.6644444444444444</v>
      </c>
      <c r="T18" s="33">
        <v>10</v>
      </c>
      <c r="U18" s="33">
        <v>10</v>
      </c>
      <c r="V18" s="33">
        <v>10</v>
      </c>
      <c r="W18" s="33">
        <f>AVERAGE(T18:V18)</f>
        <v>10</v>
      </c>
      <c r="X18" s="33">
        <v>10</v>
      </c>
      <c r="Y18" s="33">
        <v>10</v>
      </c>
      <c r="Z18" s="33">
        <f>AVERAGE(Table27857[[#This Row],[4A Freedom to establish religious organizations]:[4B Autonomy of religious organizations]])</f>
        <v>10</v>
      </c>
      <c r="AA18" s="33">
        <v>10</v>
      </c>
      <c r="AB18" s="33">
        <v>10</v>
      </c>
      <c r="AC18" s="33">
        <v>7.5</v>
      </c>
      <c r="AD18" s="33">
        <v>7.5</v>
      </c>
      <c r="AE18" s="33">
        <v>10</v>
      </c>
      <c r="AF18" s="33" t="s">
        <v>49</v>
      </c>
      <c r="AG18" s="33">
        <v>10</v>
      </c>
      <c r="AH18" s="33">
        <v>10</v>
      </c>
      <c r="AI18" s="33">
        <v>10</v>
      </c>
      <c r="AJ18" s="33" t="s">
        <v>49</v>
      </c>
      <c r="AK18" s="33" t="s">
        <v>49</v>
      </c>
      <c r="AL18" s="33">
        <v>10</v>
      </c>
      <c r="AM18" s="34">
        <v>5.333333333333333</v>
      </c>
      <c r="AN18" s="34">
        <v>4.5</v>
      </c>
      <c r="AO18" s="34">
        <v>10</v>
      </c>
      <c r="AP18" s="34">
        <v>10</v>
      </c>
      <c r="AQ18" s="34" t="s">
        <v>49</v>
      </c>
      <c r="AR18" s="34">
        <v>10</v>
      </c>
      <c r="AS18" s="33">
        <f>AVERAGE(AL18:AN18,AQ18:AR18)</f>
        <v>7.458333333333333</v>
      </c>
      <c r="AT18" s="33">
        <v>10</v>
      </c>
      <c r="AU18" s="33">
        <v>10</v>
      </c>
      <c r="AV18" s="33">
        <f>AVERAGE(Table27857[[#This Row],[7Ai Parental Authority: In marriage]:[7Aii Parental Authority: After divorce]])</f>
        <v>10</v>
      </c>
      <c r="AW18" s="33">
        <v>10</v>
      </c>
      <c r="AX18" s="33">
        <v>10</v>
      </c>
      <c r="AY18" s="33">
        <f>IFERROR(AVERAGE(AW18:AX18),"-")</f>
        <v>10</v>
      </c>
      <c r="AZ18" s="33">
        <v>10</v>
      </c>
      <c r="BA18" s="33">
        <f>AVERAGE(AV18,AZ18,AY18)</f>
        <v>10</v>
      </c>
      <c r="BB18" s="35">
        <f>AVERAGE(Table27857[[#This Row],[RULE OF LAW]],Table27857[[#This Row],[SECURITY &amp; SAFETY]],Table27857[[#This Row],[PERSONAL FREEDOM (minus S&amp;S and RoL)]],Table27857[[#This Row],[PERSONAL FREEDOM (minus S&amp;S and RoL)]])</f>
        <v>7.4230059523809517</v>
      </c>
      <c r="BC18" s="36">
        <v>6.52</v>
      </c>
      <c r="BD18" s="37">
        <f>AVERAGE(Table27857[[#This Row],[PERSONAL FREEDOM]:[ECONOMIC FREEDOM]])</f>
        <v>6.9715029761904752</v>
      </c>
      <c r="BE18" s="49">
        <f>RANK(BF18,$BF$2:$BF$158)</f>
        <v>73</v>
      </c>
      <c r="BF18" s="20">
        <f>ROUND(BD18, 2)</f>
        <v>6.97</v>
      </c>
      <c r="BG18" s="35">
        <f>Table27857[[#This Row],[1 Rule of Law]]</f>
        <v>3.2984126984126987</v>
      </c>
      <c r="BH18" s="35">
        <f>Table27857[[#This Row],[2 Security &amp; Safety]]</f>
        <v>7.6644444444444444</v>
      </c>
      <c r="BI18" s="35">
        <f>AVERAGE(AS18,W18,AK18,BA18,Z18)</f>
        <v>9.3645833333333321</v>
      </c>
    </row>
    <row r="19" spans="1:61" ht="15" customHeight="1" x14ac:dyDescent="0.2">
      <c r="A19" s="32" t="s">
        <v>105</v>
      </c>
      <c r="B19" s="33">
        <v>6.8999999999999995</v>
      </c>
      <c r="C19" s="33">
        <v>4.9000000000000004</v>
      </c>
      <c r="D19" s="33">
        <v>5.4</v>
      </c>
      <c r="E19" s="33">
        <v>5.7301587301587311</v>
      </c>
      <c r="F19" s="33">
        <v>9.48</v>
      </c>
      <c r="G19" s="33">
        <v>10</v>
      </c>
      <c r="H19" s="33">
        <v>10</v>
      </c>
      <c r="I19" s="33">
        <v>7.5</v>
      </c>
      <c r="J19" s="33">
        <v>10</v>
      </c>
      <c r="K19" s="33">
        <v>10</v>
      </c>
      <c r="L19" s="33">
        <f>AVERAGE(Table27857[[#This Row],[2Bi Disappearance]:[2Bv Terrorism Injured ]])</f>
        <v>9.5</v>
      </c>
      <c r="M19" s="33">
        <v>10</v>
      </c>
      <c r="N19" s="33">
        <v>10</v>
      </c>
      <c r="O19" s="34">
        <v>5</v>
      </c>
      <c r="P19" s="34">
        <v>5</v>
      </c>
      <c r="Q19" s="34">
        <f>AVERAGE(Table27857[[#This Row],[2Ciii(a) Equal Inheritance Rights: Widows]:[2Ciii(b) Equal Inheritance Rights: Daughters]])</f>
        <v>5</v>
      </c>
      <c r="R19" s="34">
        <f>AVERAGE(M19:N19,Q19)</f>
        <v>8.3333333333333339</v>
      </c>
      <c r="S19" s="33">
        <f>AVERAGE(F19,L19,R19)</f>
        <v>9.1044444444444448</v>
      </c>
      <c r="T19" s="33">
        <v>10</v>
      </c>
      <c r="U19" s="33">
        <v>0</v>
      </c>
      <c r="V19" s="33">
        <v>10</v>
      </c>
      <c r="W19" s="33">
        <f>AVERAGE(T19:V19)</f>
        <v>6.666666666666667</v>
      </c>
      <c r="X19" s="33">
        <v>7.5</v>
      </c>
      <c r="Y19" s="33">
        <v>7.5</v>
      </c>
      <c r="Z19" s="33">
        <f>AVERAGE(Table27857[[#This Row],[4A Freedom to establish religious organizations]:[4B Autonomy of religious organizations]])</f>
        <v>7.5</v>
      </c>
      <c r="AA19" s="33">
        <v>10</v>
      </c>
      <c r="AB19" s="33">
        <v>10</v>
      </c>
      <c r="AC19" s="33">
        <v>2.5</v>
      </c>
      <c r="AD19" s="33">
        <v>7.5</v>
      </c>
      <c r="AE19" s="33">
        <v>10</v>
      </c>
      <c r="AF19" s="33" t="s">
        <v>49</v>
      </c>
      <c r="AG19" s="33">
        <v>10</v>
      </c>
      <c r="AH19" s="33">
        <v>7.5</v>
      </c>
      <c r="AI19" s="33">
        <v>10</v>
      </c>
      <c r="AJ19" s="33" t="s">
        <v>49</v>
      </c>
      <c r="AK19" s="33" t="s">
        <v>49</v>
      </c>
      <c r="AL19" s="33">
        <v>10</v>
      </c>
      <c r="AM19" s="34">
        <v>6.666666666666667</v>
      </c>
      <c r="AN19" s="34">
        <v>4.25</v>
      </c>
      <c r="AO19" s="34">
        <v>10</v>
      </c>
      <c r="AP19" s="34">
        <v>10</v>
      </c>
      <c r="AQ19" s="34" t="s">
        <v>49</v>
      </c>
      <c r="AR19" s="34">
        <v>10</v>
      </c>
      <c r="AS19" s="33">
        <f>AVERAGE(AL19:AN19,AQ19:AR19)</f>
        <v>7.729166666666667</v>
      </c>
      <c r="AT19" s="33">
        <v>10</v>
      </c>
      <c r="AU19" s="33">
        <v>10</v>
      </c>
      <c r="AV19" s="33">
        <f>AVERAGE(Table27857[[#This Row],[7Ai Parental Authority: In marriage]:[7Aii Parental Authority: After divorce]])</f>
        <v>10</v>
      </c>
      <c r="AW19" s="33">
        <v>10</v>
      </c>
      <c r="AX19" s="33">
        <v>10</v>
      </c>
      <c r="AY19" s="33">
        <f>IFERROR(AVERAGE(AW19:AX19),"-")</f>
        <v>10</v>
      </c>
      <c r="AZ19" s="33">
        <v>10</v>
      </c>
      <c r="BA19" s="33">
        <f>AVERAGE(AV19,AZ19,AY19)</f>
        <v>10</v>
      </c>
      <c r="BB19" s="35">
        <f>AVERAGE(Table27857[[#This Row],[RULE OF LAW]],Table27857[[#This Row],[SECURITY &amp; SAFETY]],Table27857[[#This Row],[PERSONAL FREEDOM (minus S&amp;S and RoL)]],Table27857[[#This Row],[PERSONAL FREEDOM (minus S&amp;S and RoL)]])</f>
        <v>7.6956299603174614</v>
      </c>
      <c r="BC19" s="36">
        <v>6.98</v>
      </c>
      <c r="BD19" s="37">
        <f>AVERAGE(Table27857[[#This Row],[PERSONAL FREEDOM]:[ECONOMIC FREEDOM]])</f>
        <v>7.3378149801587309</v>
      </c>
      <c r="BE19" s="49">
        <f>RANK(BF19,$BF$2:$BF$158)</f>
        <v>54</v>
      </c>
      <c r="BF19" s="20">
        <f>ROUND(BD19, 2)</f>
        <v>7.34</v>
      </c>
      <c r="BG19" s="35">
        <f>Table27857[[#This Row],[1 Rule of Law]]</f>
        <v>5.7301587301587311</v>
      </c>
      <c r="BH19" s="35">
        <f>Table27857[[#This Row],[2 Security &amp; Safety]]</f>
        <v>9.1044444444444448</v>
      </c>
      <c r="BI19" s="35">
        <f>AVERAGE(AS19,W19,AK19,BA19,Z19)</f>
        <v>7.9739583333333339</v>
      </c>
    </row>
    <row r="20" spans="1:61" ht="15" customHeight="1" x14ac:dyDescent="0.2">
      <c r="A20" s="32" t="s">
        <v>152</v>
      </c>
      <c r="B20" s="33">
        <v>4.6999999999999993</v>
      </c>
      <c r="C20" s="33">
        <v>6.1</v>
      </c>
      <c r="D20" s="33">
        <v>6.4</v>
      </c>
      <c r="E20" s="33">
        <v>5.6984126984126995</v>
      </c>
      <c r="F20" s="33">
        <v>2.6400000000000006</v>
      </c>
      <c r="G20" s="33">
        <v>10</v>
      </c>
      <c r="H20" s="33">
        <v>10</v>
      </c>
      <c r="I20" s="33">
        <v>10</v>
      </c>
      <c r="J20" s="33">
        <v>10</v>
      </c>
      <c r="K20" s="33">
        <v>10</v>
      </c>
      <c r="L20" s="33">
        <f>AVERAGE(Table27857[[#This Row],[2Bi Disappearance]:[2Bv Terrorism Injured ]])</f>
        <v>10</v>
      </c>
      <c r="M20" s="33">
        <v>10</v>
      </c>
      <c r="N20" s="33">
        <v>7.5</v>
      </c>
      <c r="O20" s="34">
        <v>5</v>
      </c>
      <c r="P20" s="34">
        <v>5</v>
      </c>
      <c r="Q20" s="34">
        <f>AVERAGE(Table27857[[#This Row],[2Ciii(a) Equal Inheritance Rights: Widows]:[2Ciii(b) Equal Inheritance Rights: Daughters]])</f>
        <v>5</v>
      </c>
      <c r="R20" s="34">
        <f>AVERAGE(M20:N20,Q20)</f>
        <v>7.5</v>
      </c>
      <c r="S20" s="33">
        <f>AVERAGE(F20,L20,R20)</f>
        <v>6.7133333333333338</v>
      </c>
      <c r="T20" s="33">
        <v>10</v>
      </c>
      <c r="U20" s="33">
        <v>5</v>
      </c>
      <c r="V20" s="33">
        <v>5</v>
      </c>
      <c r="W20" s="33">
        <f>AVERAGE(T20:V20)</f>
        <v>6.666666666666667</v>
      </c>
      <c r="X20" s="33">
        <v>5</v>
      </c>
      <c r="Y20" s="33">
        <v>7.5</v>
      </c>
      <c r="Z20" s="33">
        <f>AVERAGE(Table27857[[#This Row],[4A Freedom to establish religious organizations]:[4B Autonomy of religious organizations]])</f>
        <v>6.25</v>
      </c>
      <c r="AA20" s="33">
        <v>7.5</v>
      </c>
      <c r="AB20" s="33">
        <v>7.5</v>
      </c>
      <c r="AC20" s="33">
        <v>5</v>
      </c>
      <c r="AD20" s="33">
        <v>5</v>
      </c>
      <c r="AE20" s="33">
        <v>7.5</v>
      </c>
      <c r="AF20" s="33" t="s">
        <v>49</v>
      </c>
      <c r="AG20" s="33">
        <v>5</v>
      </c>
      <c r="AH20" s="33">
        <v>5</v>
      </c>
      <c r="AI20" s="33">
        <v>5</v>
      </c>
      <c r="AJ20" s="33" t="s">
        <v>49</v>
      </c>
      <c r="AK20" s="33" t="s">
        <v>49</v>
      </c>
      <c r="AL20" s="33">
        <v>10</v>
      </c>
      <c r="AM20" s="34">
        <v>6.333333333333333</v>
      </c>
      <c r="AN20" s="34">
        <v>5.75</v>
      </c>
      <c r="AO20" s="34">
        <v>7.5</v>
      </c>
      <c r="AP20" s="34">
        <v>5</v>
      </c>
      <c r="AQ20" s="34" t="s">
        <v>49</v>
      </c>
      <c r="AR20" s="34">
        <v>7.5</v>
      </c>
      <c r="AS20" s="33">
        <f>AVERAGE(AL20:AN20,AQ20:AR20)</f>
        <v>7.395833333333333</v>
      </c>
      <c r="AT20" s="33">
        <v>5</v>
      </c>
      <c r="AU20" s="33">
        <v>5</v>
      </c>
      <c r="AV20" s="33">
        <f>AVERAGE(Table27857[[#This Row],[7Ai Parental Authority: In marriage]:[7Aii Parental Authority: After divorce]])</f>
        <v>5</v>
      </c>
      <c r="AW20" s="33">
        <v>0</v>
      </c>
      <c r="AX20" s="33">
        <v>0</v>
      </c>
      <c r="AY20" s="33">
        <f>IFERROR(AVERAGE(AW20:AX20),"-")</f>
        <v>0</v>
      </c>
      <c r="AZ20" s="33">
        <v>5</v>
      </c>
      <c r="BA20" s="33">
        <f>AVERAGE(AV20,AZ20,AY20)</f>
        <v>3.3333333333333335</v>
      </c>
      <c r="BB20" s="35">
        <f>AVERAGE(Table27857[[#This Row],[RULE OF LAW]],Table27857[[#This Row],[SECURITY &amp; SAFETY]],Table27857[[#This Row],[PERSONAL FREEDOM (minus S&amp;S and RoL)]],Table27857[[#This Row],[PERSONAL FREEDOM (minus S&amp;S and RoL)]])</f>
        <v>6.0586656746031746</v>
      </c>
      <c r="BC20" s="36">
        <v>7.13</v>
      </c>
      <c r="BD20" s="37">
        <f>AVERAGE(Table27857[[#This Row],[PERSONAL FREEDOM]:[ECONOMIC FREEDOM]])</f>
        <v>6.5943328373015877</v>
      </c>
      <c r="BE20" s="49">
        <f>RANK(BF20,$BF$2:$BF$158)</f>
        <v>98</v>
      </c>
      <c r="BF20" s="20">
        <f>ROUND(BD20, 2)</f>
        <v>6.59</v>
      </c>
      <c r="BG20" s="35">
        <f>Table27857[[#This Row],[1 Rule of Law]]</f>
        <v>5.6984126984126995</v>
      </c>
      <c r="BH20" s="35">
        <f>Table27857[[#This Row],[2 Security &amp; Safety]]</f>
        <v>6.7133333333333338</v>
      </c>
      <c r="BI20" s="35">
        <f>AVERAGE(AS20,W20,AK20,BA20,Z20)</f>
        <v>5.911458333333333</v>
      </c>
    </row>
    <row r="21" spans="1:61" ht="15" customHeight="1" x14ac:dyDescent="0.2">
      <c r="A21" s="32" t="s">
        <v>112</v>
      </c>
      <c r="B21" s="33">
        <v>5.5</v>
      </c>
      <c r="C21" s="33">
        <v>5.0999999999999996</v>
      </c>
      <c r="D21" s="33">
        <v>3.7</v>
      </c>
      <c r="E21" s="33">
        <v>4.746031746031746</v>
      </c>
      <c r="F21" s="33">
        <v>0</v>
      </c>
      <c r="G21" s="33">
        <v>5</v>
      </c>
      <c r="H21" s="33">
        <v>10</v>
      </c>
      <c r="I21" s="33">
        <v>10</v>
      </c>
      <c r="J21" s="33">
        <v>9.9967361759520763</v>
      </c>
      <c r="K21" s="33">
        <v>10</v>
      </c>
      <c r="L21" s="33">
        <f>AVERAGE(Table27857[[#This Row],[2Bi Disappearance]:[2Bv Terrorism Injured ]])</f>
        <v>8.9993472351904167</v>
      </c>
      <c r="M21" s="33">
        <v>10</v>
      </c>
      <c r="N21" s="33">
        <v>10</v>
      </c>
      <c r="O21" s="34">
        <v>5</v>
      </c>
      <c r="P21" s="34">
        <v>5</v>
      </c>
      <c r="Q21" s="34">
        <f>AVERAGE(Table27857[[#This Row],[2Ciii(a) Equal Inheritance Rights: Widows]:[2Ciii(b) Equal Inheritance Rights: Daughters]])</f>
        <v>5</v>
      </c>
      <c r="R21" s="34">
        <f>AVERAGE(M21:N21,Q21)</f>
        <v>8.3333333333333339</v>
      </c>
      <c r="S21" s="33">
        <f>AVERAGE(F21,L21,R21)</f>
        <v>5.7775601895079163</v>
      </c>
      <c r="T21" s="33">
        <v>10</v>
      </c>
      <c r="U21" s="33">
        <v>10</v>
      </c>
      <c r="V21" s="33">
        <v>10</v>
      </c>
      <c r="W21" s="33">
        <f>AVERAGE(T21:V21)</f>
        <v>10</v>
      </c>
      <c r="X21" s="33">
        <v>10</v>
      </c>
      <c r="Y21" s="33">
        <v>10</v>
      </c>
      <c r="Z21" s="33">
        <f>AVERAGE(Table27857[[#This Row],[4A Freedom to establish religious organizations]:[4B Autonomy of religious organizations]])</f>
        <v>10</v>
      </c>
      <c r="AA21" s="33">
        <v>10</v>
      </c>
      <c r="AB21" s="33">
        <v>10</v>
      </c>
      <c r="AC21" s="33">
        <v>7.5</v>
      </c>
      <c r="AD21" s="33">
        <v>7.5</v>
      </c>
      <c r="AE21" s="33">
        <v>10</v>
      </c>
      <c r="AF21" s="33">
        <f>AVERAGE(Table27857[[#This Row],[5Ci Political parties]:[5Ciii Educational, sporting and cultural organizations]])</f>
        <v>8.3333333333333339</v>
      </c>
      <c r="AG21" s="33">
        <v>10</v>
      </c>
      <c r="AH21" s="33">
        <v>10</v>
      </c>
      <c r="AI21" s="33">
        <v>10</v>
      </c>
      <c r="AJ21" s="33">
        <f>AVERAGE(Table27857[[#This Row],[5Di Political parties]:[5Diii Educational, sporting and cultural organizations5]])</f>
        <v>10</v>
      </c>
      <c r="AK21" s="33">
        <f>AVERAGE(AA21,AB21,AF21,AJ21)</f>
        <v>9.5833333333333339</v>
      </c>
      <c r="AL21" s="33">
        <v>8.5312791784339979</v>
      </c>
      <c r="AM21" s="34">
        <v>5.666666666666667</v>
      </c>
      <c r="AN21" s="34">
        <v>4.75</v>
      </c>
      <c r="AO21" s="34">
        <v>10</v>
      </c>
      <c r="AP21" s="34">
        <v>10</v>
      </c>
      <c r="AQ21" s="34">
        <f>AVERAGE(Table27857[[#This Row],[6Di Access to foreign television (cable/ satellite)]:[6Dii Access to foreign newspapers]])</f>
        <v>10</v>
      </c>
      <c r="AR21" s="34">
        <v>10</v>
      </c>
      <c r="AS21" s="33">
        <f>AVERAGE(AL21:AN21,AQ21:AR21)</f>
        <v>7.7895891690201324</v>
      </c>
      <c r="AT21" s="33">
        <v>10</v>
      </c>
      <c r="AU21" s="33">
        <v>10</v>
      </c>
      <c r="AV21" s="33">
        <f>AVERAGE(Table27857[[#This Row],[7Ai Parental Authority: In marriage]:[7Aii Parental Authority: After divorce]])</f>
        <v>10</v>
      </c>
      <c r="AW21" s="33">
        <v>10</v>
      </c>
      <c r="AX21" s="33">
        <v>10</v>
      </c>
      <c r="AY21" s="33">
        <f>IFERROR(AVERAGE(AW21:AX21),"-")</f>
        <v>10</v>
      </c>
      <c r="AZ21" s="33">
        <v>10</v>
      </c>
      <c r="BA21" s="33">
        <f>AVERAGE(AV21,AZ21,AY21)</f>
        <v>10</v>
      </c>
      <c r="BB21" s="35">
        <f>AVERAGE(Table27857[[#This Row],[RULE OF LAW]],Table27857[[#This Row],[SECURITY &amp; SAFETY]],Table27857[[#This Row],[PERSONAL FREEDOM (minus S&amp;S and RoL)]],Table27857[[#This Row],[PERSONAL FREEDOM (minus S&amp;S and RoL)]])</f>
        <v>7.368190234120263</v>
      </c>
      <c r="BC21" s="36">
        <v>6.34</v>
      </c>
      <c r="BD21" s="37">
        <f>AVERAGE(Table27857[[#This Row],[PERSONAL FREEDOM]:[ECONOMIC FREEDOM]])</f>
        <v>6.8540951170601314</v>
      </c>
      <c r="BE21" s="49">
        <f>RANK(BF21,$BF$2:$BF$158)</f>
        <v>82</v>
      </c>
      <c r="BF21" s="20">
        <f>ROUND(BD21, 2)</f>
        <v>6.85</v>
      </c>
      <c r="BG21" s="35">
        <f>Table27857[[#This Row],[1 Rule of Law]]</f>
        <v>4.746031746031746</v>
      </c>
      <c r="BH21" s="35">
        <f>Table27857[[#This Row],[2 Security &amp; Safety]]</f>
        <v>5.7775601895079163</v>
      </c>
      <c r="BI21" s="35">
        <f>AVERAGE(AS21,W21,AK21,BA21,Z21)</f>
        <v>9.4745845004706943</v>
      </c>
    </row>
    <row r="22" spans="1:61" ht="15" customHeight="1" x14ac:dyDescent="0.2">
      <c r="A22" s="32" t="s">
        <v>139</v>
      </c>
      <c r="B22" s="33" t="s">
        <v>49</v>
      </c>
      <c r="C22" s="33" t="s">
        <v>49</v>
      </c>
      <c r="D22" s="33" t="s">
        <v>49</v>
      </c>
      <c r="E22" s="33">
        <v>6.4265110000000005</v>
      </c>
      <c r="F22" s="33">
        <v>9.2000000000000011</v>
      </c>
      <c r="G22" s="33">
        <v>10</v>
      </c>
      <c r="H22" s="33">
        <v>10</v>
      </c>
      <c r="I22" s="33" t="s">
        <v>49</v>
      </c>
      <c r="J22" s="33">
        <v>10</v>
      </c>
      <c r="K22" s="33">
        <v>10</v>
      </c>
      <c r="L22" s="33">
        <f>AVERAGE(Table27857[[#This Row],[2Bi Disappearance]:[2Bv Terrorism Injured ]])</f>
        <v>10</v>
      </c>
      <c r="M22" s="33" t="s">
        <v>49</v>
      </c>
      <c r="N22" s="33" t="s">
        <v>49</v>
      </c>
      <c r="O22" s="34" t="s">
        <v>49</v>
      </c>
      <c r="P22" s="34" t="s">
        <v>49</v>
      </c>
      <c r="Q22" s="51" t="s">
        <v>49</v>
      </c>
      <c r="R22" s="51" t="s">
        <v>49</v>
      </c>
      <c r="S22" s="33">
        <f>AVERAGE(F22,L22,R22)</f>
        <v>9.6000000000000014</v>
      </c>
      <c r="T22" s="33">
        <v>5</v>
      </c>
      <c r="U22" s="33">
        <v>10</v>
      </c>
      <c r="V22" s="33" t="s">
        <v>49</v>
      </c>
      <c r="W22" s="33">
        <f>AVERAGE(T22:V22)</f>
        <v>7.5</v>
      </c>
      <c r="X22" s="33" t="s">
        <v>49</v>
      </c>
      <c r="Y22" s="33" t="s">
        <v>49</v>
      </c>
      <c r="Z22" s="33" t="s">
        <v>49</v>
      </c>
      <c r="AA22" s="33" t="s">
        <v>49</v>
      </c>
      <c r="AB22" s="33" t="s">
        <v>49</v>
      </c>
      <c r="AC22" s="33" t="s">
        <v>49</v>
      </c>
      <c r="AD22" s="33" t="s">
        <v>49</v>
      </c>
      <c r="AE22" s="33" t="s">
        <v>49</v>
      </c>
      <c r="AF22" s="33" t="s">
        <v>49</v>
      </c>
      <c r="AG22" s="33" t="s">
        <v>49</v>
      </c>
      <c r="AH22" s="33" t="s">
        <v>49</v>
      </c>
      <c r="AI22" s="33" t="s">
        <v>49</v>
      </c>
      <c r="AJ22" s="33" t="s">
        <v>49</v>
      </c>
      <c r="AK22" s="33" t="s">
        <v>49</v>
      </c>
      <c r="AL22" s="33">
        <v>10</v>
      </c>
      <c r="AM22" s="34">
        <v>0.66666666666666663</v>
      </c>
      <c r="AN22" s="34">
        <v>3.75</v>
      </c>
      <c r="AO22" s="34" t="s">
        <v>49</v>
      </c>
      <c r="AP22" s="34" t="s">
        <v>49</v>
      </c>
      <c r="AQ22" s="34" t="s">
        <v>49</v>
      </c>
      <c r="AR22" s="34" t="s">
        <v>49</v>
      </c>
      <c r="AS22" s="33">
        <f>AVERAGE(AL22:AN22,AQ22:AR22)</f>
        <v>4.8055555555555554</v>
      </c>
      <c r="AT22" s="33" t="s">
        <v>49</v>
      </c>
      <c r="AU22" s="33" t="s">
        <v>49</v>
      </c>
      <c r="AV22" s="33" t="s">
        <v>49</v>
      </c>
      <c r="AW22" s="33">
        <v>0</v>
      </c>
      <c r="AX22" s="33">
        <v>10</v>
      </c>
      <c r="AY22" s="33">
        <f>IFERROR(AVERAGE(AW22:AX22),"-")</f>
        <v>5</v>
      </c>
      <c r="AZ22" s="33" t="s">
        <v>49</v>
      </c>
      <c r="BA22" s="33">
        <f>AVERAGE(AV22,AZ22,AY22)</f>
        <v>5</v>
      </c>
      <c r="BB22" s="35">
        <f>AVERAGE(Table27857[[#This Row],[RULE OF LAW]],Table27857[[#This Row],[SECURITY &amp; SAFETY]],Table27857[[#This Row],[PERSONAL FREEDOM (minus S&amp;S and RoL)]],Table27857[[#This Row],[PERSONAL FREEDOM (minus S&amp;S and RoL)]])</f>
        <v>6.8908870092592602</v>
      </c>
      <c r="BC22" s="36">
        <v>7.18</v>
      </c>
      <c r="BD22" s="37">
        <f>AVERAGE(Table27857[[#This Row],[PERSONAL FREEDOM]:[ECONOMIC FREEDOM]])</f>
        <v>7.0354435046296295</v>
      </c>
      <c r="BE22" s="49">
        <f>RANK(BF22,$BF$2:$BF$158)</f>
        <v>64</v>
      </c>
      <c r="BF22" s="20">
        <f>ROUND(BD22, 2)</f>
        <v>7.04</v>
      </c>
      <c r="BG22" s="35">
        <f>Table27857[[#This Row],[1 Rule of Law]]</f>
        <v>6.4265110000000005</v>
      </c>
      <c r="BH22" s="35">
        <f>Table27857[[#This Row],[2 Security &amp; Safety]]</f>
        <v>9.6000000000000014</v>
      </c>
      <c r="BI22" s="35">
        <f>AVERAGE(AS22,W22,AK22,BA22,Z22)</f>
        <v>5.768518518518519</v>
      </c>
    </row>
    <row r="23" spans="1:61" ht="15" customHeight="1" x14ac:dyDescent="0.2">
      <c r="A23" s="32" t="s">
        <v>87</v>
      </c>
      <c r="B23" s="33">
        <v>5.8999999999999995</v>
      </c>
      <c r="C23" s="33">
        <v>5.3000000000000007</v>
      </c>
      <c r="D23" s="33">
        <v>4.0999999999999996</v>
      </c>
      <c r="E23" s="33">
        <v>5.098412698412699</v>
      </c>
      <c r="F23" s="33">
        <v>9.24</v>
      </c>
      <c r="G23" s="33">
        <v>10</v>
      </c>
      <c r="H23" s="33">
        <v>10</v>
      </c>
      <c r="I23" s="33">
        <v>10</v>
      </c>
      <c r="J23" s="33">
        <v>10</v>
      </c>
      <c r="K23" s="33">
        <v>10</v>
      </c>
      <c r="L23" s="33">
        <f>AVERAGE(Table27857[[#This Row],[2Bi Disappearance]:[2Bv Terrorism Injured ]])</f>
        <v>10</v>
      </c>
      <c r="M23" s="33">
        <v>10</v>
      </c>
      <c r="N23" s="33">
        <v>10</v>
      </c>
      <c r="O23" s="34" t="s">
        <v>49</v>
      </c>
      <c r="P23" s="34">
        <v>10</v>
      </c>
      <c r="Q23" s="34">
        <f>AVERAGE(Table27857[[#This Row],[2Ciii(a) Equal Inheritance Rights: Widows]:[2Ciii(b) Equal Inheritance Rights: Daughters]])</f>
        <v>10</v>
      </c>
      <c r="R23" s="34">
        <f>AVERAGE(M23:N23,Q23)</f>
        <v>10</v>
      </c>
      <c r="S23" s="33">
        <f>AVERAGE(F23,L23,R23)</f>
        <v>9.7466666666666679</v>
      </c>
      <c r="T23" s="33">
        <v>10</v>
      </c>
      <c r="U23" s="33">
        <v>10</v>
      </c>
      <c r="V23" s="33">
        <v>10</v>
      </c>
      <c r="W23" s="33">
        <f>AVERAGE(T23:V23)</f>
        <v>10</v>
      </c>
      <c r="X23" s="33">
        <v>7.5</v>
      </c>
      <c r="Y23" s="33">
        <v>7.5</v>
      </c>
      <c r="Z23" s="33">
        <f>AVERAGE(Table27857[[#This Row],[4A Freedom to establish religious organizations]:[4B Autonomy of religious organizations]])</f>
        <v>7.5</v>
      </c>
      <c r="AA23" s="33">
        <v>10</v>
      </c>
      <c r="AB23" s="33">
        <v>10</v>
      </c>
      <c r="AC23" s="33">
        <v>7.5</v>
      </c>
      <c r="AD23" s="33">
        <v>7.5</v>
      </c>
      <c r="AE23" s="33">
        <v>10</v>
      </c>
      <c r="AF23" s="33">
        <f>AVERAGE(Table27857[[#This Row],[5Ci Political parties]:[5Ciii Educational, sporting and cultural organizations]])</f>
        <v>8.3333333333333339</v>
      </c>
      <c r="AG23" s="33">
        <v>10</v>
      </c>
      <c r="AH23" s="33">
        <v>10</v>
      </c>
      <c r="AI23" s="33">
        <v>10</v>
      </c>
      <c r="AJ23" s="33">
        <f>AVERAGE(Table27857[[#This Row],[5Di Political parties]:[5Diii Educational, sporting and cultural organizations5]])</f>
        <v>10</v>
      </c>
      <c r="AK23" s="33">
        <f>AVERAGE(AA23,AB23,AF23,AJ23)</f>
        <v>9.5833333333333339</v>
      </c>
      <c r="AL23" s="33">
        <v>10</v>
      </c>
      <c r="AM23" s="34">
        <v>6.333333333333333</v>
      </c>
      <c r="AN23" s="34">
        <v>6</v>
      </c>
      <c r="AO23" s="34">
        <v>10</v>
      </c>
      <c r="AP23" s="34">
        <v>10</v>
      </c>
      <c r="AQ23" s="34">
        <f>AVERAGE(Table27857[[#This Row],[6Di Access to foreign television (cable/ satellite)]:[6Dii Access to foreign newspapers]])</f>
        <v>10</v>
      </c>
      <c r="AR23" s="34">
        <v>10</v>
      </c>
      <c r="AS23" s="33">
        <f>AVERAGE(AL23:AN23,AQ23:AR23)</f>
        <v>8.466666666666665</v>
      </c>
      <c r="AT23" s="33">
        <v>10</v>
      </c>
      <c r="AU23" s="33">
        <v>10</v>
      </c>
      <c r="AV23" s="33">
        <f>AVERAGE(Table27857[[#This Row],[7Ai Parental Authority: In marriage]:[7Aii Parental Authority: After divorce]])</f>
        <v>10</v>
      </c>
      <c r="AW23" s="33">
        <v>10</v>
      </c>
      <c r="AX23" s="33">
        <v>10</v>
      </c>
      <c r="AY23" s="33">
        <f>IFERROR(AVERAGE(AW23:AX23),"-")</f>
        <v>10</v>
      </c>
      <c r="AZ23" s="33">
        <v>10</v>
      </c>
      <c r="BA23" s="33">
        <f>AVERAGE(AV23,AZ23,AY23)</f>
        <v>10</v>
      </c>
      <c r="BB23" s="35">
        <f>AVERAGE(Table27857[[#This Row],[RULE OF LAW]],Table27857[[#This Row],[SECURITY &amp; SAFETY]],Table27857[[#This Row],[PERSONAL FREEDOM (minus S&amp;S and RoL)]],Table27857[[#This Row],[PERSONAL FREEDOM (minus S&amp;S and RoL)]])</f>
        <v>8.2662698412698425</v>
      </c>
      <c r="BC23" s="36">
        <v>7.33</v>
      </c>
      <c r="BD23" s="37">
        <f>AVERAGE(Table27857[[#This Row],[PERSONAL FREEDOM]:[ECONOMIC FREEDOM]])</f>
        <v>7.7981349206349213</v>
      </c>
      <c r="BE23" s="49">
        <f>RANK(BF23,$BF$2:$BF$158)</f>
        <v>39</v>
      </c>
      <c r="BF23" s="20">
        <f>ROUND(BD23, 2)</f>
        <v>7.8</v>
      </c>
      <c r="BG23" s="35">
        <f>Table27857[[#This Row],[1 Rule of Law]]</f>
        <v>5.098412698412699</v>
      </c>
      <c r="BH23" s="35">
        <f>Table27857[[#This Row],[2 Security &amp; Safety]]</f>
        <v>9.7466666666666679</v>
      </c>
      <c r="BI23" s="35">
        <f>AVERAGE(AS23,W23,AK23,BA23,Z23)</f>
        <v>9.11</v>
      </c>
    </row>
    <row r="24" spans="1:61" ht="15" customHeight="1" x14ac:dyDescent="0.2">
      <c r="A24" s="32" t="s">
        <v>131</v>
      </c>
      <c r="B24" s="33">
        <v>4.4000000000000004</v>
      </c>
      <c r="C24" s="33">
        <v>5.4</v>
      </c>
      <c r="D24" s="33">
        <v>3.8</v>
      </c>
      <c r="E24" s="33">
        <v>4.5126984126984127</v>
      </c>
      <c r="F24" s="33">
        <v>6.8000000000000007</v>
      </c>
      <c r="G24" s="33">
        <v>10</v>
      </c>
      <c r="H24" s="33">
        <v>10</v>
      </c>
      <c r="I24" s="33">
        <v>7.5</v>
      </c>
      <c r="J24" s="33">
        <v>10</v>
      </c>
      <c r="K24" s="33">
        <v>10</v>
      </c>
      <c r="L24" s="33">
        <f>AVERAGE(Table27857[[#This Row],[2Bi Disappearance]:[2Bv Terrorism Injured ]])</f>
        <v>9.5</v>
      </c>
      <c r="M24" s="33">
        <v>2.4</v>
      </c>
      <c r="N24" s="33">
        <v>10</v>
      </c>
      <c r="O24" s="34">
        <v>5</v>
      </c>
      <c r="P24" s="34">
        <v>5</v>
      </c>
      <c r="Q24" s="34">
        <f>AVERAGE(Table27857[[#This Row],[2Ciii(a) Equal Inheritance Rights: Widows]:[2Ciii(b) Equal Inheritance Rights: Daughters]])</f>
        <v>5</v>
      </c>
      <c r="R24" s="34">
        <f>AVERAGE(M24:N24,Q24)</f>
        <v>5.8</v>
      </c>
      <c r="S24" s="33">
        <f>AVERAGE(F24,L24,R24)</f>
        <v>7.3666666666666671</v>
      </c>
      <c r="T24" s="33">
        <v>10</v>
      </c>
      <c r="U24" s="33">
        <v>10</v>
      </c>
      <c r="V24" s="33">
        <v>5</v>
      </c>
      <c r="W24" s="33">
        <f>AVERAGE(T24:V24)</f>
        <v>8.3333333333333339</v>
      </c>
      <c r="X24" s="33">
        <v>7.5</v>
      </c>
      <c r="Y24" s="33">
        <v>10</v>
      </c>
      <c r="Z24" s="33">
        <f>AVERAGE(Table27857[[#This Row],[4A Freedom to establish religious organizations]:[4B Autonomy of religious organizations]])</f>
        <v>8.75</v>
      </c>
      <c r="AA24" s="33">
        <v>10</v>
      </c>
      <c r="AB24" s="33">
        <v>7.5</v>
      </c>
      <c r="AC24" s="33">
        <v>2.5</v>
      </c>
      <c r="AD24" s="33">
        <v>7.5</v>
      </c>
      <c r="AE24" s="33">
        <v>10</v>
      </c>
      <c r="AF24" s="33" t="s">
        <v>49</v>
      </c>
      <c r="AG24" s="33">
        <v>10</v>
      </c>
      <c r="AH24" s="33">
        <v>10</v>
      </c>
      <c r="AI24" s="33">
        <v>10</v>
      </c>
      <c r="AJ24" s="33" t="s">
        <v>49</v>
      </c>
      <c r="AK24" s="33" t="s">
        <v>49</v>
      </c>
      <c r="AL24" s="33">
        <v>10</v>
      </c>
      <c r="AM24" s="34">
        <v>5.333333333333333</v>
      </c>
      <c r="AN24" s="34">
        <v>5.75</v>
      </c>
      <c r="AO24" s="34">
        <v>10</v>
      </c>
      <c r="AP24" s="34">
        <v>10</v>
      </c>
      <c r="AQ24" s="34" t="s">
        <v>49</v>
      </c>
      <c r="AR24" s="34">
        <v>10</v>
      </c>
      <c r="AS24" s="33">
        <f>AVERAGE(AL24:AN24,AQ24:AR24)</f>
        <v>7.770833333333333</v>
      </c>
      <c r="AT24" s="33">
        <v>10</v>
      </c>
      <c r="AU24" s="33">
        <v>10</v>
      </c>
      <c r="AV24" s="33">
        <f>AVERAGE(Table27857[[#This Row],[7Ai Parental Authority: In marriage]:[7Aii Parental Authority: After divorce]])</f>
        <v>10</v>
      </c>
      <c r="AW24" s="33">
        <v>10</v>
      </c>
      <c r="AX24" s="33">
        <v>10</v>
      </c>
      <c r="AY24" s="33">
        <f>IFERROR(AVERAGE(AW24:AX24),"-")</f>
        <v>10</v>
      </c>
      <c r="AZ24" s="33">
        <v>10</v>
      </c>
      <c r="BA24" s="33">
        <f>AVERAGE(AV24,AZ24,AY24)</f>
        <v>10</v>
      </c>
      <c r="BB24" s="35">
        <f>AVERAGE(Table27857[[#This Row],[RULE OF LAW]],Table27857[[#This Row],[SECURITY &amp; SAFETY]],Table27857[[#This Row],[PERSONAL FREEDOM (minus S&amp;S and RoL)]],Table27857[[#This Row],[PERSONAL FREEDOM (minus S&amp;S and RoL)]])</f>
        <v>7.3266121031746039</v>
      </c>
      <c r="BC24" s="36">
        <v>6.1</v>
      </c>
      <c r="BD24" s="37">
        <f>AVERAGE(Table27857[[#This Row],[PERSONAL FREEDOM]:[ECONOMIC FREEDOM]])</f>
        <v>6.7133060515873018</v>
      </c>
      <c r="BE24" s="49">
        <f>RANK(BF24,$BF$2:$BF$158)</f>
        <v>88</v>
      </c>
      <c r="BF24" s="20">
        <f>ROUND(BD24, 2)</f>
        <v>6.71</v>
      </c>
      <c r="BG24" s="35">
        <f>Table27857[[#This Row],[1 Rule of Law]]</f>
        <v>4.5126984126984127</v>
      </c>
      <c r="BH24" s="35">
        <f>Table27857[[#This Row],[2 Security &amp; Safety]]</f>
        <v>7.3666666666666671</v>
      </c>
      <c r="BI24" s="35">
        <f>AVERAGE(AS24,W24,AK24,BA24,Z24)</f>
        <v>8.7135416666666679</v>
      </c>
    </row>
    <row r="25" spans="1:61" ht="15" customHeight="1" x14ac:dyDescent="0.2">
      <c r="A25" s="32" t="s">
        <v>166</v>
      </c>
      <c r="B25" s="33" t="s">
        <v>49</v>
      </c>
      <c r="C25" s="33" t="s">
        <v>49</v>
      </c>
      <c r="D25" s="33" t="s">
        <v>49</v>
      </c>
      <c r="E25" s="33">
        <v>3.599437</v>
      </c>
      <c r="F25" s="33">
        <v>6.8000000000000007</v>
      </c>
      <c r="G25" s="33">
        <v>10</v>
      </c>
      <c r="H25" s="33">
        <v>10</v>
      </c>
      <c r="I25" s="33">
        <v>2.5</v>
      </c>
      <c r="J25" s="33">
        <v>9.9044521385952304</v>
      </c>
      <c r="K25" s="33">
        <v>9.8089042771904609</v>
      </c>
      <c r="L25" s="33">
        <f>AVERAGE(Table27857[[#This Row],[2Bi Disappearance]:[2Bv Terrorism Injured ]])</f>
        <v>8.4426712831571393</v>
      </c>
      <c r="M25" s="33">
        <v>10</v>
      </c>
      <c r="N25" s="33">
        <v>7.5</v>
      </c>
      <c r="O25" s="34">
        <v>5</v>
      </c>
      <c r="P25" s="34">
        <v>0</v>
      </c>
      <c r="Q25" s="34">
        <f>AVERAGE(Table27857[[#This Row],[2Ciii(a) Equal Inheritance Rights: Widows]:[2Ciii(b) Equal Inheritance Rights: Daughters]])</f>
        <v>2.5</v>
      </c>
      <c r="R25" s="34">
        <f>AVERAGE(M25:N25,Q25)</f>
        <v>6.666666666666667</v>
      </c>
      <c r="S25" s="33">
        <f>AVERAGE(F25,L25,R25)</f>
        <v>7.3031126499412693</v>
      </c>
      <c r="T25" s="33">
        <v>5</v>
      </c>
      <c r="U25" s="33">
        <v>5</v>
      </c>
      <c r="V25" s="33">
        <v>5</v>
      </c>
      <c r="W25" s="33">
        <f>AVERAGE(T25:V25)</f>
        <v>5</v>
      </c>
      <c r="X25" s="33">
        <v>10</v>
      </c>
      <c r="Y25" s="33">
        <v>10</v>
      </c>
      <c r="Z25" s="33">
        <f>AVERAGE(Table27857[[#This Row],[4A Freedom to establish religious organizations]:[4B Autonomy of religious organizations]])</f>
        <v>10</v>
      </c>
      <c r="AA25" s="33">
        <v>7.5</v>
      </c>
      <c r="AB25" s="33">
        <v>7.5</v>
      </c>
      <c r="AC25" s="33">
        <v>5</v>
      </c>
      <c r="AD25" s="33">
        <v>10</v>
      </c>
      <c r="AE25" s="33">
        <v>10</v>
      </c>
      <c r="AF25" s="33">
        <f>AVERAGE(Table27857[[#This Row],[5Ci Political parties]:[5Ciii Educational, sporting and cultural organizations]])</f>
        <v>8.3333333333333339</v>
      </c>
      <c r="AG25" s="33">
        <v>10</v>
      </c>
      <c r="AH25" s="33">
        <v>10</v>
      </c>
      <c r="AI25" s="33">
        <v>10</v>
      </c>
      <c r="AJ25" s="33">
        <f>AVERAGE(Table27857[[#This Row],[5Di Political parties]:[5Diii Educational, sporting and cultural organizations5]])</f>
        <v>10</v>
      </c>
      <c r="AK25" s="33">
        <f>AVERAGE(AA25,AB25,AF25,AJ25)</f>
        <v>8.3333333333333339</v>
      </c>
      <c r="AL25" s="33">
        <v>10</v>
      </c>
      <c r="AM25" s="34">
        <v>2</v>
      </c>
      <c r="AN25" s="34">
        <v>2.75</v>
      </c>
      <c r="AO25" s="34">
        <v>7.5</v>
      </c>
      <c r="AP25" s="34">
        <v>10</v>
      </c>
      <c r="AQ25" s="34">
        <f>AVERAGE(Table27857[[#This Row],[6Di Access to foreign television (cable/ satellite)]:[6Dii Access to foreign newspapers]])</f>
        <v>8.75</v>
      </c>
      <c r="AR25" s="34">
        <v>10</v>
      </c>
      <c r="AS25" s="33">
        <f>AVERAGE(AL25:AN25,AQ25:AR25)</f>
        <v>6.7</v>
      </c>
      <c r="AT25" s="33">
        <v>5</v>
      </c>
      <c r="AU25" s="33">
        <v>10</v>
      </c>
      <c r="AV25" s="33">
        <f>AVERAGE(Table27857[[#This Row],[7Ai Parental Authority: In marriage]:[7Aii Parental Authority: After divorce]])</f>
        <v>7.5</v>
      </c>
      <c r="AW25" s="33">
        <v>0</v>
      </c>
      <c r="AX25" s="33">
        <v>0</v>
      </c>
      <c r="AY25" s="33">
        <f>IFERROR(AVERAGE(AW25:AX25),"-")</f>
        <v>0</v>
      </c>
      <c r="AZ25" s="33">
        <v>10</v>
      </c>
      <c r="BA25" s="33">
        <f>AVERAGE(AV25,AZ25,AY25)</f>
        <v>5.833333333333333</v>
      </c>
      <c r="BB25" s="35">
        <f>AVERAGE(Table27857[[#This Row],[RULE OF LAW]],Table27857[[#This Row],[SECURITY &amp; SAFETY]],Table27857[[#This Row],[PERSONAL FREEDOM (minus S&amp;S and RoL)]],Table27857[[#This Row],[PERSONAL FREEDOM (minus S&amp;S and RoL)]])</f>
        <v>6.3123040791519838</v>
      </c>
      <c r="BC25" s="36">
        <v>5.85</v>
      </c>
      <c r="BD25" s="37">
        <f>AVERAGE(Table27857[[#This Row],[PERSONAL FREEDOM]:[ECONOMIC FREEDOM]])</f>
        <v>6.0811520395759917</v>
      </c>
      <c r="BE25" s="49">
        <f>RANK(BF25,$BF$2:$BF$158)</f>
        <v>128</v>
      </c>
      <c r="BF25" s="20">
        <f>ROUND(BD25, 2)</f>
        <v>6.08</v>
      </c>
      <c r="BG25" s="35">
        <f>Table27857[[#This Row],[1 Rule of Law]]</f>
        <v>3.599437</v>
      </c>
      <c r="BH25" s="35">
        <f>Table27857[[#This Row],[2 Security &amp; Safety]]</f>
        <v>7.3031126499412693</v>
      </c>
      <c r="BI25" s="35">
        <f>AVERAGE(AS25,W25,AK25,BA25,Z25)</f>
        <v>7.173333333333332</v>
      </c>
    </row>
    <row r="26" spans="1:61" ht="15" customHeight="1" x14ac:dyDescent="0.2">
      <c r="A26" s="32" t="s">
        <v>116</v>
      </c>
      <c r="B26" s="33">
        <v>4</v>
      </c>
      <c r="C26" s="33">
        <v>3.4000000000000004</v>
      </c>
      <c r="D26" s="33">
        <v>2.9</v>
      </c>
      <c r="E26" s="33">
        <v>3.4238095238095241</v>
      </c>
      <c r="F26" s="33">
        <v>7.4</v>
      </c>
      <c r="G26" s="33">
        <v>10</v>
      </c>
      <c r="H26" s="33">
        <v>10</v>
      </c>
      <c r="I26" s="33">
        <v>5</v>
      </c>
      <c r="J26" s="33">
        <v>9.9336806873651895</v>
      </c>
      <c r="K26" s="33">
        <v>9.9734722749460758</v>
      </c>
      <c r="L26" s="33">
        <f>AVERAGE(Table27857[[#This Row],[2Bi Disappearance]:[2Bv Terrorism Injured ]])</f>
        <v>8.9814305924622531</v>
      </c>
      <c r="M26" s="33">
        <v>10</v>
      </c>
      <c r="N26" s="33">
        <v>10</v>
      </c>
      <c r="O26" s="34">
        <v>10</v>
      </c>
      <c r="P26" s="34">
        <v>10</v>
      </c>
      <c r="Q26" s="34">
        <f>AVERAGE(Table27857[[#This Row],[2Ciii(a) Equal Inheritance Rights: Widows]:[2Ciii(b) Equal Inheritance Rights: Daughters]])</f>
        <v>10</v>
      </c>
      <c r="R26" s="34">
        <f>AVERAGE(M26:N26,Q26)</f>
        <v>10</v>
      </c>
      <c r="S26" s="33">
        <f>AVERAGE(F26,L26,R26)</f>
        <v>8.7938101974874172</v>
      </c>
      <c r="T26" s="33">
        <v>5</v>
      </c>
      <c r="U26" s="33">
        <v>10</v>
      </c>
      <c r="V26" s="33">
        <v>10</v>
      </c>
      <c r="W26" s="33">
        <f>AVERAGE(T26:V26)</f>
        <v>8.3333333333333339</v>
      </c>
      <c r="X26" s="33">
        <v>7.5</v>
      </c>
      <c r="Y26" s="33">
        <v>7.5</v>
      </c>
      <c r="Z26" s="33">
        <f>AVERAGE(Table27857[[#This Row],[4A Freedom to establish religious organizations]:[4B Autonomy of religious organizations]])</f>
        <v>7.5</v>
      </c>
      <c r="AA26" s="33">
        <v>7.5</v>
      </c>
      <c r="AB26" s="33">
        <v>5</v>
      </c>
      <c r="AC26" s="33">
        <v>7.5</v>
      </c>
      <c r="AD26" s="33">
        <v>7.5</v>
      </c>
      <c r="AE26" s="33">
        <v>7.5</v>
      </c>
      <c r="AF26" s="33">
        <f>AVERAGE(Table27857[[#This Row],[5Ci Political parties]:[5Ciii Educational, sporting and cultural organizations]])</f>
        <v>7.5</v>
      </c>
      <c r="AG26" s="33">
        <v>7.5</v>
      </c>
      <c r="AH26" s="33">
        <v>7.5</v>
      </c>
      <c r="AI26" s="33">
        <v>7.5</v>
      </c>
      <c r="AJ26" s="33">
        <f>AVERAGE(Table27857[[#This Row],[5Di Political parties]:[5Diii Educational, sporting and cultural organizations5]])</f>
        <v>7.5</v>
      </c>
      <c r="AK26" s="33">
        <f>AVERAGE(AA26,AB26,AF26,AJ26)</f>
        <v>6.875</v>
      </c>
      <c r="AL26" s="33">
        <v>10</v>
      </c>
      <c r="AM26" s="34">
        <v>2.3333333333333335</v>
      </c>
      <c r="AN26" s="34">
        <v>4</v>
      </c>
      <c r="AO26" s="34">
        <v>10</v>
      </c>
      <c r="AP26" s="34">
        <v>10</v>
      </c>
      <c r="AQ26" s="34">
        <f>AVERAGE(Table27857[[#This Row],[6Di Access to foreign television (cable/ satellite)]:[6Dii Access to foreign newspapers]])</f>
        <v>10</v>
      </c>
      <c r="AR26" s="34">
        <v>10</v>
      </c>
      <c r="AS26" s="33">
        <f>AVERAGE(AL26:AN26,AQ26:AR26)</f>
        <v>7.2666666666666675</v>
      </c>
      <c r="AT26" s="33">
        <v>10</v>
      </c>
      <c r="AU26" s="33">
        <v>10</v>
      </c>
      <c r="AV26" s="33">
        <f>AVERAGE(Table27857[[#This Row],[7Ai Parental Authority: In marriage]:[7Aii Parental Authority: After divorce]])</f>
        <v>10</v>
      </c>
      <c r="AW26" s="33">
        <v>10</v>
      </c>
      <c r="AX26" s="33">
        <v>10</v>
      </c>
      <c r="AY26" s="33">
        <f>IFERROR(AVERAGE(AW26:AX26),"-")</f>
        <v>10</v>
      </c>
      <c r="AZ26" s="33">
        <v>5</v>
      </c>
      <c r="BA26" s="33">
        <f>AVERAGE(AV26,AZ26,AY26)</f>
        <v>8.3333333333333339</v>
      </c>
      <c r="BB26" s="35">
        <f>AVERAGE(Table27857[[#This Row],[RULE OF LAW]],Table27857[[#This Row],[SECURITY &amp; SAFETY]],Table27857[[#This Row],[PERSONAL FREEDOM (minus S&amp;S and RoL)]],Table27857[[#This Row],[PERSONAL FREEDOM (minus S&amp;S and RoL)]])</f>
        <v>6.8852382636575697</v>
      </c>
      <c r="BC26" s="36">
        <v>7.26</v>
      </c>
      <c r="BD26" s="37">
        <f>AVERAGE(Table27857[[#This Row],[PERSONAL FREEDOM]:[ECONOMIC FREEDOM]])</f>
        <v>7.0726191318287848</v>
      </c>
      <c r="BE26" s="49">
        <f>RANK(BF26,$BF$2:$BF$158)</f>
        <v>63</v>
      </c>
      <c r="BF26" s="20">
        <f>ROUND(BD26, 2)</f>
        <v>7.07</v>
      </c>
      <c r="BG26" s="35">
        <f>Table27857[[#This Row],[1 Rule of Law]]</f>
        <v>3.4238095238095241</v>
      </c>
      <c r="BH26" s="35">
        <f>Table27857[[#This Row],[2 Security &amp; Safety]]</f>
        <v>8.7938101974874172</v>
      </c>
      <c r="BI26" s="35">
        <f>AVERAGE(AS26,W26,AK26,BA26,Z26)</f>
        <v>7.6616666666666671</v>
      </c>
    </row>
    <row r="27" spans="1:61" ht="15" customHeight="1" x14ac:dyDescent="0.2">
      <c r="A27" s="32" t="s">
        <v>170</v>
      </c>
      <c r="B27" s="33">
        <v>3.7</v>
      </c>
      <c r="C27" s="33">
        <v>3.4000000000000004</v>
      </c>
      <c r="D27" s="33">
        <v>3.1</v>
      </c>
      <c r="E27" s="33">
        <v>3.4000000000000004</v>
      </c>
      <c r="F27" s="33">
        <v>6.9599999999999991</v>
      </c>
      <c r="G27" s="33">
        <v>10</v>
      </c>
      <c r="H27" s="33">
        <v>10</v>
      </c>
      <c r="I27" s="33">
        <v>5</v>
      </c>
      <c r="J27" s="33">
        <v>10</v>
      </c>
      <c r="K27" s="33">
        <v>10</v>
      </c>
      <c r="L27" s="33">
        <f>AVERAGE(Table27857[[#This Row],[2Bi Disappearance]:[2Bv Terrorism Injured ]])</f>
        <v>9</v>
      </c>
      <c r="M27" s="33">
        <v>9.9</v>
      </c>
      <c r="N27" s="33">
        <v>7.5</v>
      </c>
      <c r="O27" s="34">
        <v>5</v>
      </c>
      <c r="P27" s="34">
        <v>5</v>
      </c>
      <c r="Q27" s="34">
        <f>AVERAGE(Table27857[[#This Row],[2Ciii(a) Equal Inheritance Rights: Widows]:[2Ciii(b) Equal Inheritance Rights: Daughters]])</f>
        <v>5</v>
      </c>
      <c r="R27" s="34">
        <f>AVERAGE(M27:N27,Q27)</f>
        <v>7.4666666666666659</v>
      </c>
      <c r="S27" s="33">
        <f>AVERAGE(F27,L27,R27)</f>
        <v>7.8088888888888883</v>
      </c>
      <c r="T27" s="33">
        <v>5</v>
      </c>
      <c r="U27" s="33">
        <v>0</v>
      </c>
      <c r="V27" s="33">
        <v>5</v>
      </c>
      <c r="W27" s="33">
        <f>AVERAGE(T27:V27)</f>
        <v>3.3333333333333335</v>
      </c>
      <c r="X27" s="33">
        <v>10</v>
      </c>
      <c r="Y27" s="33">
        <v>7.5</v>
      </c>
      <c r="Z27" s="33">
        <f>AVERAGE(Table27857[[#This Row],[4A Freedom to establish religious organizations]:[4B Autonomy of religious organizations]])</f>
        <v>8.75</v>
      </c>
      <c r="AA27" s="33">
        <v>7.5</v>
      </c>
      <c r="AB27" s="33">
        <v>7.5</v>
      </c>
      <c r="AC27" s="33">
        <v>10</v>
      </c>
      <c r="AD27" s="33">
        <v>5</v>
      </c>
      <c r="AE27" s="33">
        <v>7.5</v>
      </c>
      <c r="AF27" s="33">
        <f>AVERAGE(Table27857[[#This Row],[5Ci Political parties]:[5Ciii Educational, sporting and cultural organizations]])</f>
        <v>7.5</v>
      </c>
      <c r="AG27" s="33">
        <v>7.5</v>
      </c>
      <c r="AH27" s="33">
        <v>7.5</v>
      </c>
      <c r="AI27" s="33">
        <v>10</v>
      </c>
      <c r="AJ27" s="33">
        <f>AVERAGE(Table27857[[#This Row],[5Di Political parties]:[5Diii Educational, sporting and cultural organizations5]])</f>
        <v>8.3333333333333339</v>
      </c>
      <c r="AK27" s="33">
        <f>AVERAGE(AA27,AB27,AF27,AJ27)</f>
        <v>7.7083333333333339</v>
      </c>
      <c r="AL27" s="33">
        <v>10</v>
      </c>
      <c r="AM27" s="34">
        <v>2.6666666666666665</v>
      </c>
      <c r="AN27" s="34">
        <v>4.25</v>
      </c>
      <c r="AO27" s="34">
        <v>10</v>
      </c>
      <c r="AP27" s="34">
        <v>7.5</v>
      </c>
      <c r="AQ27" s="34">
        <f>AVERAGE(Table27857[[#This Row],[6Di Access to foreign television (cable/ satellite)]:[6Dii Access to foreign newspapers]])</f>
        <v>8.75</v>
      </c>
      <c r="AR27" s="34">
        <v>10</v>
      </c>
      <c r="AS27" s="33">
        <f>AVERAGE(AL27:AN27,AQ27:AR27)</f>
        <v>7.1333333333333329</v>
      </c>
      <c r="AT27" s="33">
        <v>10</v>
      </c>
      <c r="AU27" s="33" t="s">
        <v>49</v>
      </c>
      <c r="AV27" s="33">
        <f>AVERAGE(Table27857[[#This Row],[7Ai Parental Authority: In marriage]:[7Aii Parental Authority: After divorce]])</f>
        <v>10</v>
      </c>
      <c r="AW27" s="33">
        <v>0</v>
      </c>
      <c r="AX27" s="33">
        <v>0</v>
      </c>
      <c r="AY27" s="33">
        <f>IFERROR(AVERAGE(AW27:AX27),"-")</f>
        <v>0</v>
      </c>
      <c r="AZ27" s="33">
        <v>5</v>
      </c>
      <c r="BA27" s="33">
        <f>AVERAGE(AV27,AZ27,AY27)</f>
        <v>5</v>
      </c>
      <c r="BB27" s="35">
        <f>AVERAGE(Table27857[[#This Row],[RULE OF LAW]],Table27857[[#This Row],[SECURITY &amp; SAFETY]],Table27857[[#This Row],[PERSONAL FREEDOM (minus S&amp;S and RoL)]],Table27857[[#This Row],[PERSONAL FREEDOM (minus S&amp;S and RoL)]])</f>
        <v>5.9947222222222223</v>
      </c>
      <c r="BC27" s="36">
        <v>6.34</v>
      </c>
      <c r="BD27" s="37">
        <f>AVERAGE(Table27857[[#This Row],[PERSONAL FREEDOM]:[ECONOMIC FREEDOM]])</f>
        <v>6.1673611111111111</v>
      </c>
      <c r="BE27" s="49">
        <f>RANK(BF27,$BF$2:$BF$158)</f>
        <v>122</v>
      </c>
      <c r="BF27" s="20">
        <f>ROUND(BD27, 2)</f>
        <v>6.17</v>
      </c>
      <c r="BG27" s="35">
        <f>Table27857[[#This Row],[1 Rule of Law]]</f>
        <v>3.4000000000000004</v>
      </c>
      <c r="BH27" s="35">
        <f>Table27857[[#This Row],[2 Security &amp; Safety]]</f>
        <v>7.8088888888888883</v>
      </c>
      <c r="BI27" s="35">
        <f>AVERAGE(AS27,W27,AK27,BA27,Z27)</f>
        <v>6.3849999999999998</v>
      </c>
    </row>
    <row r="28" spans="1:61" ht="15" customHeight="1" x14ac:dyDescent="0.2">
      <c r="A28" s="32" t="s">
        <v>53</v>
      </c>
      <c r="B28" s="33">
        <v>7.9</v>
      </c>
      <c r="C28" s="33">
        <v>7.3</v>
      </c>
      <c r="D28" s="33">
        <v>7.1999999999999993</v>
      </c>
      <c r="E28" s="33">
        <v>7.4380952380952383</v>
      </c>
      <c r="F28" s="33">
        <v>9.36</v>
      </c>
      <c r="G28" s="33">
        <v>10</v>
      </c>
      <c r="H28" s="33">
        <v>10</v>
      </c>
      <c r="I28" s="33">
        <v>10</v>
      </c>
      <c r="J28" s="33">
        <v>9.933633507084604</v>
      </c>
      <c r="K28" s="33">
        <v>10</v>
      </c>
      <c r="L28" s="33">
        <f>AVERAGE(Table27857[[#This Row],[2Bi Disappearance]:[2Bv Terrorism Injured ]])</f>
        <v>9.9867267014169219</v>
      </c>
      <c r="M28" s="33">
        <v>10</v>
      </c>
      <c r="N28" s="33">
        <v>10</v>
      </c>
      <c r="O28" s="34">
        <v>10</v>
      </c>
      <c r="P28" s="34">
        <v>10</v>
      </c>
      <c r="Q28" s="34">
        <f>AVERAGE(Table27857[[#This Row],[2Ciii(a) Equal Inheritance Rights: Widows]:[2Ciii(b) Equal Inheritance Rights: Daughters]])</f>
        <v>10</v>
      </c>
      <c r="R28" s="34">
        <f>AVERAGE(M28:N28,Q28)</f>
        <v>10</v>
      </c>
      <c r="S28" s="33">
        <f>AVERAGE(F28,L28,R28)</f>
        <v>9.7822422338056398</v>
      </c>
      <c r="T28" s="33">
        <v>10</v>
      </c>
      <c r="U28" s="33">
        <v>10</v>
      </c>
      <c r="V28" s="33">
        <v>10</v>
      </c>
      <c r="W28" s="33">
        <f>AVERAGE(T28:V28)</f>
        <v>10</v>
      </c>
      <c r="X28" s="33">
        <v>10</v>
      </c>
      <c r="Y28" s="33">
        <v>10</v>
      </c>
      <c r="Z28" s="33">
        <f>AVERAGE(Table27857[[#This Row],[4A Freedom to establish religious organizations]:[4B Autonomy of religious organizations]])</f>
        <v>10</v>
      </c>
      <c r="AA28" s="33">
        <v>10</v>
      </c>
      <c r="AB28" s="33">
        <v>10</v>
      </c>
      <c r="AC28" s="33">
        <v>10</v>
      </c>
      <c r="AD28" s="33">
        <v>10</v>
      </c>
      <c r="AE28" s="33">
        <v>10</v>
      </c>
      <c r="AF28" s="33">
        <f>AVERAGE(Table27857[[#This Row],[5Ci Political parties]:[5Ciii Educational, sporting and cultural organizations]])</f>
        <v>10</v>
      </c>
      <c r="AG28" s="33">
        <v>10</v>
      </c>
      <c r="AH28" s="33">
        <v>10</v>
      </c>
      <c r="AI28" s="33">
        <v>10</v>
      </c>
      <c r="AJ28" s="33">
        <f>AVERAGE(Table27857[[#This Row],[5Di Political parties]:[5Diii Educational, sporting and cultural organizations5]])</f>
        <v>10</v>
      </c>
      <c r="AK28" s="33">
        <f>AVERAGE(AA28,AB28,AF28,AJ28)</f>
        <v>10</v>
      </c>
      <c r="AL28" s="33">
        <v>10</v>
      </c>
      <c r="AM28" s="34">
        <v>8.3333333333333339</v>
      </c>
      <c r="AN28" s="34">
        <v>8</v>
      </c>
      <c r="AO28" s="34">
        <v>10</v>
      </c>
      <c r="AP28" s="34">
        <v>10</v>
      </c>
      <c r="AQ28" s="34">
        <f>AVERAGE(Table27857[[#This Row],[6Di Access to foreign television (cable/ satellite)]:[6Dii Access to foreign newspapers]])</f>
        <v>10</v>
      </c>
      <c r="AR28" s="34">
        <v>10</v>
      </c>
      <c r="AS28" s="33">
        <f>AVERAGE(AL28:AN28,AQ28:AR28)</f>
        <v>9.2666666666666675</v>
      </c>
      <c r="AT28" s="33">
        <v>10</v>
      </c>
      <c r="AU28" s="33">
        <v>10</v>
      </c>
      <c r="AV28" s="33">
        <f>AVERAGE(Table27857[[#This Row],[7Ai Parental Authority: In marriage]:[7Aii Parental Authority: After divorce]])</f>
        <v>10</v>
      </c>
      <c r="AW28" s="33">
        <v>10</v>
      </c>
      <c r="AX28" s="33">
        <v>10</v>
      </c>
      <c r="AY28" s="33">
        <f>IFERROR(AVERAGE(AW28:AX28),"-")</f>
        <v>10</v>
      </c>
      <c r="AZ28" s="33">
        <v>10</v>
      </c>
      <c r="BA28" s="33">
        <f>AVERAGE(AV28,AZ28,AY28)</f>
        <v>10</v>
      </c>
      <c r="BB28" s="35">
        <f>AVERAGE(Table27857[[#This Row],[RULE OF LAW]],Table27857[[#This Row],[SECURITY &amp; SAFETY]],Table27857[[#This Row],[PERSONAL FREEDOM (minus S&amp;S and RoL)]],Table27857[[#This Row],[PERSONAL FREEDOM (minus S&amp;S and RoL)]])</f>
        <v>9.231751034641885</v>
      </c>
      <c r="BC28" s="36">
        <v>7.89</v>
      </c>
      <c r="BD28" s="37">
        <f>AVERAGE(Table27857[[#This Row],[PERSONAL FREEDOM]:[ECONOMIC FREEDOM]])</f>
        <v>8.5608755173209428</v>
      </c>
      <c r="BE28" s="49">
        <f>RANK(BF28,$BF$2:$BF$158)</f>
        <v>6</v>
      </c>
      <c r="BF28" s="20">
        <f>ROUND(BD28, 2)</f>
        <v>8.56</v>
      </c>
      <c r="BG28" s="35">
        <f>Table27857[[#This Row],[1 Rule of Law]]</f>
        <v>7.4380952380952383</v>
      </c>
      <c r="BH28" s="35">
        <f>Table27857[[#This Row],[2 Security &amp; Safety]]</f>
        <v>9.7822422338056398</v>
      </c>
      <c r="BI28" s="35">
        <f>AVERAGE(AS28,W28,AK28,BA28,Z28)</f>
        <v>9.8533333333333335</v>
      </c>
    </row>
    <row r="29" spans="1:61" ht="15" customHeight="1" x14ac:dyDescent="0.2">
      <c r="A29" s="32" t="s">
        <v>95</v>
      </c>
      <c r="B29" s="33" t="s">
        <v>49</v>
      </c>
      <c r="C29" s="33" t="s">
        <v>49</v>
      </c>
      <c r="D29" s="33" t="s">
        <v>49</v>
      </c>
      <c r="E29" s="33">
        <v>5.9354929999999992</v>
      </c>
      <c r="F29" s="33">
        <v>5.88</v>
      </c>
      <c r="G29" s="33">
        <v>10</v>
      </c>
      <c r="H29" s="33">
        <v>10</v>
      </c>
      <c r="I29" s="33" t="s">
        <v>49</v>
      </c>
      <c r="J29" s="33">
        <v>10</v>
      </c>
      <c r="K29" s="33">
        <v>10</v>
      </c>
      <c r="L29" s="33">
        <f>AVERAGE(Table27857[[#This Row],[2Bi Disappearance]:[2Bv Terrorism Injured ]])</f>
        <v>10</v>
      </c>
      <c r="M29" s="33" t="s">
        <v>49</v>
      </c>
      <c r="N29" s="33" t="s">
        <v>49</v>
      </c>
      <c r="O29" s="34" t="s">
        <v>49</v>
      </c>
      <c r="P29" s="34" t="s">
        <v>49</v>
      </c>
      <c r="Q29" s="51" t="s">
        <v>49</v>
      </c>
      <c r="R29" s="51" t="s">
        <v>49</v>
      </c>
      <c r="S29" s="33">
        <f>AVERAGE(F29,L29,R29)</f>
        <v>7.9399999999999995</v>
      </c>
      <c r="T29" s="33">
        <v>10</v>
      </c>
      <c r="U29" s="33">
        <v>10</v>
      </c>
      <c r="V29" s="33" t="s">
        <v>49</v>
      </c>
      <c r="W29" s="33">
        <f>AVERAGE(T29:V29)</f>
        <v>10</v>
      </c>
      <c r="X29" s="33" t="s">
        <v>49</v>
      </c>
      <c r="Y29" s="33" t="s">
        <v>49</v>
      </c>
      <c r="Z29" s="33" t="s">
        <v>49</v>
      </c>
      <c r="AA29" s="33" t="s">
        <v>49</v>
      </c>
      <c r="AB29" s="33" t="s">
        <v>49</v>
      </c>
      <c r="AC29" s="33" t="s">
        <v>49</v>
      </c>
      <c r="AD29" s="33" t="s">
        <v>49</v>
      </c>
      <c r="AE29" s="33" t="s">
        <v>49</v>
      </c>
      <c r="AF29" s="33" t="s">
        <v>49</v>
      </c>
      <c r="AG29" s="33" t="s">
        <v>49</v>
      </c>
      <c r="AH29" s="33" t="s">
        <v>49</v>
      </c>
      <c r="AI29" s="33" t="s">
        <v>49</v>
      </c>
      <c r="AJ29" s="33" t="s">
        <v>49</v>
      </c>
      <c r="AK29" s="33" t="s">
        <v>49</v>
      </c>
      <c r="AL29" s="33">
        <v>10</v>
      </c>
      <c r="AM29" s="34">
        <v>8</v>
      </c>
      <c r="AN29" s="34">
        <v>7.75</v>
      </c>
      <c r="AO29" s="34" t="s">
        <v>49</v>
      </c>
      <c r="AP29" s="34" t="s">
        <v>49</v>
      </c>
      <c r="AQ29" s="34" t="s">
        <v>49</v>
      </c>
      <c r="AR29" s="34" t="s">
        <v>49</v>
      </c>
      <c r="AS29" s="33">
        <f>AVERAGE(AL29:AN29,AQ29:AR29)</f>
        <v>8.5833333333333339</v>
      </c>
      <c r="AT29" s="33" t="s">
        <v>49</v>
      </c>
      <c r="AU29" s="33" t="s">
        <v>49</v>
      </c>
      <c r="AV29" s="33" t="s">
        <v>49</v>
      </c>
      <c r="AW29" s="33">
        <v>10</v>
      </c>
      <c r="AX29" s="33">
        <v>10</v>
      </c>
      <c r="AY29" s="33">
        <f>IFERROR(AVERAGE(AW29:AX29),"-")</f>
        <v>10</v>
      </c>
      <c r="AZ29" s="33" t="s">
        <v>49</v>
      </c>
      <c r="BA29" s="33">
        <f>AVERAGE(AV29,AZ29,AY29)</f>
        <v>10</v>
      </c>
      <c r="BB29" s="35">
        <f>AVERAGE(Table27857[[#This Row],[RULE OF LAW]],Table27857[[#This Row],[SECURITY &amp; SAFETY]],Table27857[[#This Row],[PERSONAL FREEDOM (minus S&amp;S and RoL)]],Table27857[[#This Row],[PERSONAL FREEDOM (minus S&amp;S and RoL)]])</f>
        <v>8.232762138888889</v>
      </c>
      <c r="BC29" s="36">
        <v>6.97</v>
      </c>
      <c r="BD29" s="37">
        <f>AVERAGE(Table27857[[#This Row],[PERSONAL FREEDOM]:[ECONOMIC FREEDOM]])</f>
        <v>7.6013810694444448</v>
      </c>
      <c r="BE29" s="49">
        <f>RANK(BF29,$BF$2:$BF$158)</f>
        <v>47</v>
      </c>
      <c r="BF29" s="20">
        <f>ROUND(BD29, 2)</f>
        <v>7.6</v>
      </c>
      <c r="BG29" s="35">
        <f>Table27857[[#This Row],[1 Rule of Law]]</f>
        <v>5.9354929999999992</v>
      </c>
      <c r="BH29" s="35">
        <f>Table27857[[#This Row],[2 Security &amp; Safety]]</f>
        <v>7.9399999999999995</v>
      </c>
      <c r="BI29" s="35">
        <f>AVERAGE(AS29,W29,AK29,BA29,Z29)</f>
        <v>9.5277777777777786</v>
      </c>
    </row>
    <row r="30" spans="1:61" ht="15" customHeight="1" x14ac:dyDescent="0.2">
      <c r="A30" s="32" t="s">
        <v>196</v>
      </c>
      <c r="B30" s="33" t="s">
        <v>49</v>
      </c>
      <c r="C30" s="33" t="s">
        <v>49</v>
      </c>
      <c r="D30" s="33" t="s">
        <v>49</v>
      </c>
      <c r="E30" s="33">
        <v>3.0637819999999998</v>
      </c>
      <c r="F30" s="33">
        <v>5.28</v>
      </c>
      <c r="G30" s="33">
        <v>10</v>
      </c>
      <c r="H30" s="33">
        <v>0</v>
      </c>
      <c r="I30" s="33">
        <v>0</v>
      </c>
      <c r="J30" s="33">
        <v>1.5086533191188198</v>
      </c>
      <c r="K30" s="33">
        <v>6.9855719282871798</v>
      </c>
      <c r="L30" s="33">
        <f>AVERAGE(Table27857[[#This Row],[2Bi Disappearance]:[2Bv Terrorism Injured ]])</f>
        <v>3.6988450494812</v>
      </c>
      <c r="M30" s="33">
        <v>7.6</v>
      </c>
      <c r="N30" s="33">
        <v>10</v>
      </c>
      <c r="O30" s="51">
        <v>5</v>
      </c>
      <c r="P30" s="51">
        <v>5</v>
      </c>
      <c r="Q30" s="34">
        <f>AVERAGE(Table27857[[#This Row],[2Ciii(a) Equal Inheritance Rights: Widows]:[2Ciii(b) Equal Inheritance Rights: Daughters]])</f>
        <v>5</v>
      </c>
      <c r="R30" s="34">
        <f>AVERAGE(M30:N30,Q30)</f>
        <v>7.5333333333333341</v>
      </c>
      <c r="S30" s="33">
        <f>AVERAGE(F30,L30,R30)</f>
        <v>5.504059460938179</v>
      </c>
      <c r="T30" s="33">
        <v>5</v>
      </c>
      <c r="U30" s="33">
        <v>0</v>
      </c>
      <c r="V30" s="33">
        <v>5</v>
      </c>
      <c r="W30" s="33">
        <f>AVERAGE(T30:V30)</f>
        <v>3.3333333333333335</v>
      </c>
      <c r="X30" s="33">
        <v>7.5</v>
      </c>
      <c r="Y30" s="33">
        <v>7.5</v>
      </c>
      <c r="Z30" s="33">
        <f>AVERAGE(Table27857[[#This Row],[4A Freedom to establish religious organizations]:[4B Autonomy of religious organizations]])</f>
        <v>7.5</v>
      </c>
      <c r="AA30" s="33">
        <v>7.5</v>
      </c>
      <c r="AB30" s="33">
        <v>2.5</v>
      </c>
      <c r="AC30" s="33">
        <v>7.5</v>
      </c>
      <c r="AD30" s="33">
        <v>7.5</v>
      </c>
      <c r="AE30" s="33">
        <v>5</v>
      </c>
      <c r="AF30" s="33">
        <f>AVERAGE(Table27857[[#This Row],[5Ci Political parties]:[5Ciii Educational, sporting and cultural organizations]])</f>
        <v>6.666666666666667</v>
      </c>
      <c r="AG30" s="33">
        <v>2.5</v>
      </c>
      <c r="AH30" s="33">
        <v>7.5</v>
      </c>
      <c r="AI30" s="33">
        <v>7.5</v>
      </c>
      <c r="AJ30" s="33">
        <f>AVERAGE(Table27857[[#This Row],[5Di Political parties]:[5Diii Educational, sporting and cultural organizations5]])</f>
        <v>5.833333333333333</v>
      </c>
      <c r="AK30" s="33">
        <f>AVERAGE(AA30:AB30,AF30,AJ30)</f>
        <v>5.625</v>
      </c>
      <c r="AL30" s="33">
        <v>10</v>
      </c>
      <c r="AM30" s="51">
        <v>2</v>
      </c>
      <c r="AN30" s="51">
        <v>2</v>
      </c>
      <c r="AO30" s="51">
        <v>5</v>
      </c>
      <c r="AP30" s="51">
        <v>2.5</v>
      </c>
      <c r="AQ30" s="51">
        <f>AVERAGE(Table27857[[#This Row],[6Di Access to foreign television (cable/ satellite)]:[6Dii Access to foreign newspapers]])</f>
        <v>3.75</v>
      </c>
      <c r="AR30" s="51">
        <v>5</v>
      </c>
      <c r="AS30" s="33">
        <f>AVERAGE(AL30:AN30,AQ30:AR30)</f>
        <v>4.55</v>
      </c>
      <c r="AT30" s="33">
        <v>5</v>
      </c>
      <c r="AU30" s="33">
        <v>5</v>
      </c>
      <c r="AV30" s="33">
        <f>AVERAGE(Table27857[[#This Row],[7Ai Parental Authority: In marriage]:[7Aii Parental Authority: After divorce]])</f>
        <v>5</v>
      </c>
      <c r="AW30" s="33">
        <v>10</v>
      </c>
      <c r="AX30" s="33">
        <v>10</v>
      </c>
      <c r="AY30" s="33">
        <f>IFERROR(AVERAGE(AW30:AX30),"-")</f>
        <v>10</v>
      </c>
      <c r="AZ30" s="33">
        <v>10</v>
      </c>
      <c r="BA30" s="33">
        <f>AVERAGE(AV30,AZ30,AY30)</f>
        <v>8.3333333333333339</v>
      </c>
      <c r="BB30" s="35">
        <f>AVERAGE(Table27857[[#This Row],[RULE OF LAW]],Table27857[[#This Row],[SECURITY &amp; SAFETY]],Table27857[[#This Row],[PERSONAL FREEDOM (minus S&amp;S and RoL)]],Table27857[[#This Row],[PERSONAL FREEDOM (minus S&amp;S and RoL)]])</f>
        <v>5.076127031901212</v>
      </c>
      <c r="BC30" s="52">
        <v>5.29</v>
      </c>
      <c r="BD30" s="37">
        <f>AVERAGE(Table27857[[#This Row],[PERSONAL FREEDOM]:[ECONOMIC FREEDOM]])</f>
        <v>5.1830635159506055</v>
      </c>
      <c r="BE30" s="53">
        <f>RANK(BF30,$BF$2:$BF$158)</f>
        <v>148</v>
      </c>
      <c r="BF30" s="54">
        <f>ROUND(BD30, 2)</f>
        <v>5.18</v>
      </c>
      <c r="BG30" s="35">
        <f>Table27857[[#This Row],[1 Rule of Law]]</f>
        <v>3.0637819999999998</v>
      </c>
      <c r="BH30" s="35">
        <f>Table27857[[#This Row],[2 Security &amp; Safety]]</f>
        <v>5.504059460938179</v>
      </c>
      <c r="BI30" s="35">
        <f>AVERAGE(AS30,W30,AK30,BA30,Z30)</f>
        <v>5.8683333333333341</v>
      </c>
    </row>
    <row r="31" spans="1:61" ht="15" customHeight="1" x14ac:dyDescent="0.2">
      <c r="A31" s="32" t="s">
        <v>194</v>
      </c>
      <c r="B31" s="33" t="s">
        <v>49</v>
      </c>
      <c r="C31" s="33" t="s">
        <v>49</v>
      </c>
      <c r="D31" s="33" t="s">
        <v>49</v>
      </c>
      <c r="E31" s="33">
        <v>3.0637819999999998</v>
      </c>
      <c r="F31" s="33">
        <v>7.08</v>
      </c>
      <c r="G31" s="33">
        <v>5</v>
      </c>
      <c r="H31" s="33">
        <v>10</v>
      </c>
      <c r="I31" s="33">
        <v>2.5</v>
      </c>
      <c r="J31" s="33">
        <v>10</v>
      </c>
      <c r="K31" s="33">
        <v>10</v>
      </c>
      <c r="L31" s="33">
        <f>AVERAGE(Table27857[[#This Row],[2Bi Disappearance]:[2Bv Terrorism Injured ]])</f>
        <v>7.5</v>
      </c>
      <c r="M31" s="33">
        <v>5.6000000000000005</v>
      </c>
      <c r="N31" s="33">
        <v>10</v>
      </c>
      <c r="O31" s="51">
        <v>0</v>
      </c>
      <c r="P31" s="51">
        <v>0</v>
      </c>
      <c r="Q31" s="34">
        <f>AVERAGE(Table27857[[#This Row],[2Ciii(a) Equal Inheritance Rights: Widows]:[2Ciii(b) Equal Inheritance Rights: Daughters]])</f>
        <v>0</v>
      </c>
      <c r="R31" s="34">
        <f>AVERAGE(M31:N31,Q31)</f>
        <v>5.2</v>
      </c>
      <c r="S31" s="33">
        <f>AVERAGE(F31,L31,R31)</f>
        <v>6.5933333333333337</v>
      </c>
      <c r="T31" s="33">
        <v>10</v>
      </c>
      <c r="U31" s="33">
        <v>5</v>
      </c>
      <c r="V31" s="33">
        <v>5</v>
      </c>
      <c r="W31" s="33">
        <f>AVERAGE(T31:V31)</f>
        <v>6.666666666666667</v>
      </c>
      <c r="X31" s="33">
        <v>5</v>
      </c>
      <c r="Y31" s="33">
        <v>7.5</v>
      </c>
      <c r="Z31" s="33">
        <f>AVERAGE(Table27857[[#This Row],[4A Freedom to establish religious organizations]:[4B Autonomy of religious organizations]])</f>
        <v>6.25</v>
      </c>
      <c r="AA31" s="33">
        <v>7.5</v>
      </c>
      <c r="AB31" s="33">
        <v>5</v>
      </c>
      <c r="AC31" s="33">
        <v>7.5</v>
      </c>
      <c r="AD31" s="33">
        <v>7.5</v>
      </c>
      <c r="AE31" s="33">
        <v>7.5</v>
      </c>
      <c r="AF31" s="33">
        <f>AVERAGE(Table27857[[#This Row],[5Ci Political parties]:[5Ciii Educational, sporting and cultural organizations]])</f>
        <v>7.5</v>
      </c>
      <c r="AG31" s="33">
        <v>7.5</v>
      </c>
      <c r="AH31" s="33">
        <v>5</v>
      </c>
      <c r="AI31" s="33">
        <v>5</v>
      </c>
      <c r="AJ31" s="33">
        <f>AVERAGE(Table27857[[#This Row],[5Di Political parties]:[5Diii Educational, sporting and cultural organizations5]])</f>
        <v>5.833333333333333</v>
      </c>
      <c r="AK31" s="33">
        <f>AVERAGE(AA31:AB31,AF31,AJ31)</f>
        <v>6.458333333333333</v>
      </c>
      <c r="AL31" s="33">
        <v>10</v>
      </c>
      <c r="AM31" s="51">
        <v>2.6666666666666665</v>
      </c>
      <c r="AN31" s="51">
        <v>2.25</v>
      </c>
      <c r="AO31" s="51">
        <v>5</v>
      </c>
      <c r="AP31" s="51">
        <v>7.5</v>
      </c>
      <c r="AQ31" s="51">
        <f>AVERAGE(Table27857[[#This Row],[6Di Access to foreign television (cable/ satellite)]:[6Dii Access to foreign newspapers]])</f>
        <v>6.25</v>
      </c>
      <c r="AR31" s="51">
        <v>7.5</v>
      </c>
      <c r="AS31" s="33">
        <f>AVERAGE(AL31:AN31,AQ31:AR31)</f>
        <v>5.7333333333333325</v>
      </c>
      <c r="AT31" s="33">
        <v>0</v>
      </c>
      <c r="AU31" s="33">
        <v>0</v>
      </c>
      <c r="AV31" s="33">
        <f>AVERAGE(Table27857[[#This Row],[7Ai Parental Authority: In marriage]:[7Aii Parental Authority: After divorce]])</f>
        <v>0</v>
      </c>
      <c r="AW31" s="33">
        <v>10</v>
      </c>
      <c r="AX31" s="33">
        <v>10</v>
      </c>
      <c r="AY31" s="33">
        <f>IFERROR(AVERAGE(AW31:AX31),"-")</f>
        <v>10</v>
      </c>
      <c r="AZ31" s="33">
        <v>5</v>
      </c>
      <c r="BA31" s="33">
        <f>AVERAGE(AV31,AZ31,AY31)</f>
        <v>5</v>
      </c>
      <c r="BB31" s="35">
        <f>AVERAGE(Table27857[[#This Row],[RULE OF LAW]],Table27857[[#This Row],[SECURITY &amp; SAFETY]],Table27857[[#This Row],[PERSONAL FREEDOM (minus S&amp;S and RoL)]],Table27857[[#This Row],[PERSONAL FREEDOM (minus S&amp;S and RoL)]])</f>
        <v>5.4251121666666666</v>
      </c>
      <c r="BC31" s="52">
        <v>5.13</v>
      </c>
      <c r="BD31" s="37">
        <f>AVERAGE(Table27857[[#This Row],[PERSONAL FREEDOM]:[ECONOMIC FREEDOM]])</f>
        <v>5.2775560833333337</v>
      </c>
      <c r="BE31" s="53">
        <f>RANK(BF31,$BF$2:$BF$158)</f>
        <v>146</v>
      </c>
      <c r="BF31" s="54">
        <f>ROUND(BD31, 2)</f>
        <v>5.28</v>
      </c>
      <c r="BG31" s="35">
        <f>Table27857[[#This Row],[1 Rule of Law]]</f>
        <v>3.0637819999999998</v>
      </c>
      <c r="BH31" s="35">
        <f>Table27857[[#This Row],[2 Security &amp; Safety]]</f>
        <v>6.5933333333333337</v>
      </c>
      <c r="BI31" s="35">
        <f>AVERAGE(AS31,W31,AK31,BA31,Z31)</f>
        <v>6.0216666666666665</v>
      </c>
    </row>
    <row r="32" spans="1:61" ht="15" customHeight="1" x14ac:dyDescent="0.2">
      <c r="A32" s="32" t="s">
        <v>75</v>
      </c>
      <c r="B32" s="33">
        <v>7.6</v>
      </c>
      <c r="C32" s="33">
        <v>6.1</v>
      </c>
      <c r="D32" s="33">
        <v>5.6999999999999993</v>
      </c>
      <c r="E32" s="33">
        <v>6.4761904761904763</v>
      </c>
      <c r="F32" s="33">
        <v>8.759999999999998</v>
      </c>
      <c r="G32" s="33">
        <v>10</v>
      </c>
      <c r="H32" s="33">
        <v>10</v>
      </c>
      <c r="I32" s="33">
        <v>10</v>
      </c>
      <c r="J32" s="33">
        <v>9.962069128292999</v>
      </c>
      <c r="K32" s="33">
        <v>10</v>
      </c>
      <c r="L32" s="33">
        <f>AVERAGE(Table27857[[#This Row],[2Bi Disappearance]:[2Bv Terrorism Injured ]])</f>
        <v>9.9924138256585984</v>
      </c>
      <c r="M32" s="33">
        <v>10</v>
      </c>
      <c r="N32" s="33">
        <v>10</v>
      </c>
      <c r="O32" s="34">
        <v>5</v>
      </c>
      <c r="P32" s="34">
        <v>5</v>
      </c>
      <c r="Q32" s="34">
        <f>AVERAGE(Table27857[[#This Row],[2Ciii(a) Equal Inheritance Rights: Widows]:[2Ciii(b) Equal Inheritance Rights: Daughters]])</f>
        <v>5</v>
      </c>
      <c r="R32" s="34">
        <f>AVERAGE(M32:N32,Q32)</f>
        <v>8.3333333333333339</v>
      </c>
      <c r="S32" s="33">
        <f>AVERAGE(F32,L32,R32)</f>
        <v>9.0285823863306423</v>
      </c>
      <c r="T32" s="33">
        <v>10</v>
      </c>
      <c r="U32" s="33">
        <v>10</v>
      </c>
      <c r="V32" s="33">
        <v>10</v>
      </c>
      <c r="W32" s="33">
        <f>AVERAGE(T32:V32)</f>
        <v>10</v>
      </c>
      <c r="X32" s="33">
        <v>10</v>
      </c>
      <c r="Y32" s="33">
        <v>10</v>
      </c>
      <c r="Z32" s="33">
        <f>AVERAGE(Table27857[[#This Row],[4A Freedom to establish religious organizations]:[4B Autonomy of religious organizations]])</f>
        <v>10</v>
      </c>
      <c r="AA32" s="33">
        <v>10</v>
      </c>
      <c r="AB32" s="33">
        <v>7.5</v>
      </c>
      <c r="AC32" s="33">
        <v>7.5</v>
      </c>
      <c r="AD32" s="33">
        <v>10</v>
      </c>
      <c r="AE32" s="33">
        <v>10</v>
      </c>
      <c r="AF32" s="33">
        <f>AVERAGE(Table27857[[#This Row],[5Ci Political parties]:[5Ciii Educational, sporting and cultural organizations]])</f>
        <v>9.1666666666666661</v>
      </c>
      <c r="AG32" s="33">
        <v>10</v>
      </c>
      <c r="AH32" s="33">
        <v>10</v>
      </c>
      <c r="AI32" s="33">
        <v>10</v>
      </c>
      <c r="AJ32" s="33">
        <f>AVERAGE(Table27857[[#This Row],[5Di Political parties]:[5Diii Educational, sporting and cultural organizations5]])</f>
        <v>10</v>
      </c>
      <c r="AK32" s="33">
        <f>AVERAGE(AA32,AB32,AF32,AJ32)</f>
        <v>9.1666666666666661</v>
      </c>
      <c r="AL32" s="33">
        <v>10</v>
      </c>
      <c r="AM32" s="34">
        <v>7.333333333333333</v>
      </c>
      <c r="AN32" s="34">
        <v>6.5</v>
      </c>
      <c r="AO32" s="34">
        <v>10</v>
      </c>
      <c r="AP32" s="34">
        <v>10</v>
      </c>
      <c r="AQ32" s="34">
        <f>AVERAGE(Table27857[[#This Row],[6Di Access to foreign television (cable/ satellite)]:[6Dii Access to foreign newspapers]])</f>
        <v>10</v>
      </c>
      <c r="AR32" s="34">
        <v>10</v>
      </c>
      <c r="AS32" s="33">
        <f>AVERAGE(AL32:AN32,AQ32:AR32)</f>
        <v>8.7666666666666657</v>
      </c>
      <c r="AT32" s="33">
        <v>0</v>
      </c>
      <c r="AU32" s="33">
        <v>0</v>
      </c>
      <c r="AV32" s="33">
        <f>AVERAGE(Table27857[[#This Row],[7Ai Parental Authority: In marriage]:[7Aii Parental Authority: After divorce]])</f>
        <v>0</v>
      </c>
      <c r="AW32" s="33">
        <v>10</v>
      </c>
      <c r="AX32" s="33">
        <v>10</v>
      </c>
      <c r="AY32" s="33">
        <f>IFERROR(AVERAGE(AW32:AX32),"-")</f>
        <v>10</v>
      </c>
      <c r="AZ32" s="33">
        <v>10</v>
      </c>
      <c r="BA32" s="33">
        <f>AVERAGE(AV32,AZ32,AY32)</f>
        <v>6.666666666666667</v>
      </c>
      <c r="BB32" s="35">
        <f>AVERAGE(Table27857[[#This Row],[RULE OF LAW]],Table27857[[#This Row],[SECURITY &amp; SAFETY]],Table27857[[#This Row],[PERSONAL FREEDOM (minus S&amp;S and RoL)]],Table27857[[#This Row],[PERSONAL FREEDOM (minus S&amp;S and RoL)]])</f>
        <v>8.3361932156302778</v>
      </c>
      <c r="BC32" s="36">
        <v>7.87</v>
      </c>
      <c r="BD32" s="37">
        <f>AVERAGE(Table27857[[#This Row],[PERSONAL FREEDOM]:[ECONOMIC FREEDOM]])</f>
        <v>8.1030966078151394</v>
      </c>
      <c r="BE32" s="49">
        <f>RANK(BF32,$BF$2:$BF$158)</f>
        <v>28</v>
      </c>
      <c r="BF32" s="20">
        <f>ROUND(BD32, 2)</f>
        <v>8.1</v>
      </c>
      <c r="BG32" s="35">
        <f>Table27857[[#This Row],[1 Rule of Law]]</f>
        <v>6.4761904761904763</v>
      </c>
      <c r="BH32" s="35">
        <f>Table27857[[#This Row],[2 Security &amp; Safety]]</f>
        <v>9.0285823863306423</v>
      </c>
      <c r="BI32" s="35">
        <f>AVERAGE(AS32,W32,AK32,BA32,Z32)</f>
        <v>8.9199999999999982</v>
      </c>
    </row>
    <row r="33" spans="1:61" ht="15" customHeight="1" x14ac:dyDescent="0.2">
      <c r="A33" s="32" t="s">
        <v>190</v>
      </c>
      <c r="B33" s="33">
        <v>4</v>
      </c>
      <c r="C33" s="33">
        <v>4.0999999999999996</v>
      </c>
      <c r="D33" s="33">
        <v>4.3</v>
      </c>
      <c r="E33" s="33">
        <v>4.1539682539682543</v>
      </c>
      <c r="F33" s="33">
        <v>9.6</v>
      </c>
      <c r="G33" s="33">
        <v>0</v>
      </c>
      <c r="H33" s="33">
        <v>10</v>
      </c>
      <c r="I33" s="33">
        <v>5</v>
      </c>
      <c r="J33" s="33">
        <v>9.987230301512227</v>
      </c>
      <c r="K33" s="33">
        <v>9.9893913274101571</v>
      </c>
      <c r="L33" s="33">
        <f>AVERAGE(Table27857[[#This Row],[2Bi Disappearance]:[2Bv Terrorism Injured ]])</f>
        <v>6.9953243257844777</v>
      </c>
      <c r="M33" s="33">
        <v>10</v>
      </c>
      <c r="N33" s="33">
        <v>2.5</v>
      </c>
      <c r="O33" s="34">
        <v>5</v>
      </c>
      <c r="P33" s="34">
        <v>5</v>
      </c>
      <c r="Q33" s="34">
        <f>AVERAGE(Table27857[[#This Row],[2Ciii(a) Equal Inheritance Rights: Widows]:[2Ciii(b) Equal Inheritance Rights: Daughters]])</f>
        <v>5</v>
      </c>
      <c r="R33" s="34">
        <f>AVERAGE(M33:N33,Q33)</f>
        <v>5.833333333333333</v>
      </c>
      <c r="S33" s="33">
        <f>AVERAGE(F33,L33,R33)</f>
        <v>7.4762192197059365</v>
      </c>
      <c r="T33" s="33">
        <v>0</v>
      </c>
      <c r="U33" s="33">
        <v>0</v>
      </c>
      <c r="V33" s="33">
        <v>10</v>
      </c>
      <c r="W33" s="33">
        <f>AVERAGE(T33:V33)</f>
        <v>3.3333333333333335</v>
      </c>
      <c r="X33" s="33">
        <v>2.5</v>
      </c>
      <c r="Y33" s="33">
        <v>2.5</v>
      </c>
      <c r="Z33" s="33">
        <f>AVERAGE(Table27857[[#This Row],[4A Freedom to establish religious organizations]:[4B Autonomy of religious organizations]])</f>
        <v>2.5</v>
      </c>
      <c r="AA33" s="33">
        <v>0</v>
      </c>
      <c r="AB33" s="33">
        <v>2.5</v>
      </c>
      <c r="AC33" s="33">
        <v>0</v>
      </c>
      <c r="AD33" s="33">
        <v>2.5</v>
      </c>
      <c r="AE33" s="33">
        <v>5</v>
      </c>
      <c r="AF33" s="33">
        <f>AVERAGE(Table27857[[#This Row],[5Ci Political parties]:[5Ciii Educational, sporting and cultural organizations]])</f>
        <v>2.5</v>
      </c>
      <c r="AG33" s="33">
        <v>0</v>
      </c>
      <c r="AH33" s="33">
        <v>0</v>
      </c>
      <c r="AI33" s="33">
        <v>5</v>
      </c>
      <c r="AJ33" s="33">
        <f>AVERAGE(Table27857[[#This Row],[5Di Political parties]:[5Diii Educational, sporting and cultural organizations5]])</f>
        <v>1.6666666666666667</v>
      </c>
      <c r="AK33" s="33">
        <f>AVERAGE(AA33,AB33,AF33,AJ33)</f>
        <v>1.6666666666666667</v>
      </c>
      <c r="AL33" s="33">
        <v>10</v>
      </c>
      <c r="AM33" s="34">
        <v>0.33333333333333331</v>
      </c>
      <c r="AN33" s="34">
        <v>1.75</v>
      </c>
      <c r="AO33" s="34">
        <v>5</v>
      </c>
      <c r="AP33" s="34">
        <v>7.5</v>
      </c>
      <c r="AQ33" s="34">
        <f>AVERAGE(Table27857[[#This Row],[6Di Access to foreign television (cable/ satellite)]:[6Dii Access to foreign newspapers]])</f>
        <v>6.25</v>
      </c>
      <c r="AR33" s="34">
        <v>5</v>
      </c>
      <c r="AS33" s="33">
        <f>AVERAGE(AL33:AN33,AQ33:AR33)</f>
        <v>4.666666666666667</v>
      </c>
      <c r="AT33" s="33">
        <v>10</v>
      </c>
      <c r="AU33" s="33">
        <v>10</v>
      </c>
      <c r="AV33" s="33">
        <f>AVERAGE(Table27857[[#This Row],[7Ai Parental Authority: In marriage]:[7Aii Parental Authority: After divorce]])</f>
        <v>10</v>
      </c>
      <c r="AW33" s="33">
        <v>10</v>
      </c>
      <c r="AX33" s="33">
        <v>10</v>
      </c>
      <c r="AY33" s="33">
        <f>IFERROR(AVERAGE(AW33:AX33),"-")</f>
        <v>10</v>
      </c>
      <c r="AZ33" s="33">
        <v>10</v>
      </c>
      <c r="BA33" s="33">
        <f>AVERAGE(AV33,AZ33,AY33)</f>
        <v>10</v>
      </c>
      <c r="BB33" s="35">
        <f>AVERAGE(Table27857[[#This Row],[RULE OF LAW]],Table27857[[#This Row],[SECURITY &amp; SAFETY]],Table27857[[#This Row],[PERSONAL FREEDOM (minus S&amp;S and RoL)]],Table27857[[#This Row],[PERSONAL FREEDOM (minus S&amp;S and RoL)]])</f>
        <v>5.1242135350852145</v>
      </c>
      <c r="BC33" s="36">
        <v>6.44</v>
      </c>
      <c r="BD33" s="37">
        <f>AVERAGE(Table27857[[#This Row],[PERSONAL FREEDOM]:[ECONOMIC FREEDOM]])</f>
        <v>5.7821067675426079</v>
      </c>
      <c r="BE33" s="49">
        <f>RANK(BF33,$BF$2:$BF$158)</f>
        <v>136</v>
      </c>
      <c r="BF33" s="20">
        <f>ROUND(BD33, 2)</f>
        <v>5.78</v>
      </c>
      <c r="BG33" s="35">
        <f>Table27857[[#This Row],[1 Rule of Law]]</f>
        <v>4.1539682539682543</v>
      </c>
      <c r="BH33" s="35">
        <f>Table27857[[#This Row],[2 Security &amp; Safety]]</f>
        <v>7.4762192197059365</v>
      </c>
      <c r="BI33" s="35">
        <f>AVERAGE(AS33,W33,AK33,BA33,Z33)</f>
        <v>4.4333333333333327</v>
      </c>
    </row>
    <row r="34" spans="1:61" ht="15" customHeight="1" x14ac:dyDescent="0.2">
      <c r="A34" s="32" t="s">
        <v>143</v>
      </c>
      <c r="B34" s="33">
        <v>5.0999999999999996</v>
      </c>
      <c r="C34" s="33">
        <v>4.9000000000000004</v>
      </c>
      <c r="D34" s="33">
        <v>3.5</v>
      </c>
      <c r="E34" s="33">
        <v>4.5079365079365079</v>
      </c>
      <c r="F34" s="33">
        <v>0</v>
      </c>
      <c r="G34" s="33">
        <v>0</v>
      </c>
      <c r="H34" s="33">
        <v>9.0142725519073323</v>
      </c>
      <c r="I34" s="33">
        <v>2.5</v>
      </c>
      <c r="J34" s="33">
        <v>8.9931498208767753</v>
      </c>
      <c r="K34" s="33">
        <v>8.8973934402049188</v>
      </c>
      <c r="L34" s="33">
        <f>AVERAGE(Table27857[[#This Row],[2Bi Disappearance]:[2Bv Terrorism Injured ]])</f>
        <v>5.8809631625978049</v>
      </c>
      <c r="M34" s="33">
        <v>10</v>
      </c>
      <c r="N34" s="33">
        <v>10</v>
      </c>
      <c r="O34" s="34">
        <v>10</v>
      </c>
      <c r="P34" s="34">
        <v>10</v>
      </c>
      <c r="Q34" s="34">
        <f>AVERAGE(Table27857[[#This Row],[2Ciii(a) Equal Inheritance Rights: Widows]:[2Ciii(b) Equal Inheritance Rights: Daughters]])</f>
        <v>10</v>
      </c>
      <c r="R34" s="34">
        <f>AVERAGE(M34:N34,Q34)</f>
        <v>10</v>
      </c>
      <c r="S34" s="33">
        <f>AVERAGE(F34,L34,R34)</f>
        <v>5.2936543875326016</v>
      </c>
      <c r="T34" s="33">
        <v>10</v>
      </c>
      <c r="U34" s="33">
        <v>5</v>
      </c>
      <c r="V34" s="33">
        <v>5</v>
      </c>
      <c r="W34" s="33">
        <f>AVERAGE(T34:V34)</f>
        <v>6.666666666666667</v>
      </c>
      <c r="X34" s="33">
        <v>7.5</v>
      </c>
      <c r="Y34" s="33">
        <v>7.5</v>
      </c>
      <c r="Z34" s="33">
        <f>AVERAGE(Table27857[[#This Row],[4A Freedom to establish religious organizations]:[4B Autonomy of religious organizations]])</f>
        <v>7.5</v>
      </c>
      <c r="AA34" s="33">
        <v>10</v>
      </c>
      <c r="AB34" s="33">
        <v>7.5</v>
      </c>
      <c r="AC34" s="33">
        <v>7.5</v>
      </c>
      <c r="AD34" s="33">
        <v>7.5</v>
      </c>
      <c r="AE34" s="33">
        <v>7.5</v>
      </c>
      <c r="AF34" s="33">
        <f>AVERAGE(Table27857[[#This Row],[5Ci Political parties]:[5Ciii Educational, sporting and cultural organizations]])</f>
        <v>7.5</v>
      </c>
      <c r="AG34" s="33">
        <v>7.5</v>
      </c>
      <c r="AH34" s="33">
        <v>5</v>
      </c>
      <c r="AI34" s="33">
        <v>7.5</v>
      </c>
      <c r="AJ34" s="33">
        <f>AVERAGE(Table27857[[#This Row],[5Di Political parties]:[5Diii Educational, sporting and cultural organizations5]])</f>
        <v>6.666666666666667</v>
      </c>
      <c r="AK34" s="33">
        <f>AVERAGE(AA34,AB34,AF34,AJ34)</f>
        <v>7.916666666666667</v>
      </c>
      <c r="AL34" s="33">
        <v>7.8877268969442866</v>
      </c>
      <c r="AM34" s="34">
        <v>6.333333333333333</v>
      </c>
      <c r="AN34" s="34">
        <v>3.25</v>
      </c>
      <c r="AO34" s="34">
        <v>10</v>
      </c>
      <c r="AP34" s="34">
        <v>10</v>
      </c>
      <c r="AQ34" s="34">
        <f>AVERAGE(Table27857[[#This Row],[6Di Access to foreign television (cable/ satellite)]:[6Dii Access to foreign newspapers]])</f>
        <v>10</v>
      </c>
      <c r="AR34" s="34">
        <v>7.5</v>
      </c>
      <c r="AS34" s="33">
        <f>AVERAGE(AL34:AN34,AQ34:AR34)</f>
        <v>6.994212046055523</v>
      </c>
      <c r="AT34" s="33">
        <v>10</v>
      </c>
      <c r="AU34" s="33">
        <v>10</v>
      </c>
      <c r="AV34" s="33">
        <f>AVERAGE(Table27857[[#This Row],[7Ai Parental Authority: In marriage]:[7Aii Parental Authority: After divorce]])</f>
        <v>10</v>
      </c>
      <c r="AW34" s="33">
        <v>10</v>
      </c>
      <c r="AX34" s="33">
        <v>10</v>
      </c>
      <c r="AY34" s="33">
        <f>IFERROR(AVERAGE(AW34:AX34),"-")</f>
        <v>10</v>
      </c>
      <c r="AZ34" s="33">
        <v>10</v>
      </c>
      <c r="BA34" s="33">
        <f>AVERAGE(AV34,AZ34,AY34)</f>
        <v>10</v>
      </c>
      <c r="BB34" s="35">
        <f>AVERAGE(Table27857[[#This Row],[RULE OF LAW]],Table27857[[#This Row],[SECURITY &amp; SAFETY]],Table27857[[#This Row],[PERSONAL FREEDOM (minus S&amp;S and RoL)]],Table27857[[#This Row],[PERSONAL FREEDOM (minus S&amp;S and RoL)]])</f>
        <v>6.358152261806163</v>
      </c>
      <c r="BC34" s="36">
        <v>6.56</v>
      </c>
      <c r="BD34" s="37">
        <f>AVERAGE(Table27857[[#This Row],[PERSONAL FREEDOM]:[ECONOMIC FREEDOM]])</f>
        <v>6.4590761309030817</v>
      </c>
      <c r="BE34" s="49">
        <f>RANK(BF34,$BF$2:$BF$158)</f>
        <v>106</v>
      </c>
      <c r="BF34" s="20">
        <f>ROUND(BD34, 2)</f>
        <v>6.46</v>
      </c>
      <c r="BG34" s="35">
        <f>Table27857[[#This Row],[1 Rule of Law]]</f>
        <v>4.5079365079365079</v>
      </c>
      <c r="BH34" s="35">
        <f>Table27857[[#This Row],[2 Security &amp; Safety]]</f>
        <v>5.2936543875326016</v>
      </c>
      <c r="BI34" s="35">
        <f>AVERAGE(AS34,W34,AK34,BA34,Z34)</f>
        <v>7.8155090758777721</v>
      </c>
    </row>
    <row r="35" spans="1:61" ht="15" customHeight="1" x14ac:dyDescent="0.2">
      <c r="A35" s="32" t="s">
        <v>199</v>
      </c>
      <c r="B35" s="33" t="s">
        <v>49</v>
      </c>
      <c r="C35" s="33" t="s">
        <v>49</v>
      </c>
      <c r="D35" s="33" t="s">
        <v>49</v>
      </c>
      <c r="E35" s="33">
        <v>2.7661950000000002</v>
      </c>
      <c r="F35" s="33">
        <v>0</v>
      </c>
      <c r="G35" s="33">
        <v>0</v>
      </c>
      <c r="H35" s="33">
        <v>3.3473792761023353</v>
      </c>
      <c r="I35" s="33">
        <v>0</v>
      </c>
      <c r="J35" s="33">
        <v>9.3843569219597462</v>
      </c>
      <c r="K35" s="33">
        <v>9.8015240226019493</v>
      </c>
      <c r="L35" s="33">
        <f>AVERAGE(Table27857[[#This Row],[2Bi Disappearance]:[2Bv Terrorism Injured ]])</f>
        <v>4.5066520441328066</v>
      </c>
      <c r="M35" s="33">
        <v>10</v>
      </c>
      <c r="N35" s="33">
        <v>10</v>
      </c>
      <c r="O35" s="51">
        <v>5</v>
      </c>
      <c r="P35" s="51">
        <v>5</v>
      </c>
      <c r="Q35" s="34">
        <f>AVERAGE(Table27857[[#This Row],[2Ciii(a) Equal Inheritance Rights: Widows]:[2Ciii(b) Equal Inheritance Rights: Daughters]])</f>
        <v>5</v>
      </c>
      <c r="R35" s="34">
        <f>AVERAGE(M35:N35,Q35)</f>
        <v>8.3333333333333339</v>
      </c>
      <c r="S35" s="33">
        <f>AVERAGE(F35,L35,R35)</f>
        <v>4.2799951258220466</v>
      </c>
      <c r="T35" s="33">
        <v>0</v>
      </c>
      <c r="U35" s="33">
        <v>0</v>
      </c>
      <c r="V35" s="33">
        <v>0</v>
      </c>
      <c r="W35" s="33">
        <f>AVERAGE(T35:V35)</f>
        <v>0</v>
      </c>
      <c r="X35" s="33">
        <v>5</v>
      </c>
      <c r="Y35" s="33">
        <v>7.5</v>
      </c>
      <c r="Z35" s="33">
        <f>AVERAGE(Table27857[[#This Row],[4A Freedom to establish religious organizations]:[4B Autonomy of religious organizations]])</f>
        <v>6.25</v>
      </c>
      <c r="AA35" s="33">
        <v>7.5</v>
      </c>
      <c r="AB35" s="33">
        <v>7.5</v>
      </c>
      <c r="AC35" s="33">
        <v>2.5</v>
      </c>
      <c r="AD35" s="33">
        <v>5</v>
      </c>
      <c r="AE35" s="33">
        <v>5</v>
      </c>
      <c r="AF35" s="33">
        <f>AVERAGE(Table27857[[#This Row],[5Ci Political parties]:[5Ciii Educational, sporting and cultural organizations]])</f>
        <v>4.166666666666667</v>
      </c>
      <c r="AG35" s="33">
        <v>5</v>
      </c>
      <c r="AH35" s="33">
        <v>2.5</v>
      </c>
      <c r="AI35" s="33">
        <v>2.5</v>
      </c>
      <c r="AJ35" s="33">
        <f>AVERAGE(Table27857[[#This Row],[5Di Political parties]:[5Diii Educational, sporting and cultural organizations5]])</f>
        <v>3.3333333333333335</v>
      </c>
      <c r="AK35" s="33">
        <f>AVERAGE(AA35:AB35,AF35,AJ35)</f>
        <v>5.625</v>
      </c>
      <c r="AL35" s="33">
        <v>10</v>
      </c>
      <c r="AM35" s="51">
        <v>2</v>
      </c>
      <c r="AN35" s="51">
        <v>2.25</v>
      </c>
      <c r="AO35" s="51">
        <v>7.5</v>
      </c>
      <c r="AP35" s="51">
        <v>7.5</v>
      </c>
      <c r="AQ35" s="51">
        <f>AVERAGE(Table27857[[#This Row],[6Di Access to foreign television (cable/ satellite)]:[6Dii Access to foreign newspapers]])</f>
        <v>7.5</v>
      </c>
      <c r="AR35" s="51">
        <v>10</v>
      </c>
      <c r="AS35" s="33">
        <f>AVERAGE(AL35:AN35,AQ35:AR35)</f>
        <v>6.35</v>
      </c>
      <c r="AT35" s="33">
        <v>0</v>
      </c>
      <c r="AU35" s="33">
        <v>0</v>
      </c>
      <c r="AV35" s="33">
        <f>AVERAGE(Table27857[[#This Row],[7Ai Parental Authority: In marriage]:[7Aii Parental Authority: After divorce]])</f>
        <v>0</v>
      </c>
      <c r="AW35" s="33">
        <v>10</v>
      </c>
      <c r="AX35" s="33">
        <v>10</v>
      </c>
      <c r="AY35" s="33">
        <f>IFERROR(AVERAGE(AW35:AX35),"-")</f>
        <v>10</v>
      </c>
      <c r="AZ35" s="33">
        <v>5</v>
      </c>
      <c r="BA35" s="33">
        <f>AVERAGE(AV35,AZ35,AY35)</f>
        <v>5</v>
      </c>
      <c r="BB35" s="35">
        <f>AVERAGE(Table27857[[#This Row],[RULE OF LAW]],Table27857[[#This Row],[SECURITY &amp; SAFETY]],Table27857[[#This Row],[PERSONAL FREEDOM (minus S&amp;S and RoL)]],Table27857[[#This Row],[PERSONAL FREEDOM (minus S&amp;S and RoL)]])</f>
        <v>4.0840475314555116</v>
      </c>
      <c r="BC35" s="52">
        <v>5.65</v>
      </c>
      <c r="BD35" s="37">
        <f>AVERAGE(Table27857[[#This Row],[PERSONAL FREEDOM]:[ECONOMIC FREEDOM]])</f>
        <v>4.8670237657277564</v>
      </c>
      <c r="BE35" s="53">
        <f>RANK(BF35,$BF$2:$BF$158)</f>
        <v>154</v>
      </c>
      <c r="BF35" s="54">
        <f>ROUND(BD35, 2)</f>
        <v>4.87</v>
      </c>
      <c r="BG35" s="35">
        <f>Table27857[[#This Row],[1 Rule of Law]]</f>
        <v>2.7661950000000002</v>
      </c>
      <c r="BH35" s="35">
        <f>Table27857[[#This Row],[2 Security &amp; Safety]]</f>
        <v>4.2799951258220466</v>
      </c>
      <c r="BI35" s="35">
        <f>AVERAGE(AS35,W35,AK35,BA35,Z35)</f>
        <v>4.6450000000000005</v>
      </c>
    </row>
    <row r="36" spans="1:61" ht="15" customHeight="1" x14ac:dyDescent="0.2">
      <c r="A36" s="32" t="s">
        <v>178</v>
      </c>
      <c r="B36" s="33" t="s">
        <v>49</v>
      </c>
      <c r="C36" s="33" t="s">
        <v>49</v>
      </c>
      <c r="D36" s="33" t="s">
        <v>49</v>
      </c>
      <c r="E36" s="33">
        <v>3.5548000000000002</v>
      </c>
      <c r="F36" s="33">
        <v>5</v>
      </c>
      <c r="G36" s="33">
        <v>10</v>
      </c>
      <c r="H36" s="33">
        <v>10</v>
      </c>
      <c r="I36" s="33">
        <v>5</v>
      </c>
      <c r="J36" s="33">
        <v>10</v>
      </c>
      <c r="K36" s="33">
        <v>9.9089736920316032</v>
      </c>
      <c r="L36" s="33">
        <f>AVERAGE(Table27857[[#This Row],[2Bi Disappearance]:[2Bv Terrorism Injured ]])</f>
        <v>8.9817947384063199</v>
      </c>
      <c r="M36" s="33">
        <v>10</v>
      </c>
      <c r="N36" s="33">
        <v>10</v>
      </c>
      <c r="O36" s="34">
        <v>10</v>
      </c>
      <c r="P36" s="34">
        <v>5</v>
      </c>
      <c r="Q36" s="34">
        <f>AVERAGE(Table27857[[#This Row],[2Ciii(a) Equal Inheritance Rights: Widows]:[2Ciii(b) Equal Inheritance Rights: Daughters]])</f>
        <v>7.5</v>
      </c>
      <c r="R36" s="34">
        <f>AVERAGE(M36:N36,Q36)</f>
        <v>9.1666666666666661</v>
      </c>
      <c r="S36" s="33">
        <f>AVERAGE(F36,L36,R36)</f>
        <v>7.7161538016909956</v>
      </c>
      <c r="T36" s="33">
        <v>10</v>
      </c>
      <c r="U36" s="33">
        <v>10</v>
      </c>
      <c r="V36" s="33">
        <v>5</v>
      </c>
      <c r="W36" s="33">
        <f>AVERAGE(T36:V36)</f>
        <v>8.3333333333333339</v>
      </c>
      <c r="X36" s="33">
        <v>10</v>
      </c>
      <c r="Y36" s="33">
        <v>7.5</v>
      </c>
      <c r="Z36" s="33">
        <f>AVERAGE(Table27857[[#This Row],[4A Freedom to establish religious organizations]:[4B Autonomy of religious organizations]])</f>
        <v>8.75</v>
      </c>
      <c r="AA36" s="33">
        <v>7.5</v>
      </c>
      <c r="AB36" s="33">
        <v>5</v>
      </c>
      <c r="AC36" s="33">
        <v>7.5</v>
      </c>
      <c r="AD36" s="33">
        <v>5</v>
      </c>
      <c r="AE36" s="33">
        <v>5</v>
      </c>
      <c r="AF36" s="33">
        <f>AVERAGE(Table27857[[#This Row],[5Ci Political parties]:[5Ciii Educational, sporting and cultural organizations]])</f>
        <v>5.833333333333333</v>
      </c>
      <c r="AG36" s="33">
        <v>10</v>
      </c>
      <c r="AH36" s="33">
        <v>10</v>
      </c>
      <c r="AI36" s="33">
        <v>7.5</v>
      </c>
      <c r="AJ36" s="33">
        <f>AVERAGE(Table27857[[#This Row],[5Di Political parties]:[5Diii Educational, sporting and cultural organizations5]])</f>
        <v>9.1666666666666661</v>
      </c>
      <c r="AK36" s="33">
        <f>AVERAGE(AA36,AB36,AF36,AJ36)</f>
        <v>6.875</v>
      </c>
      <c r="AL36" s="33">
        <v>10</v>
      </c>
      <c r="AM36" s="34">
        <v>4.666666666666667</v>
      </c>
      <c r="AN36" s="34">
        <v>4</v>
      </c>
      <c r="AO36" s="34">
        <v>7.5</v>
      </c>
      <c r="AP36" s="34">
        <v>7.5</v>
      </c>
      <c r="AQ36" s="34">
        <f>AVERAGE(Table27857[[#This Row],[6Di Access to foreign television (cable/ satellite)]:[6Dii Access to foreign newspapers]])</f>
        <v>7.5</v>
      </c>
      <c r="AR36" s="34">
        <v>5</v>
      </c>
      <c r="AS36" s="33">
        <f>AVERAGE(AL36:AN36,AQ36:AR36)</f>
        <v>6.2333333333333334</v>
      </c>
      <c r="AT36" s="33">
        <v>10</v>
      </c>
      <c r="AU36" s="33">
        <v>5</v>
      </c>
      <c r="AV36" s="33">
        <f>AVERAGE(Table27857[[#This Row],[7Ai Parental Authority: In marriage]:[7Aii Parental Authority: After divorce]])</f>
        <v>7.5</v>
      </c>
      <c r="AW36" s="33">
        <v>10</v>
      </c>
      <c r="AX36" s="33">
        <v>10</v>
      </c>
      <c r="AY36" s="33">
        <f>IFERROR(AVERAGE(AW36:AX36),"-")</f>
        <v>10</v>
      </c>
      <c r="AZ36" s="33">
        <v>10</v>
      </c>
      <c r="BA36" s="33">
        <f>AVERAGE(AV36,AZ36,AY36)</f>
        <v>9.1666666666666661</v>
      </c>
      <c r="BB36" s="35">
        <f>AVERAGE(Table27857[[#This Row],[RULE OF LAW]],Table27857[[#This Row],[SECURITY &amp; SAFETY]],Table27857[[#This Row],[PERSONAL FREEDOM (minus S&amp;S and RoL)]],Table27857[[#This Row],[PERSONAL FREEDOM (minus S&amp;S and RoL)]])</f>
        <v>6.7535717837560822</v>
      </c>
      <c r="BC36" s="36">
        <v>4.72</v>
      </c>
      <c r="BD36" s="37">
        <f>AVERAGE(Table27857[[#This Row],[PERSONAL FREEDOM]:[ECONOMIC FREEDOM]])</f>
        <v>5.736785891878041</v>
      </c>
      <c r="BE36" s="49">
        <f>RANK(BF36,$BF$2:$BF$158)</f>
        <v>137</v>
      </c>
      <c r="BF36" s="20">
        <f>ROUND(BD36, 2)</f>
        <v>5.74</v>
      </c>
      <c r="BG36" s="35">
        <f>Table27857[[#This Row],[1 Rule of Law]]</f>
        <v>3.5548000000000002</v>
      </c>
      <c r="BH36" s="35">
        <f>Table27857[[#This Row],[2 Security &amp; Safety]]</f>
        <v>7.7161538016909956</v>
      </c>
      <c r="BI36" s="35">
        <f>AVERAGE(AS36,W36,AK36,BA36,Z36)</f>
        <v>7.871666666666667</v>
      </c>
    </row>
    <row r="37" spans="1:61" ht="15" customHeight="1" x14ac:dyDescent="0.2">
      <c r="A37" s="32" t="s">
        <v>89</v>
      </c>
      <c r="B37" s="33" t="s">
        <v>49</v>
      </c>
      <c r="C37" s="33" t="s">
        <v>49</v>
      </c>
      <c r="D37" s="33" t="s">
        <v>49</v>
      </c>
      <c r="E37" s="33">
        <v>5.9206139999999996</v>
      </c>
      <c r="F37" s="33">
        <v>6.6000000000000005</v>
      </c>
      <c r="G37" s="33">
        <v>10</v>
      </c>
      <c r="H37" s="33">
        <v>10</v>
      </c>
      <c r="I37" s="33">
        <v>10</v>
      </c>
      <c r="J37" s="33">
        <v>10</v>
      </c>
      <c r="K37" s="33">
        <v>10</v>
      </c>
      <c r="L37" s="33">
        <f>AVERAGE(Table27857[[#This Row],[2Bi Disappearance]:[2Bv Terrorism Injured ]])</f>
        <v>10</v>
      </c>
      <c r="M37" s="33">
        <v>10</v>
      </c>
      <c r="N37" s="33">
        <v>10</v>
      </c>
      <c r="O37" s="34">
        <v>10</v>
      </c>
      <c r="P37" s="34">
        <v>10</v>
      </c>
      <c r="Q37" s="34">
        <f>AVERAGE(Table27857[[#This Row],[2Ciii(a) Equal Inheritance Rights: Widows]:[2Ciii(b) Equal Inheritance Rights: Daughters]])</f>
        <v>10</v>
      </c>
      <c r="R37" s="34">
        <f>AVERAGE(M37:N37,Q37)</f>
        <v>10</v>
      </c>
      <c r="S37" s="33">
        <f>AVERAGE(F37,L37,R37)</f>
        <v>8.8666666666666671</v>
      </c>
      <c r="T37" s="33">
        <v>10</v>
      </c>
      <c r="U37" s="33">
        <v>5</v>
      </c>
      <c r="V37" s="33">
        <v>10</v>
      </c>
      <c r="W37" s="33">
        <f>AVERAGE(T37:V37)</f>
        <v>8.3333333333333339</v>
      </c>
      <c r="X37" s="33">
        <v>7.5</v>
      </c>
      <c r="Y37" s="33">
        <v>7.5</v>
      </c>
      <c r="Z37" s="33">
        <f>AVERAGE(Table27857[[#This Row],[4A Freedom to establish religious organizations]:[4B Autonomy of religious organizations]])</f>
        <v>7.5</v>
      </c>
      <c r="AA37" s="33">
        <v>10</v>
      </c>
      <c r="AB37" s="33">
        <v>10</v>
      </c>
      <c r="AC37" s="33">
        <v>10</v>
      </c>
      <c r="AD37" s="33">
        <v>7.5</v>
      </c>
      <c r="AE37" s="33">
        <v>7.5</v>
      </c>
      <c r="AF37" s="33" t="s">
        <v>49</v>
      </c>
      <c r="AG37" s="33">
        <v>7.5</v>
      </c>
      <c r="AH37" s="33">
        <v>7.5</v>
      </c>
      <c r="AI37" s="33">
        <v>10</v>
      </c>
      <c r="AJ37" s="33" t="s">
        <v>49</v>
      </c>
      <c r="AK37" s="33" t="s">
        <v>49</v>
      </c>
      <c r="AL37" s="33">
        <v>10</v>
      </c>
      <c r="AM37" s="34">
        <v>8.3333333333333339</v>
      </c>
      <c r="AN37" s="34">
        <v>8.25</v>
      </c>
      <c r="AO37" s="34">
        <v>10</v>
      </c>
      <c r="AP37" s="34">
        <v>10</v>
      </c>
      <c r="AQ37" s="34" t="s">
        <v>49</v>
      </c>
      <c r="AR37" s="34">
        <v>10</v>
      </c>
      <c r="AS37" s="33">
        <f>AVERAGE(AL37:AN37,AQ37:AR37)</f>
        <v>9.1458333333333339</v>
      </c>
      <c r="AT37" s="33">
        <v>5</v>
      </c>
      <c r="AU37" s="33">
        <v>10</v>
      </c>
      <c r="AV37" s="33">
        <f>AVERAGE(Table27857[[#This Row],[7Ai Parental Authority: In marriage]:[7Aii Parental Authority: After divorce]])</f>
        <v>7.5</v>
      </c>
      <c r="AW37" s="33">
        <v>10</v>
      </c>
      <c r="AX37" s="33">
        <v>10</v>
      </c>
      <c r="AY37" s="33">
        <f>IFERROR(AVERAGE(AW37:AX37),"-")</f>
        <v>10</v>
      </c>
      <c r="AZ37" s="33">
        <v>10</v>
      </c>
      <c r="BA37" s="33">
        <f>AVERAGE(AV37,AZ37,AY37)</f>
        <v>9.1666666666666661</v>
      </c>
      <c r="BB37" s="35">
        <f>AVERAGE(Table27857[[#This Row],[RULE OF LAW]],Table27857[[#This Row],[SECURITY &amp; SAFETY]],Table27857[[#This Row],[PERSONAL FREEDOM (minus S&amp;S and RoL)]],Table27857[[#This Row],[PERSONAL FREEDOM (minus S&amp;S and RoL)]])</f>
        <v>7.9650493333333348</v>
      </c>
      <c r="BC37" s="36">
        <v>7.53</v>
      </c>
      <c r="BD37" s="37">
        <f>AVERAGE(Table27857[[#This Row],[PERSONAL FREEDOM]:[ECONOMIC FREEDOM]])</f>
        <v>7.7475246666666671</v>
      </c>
      <c r="BE37" s="49">
        <f>RANK(BF37,$BF$2:$BF$158)</f>
        <v>41</v>
      </c>
      <c r="BF37" s="20">
        <f>ROUND(BD37, 2)</f>
        <v>7.75</v>
      </c>
      <c r="BG37" s="35">
        <f>Table27857[[#This Row],[1 Rule of Law]]</f>
        <v>5.9206139999999996</v>
      </c>
      <c r="BH37" s="35">
        <f>Table27857[[#This Row],[2 Security &amp; Safety]]</f>
        <v>8.8666666666666671</v>
      </c>
      <c r="BI37" s="35">
        <f>AVERAGE(AS37,W37,AK37,BA37,Z37)</f>
        <v>8.5364583333333339</v>
      </c>
    </row>
    <row r="38" spans="1:61" ht="15" customHeight="1" x14ac:dyDescent="0.2">
      <c r="A38" s="32" t="s">
        <v>144</v>
      </c>
      <c r="B38" s="33">
        <v>3</v>
      </c>
      <c r="C38" s="33">
        <v>4.8</v>
      </c>
      <c r="D38" s="33">
        <v>4</v>
      </c>
      <c r="E38" s="33">
        <v>3.9634920634920641</v>
      </c>
      <c r="F38" s="33">
        <v>4.5600000000000005</v>
      </c>
      <c r="G38" s="33">
        <v>5</v>
      </c>
      <c r="H38" s="33">
        <v>10</v>
      </c>
      <c r="I38" s="33">
        <v>2.5</v>
      </c>
      <c r="J38" s="33">
        <v>9.9537518574410253</v>
      </c>
      <c r="K38" s="33">
        <v>9.9630014859528195</v>
      </c>
      <c r="L38" s="33">
        <f>AVERAGE(Table27857[[#This Row],[2Bi Disappearance]:[2Bv Terrorism Injured ]])</f>
        <v>7.4833506686787699</v>
      </c>
      <c r="M38" s="33">
        <v>6.4</v>
      </c>
      <c r="N38" s="33">
        <v>7.5</v>
      </c>
      <c r="O38" s="34">
        <v>5</v>
      </c>
      <c r="P38" s="34">
        <v>5</v>
      </c>
      <c r="Q38" s="34">
        <f>AVERAGE(Table27857[[#This Row],[2Ciii(a) Equal Inheritance Rights: Widows]:[2Ciii(b) Equal Inheritance Rights: Daughters]])</f>
        <v>5</v>
      </c>
      <c r="R38" s="34">
        <f>AVERAGE(M38:N38,Q38)</f>
        <v>6.3</v>
      </c>
      <c r="S38" s="33">
        <f>AVERAGE(F38,L38,R38)</f>
        <v>6.1144502228929234</v>
      </c>
      <c r="T38" s="33">
        <v>5</v>
      </c>
      <c r="U38" s="33">
        <v>0</v>
      </c>
      <c r="V38" s="33">
        <v>10</v>
      </c>
      <c r="W38" s="33">
        <f>AVERAGE(T38:V38)</f>
        <v>5</v>
      </c>
      <c r="X38" s="33">
        <v>10</v>
      </c>
      <c r="Y38" s="33">
        <v>10</v>
      </c>
      <c r="Z38" s="33">
        <f>AVERAGE(Table27857[[#This Row],[4A Freedom to establish religious organizations]:[4B Autonomy of religious organizations]])</f>
        <v>10</v>
      </c>
      <c r="AA38" s="33">
        <v>10</v>
      </c>
      <c r="AB38" s="33">
        <v>7.5</v>
      </c>
      <c r="AC38" s="33">
        <v>10</v>
      </c>
      <c r="AD38" s="33">
        <v>10</v>
      </c>
      <c r="AE38" s="33">
        <v>10</v>
      </c>
      <c r="AF38" s="33">
        <f>AVERAGE(Table27857[[#This Row],[5Ci Political parties]:[5Ciii Educational, sporting and cultural organizations]])</f>
        <v>10</v>
      </c>
      <c r="AG38" s="33">
        <v>10</v>
      </c>
      <c r="AH38" s="33">
        <v>10</v>
      </c>
      <c r="AI38" s="33">
        <v>10</v>
      </c>
      <c r="AJ38" s="33">
        <f>AVERAGE(Table27857[[#This Row],[5Di Political parties]:[5Diii Educational, sporting and cultural organizations5]])</f>
        <v>10</v>
      </c>
      <c r="AK38" s="33">
        <f>AVERAGE(AA38,AB38,AF38,AJ38)</f>
        <v>9.375</v>
      </c>
      <c r="AL38" s="33">
        <v>10</v>
      </c>
      <c r="AM38" s="34">
        <v>5</v>
      </c>
      <c r="AN38" s="34">
        <v>4.75</v>
      </c>
      <c r="AO38" s="34">
        <v>10</v>
      </c>
      <c r="AP38" s="34">
        <v>7.5</v>
      </c>
      <c r="AQ38" s="34">
        <f>AVERAGE(Table27857[[#This Row],[6Di Access to foreign television (cable/ satellite)]:[6Dii Access to foreign newspapers]])</f>
        <v>8.75</v>
      </c>
      <c r="AR38" s="34">
        <v>10</v>
      </c>
      <c r="AS38" s="33">
        <f>AVERAGE(AL38:AN38,AQ38:AR38)</f>
        <v>7.7</v>
      </c>
      <c r="AT38" s="33">
        <v>10</v>
      </c>
      <c r="AU38" s="33">
        <v>10</v>
      </c>
      <c r="AV38" s="33">
        <f>AVERAGE(Table27857[[#This Row],[7Ai Parental Authority: In marriage]:[7Aii Parental Authority: After divorce]])</f>
        <v>10</v>
      </c>
      <c r="AW38" s="33">
        <v>10</v>
      </c>
      <c r="AX38" s="33">
        <v>10</v>
      </c>
      <c r="AY38" s="33">
        <f>IFERROR(AVERAGE(AW38:AX38),"-")</f>
        <v>10</v>
      </c>
      <c r="AZ38" s="33">
        <v>10</v>
      </c>
      <c r="BA38" s="33">
        <f>AVERAGE(AV38,AZ38,AY38)</f>
        <v>10</v>
      </c>
      <c r="BB38" s="35">
        <f>AVERAGE(Table27857[[#This Row],[RULE OF LAW]],Table27857[[#This Row],[SECURITY &amp; SAFETY]],Table27857[[#This Row],[PERSONAL FREEDOM (minus S&amp;S and RoL)]],Table27857[[#This Row],[PERSONAL FREEDOM (minus S&amp;S and RoL)]])</f>
        <v>6.7269855715962468</v>
      </c>
      <c r="BC38" s="36">
        <v>6.03</v>
      </c>
      <c r="BD38" s="37">
        <f>AVERAGE(Table27857[[#This Row],[PERSONAL FREEDOM]:[ECONOMIC FREEDOM]])</f>
        <v>6.3784927857981231</v>
      </c>
      <c r="BE38" s="49">
        <f>RANK(BF38,$BF$2:$BF$158)</f>
        <v>115</v>
      </c>
      <c r="BF38" s="20">
        <f>ROUND(BD38, 2)</f>
        <v>6.38</v>
      </c>
      <c r="BG38" s="35">
        <f>Table27857[[#This Row],[1 Rule of Law]]</f>
        <v>3.9634920634920641</v>
      </c>
      <c r="BH38" s="35">
        <f>Table27857[[#This Row],[2 Security &amp; Safety]]</f>
        <v>6.1144502228929234</v>
      </c>
      <c r="BI38" s="35">
        <f>AVERAGE(AS38,W38,AK38,BA38,Z38)</f>
        <v>8.4150000000000009</v>
      </c>
    </row>
    <row r="39" spans="1:61" ht="15" customHeight="1" x14ac:dyDescent="0.2">
      <c r="A39" s="32" t="s">
        <v>93</v>
      </c>
      <c r="B39" s="33">
        <v>5.5</v>
      </c>
      <c r="C39" s="33">
        <v>5.2</v>
      </c>
      <c r="D39" s="33">
        <v>5.5</v>
      </c>
      <c r="E39" s="33">
        <v>5.3888888888888884</v>
      </c>
      <c r="F39" s="33">
        <v>9.5200000000000014</v>
      </c>
      <c r="G39" s="33">
        <v>10</v>
      </c>
      <c r="H39" s="33">
        <v>10</v>
      </c>
      <c r="I39" s="33">
        <v>10</v>
      </c>
      <c r="J39" s="33">
        <v>9.8433473537451732</v>
      </c>
      <c r="K39" s="33">
        <v>9.7650210306177598</v>
      </c>
      <c r="L39" s="33">
        <f>AVERAGE(Table27857[[#This Row],[2Bi Disappearance]:[2Bv Terrorism Injured ]])</f>
        <v>9.9216736768725866</v>
      </c>
      <c r="M39" s="33">
        <v>10</v>
      </c>
      <c r="N39" s="33">
        <v>10</v>
      </c>
      <c r="O39" s="34">
        <v>10</v>
      </c>
      <c r="P39" s="34">
        <v>10</v>
      </c>
      <c r="Q39" s="34">
        <f>AVERAGE(Table27857[[#This Row],[2Ciii(a) Equal Inheritance Rights: Widows]:[2Ciii(b) Equal Inheritance Rights: Daughters]])</f>
        <v>10</v>
      </c>
      <c r="R39" s="34">
        <f>AVERAGE(M39:N39,Q39)</f>
        <v>10</v>
      </c>
      <c r="S39" s="33">
        <f>AVERAGE(F39,L39,R39)</f>
        <v>9.8138912256241966</v>
      </c>
      <c r="T39" s="33">
        <v>10</v>
      </c>
      <c r="U39" s="33">
        <v>10</v>
      </c>
      <c r="V39" s="33">
        <v>10</v>
      </c>
      <c r="W39" s="33">
        <f>AVERAGE(T39:V39)</f>
        <v>10</v>
      </c>
      <c r="X39" s="33">
        <v>7.5</v>
      </c>
      <c r="Y39" s="33">
        <v>7.5</v>
      </c>
      <c r="Z39" s="33">
        <f>AVERAGE(Table27857[[#This Row],[4A Freedom to establish religious organizations]:[4B Autonomy of religious organizations]])</f>
        <v>7.5</v>
      </c>
      <c r="AA39" s="33">
        <v>10</v>
      </c>
      <c r="AB39" s="33">
        <v>10</v>
      </c>
      <c r="AC39" s="33">
        <v>10</v>
      </c>
      <c r="AD39" s="33">
        <v>7.5</v>
      </c>
      <c r="AE39" s="33">
        <v>10</v>
      </c>
      <c r="AF39" s="33">
        <f>AVERAGE(Table27857[[#This Row],[5Ci Political parties]:[5Ciii Educational, sporting and cultural organizations]])</f>
        <v>9.1666666666666661</v>
      </c>
      <c r="AG39" s="33">
        <v>10</v>
      </c>
      <c r="AH39" s="33">
        <v>7.5</v>
      </c>
      <c r="AI39" s="33">
        <v>10</v>
      </c>
      <c r="AJ39" s="33">
        <f>AVERAGE(Table27857[[#This Row],[5Di Political parties]:[5Diii Educational, sporting and cultural organizations5]])</f>
        <v>9.1666666666666661</v>
      </c>
      <c r="AK39" s="33">
        <f>AVERAGE(AA39,AB39,AF39,AJ39)</f>
        <v>9.5833333333333321</v>
      </c>
      <c r="AL39" s="33">
        <v>10</v>
      </c>
      <c r="AM39" s="34">
        <v>7</v>
      </c>
      <c r="AN39" s="34">
        <v>6</v>
      </c>
      <c r="AO39" s="34">
        <v>10</v>
      </c>
      <c r="AP39" s="34">
        <v>10</v>
      </c>
      <c r="AQ39" s="34">
        <f>AVERAGE(Table27857[[#This Row],[6Di Access to foreign television (cable/ satellite)]:[6Dii Access to foreign newspapers]])</f>
        <v>10</v>
      </c>
      <c r="AR39" s="34">
        <v>10</v>
      </c>
      <c r="AS39" s="33">
        <f>AVERAGE(AL39:AN39,AQ39:AR39)</f>
        <v>8.6</v>
      </c>
      <c r="AT39" s="33">
        <v>10</v>
      </c>
      <c r="AU39" s="33">
        <v>10</v>
      </c>
      <c r="AV39" s="33">
        <f>AVERAGE(Table27857[[#This Row],[7Ai Parental Authority: In marriage]:[7Aii Parental Authority: After divorce]])</f>
        <v>10</v>
      </c>
      <c r="AW39" s="33">
        <v>10</v>
      </c>
      <c r="AX39" s="33">
        <v>10</v>
      </c>
      <c r="AY39" s="33">
        <f>IFERROR(AVERAGE(AW39:AX39),"-")</f>
        <v>10</v>
      </c>
      <c r="AZ39" s="33">
        <v>10</v>
      </c>
      <c r="BA39" s="33">
        <f>AVERAGE(AV39,AZ39,AY39)</f>
        <v>10</v>
      </c>
      <c r="BB39" s="35">
        <f>AVERAGE(Table27857[[#This Row],[RULE OF LAW]],Table27857[[#This Row],[SECURITY &amp; SAFETY]],Table27857[[#This Row],[PERSONAL FREEDOM (minus S&amp;S and RoL)]],Table27857[[#This Row],[PERSONAL FREEDOM (minus S&amp;S and RoL)]])</f>
        <v>8.3690283619616039</v>
      </c>
      <c r="BC39" s="36">
        <v>6.91</v>
      </c>
      <c r="BD39" s="37">
        <f>AVERAGE(Table27857[[#This Row],[PERSONAL FREEDOM]:[ECONOMIC FREEDOM]])</f>
        <v>7.639514180980802</v>
      </c>
      <c r="BE39" s="49">
        <f>RANK(BF39,$BF$2:$BF$158)</f>
        <v>46</v>
      </c>
      <c r="BF39" s="20">
        <f>ROUND(BD39, 2)</f>
        <v>7.64</v>
      </c>
      <c r="BG39" s="35">
        <f>Table27857[[#This Row],[1 Rule of Law]]</f>
        <v>5.3888888888888884</v>
      </c>
      <c r="BH39" s="35">
        <f>Table27857[[#This Row],[2 Security &amp; Safety]]</f>
        <v>9.8138912256241966</v>
      </c>
      <c r="BI39" s="35">
        <f>AVERAGE(AS39,W39,AK39,BA39,Z39)</f>
        <v>9.1366666666666667</v>
      </c>
    </row>
    <row r="40" spans="1:61" ht="15" customHeight="1" x14ac:dyDescent="0.2">
      <c r="A40" s="32" t="s">
        <v>92</v>
      </c>
      <c r="B40" s="33" t="s">
        <v>49</v>
      </c>
      <c r="C40" s="33" t="s">
        <v>49</v>
      </c>
      <c r="D40" s="33" t="s">
        <v>49</v>
      </c>
      <c r="E40" s="33">
        <v>6.8133739999999996</v>
      </c>
      <c r="F40" s="33">
        <v>9.2000000000000011</v>
      </c>
      <c r="G40" s="33">
        <v>10</v>
      </c>
      <c r="H40" s="33">
        <v>10</v>
      </c>
      <c r="I40" s="33">
        <v>7.5</v>
      </c>
      <c r="J40" s="33">
        <v>10</v>
      </c>
      <c r="K40" s="33">
        <v>9.8248152676997886</v>
      </c>
      <c r="L40" s="33">
        <f>AVERAGE(Table27857[[#This Row],[2Bi Disappearance]:[2Bv Terrorism Injured ]])</f>
        <v>9.4649630535399574</v>
      </c>
      <c r="M40" s="33">
        <v>10</v>
      </c>
      <c r="N40" s="33">
        <v>10</v>
      </c>
      <c r="O40" s="34">
        <v>10</v>
      </c>
      <c r="P40" s="34">
        <v>10</v>
      </c>
      <c r="Q40" s="34">
        <f>AVERAGE(Table27857[[#This Row],[2Ciii(a) Equal Inheritance Rights: Widows]:[2Ciii(b) Equal Inheritance Rights: Daughters]])</f>
        <v>10</v>
      </c>
      <c r="R40" s="34">
        <f>AVERAGE(M40:N40,Q40)</f>
        <v>10</v>
      </c>
      <c r="S40" s="33">
        <f>AVERAGE(F40,L40,R40)</f>
        <v>9.5549876845133195</v>
      </c>
      <c r="T40" s="33">
        <v>10</v>
      </c>
      <c r="U40" s="33">
        <v>10</v>
      </c>
      <c r="V40" s="33">
        <v>10</v>
      </c>
      <c r="W40" s="33">
        <f>AVERAGE(T40:V40)</f>
        <v>10</v>
      </c>
      <c r="X40" s="33">
        <v>5</v>
      </c>
      <c r="Y40" s="33">
        <v>10</v>
      </c>
      <c r="Z40" s="33">
        <f>AVERAGE(Table27857[[#This Row],[4A Freedom to establish religious organizations]:[4B Autonomy of religious organizations]])</f>
        <v>7.5</v>
      </c>
      <c r="AA40" s="33">
        <v>10</v>
      </c>
      <c r="AB40" s="33">
        <v>10</v>
      </c>
      <c r="AC40" s="33">
        <v>7.5</v>
      </c>
      <c r="AD40" s="33">
        <v>10</v>
      </c>
      <c r="AE40" s="33">
        <v>7.5</v>
      </c>
      <c r="AF40" s="33">
        <f>AVERAGE(Table27857[[#This Row],[5Ci Political parties]:[5Ciii Educational, sporting and cultural organizations]])</f>
        <v>8.3333333333333339</v>
      </c>
      <c r="AG40" s="33">
        <v>10</v>
      </c>
      <c r="AH40" s="33">
        <v>10</v>
      </c>
      <c r="AI40" s="33">
        <v>10</v>
      </c>
      <c r="AJ40" s="33">
        <f>AVERAGE(Table27857[[#This Row],[5Di Political parties]:[5Diii Educational, sporting and cultural organizations5]])</f>
        <v>10</v>
      </c>
      <c r="AK40" s="33">
        <f>AVERAGE(AA40,AB40,AF40,AJ40)</f>
        <v>9.5833333333333339</v>
      </c>
      <c r="AL40" s="33">
        <v>10</v>
      </c>
      <c r="AM40" s="34">
        <v>8.3333333333333339</v>
      </c>
      <c r="AN40" s="34">
        <v>7.25</v>
      </c>
      <c r="AO40" s="34">
        <v>10</v>
      </c>
      <c r="AP40" s="34">
        <v>10</v>
      </c>
      <c r="AQ40" s="34">
        <f>AVERAGE(Table27857[[#This Row],[6Di Access to foreign television (cable/ satellite)]:[6Dii Access to foreign newspapers]])</f>
        <v>10</v>
      </c>
      <c r="AR40" s="34">
        <v>10</v>
      </c>
      <c r="AS40" s="33">
        <f>AVERAGE(AL40:AN40,AQ40:AR40)</f>
        <v>9.1166666666666671</v>
      </c>
      <c r="AT40" s="33">
        <v>10</v>
      </c>
      <c r="AU40" s="33">
        <v>10</v>
      </c>
      <c r="AV40" s="33">
        <f>AVERAGE(Table27857[[#This Row],[7Ai Parental Authority: In marriage]:[7Aii Parental Authority: After divorce]])</f>
        <v>10</v>
      </c>
      <c r="AW40" s="33">
        <v>5</v>
      </c>
      <c r="AX40" s="33">
        <v>5</v>
      </c>
      <c r="AY40" s="33">
        <f>IFERROR(AVERAGE(AW40:AX40),"-")</f>
        <v>5</v>
      </c>
      <c r="AZ40" s="33">
        <v>10</v>
      </c>
      <c r="BA40" s="33">
        <f>AVERAGE(AV40,AZ40,AY40)</f>
        <v>8.3333333333333339</v>
      </c>
      <c r="BB40" s="35">
        <f>AVERAGE(Table27857[[#This Row],[RULE OF LAW]],Table27857[[#This Row],[SECURITY &amp; SAFETY]],Table27857[[#This Row],[PERSONAL FREEDOM (minus S&amp;S and RoL)]],Table27857[[#This Row],[PERSONAL FREEDOM (minus S&amp;S and RoL)]])</f>
        <v>8.5454237544616625</v>
      </c>
      <c r="BC40" s="36">
        <v>7.03</v>
      </c>
      <c r="BD40" s="37">
        <f>AVERAGE(Table27857[[#This Row],[PERSONAL FREEDOM]:[ECONOMIC FREEDOM]])</f>
        <v>7.7877118772308318</v>
      </c>
      <c r="BE40" s="49">
        <f>RANK(BF40,$BF$2:$BF$158)</f>
        <v>40</v>
      </c>
      <c r="BF40" s="20">
        <f>ROUND(BD40, 2)</f>
        <v>7.79</v>
      </c>
      <c r="BG40" s="35">
        <f>Table27857[[#This Row],[1 Rule of Law]]</f>
        <v>6.8133739999999996</v>
      </c>
      <c r="BH40" s="35">
        <f>Table27857[[#This Row],[2 Security &amp; Safety]]</f>
        <v>9.5549876845133195</v>
      </c>
      <c r="BI40" s="35">
        <f>AVERAGE(AS40,W40,AK40,BA40,Z40)</f>
        <v>8.9066666666666681</v>
      </c>
    </row>
    <row r="41" spans="1:61" ht="15" customHeight="1" x14ac:dyDescent="0.2">
      <c r="A41" s="32" t="s">
        <v>71</v>
      </c>
      <c r="B41" s="33">
        <v>8.6</v>
      </c>
      <c r="C41" s="33">
        <v>6.5</v>
      </c>
      <c r="D41" s="33">
        <v>6.8000000000000007</v>
      </c>
      <c r="E41" s="33">
        <v>7.2650793650793641</v>
      </c>
      <c r="F41" s="33">
        <v>9.6</v>
      </c>
      <c r="G41" s="33">
        <v>10</v>
      </c>
      <c r="H41" s="33">
        <v>10</v>
      </c>
      <c r="I41" s="33">
        <v>7.5</v>
      </c>
      <c r="J41" s="33">
        <v>10</v>
      </c>
      <c r="K41" s="33">
        <v>10</v>
      </c>
      <c r="L41" s="33">
        <f>AVERAGE(Table27857[[#This Row],[2Bi Disappearance]:[2Bv Terrorism Injured ]])</f>
        <v>9.5</v>
      </c>
      <c r="M41" s="33">
        <v>10</v>
      </c>
      <c r="N41" s="33">
        <v>10</v>
      </c>
      <c r="O41" s="34">
        <v>10</v>
      </c>
      <c r="P41" s="34">
        <v>10</v>
      </c>
      <c r="Q41" s="34">
        <f>AVERAGE(Table27857[[#This Row],[2Ciii(a) Equal Inheritance Rights: Widows]:[2Ciii(b) Equal Inheritance Rights: Daughters]])</f>
        <v>10</v>
      </c>
      <c r="R41" s="34">
        <f>AVERAGE(M41:N41,Q41)</f>
        <v>10</v>
      </c>
      <c r="S41" s="33">
        <f>AVERAGE(F41,L41,R41)</f>
        <v>9.7000000000000011</v>
      </c>
      <c r="T41" s="33">
        <v>10</v>
      </c>
      <c r="U41" s="33">
        <v>10</v>
      </c>
      <c r="V41" s="33">
        <v>10</v>
      </c>
      <c r="W41" s="33">
        <f>AVERAGE(T41:V41)</f>
        <v>10</v>
      </c>
      <c r="X41" s="33">
        <v>10</v>
      </c>
      <c r="Y41" s="33">
        <v>10</v>
      </c>
      <c r="Z41" s="33">
        <f>AVERAGE(Table27857[[#This Row],[4A Freedom to establish religious organizations]:[4B Autonomy of religious organizations]])</f>
        <v>10</v>
      </c>
      <c r="AA41" s="33">
        <v>10</v>
      </c>
      <c r="AB41" s="33">
        <v>10</v>
      </c>
      <c r="AC41" s="33">
        <v>10</v>
      </c>
      <c r="AD41" s="33">
        <v>5</v>
      </c>
      <c r="AE41" s="33">
        <v>10</v>
      </c>
      <c r="AF41" s="33">
        <f>AVERAGE(Table27857[[#This Row],[5Ci Political parties]:[5Ciii Educational, sporting and cultural organizations]])</f>
        <v>8.3333333333333339</v>
      </c>
      <c r="AG41" s="33">
        <v>7.5</v>
      </c>
      <c r="AH41" s="33">
        <v>10</v>
      </c>
      <c r="AI41" s="33">
        <v>10</v>
      </c>
      <c r="AJ41" s="33">
        <f>AVERAGE(Table27857[[#This Row],[5Di Political parties]:[5Diii Educational, sporting and cultural organizations5]])</f>
        <v>9.1666666666666661</v>
      </c>
      <c r="AK41" s="33">
        <f>AVERAGE(AA41,AB41,AF41,AJ41)</f>
        <v>9.375</v>
      </c>
      <c r="AL41" s="33">
        <v>10</v>
      </c>
      <c r="AM41" s="34">
        <v>8.6666666666666661</v>
      </c>
      <c r="AN41" s="34">
        <v>8</v>
      </c>
      <c r="AO41" s="34">
        <v>10</v>
      </c>
      <c r="AP41" s="34">
        <v>10</v>
      </c>
      <c r="AQ41" s="34">
        <f>AVERAGE(Table27857[[#This Row],[6Di Access to foreign television (cable/ satellite)]:[6Dii Access to foreign newspapers]])</f>
        <v>10</v>
      </c>
      <c r="AR41" s="34">
        <v>10</v>
      </c>
      <c r="AS41" s="33">
        <f>AVERAGE(AL41:AN41,AQ41:AR41)</f>
        <v>9.3333333333333321</v>
      </c>
      <c r="AT41" s="33">
        <v>10</v>
      </c>
      <c r="AU41" s="33">
        <v>10</v>
      </c>
      <c r="AV41" s="33">
        <f>AVERAGE(Table27857[[#This Row],[7Ai Parental Authority: In marriage]:[7Aii Parental Authority: After divorce]])</f>
        <v>10</v>
      </c>
      <c r="AW41" s="33">
        <v>10</v>
      </c>
      <c r="AX41" s="33">
        <v>10</v>
      </c>
      <c r="AY41" s="33">
        <f>IFERROR(AVERAGE(AW41:AX41),"-")</f>
        <v>10</v>
      </c>
      <c r="AZ41" s="33">
        <v>10</v>
      </c>
      <c r="BA41" s="33">
        <f>AVERAGE(AV41,AZ41,AY41)</f>
        <v>10</v>
      </c>
      <c r="BB41" s="35">
        <f>AVERAGE(Table27857[[#This Row],[RULE OF LAW]],Table27857[[#This Row],[SECURITY &amp; SAFETY]],Table27857[[#This Row],[PERSONAL FREEDOM (minus S&amp;S and RoL)]],Table27857[[#This Row],[PERSONAL FREEDOM (minus S&amp;S and RoL)]])</f>
        <v>9.112103174603174</v>
      </c>
      <c r="BC41" s="36">
        <v>7.33</v>
      </c>
      <c r="BD41" s="37">
        <f>AVERAGE(Table27857[[#This Row],[PERSONAL FREEDOM]:[ECONOMIC FREEDOM]])</f>
        <v>8.2210515873015879</v>
      </c>
      <c r="BE41" s="49">
        <f>RANK(BF41,$BF$2:$BF$158)</f>
        <v>19</v>
      </c>
      <c r="BF41" s="20">
        <f>ROUND(BD41, 2)</f>
        <v>8.2200000000000006</v>
      </c>
      <c r="BG41" s="35">
        <f>Table27857[[#This Row],[1 Rule of Law]]</f>
        <v>7.2650793650793641</v>
      </c>
      <c r="BH41" s="35">
        <f>Table27857[[#This Row],[2 Security &amp; Safety]]</f>
        <v>9.7000000000000011</v>
      </c>
      <c r="BI41" s="35">
        <f>AVERAGE(AS41,W41,AK41,BA41,Z41)</f>
        <v>9.7416666666666654</v>
      </c>
    </row>
    <row r="42" spans="1:61" ht="15" customHeight="1" x14ac:dyDescent="0.2">
      <c r="A42" s="32" t="s">
        <v>55</v>
      </c>
      <c r="B42" s="33">
        <v>9.3000000000000007</v>
      </c>
      <c r="C42" s="33">
        <v>8.1999999999999993</v>
      </c>
      <c r="D42" s="33">
        <v>8.4</v>
      </c>
      <c r="E42" s="33">
        <v>8.6238095238095234</v>
      </c>
      <c r="F42" s="33">
        <v>9.68</v>
      </c>
      <c r="G42" s="33">
        <v>10</v>
      </c>
      <c r="H42" s="33">
        <v>10</v>
      </c>
      <c r="I42" s="33">
        <v>10</v>
      </c>
      <c r="J42" s="33">
        <v>9.9406344843831889</v>
      </c>
      <c r="K42" s="33">
        <v>10</v>
      </c>
      <c r="L42" s="33">
        <f>AVERAGE(Table27857[[#This Row],[2Bi Disappearance]:[2Bv Terrorism Injured ]])</f>
        <v>9.9881268968766381</v>
      </c>
      <c r="M42" s="33">
        <v>10</v>
      </c>
      <c r="N42" s="33">
        <v>10</v>
      </c>
      <c r="O42" s="34">
        <v>10</v>
      </c>
      <c r="P42" s="34">
        <v>10</v>
      </c>
      <c r="Q42" s="34">
        <f>AVERAGE(Table27857[[#This Row],[2Ciii(a) Equal Inheritance Rights: Widows]:[2Ciii(b) Equal Inheritance Rights: Daughters]])</f>
        <v>10</v>
      </c>
      <c r="R42" s="34">
        <f>AVERAGE(M42:N42,Q42)</f>
        <v>10</v>
      </c>
      <c r="S42" s="33">
        <f>AVERAGE(F42,L42,R42)</f>
        <v>9.8893756322922126</v>
      </c>
      <c r="T42" s="33">
        <v>10</v>
      </c>
      <c r="U42" s="33">
        <v>10</v>
      </c>
      <c r="V42" s="33">
        <v>10</v>
      </c>
      <c r="W42" s="33">
        <f>AVERAGE(T42:V42)</f>
        <v>10</v>
      </c>
      <c r="X42" s="33">
        <v>10</v>
      </c>
      <c r="Y42" s="33">
        <v>10</v>
      </c>
      <c r="Z42" s="33">
        <f>AVERAGE(Table27857[[#This Row],[4A Freedom to establish religious organizations]:[4B Autonomy of religious organizations]])</f>
        <v>10</v>
      </c>
      <c r="AA42" s="33">
        <v>10</v>
      </c>
      <c r="AB42" s="33">
        <v>10</v>
      </c>
      <c r="AC42" s="33">
        <v>10</v>
      </c>
      <c r="AD42" s="33">
        <v>10</v>
      </c>
      <c r="AE42" s="33">
        <v>10</v>
      </c>
      <c r="AF42" s="33">
        <f>AVERAGE(Table27857[[#This Row],[5Ci Political parties]:[5Ciii Educational, sporting and cultural organizations]])</f>
        <v>10</v>
      </c>
      <c r="AG42" s="33">
        <v>10</v>
      </c>
      <c r="AH42" s="33">
        <v>10</v>
      </c>
      <c r="AI42" s="33">
        <v>10</v>
      </c>
      <c r="AJ42" s="33">
        <f>AVERAGE(Table27857[[#This Row],[5Di Political parties]:[5Diii Educational, sporting and cultural organizations5]])</f>
        <v>10</v>
      </c>
      <c r="AK42" s="33">
        <f>AVERAGE(AA42,AB42,AF42,AJ42)</f>
        <v>10</v>
      </c>
      <c r="AL42" s="33">
        <v>10</v>
      </c>
      <c r="AM42" s="34">
        <v>9.3333333333333339</v>
      </c>
      <c r="AN42" s="34">
        <v>8.75</v>
      </c>
      <c r="AO42" s="34">
        <v>10</v>
      </c>
      <c r="AP42" s="34">
        <v>10</v>
      </c>
      <c r="AQ42" s="34">
        <f>AVERAGE(Table27857[[#This Row],[6Di Access to foreign television (cable/ satellite)]:[6Dii Access to foreign newspapers]])</f>
        <v>10</v>
      </c>
      <c r="AR42" s="34">
        <v>10</v>
      </c>
      <c r="AS42" s="33">
        <f>AVERAGE(AL42:AN42,AQ42:AR42)</f>
        <v>9.6166666666666671</v>
      </c>
      <c r="AT42" s="33">
        <v>10</v>
      </c>
      <c r="AU42" s="33">
        <v>10</v>
      </c>
      <c r="AV42" s="33">
        <f>AVERAGE(Table27857[[#This Row],[7Ai Parental Authority: In marriage]:[7Aii Parental Authority: After divorce]])</f>
        <v>10</v>
      </c>
      <c r="AW42" s="33">
        <v>10</v>
      </c>
      <c r="AX42" s="33">
        <v>10</v>
      </c>
      <c r="AY42" s="33">
        <f>IFERROR(AVERAGE(AW42:AX42),"-")</f>
        <v>10</v>
      </c>
      <c r="AZ42" s="33">
        <v>10</v>
      </c>
      <c r="BA42" s="33">
        <f>AVERAGE(AV42,AZ42,AY42)</f>
        <v>10</v>
      </c>
      <c r="BB42" s="35">
        <f>AVERAGE(Table27857[[#This Row],[RULE OF LAW]],Table27857[[#This Row],[SECURITY &amp; SAFETY]],Table27857[[#This Row],[PERSONAL FREEDOM (minus S&amp;S and RoL)]],Table27857[[#This Row],[PERSONAL FREEDOM (minus S&amp;S and RoL)]])</f>
        <v>9.5899629556920996</v>
      </c>
      <c r="BC42" s="36">
        <v>7.58</v>
      </c>
      <c r="BD42" s="37">
        <f>AVERAGE(Table27857[[#This Row],[PERSONAL FREEDOM]:[ECONOMIC FREEDOM]])</f>
        <v>8.5849814778460498</v>
      </c>
      <c r="BE42" s="49">
        <f>RANK(BF42,$BF$2:$BF$158)</f>
        <v>4</v>
      </c>
      <c r="BF42" s="20">
        <f>ROUND(BD42, 2)</f>
        <v>8.58</v>
      </c>
      <c r="BG42" s="35">
        <f>Table27857[[#This Row],[1 Rule of Law]]</f>
        <v>8.6238095238095234</v>
      </c>
      <c r="BH42" s="35">
        <f>Table27857[[#This Row],[2 Security &amp; Safety]]</f>
        <v>9.8893756322922126</v>
      </c>
      <c r="BI42" s="35">
        <f>AVERAGE(AS42,W42,AK42,BA42,Z42)</f>
        <v>9.9233333333333338</v>
      </c>
    </row>
    <row r="43" spans="1:61" ht="15" customHeight="1" x14ac:dyDescent="0.2">
      <c r="A43" s="32" t="s">
        <v>109</v>
      </c>
      <c r="B43" s="33">
        <v>4.9000000000000004</v>
      </c>
      <c r="C43" s="33">
        <v>4.8</v>
      </c>
      <c r="D43" s="33">
        <v>3.8</v>
      </c>
      <c r="E43" s="33">
        <v>4.4746031746031747</v>
      </c>
      <c r="F43" s="33">
        <v>1.1599999999999993</v>
      </c>
      <c r="G43" s="33">
        <v>10</v>
      </c>
      <c r="H43" s="33">
        <v>10</v>
      </c>
      <c r="I43" s="33">
        <v>7.5</v>
      </c>
      <c r="J43" s="33">
        <v>10</v>
      </c>
      <c r="K43" s="33">
        <v>10</v>
      </c>
      <c r="L43" s="33">
        <f>AVERAGE(Table27857[[#This Row],[2Bi Disappearance]:[2Bv Terrorism Injured ]])</f>
        <v>9.5</v>
      </c>
      <c r="M43" s="33">
        <v>10</v>
      </c>
      <c r="N43" s="33">
        <v>10</v>
      </c>
      <c r="O43" s="34">
        <v>10</v>
      </c>
      <c r="P43" s="34">
        <v>10</v>
      </c>
      <c r="Q43" s="34">
        <f>AVERAGE(Table27857[[#This Row],[2Ciii(a) Equal Inheritance Rights: Widows]:[2Ciii(b) Equal Inheritance Rights: Daughters]])</f>
        <v>10</v>
      </c>
      <c r="R43" s="34">
        <f>AVERAGE(M43:N43,Q43)</f>
        <v>10</v>
      </c>
      <c r="S43" s="33">
        <f>AVERAGE(F43,L43,R43)</f>
        <v>6.8866666666666667</v>
      </c>
      <c r="T43" s="33">
        <v>5</v>
      </c>
      <c r="U43" s="33">
        <v>5</v>
      </c>
      <c r="V43" s="33">
        <v>10</v>
      </c>
      <c r="W43" s="33">
        <f>AVERAGE(T43:V43)</f>
        <v>6.666666666666667</v>
      </c>
      <c r="X43" s="33">
        <v>10</v>
      </c>
      <c r="Y43" s="33">
        <v>7.5</v>
      </c>
      <c r="Z43" s="33">
        <f>AVERAGE(Table27857[[#This Row],[4A Freedom to establish religious organizations]:[4B Autonomy of religious organizations]])</f>
        <v>8.75</v>
      </c>
      <c r="AA43" s="33">
        <v>7.5</v>
      </c>
      <c r="AB43" s="33">
        <v>5</v>
      </c>
      <c r="AC43" s="33">
        <v>7.5</v>
      </c>
      <c r="AD43" s="33">
        <v>7.5</v>
      </c>
      <c r="AE43" s="33">
        <v>7.5</v>
      </c>
      <c r="AF43" s="33">
        <f>AVERAGE(Table27857[[#This Row],[5Ci Political parties]:[5Ciii Educational, sporting and cultural organizations]])</f>
        <v>7.5</v>
      </c>
      <c r="AG43" s="33">
        <v>10</v>
      </c>
      <c r="AH43" s="33">
        <v>7.5</v>
      </c>
      <c r="AI43" s="33">
        <v>10</v>
      </c>
      <c r="AJ43" s="33">
        <f>AVERAGE(Table27857[[#This Row],[5Di Political parties]:[5Diii Educational, sporting and cultural organizations5]])</f>
        <v>9.1666666666666661</v>
      </c>
      <c r="AK43" s="33">
        <f>AVERAGE(AA43,AB43,AF43,AJ43)</f>
        <v>7.2916666666666661</v>
      </c>
      <c r="AL43" s="33">
        <v>10</v>
      </c>
      <c r="AM43" s="34">
        <v>7.333333333333333</v>
      </c>
      <c r="AN43" s="34">
        <v>5</v>
      </c>
      <c r="AO43" s="34">
        <v>10</v>
      </c>
      <c r="AP43" s="34">
        <v>10</v>
      </c>
      <c r="AQ43" s="34">
        <f>AVERAGE(Table27857[[#This Row],[6Di Access to foreign television (cable/ satellite)]:[6Dii Access to foreign newspapers]])</f>
        <v>10</v>
      </c>
      <c r="AR43" s="34">
        <v>10</v>
      </c>
      <c r="AS43" s="33">
        <f>AVERAGE(AL43:AN43,AQ43:AR43)</f>
        <v>8.466666666666665</v>
      </c>
      <c r="AT43" s="33">
        <v>10</v>
      </c>
      <c r="AU43" s="33">
        <v>10</v>
      </c>
      <c r="AV43" s="33">
        <f>AVERAGE(Table27857[[#This Row],[7Ai Parental Authority: In marriage]:[7Aii Parental Authority: After divorce]])</f>
        <v>10</v>
      </c>
      <c r="AW43" s="33">
        <v>10</v>
      </c>
      <c r="AX43" s="33">
        <v>10</v>
      </c>
      <c r="AY43" s="33">
        <f>IFERROR(AVERAGE(AW43:AX43),"-")</f>
        <v>10</v>
      </c>
      <c r="AZ43" s="33">
        <v>10</v>
      </c>
      <c r="BA43" s="33">
        <f>AVERAGE(AV43,AZ43,AY43)</f>
        <v>10</v>
      </c>
      <c r="BB43" s="35">
        <f>AVERAGE(Table27857[[#This Row],[RULE OF LAW]],Table27857[[#This Row],[SECURITY &amp; SAFETY]],Table27857[[#This Row],[PERSONAL FREEDOM (minus S&amp;S and RoL)]],Table27857[[#This Row],[PERSONAL FREEDOM (minus S&amp;S and RoL)]])</f>
        <v>6.9578174603174601</v>
      </c>
      <c r="BC43" s="36">
        <v>7.23</v>
      </c>
      <c r="BD43" s="37">
        <f>AVERAGE(Table27857[[#This Row],[PERSONAL FREEDOM]:[ECONOMIC FREEDOM]])</f>
        <v>7.0939087301587307</v>
      </c>
      <c r="BE43" s="49">
        <f>RANK(BF43,$BF$2:$BF$158)</f>
        <v>62</v>
      </c>
      <c r="BF43" s="20">
        <f>ROUND(BD43, 2)</f>
        <v>7.09</v>
      </c>
      <c r="BG43" s="35">
        <f>Table27857[[#This Row],[1 Rule of Law]]</f>
        <v>4.4746031746031747</v>
      </c>
      <c r="BH43" s="35">
        <f>Table27857[[#This Row],[2 Security &amp; Safety]]</f>
        <v>6.8866666666666667</v>
      </c>
      <c r="BI43" s="35">
        <f>AVERAGE(AS43,W43,AK43,BA43,Z43)</f>
        <v>8.2349999999999994</v>
      </c>
    </row>
    <row r="44" spans="1:61" ht="15" customHeight="1" x14ac:dyDescent="0.2">
      <c r="A44" s="32" t="s">
        <v>162</v>
      </c>
      <c r="B44" s="33" t="s">
        <v>49</v>
      </c>
      <c r="C44" s="33" t="s">
        <v>49</v>
      </c>
      <c r="D44" s="33" t="s">
        <v>49</v>
      </c>
      <c r="E44" s="33">
        <v>3.435765</v>
      </c>
      <c r="F44" s="33">
        <v>8.56</v>
      </c>
      <c r="G44" s="33">
        <v>10</v>
      </c>
      <c r="H44" s="33">
        <v>10</v>
      </c>
      <c r="I44" s="33">
        <v>7.5</v>
      </c>
      <c r="J44" s="33">
        <v>10</v>
      </c>
      <c r="K44" s="33">
        <v>10</v>
      </c>
      <c r="L44" s="33">
        <f>AVERAGE(Table27857[[#This Row],[2Bi Disappearance]:[2Bv Terrorism Injured ]])</f>
        <v>9.5</v>
      </c>
      <c r="M44" s="33">
        <v>10</v>
      </c>
      <c r="N44" s="33">
        <v>7.5</v>
      </c>
      <c r="O44" s="34">
        <v>5</v>
      </c>
      <c r="P44" s="34">
        <v>5</v>
      </c>
      <c r="Q44" s="34">
        <f>AVERAGE(Table27857[[#This Row],[2Ciii(a) Equal Inheritance Rights: Widows]:[2Ciii(b) Equal Inheritance Rights: Daughters]])</f>
        <v>5</v>
      </c>
      <c r="R44" s="34">
        <f>AVERAGE(M44:N44,Q44)</f>
        <v>7.5</v>
      </c>
      <c r="S44" s="33">
        <f>AVERAGE(F44,L44,R44)</f>
        <v>8.5200000000000014</v>
      </c>
      <c r="T44" s="33">
        <v>10</v>
      </c>
      <c r="U44" s="33">
        <v>10</v>
      </c>
      <c r="V44" s="33">
        <v>0</v>
      </c>
      <c r="W44" s="33">
        <f>AVERAGE(T44:V44)</f>
        <v>6.666666666666667</v>
      </c>
      <c r="X44" s="33" t="s">
        <v>49</v>
      </c>
      <c r="Y44" s="33" t="s">
        <v>49</v>
      </c>
      <c r="Z44" s="33" t="s">
        <v>49</v>
      </c>
      <c r="AA44" s="33" t="s">
        <v>49</v>
      </c>
      <c r="AB44" s="33" t="s">
        <v>49</v>
      </c>
      <c r="AC44" s="33" t="s">
        <v>49</v>
      </c>
      <c r="AD44" s="33" t="s">
        <v>49</v>
      </c>
      <c r="AE44" s="33" t="s">
        <v>49</v>
      </c>
      <c r="AF44" s="33" t="s">
        <v>49</v>
      </c>
      <c r="AG44" s="33" t="s">
        <v>49</v>
      </c>
      <c r="AH44" s="33" t="s">
        <v>49</v>
      </c>
      <c r="AI44" s="33" t="s">
        <v>49</v>
      </c>
      <c r="AJ44" s="33" t="s">
        <v>49</v>
      </c>
      <c r="AK44" s="33" t="s">
        <v>49</v>
      </c>
      <c r="AL44" s="33">
        <v>10</v>
      </c>
      <c r="AM44" s="34">
        <v>6.333333333333333</v>
      </c>
      <c r="AN44" s="34">
        <v>7.25</v>
      </c>
      <c r="AO44" s="34" t="s">
        <v>49</v>
      </c>
      <c r="AP44" s="34" t="s">
        <v>49</v>
      </c>
      <c r="AQ44" s="34" t="s">
        <v>49</v>
      </c>
      <c r="AR44" s="34" t="s">
        <v>49</v>
      </c>
      <c r="AS44" s="33">
        <f>AVERAGE(AL44:AN44,AQ44:AR44)</f>
        <v>7.8611111111111107</v>
      </c>
      <c r="AT44" s="33">
        <v>5</v>
      </c>
      <c r="AU44" s="33">
        <v>5</v>
      </c>
      <c r="AV44" s="33">
        <f>AVERAGE(Table27857[[#This Row],[7Ai Parental Authority: In marriage]:[7Aii Parental Authority: After divorce]])</f>
        <v>5</v>
      </c>
      <c r="AW44" s="33">
        <v>10</v>
      </c>
      <c r="AX44" s="33">
        <v>10</v>
      </c>
      <c r="AY44" s="33">
        <f>IFERROR(AVERAGE(AW44:AX44),"-")</f>
        <v>10</v>
      </c>
      <c r="AZ44" s="33">
        <v>5</v>
      </c>
      <c r="BA44" s="33">
        <f>AVERAGE(AV44,AZ44,AY44)</f>
        <v>6.666666666666667</v>
      </c>
      <c r="BB44" s="35">
        <f>AVERAGE(Table27857[[#This Row],[RULE OF LAW]],Table27857[[#This Row],[SECURITY &amp; SAFETY]],Table27857[[#This Row],[PERSONAL FREEDOM (minus S&amp;S and RoL)]],Table27857[[#This Row],[PERSONAL FREEDOM (minus S&amp;S and RoL)]])</f>
        <v>6.5213486574074082</v>
      </c>
      <c r="BC44" s="36">
        <v>6.27</v>
      </c>
      <c r="BD44" s="37">
        <f>AVERAGE(Table27857[[#This Row],[PERSONAL FREEDOM]:[ECONOMIC FREEDOM]])</f>
        <v>6.3956743287037039</v>
      </c>
      <c r="BE44" s="49">
        <f>RANK(BF44,$BF$2:$BF$158)</f>
        <v>112</v>
      </c>
      <c r="BF44" s="20">
        <f>ROUND(BD44, 2)</f>
        <v>6.4</v>
      </c>
      <c r="BG44" s="35">
        <f>Table27857[[#This Row],[1 Rule of Law]]</f>
        <v>3.435765</v>
      </c>
      <c r="BH44" s="35">
        <f>Table27857[[#This Row],[2 Security &amp; Safety]]</f>
        <v>8.5200000000000014</v>
      </c>
      <c r="BI44" s="35">
        <f>AVERAGE(AS44,W44,AK44,BA44,Z44)</f>
        <v>7.0648148148148158</v>
      </c>
    </row>
    <row r="45" spans="1:61" ht="15" customHeight="1" x14ac:dyDescent="0.2">
      <c r="A45" s="32" t="s">
        <v>136</v>
      </c>
      <c r="B45" s="33">
        <v>4.6999999999999993</v>
      </c>
      <c r="C45" s="33">
        <v>4.0999999999999996</v>
      </c>
      <c r="D45" s="33">
        <v>3.3000000000000003</v>
      </c>
      <c r="E45" s="33">
        <v>4.0174603174603174</v>
      </c>
      <c r="F45" s="33">
        <v>5.04</v>
      </c>
      <c r="G45" s="33">
        <v>10</v>
      </c>
      <c r="H45" s="33">
        <v>10</v>
      </c>
      <c r="I45" s="33">
        <v>5</v>
      </c>
      <c r="J45" s="33">
        <v>10</v>
      </c>
      <c r="K45" s="33">
        <v>10</v>
      </c>
      <c r="L45" s="33">
        <f>AVERAGE(Table27857[[#This Row],[2Bi Disappearance]:[2Bv Terrorism Injured ]])</f>
        <v>9</v>
      </c>
      <c r="M45" s="33">
        <v>10</v>
      </c>
      <c r="N45" s="33">
        <v>10</v>
      </c>
      <c r="O45" s="34">
        <v>10</v>
      </c>
      <c r="P45" s="34">
        <v>10</v>
      </c>
      <c r="Q45" s="34">
        <f>AVERAGE(Table27857[[#This Row],[2Ciii(a) Equal Inheritance Rights: Widows]:[2Ciii(b) Equal Inheritance Rights: Daughters]])</f>
        <v>10</v>
      </c>
      <c r="R45" s="34">
        <f>AVERAGE(M45:N45,Q45)</f>
        <v>10</v>
      </c>
      <c r="S45" s="33">
        <f>AVERAGE(F45,L45,R45)</f>
        <v>8.0133333333333336</v>
      </c>
      <c r="T45" s="33">
        <v>10</v>
      </c>
      <c r="U45" s="33">
        <v>10</v>
      </c>
      <c r="V45" s="33">
        <v>10</v>
      </c>
      <c r="W45" s="33">
        <f>AVERAGE(T45:V45)</f>
        <v>10</v>
      </c>
      <c r="X45" s="33">
        <v>10</v>
      </c>
      <c r="Y45" s="33">
        <v>7.5</v>
      </c>
      <c r="Z45" s="33">
        <f>AVERAGE(Table27857[[#This Row],[4A Freedom to establish religious organizations]:[4B Autonomy of religious organizations]])</f>
        <v>8.75</v>
      </c>
      <c r="AA45" s="33">
        <v>10</v>
      </c>
      <c r="AB45" s="33">
        <v>10</v>
      </c>
      <c r="AC45" s="33">
        <v>7.5</v>
      </c>
      <c r="AD45" s="33">
        <v>7.5</v>
      </c>
      <c r="AE45" s="33">
        <v>7.5</v>
      </c>
      <c r="AF45" s="33">
        <f>AVERAGE(Table27857[[#This Row],[5Ci Political parties]:[5Ciii Educational, sporting and cultural organizations]])</f>
        <v>7.5</v>
      </c>
      <c r="AG45" s="33">
        <v>2.5</v>
      </c>
      <c r="AH45" s="33">
        <v>2.5</v>
      </c>
      <c r="AI45" s="33">
        <v>7.5</v>
      </c>
      <c r="AJ45" s="33">
        <f>AVERAGE(Table27857[[#This Row],[5Di Political parties]:[5Diii Educational, sporting and cultural organizations5]])</f>
        <v>4.166666666666667</v>
      </c>
      <c r="AK45" s="33">
        <f>AVERAGE(AA45,AB45,AF45,AJ45)</f>
        <v>7.916666666666667</v>
      </c>
      <c r="AL45" s="33">
        <v>10</v>
      </c>
      <c r="AM45" s="34">
        <v>2.6666666666666665</v>
      </c>
      <c r="AN45" s="34">
        <v>3.75</v>
      </c>
      <c r="AO45" s="34">
        <v>10</v>
      </c>
      <c r="AP45" s="34">
        <v>10</v>
      </c>
      <c r="AQ45" s="34">
        <f>AVERAGE(Table27857[[#This Row],[6Di Access to foreign television (cable/ satellite)]:[6Dii Access to foreign newspapers]])</f>
        <v>10</v>
      </c>
      <c r="AR45" s="34">
        <v>10</v>
      </c>
      <c r="AS45" s="33">
        <f>AVERAGE(AL45:AN45,AQ45:AR45)</f>
        <v>7.2833333333333332</v>
      </c>
      <c r="AT45" s="33">
        <v>10</v>
      </c>
      <c r="AU45" s="33">
        <v>10</v>
      </c>
      <c r="AV45" s="33">
        <f>AVERAGE(Table27857[[#This Row],[7Ai Parental Authority: In marriage]:[7Aii Parental Authority: After divorce]])</f>
        <v>10</v>
      </c>
      <c r="AW45" s="33">
        <v>10</v>
      </c>
      <c r="AX45" s="33">
        <v>10</v>
      </c>
      <c r="AY45" s="33">
        <f>IFERROR(AVERAGE(AW45:AX45),"-")</f>
        <v>10</v>
      </c>
      <c r="AZ45" s="33">
        <v>10</v>
      </c>
      <c r="BA45" s="33">
        <f>AVERAGE(AV45,AZ45,AY45)</f>
        <v>10</v>
      </c>
      <c r="BB45" s="35">
        <f>AVERAGE(Table27857[[#This Row],[RULE OF LAW]],Table27857[[#This Row],[SECURITY &amp; SAFETY]],Table27857[[#This Row],[PERSONAL FREEDOM (minus S&amp;S and RoL)]],Table27857[[#This Row],[PERSONAL FREEDOM (minus S&amp;S and RoL)]])</f>
        <v>7.4026984126984132</v>
      </c>
      <c r="BC45" s="36">
        <v>5.99</v>
      </c>
      <c r="BD45" s="37">
        <f>AVERAGE(Table27857[[#This Row],[PERSONAL FREEDOM]:[ECONOMIC FREEDOM]])</f>
        <v>6.6963492063492067</v>
      </c>
      <c r="BE45" s="49">
        <f>RANK(BF45,$BF$2:$BF$158)</f>
        <v>91</v>
      </c>
      <c r="BF45" s="20">
        <f>ROUND(BD45, 2)</f>
        <v>6.7</v>
      </c>
      <c r="BG45" s="35">
        <f>Table27857[[#This Row],[1 Rule of Law]]</f>
        <v>4.0174603174603174</v>
      </c>
      <c r="BH45" s="35">
        <f>Table27857[[#This Row],[2 Security &amp; Safety]]</f>
        <v>8.0133333333333336</v>
      </c>
      <c r="BI45" s="35">
        <f>AVERAGE(AS45,W45,AK45,BA45,Z45)</f>
        <v>8.7900000000000009</v>
      </c>
    </row>
    <row r="46" spans="1:61" ht="15" customHeight="1" x14ac:dyDescent="0.2">
      <c r="A46" s="32" t="s">
        <v>197</v>
      </c>
      <c r="B46" s="33">
        <v>3.1</v>
      </c>
      <c r="C46" s="33">
        <v>3.9000000000000004</v>
      </c>
      <c r="D46" s="33">
        <v>4.0999999999999996</v>
      </c>
      <c r="E46" s="33">
        <v>3.7142857142857144</v>
      </c>
      <c r="F46" s="33">
        <v>8.64</v>
      </c>
      <c r="G46" s="33">
        <v>0</v>
      </c>
      <c r="H46" s="33">
        <v>10</v>
      </c>
      <c r="I46" s="33">
        <v>2.5</v>
      </c>
      <c r="J46" s="33">
        <v>9.0700867674636747</v>
      </c>
      <c r="K46" s="33">
        <v>8.5707292206309393</v>
      </c>
      <c r="L46" s="33">
        <f>AVERAGE(Table27857[[#This Row],[2Bi Disappearance]:[2Bv Terrorism Injured ]])</f>
        <v>6.0281631976189232</v>
      </c>
      <c r="M46" s="33">
        <v>0.89999999999999969</v>
      </c>
      <c r="N46" s="33">
        <v>7.5</v>
      </c>
      <c r="O46" s="51">
        <v>0</v>
      </c>
      <c r="P46" s="51">
        <v>0</v>
      </c>
      <c r="Q46" s="34">
        <f>AVERAGE(Table27857[[#This Row],[2Ciii(a) Equal Inheritance Rights: Widows]:[2Ciii(b) Equal Inheritance Rights: Daughters]])</f>
        <v>0</v>
      </c>
      <c r="R46" s="34">
        <f>AVERAGE(M46:N46,Q46)</f>
        <v>2.8000000000000003</v>
      </c>
      <c r="S46" s="33">
        <f>AVERAGE(F46,L46,R46)</f>
        <v>5.8227210658729751</v>
      </c>
      <c r="T46" s="33">
        <v>0</v>
      </c>
      <c r="U46" s="33">
        <v>10</v>
      </c>
      <c r="V46" s="33">
        <v>0</v>
      </c>
      <c r="W46" s="33">
        <f>AVERAGE(T46:V46)</f>
        <v>3.3333333333333335</v>
      </c>
      <c r="X46" s="33">
        <v>2.5</v>
      </c>
      <c r="Y46" s="33">
        <v>7.5</v>
      </c>
      <c r="Z46" s="33">
        <f>AVERAGE(Table27857[[#This Row],[4A Freedom to establish religious organizations]:[4B Autonomy of religious organizations]])</f>
        <v>5</v>
      </c>
      <c r="AA46" s="33">
        <v>5</v>
      </c>
      <c r="AB46" s="33">
        <v>7.5</v>
      </c>
      <c r="AC46" s="33">
        <v>5</v>
      </c>
      <c r="AD46" s="33">
        <v>2.5</v>
      </c>
      <c r="AE46" s="33">
        <v>5</v>
      </c>
      <c r="AF46" s="33">
        <f>AVERAGE(Table27857[[#This Row],[5Ci Political parties]:[5Ciii Educational, sporting and cultural organizations]])</f>
        <v>4.166666666666667</v>
      </c>
      <c r="AG46" s="33">
        <v>7.5</v>
      </c>
      <c r="AH46" s="33">
        <v>5</v>
      </c>
      <c r="AI46" s="33">
        <v>7.5</v>
      </c>
      <c r="AJ46" s="33">
        <f>AVERAGE(Table27857[[#This Row],[5Di Political parties]:[5Diii Educational, sporting and cultural organizations5]])</f>
        <v>6.666666666666667</v>
      </c>
      <c r="AK46" s="33">
        <f>AVERAGE(AA46:AB46,AF46,AJ46)</f>
        <v>5.8333333333333339</v>
      </c>
      <c r="AL46" s="33">
        <v>0</v>
      </c>
      <c r="AM46" s="51">
        <v>2.6666666666666665</v>
      </c>
      <c r="AN46" s="51">
        <v>2.5</v>
      </c>
      <c r="AO46" s="51">
        <v>10</v>
      </c>
      <c r="AP46" s="51">
        <v>7.5</v>
      </c>
      <c r="AQ46" s="51">
        <f>AVERAGE(Table27857[[#This Row],[6Di Access to foreign television (cable/ satellite)]:[6Dii Access to foreign newspapers]])</f>
        <v>8.75</v>
      </c>
      <c r="AR46" s="51">
        <v>7.5</v>
      </c>
      <c r="AS46" s="33">
        <f>AVERAGE(AL46:AN46,AQ46:AR46)</f>
        <v>4.2833333333333332</v>
      </c>
      <c r="AT46" s="33">
        <v>0</v>
      </c>
      <c r="AU46" s="33">
        <v>0</v>
      </c>
      <c r="AV46" s="33">
        <f>AVERAGE(Table27857[[#This Row],[7Ai Parental Authority: In marriage]:[7Aii Parental Authority: After divorce]])</f>
        <v>0</v>
      </c>
      <c r="AW46" s="33">
        <v>0</v>
      </c>
      <c r="AX46" s="33" t="s">
        <v>49</v>
      </c>
      <c r="AY46" s="33">
        <f>IFERROR(AVERAGE(AW46:AX46),"-")</f>
        <v>0</v>
      </c>
      <c r="AZ46" s="33">
        <v>0</v>
      </c>
      <c r="BA46" s="33">
        <f>AVERAGE(AV46,AZ46,AY46)</f>
        <v>0</v>
      </c>
      <c r="BB46" s="35">
        <f>AVERAGE(Table27857[[#This Row],[RULE OF LAW]],Table27857[[#This Row],[SECURITY &amp; SAFETY]],Table27857[[#This Row],[PERSONAL FREEDOM (minus S&amp;S and RoL)]],Table27857[[#This Row],[PERSONAL FREEDOM (minus S&amp;S and RoL)]])</f>
        <v>4.2292516950396726</v>
      </c>
      <c r="BC46" s="52">
        <v>6.34</v>
      </c>
      <c r="BD46" s="37">
        <f>AVERAGE(Table27857[[#This Row],[PERSONAL FREEDOM]:[ECONOMIC FREEDOM]])</f>
        <v>5.2846258475198358</v>
      </c>
      <c r="BE46" s="53">
        <f>RANK(BF46,$BF$2:$BF$158)</f>
        <v>146</v>
      </c>
      <c r="BF46" s="54">
        <f>ROUND(BD46, 2)</f>
        <v>5.28</v>
      </c>
      <c r="BG46" s="35">
        <f>Table27857[[#This Row],[1 Rule of Law]]</f>
        <v>3.7142857142857144</v>
      </c>
      <c r="BH46" s="35">
        <f>Table27857[[#This Row],[2 Security &amp; Safety]]</f>
        <v>5.8227210658729751</v>
      </c>
      <c r="BI46" s="35">
        <f>AVERAGE(AS46,W46,AK46,BA46,Z46)</f>
        <v>3.6900000000000004</v>
      </c>
    </row>
    <row r="47" spans="1:61" ht="15" customHeight="1" x14ac:dyDescent="0.2">
      <c r="A47" s="32" t="s">
        <v>107</v>
      </c>
      <c r="B47" s="33">
        <v>6.1</v>
      </c>
      <c r="C47" s="33">
        <v>4.6999999999999993</v>
      </c>
      <c r="D47" s="33">
        <v>3.1</v>
      </c>
      <c r="E47" s="33">
        <v>4.6333333333333337</v>
      </c>
      <c r="F47" s="33">
        <v>0</v>
      </c>
      <c r="G47" s="33">
        <v>10</v>
      </c>
      <c r="H47" s="33">
        <v>10</v>
      </c>
      <c r="I47" s="33">
        <v>7.5</v>
      </c>
      <c r="J47" s="33">
        <v>10</v>
      </c>
      <c r="K47" s="33">
        <v>10</v>
      </c>
      <c r="L47" s="33">
        <f>AVERAGE(Table27857[[#This Row],[2Bi Disappearance]:[2Bv Terrorism Injured ]])</f>
        <v>9.5</v>
      </c>
      <c r="M47" s="33">
        <v>10</v>
      </c>
      <c r="N47" s="33">
        <v>10</v>
      </c>
      <c r="O47" s="34">
        <v>10</v>
      </c>
      <c r="P47" s="34">
        <v>10</v>
      </c>
      <c r="Q47" s="34">
        <f>AVERAGE(Table27857[[#This Row],[2Ciii(a) Equal Inheritance Rights: Widows]:[2Ciii(b) Equal Inheritance Rights: Daughters]])</f>
        <v>10</v>
      </c>
      <c r="R47" s="34">
        <f>AVERAGE(M47:N47,Q47)</f>
        <v>10</v>
      </c>
      <c r="S47" s="33">
        <f>AVERAGE(F47,L47,R47)</f>
        <v>6.5</v>
      </c>
      <c r="T47" s="33">
        <v>10</v>
      </c>
      <c r="U47" s="33">
        <v>10</v>
      </c>
      <c r="V47" s="33">
        <v>10</v>
      </c>
      <c r="W47" s="33">
        <f>AVERAGE(T47:V47)</f>
        <v>10</v>
      </c>
      <c r="X47" s="33">
        <v>7.5</v>
      </c>
      <c r="Y47" s="33">
        <v>7.5</v>
      </c>
      <c r="Z47" s="33">
        <f>AVERAGE(Table27857[[#This Row],[4A Freedom to establish religious organizations]:[4B Autonomy of religious organizations]])</f>
        <v>7.5</v>
      </c>
      <c r="AA47" s="33">
        <v>7.5</v>
      </c>
      <c r="AB47" s="33">
        <v>7.5</v>
      </c>
      <c r="AC47" s="33">
        <v>7.5</v>
      </c>
      <c r="AD47" s="33">
        <v>7.5</v>
      </c>
      <c r="AE47" s="33">
        <v>7.5</v>
      </c>
      <c r="AF47" s="33">
        <f>AVERAGE(Table27857[[#This Row],[5Ci Political parties]:[5Ciii Educational, sporting and cultural organizations]])</f>
        <v>7.5</v>
      </c>
      <c r="AG47" s="33">
        <v>10</v>
      </c>
      <c r="AH47" s="33">
        <v>7.5</v>
      </c>
      <c r="AI47" s="33">
        <v>7.5</v>
      </c>
      <c r="AJ47" s="33">
        <f>AVERAGE(Table27857[[#This Row],[5Di Political parties]:[5Diii Educational, sporting and cultural organizations5]])</f>
        <v>8.3333333333333339</v>
      </c>
      <c r="AK47" s="33">
        <f>AVERAGE(AA47,AB47,AF47,AJ47)</f>
        <v>7.7083333333333339</v>
      </c>
      <c r="AL47" s="33">
        <v>10</v>
      </c>
      <c r="AM47" s="34">
        <v>7</v>
      </c>
      <c r="AN47" s="34">
        <v>6</v>
      </c>
      <c r="AO47" s="34">
        <v>7.5</v>
      </c>
      <c r="AP47" s="34">
        <v>7.5</v>
      </c>
      <c r="AQ47" s="34">
        <f>AVERAGE(Table27857[[#This Row],[6Di Access to foreign television (cable/ satellite)]:[6Dii Access to foreign newspapers]])</f>
        <v>7.5</v>
      </c>
      <c r="AR47" s="34">
        <v>7.5</v>
      </c>
      <c r="AS47" s="33">
        <f>AVERAGE(AL47:AN47,AQ47:AR47)</f>
        <v>7.6</v>
      </c>
      <c r="AT47" s="33">
        <v>10</v>
      </c>
      <c r="AU47" s="33">
        <v>10</v>
      </c>
      <c r="AV47" s="33">
        <f>AVERAGE(Table27857[[#This Row],[7Ai Parental Authority: In marriage]:[7Aii Parental Authority: After divorce]])</f>
        <v>10</v>
      </c>
      <c r="AW47" s="33">
        <v>10</v>
      </c>
      <c r="AX47" s="33">
        <v>10</v>
      </c>
      <c r="AY47" s="33">
        <f>IFERROR(AVERAGE(AW47:AX47),"-")</f>
        <v>10</v>
      </c>
      <c r="AZ47" s="33">
        <v>10</v>
      </c>
      <c r="BA47" s="33">
        <f>AVERAGE(AV47,AZ47,AY47)</f>
        <v>10</v>
      </c>
      <c r="BB47" s="35">
        <f>AVERAGE(Table27857[[#This Row],[RULE OF LAW]],Table27857[[#This Row],[SECURITY &amp; SAFETY]],Table27857[[#This Row],[PERSONAL FREEDOM (minus S&amp;S and RoL)]],Table27857[[#This Row],[PERSONAL FREEDOM (minus S&amp;S and RoL)]])</f>
        <v>7.0641666666666669</v>
      </c>
      <c r="BC47" s="36">
        <v>7.25</v>
      </c>
      <c r="BD47" s="37">
        <f>AVERAGE(Table27857[[#This Row],[PERSONAL FREEDOM]:[ECONOMIC FREEDOM]])</f>
        <v>7.1570833333333335</v>
      </c>
      <c r="BE47" s="49">
        <f>RANK(BF47,$BF$2:$BF$158)</f>
        <v>59</v>
      </c>
      <c r="BF47" s="20">
        <f>ROUND(BD47, 2)</f>
        <v>7.16</v>
      </c>
      <c r="BG47" s="35">
        <f>Table27857[[#This Row],[1 Rule of Law]]</f>
        <v>4.6333333333333337</v>
      </c>
      <c r="BH47" s="35">
        <f>Table27857[[#This Row],[2 Security &amp; Safety]]</f>
        <v>6.5</v>
      </c>
      <c r="BI47" s="35">
        <f>AVERAGE(AS47,W47,AK47,BA47,Z47)</f>
        <v>8.5616666666666674</v>
      </c>
    </row>
    <row r="48" spans="1:61" ht="15" customHeight="1" x14ac:dyDescent="0.2">
      <c r="A48" s="32" t="s">
        <v>72</v>
      </c>
      <c r="B48" s="33">
        <v>8.1999999999999993</v>
      </c>
      <c r="C48" s="33">
        <v>7.1999999999999993</v>
      </c>
      <c r="D48" s="33">
        <v>7.1999999999999993</v>
      </c>
      <c r="E48" s="33">
        <v>7.5492063492063499</v>
      </c>
      <c r="F48" s="33">
        <v>8</v>
      </c>
      <c r="G48" s="33">
        <v>10</v>
      </c>
      <c r="H48" s="33">
        <v>10</v>
      </c>
      <c r="I48" s="33">
        <v>10</v>
      </c>
      <c r="J48" s="33">
        <v>10</v>
      </c>
      <c r="K48" s="33">
        <v>10</v>
      </c>
      <c r="L48" s="33">
        <f>AVERAGE(Table27857[[#This Row],[2Bi Disappearance]:[2Bv Terrorism Injured ]])</f>
        <v>10</v>
      </c>
      <c r="M48" s="33">
        <v>10</v>
      </c>
      <c r="N48" s="33">
        <v>10</v>
      </c>
      <c r="O48" s="34">
        <v>10</v>
      </c>
      <c r="P48" s="34">
        <v>10</v>
      </c>
      <c r="Q48" s="34">
        <f>AVERAGE(Table27857[[#This Row],[2Ciii(a) Equal Inheritance Rights: Widows]:[2Ciii(b) Equal Inheritance Rights: Daughters]])</f>
        <v>10</v>
      </c>
      <c r="R48" s="34">
        <f>AVERAGE(M48:N48,Q48)</f>
        <v>10</v>
      </c>
      <c r="S48" s="33">
        <f>AVERAGE(F48,L48,R48)</f>
        <v>9.3333333333333339</v>
      </c>
      <c r="T48" s="33">
        <v>10</v>
      </c>
      <c r="U48" s="33">
        <v>10</v>
      </c>
      <c r="V48" s="33">
        <v>10</v>
      </c>
      <c r="W48" s="33">
        <f>AVERAGE(T48:V48)</f>
        <v>10</v>
      </c>
      <c r="X48" s="33">
        <v>5</v>
      </c>
      <c r="Y48" s="33">
        <v>10</v>
      </c>
      <c r="Z48" s="33">
        <f>AVERAGE(Table27857[[#This Row],[4A Freedom to establish religious organizations]:[4B Autonomy of religious organizations]])</f>
        <v>7.5</v>
      </c>
      <c r="AA48" s="33">
        <v>10</v>
      </c>
      <c r="AB48" s="33">
        <v>7.5</v>
      </c>
      <c r="AC48" s="33">
        <v>10</v>
      </c>
      <c r="AD48" s="33">
        <v>10</v>
      </c>
      <c r="AE48" s="33">
        <v>10</v>
      </c>
      <c r="AF48" s="33">
        <f>AVERAGE(Table27857[[#This Row],[5Ci Political parties]:[5Ciii Educational, sporting and cultural organizations]])</f>
        <v>10</v>
      </c>
      <c r="AG48" s="33">
        <v>10</v>
      </c>
      <c r="AH48" s="33">
        <v>10</v>
      </c>
      <c r="AI48" s="33">
        <v>10</v>
      </c>
      <c r="AJ48" s="33">
        <f>AVERAGE(Table27857[[#This Row],[5Di Political parties]:[5Diii Educational, sporting and cultural organizations5]])</f>
        <v>10</v>
      </c>
      <c r="AK48" s="33">
        <f>AVERAGE(AA48,AB48,AF48,AJ48)</f>
        <v>9.375</v>
      </c>
      <c r="AL48" s="33">
        <v>10</v>
      </c>
      <c r="AM48" s="34">
        <v>8.3333333333333339</v>
      </c>
      <c r="AN48" s="34">
        <v>9</v>
      </c>
      <c r="AO48" s="34">
        <v>10</v>
      </c>
      <c r="AP48" s="34">
        <v>10</v>
      </c>
      <c r="AQ48" s="34">
        <f>AVERAGE(Table27857[[#This Row],[6Di Access to foreign television (cable/ satellite)]:[6Dii Access to foreign newspapers]])</f>
        <v>10</v>
      </c>
      <c r="AR48" s="34">
        <v>10</v>
      </c>
      <c r="AS48" s="33">
        <f>AVERAGE(AL48:AN48,AQ48:AR48)</f>
        <v>9.4666666666666668</v>
      </c>
      <c r="AT48" s="33">
        <v>10</v>
      </c>
      <c r="AU48" s="33">
        <v>10</v>
      </c>
      <c r="AV48" s="33">
        <f>AVERAGE(Table27857[[#This Row],[7Ai Parental Authority: In marriage]:[7Aii Parental Authority: After divorce]])</f>
        <v>10</v>
      </c>
      <c r="AW48" s="33">
        <v>10</v>
      </c>
      <c r="AX48" s="33">
        <v>10</v>
      </c>
      <c r="AY48" s="33">
        <f>IFERROR(AVERAGE(AW48:AX48),"-")</f>
        <v>10</v>
      </c>
      <c r="AZ48" s="33">
        <v>10</v>
      </c>
      <c r="BA48" s="33">
        <f>AVERAGE(AV48,AZ48,AY48)</f>
        <v>10</v>
      </c>
      <c r="BB48" s="35">
        <f>AVERAGE(Table27857[[#This Row],[RULE OF LAW]],Table27857[[#This Row],[SECURITY &amp; SAFETY]],Table27857[[#This Row],[PERSONAL FREEDOM (minus S&amp;S and RoL)]],Table27857[[#This Row],[PERSONAL FREEDOM (minus S&amp;S and RoL)]])</f>
        <v>8.8548015873015871</v>
      </c>
      <c r="BC48" s="36">
        <v>7.58</v>
      </c>
      <c r="BD48" s="37">
        <f>AVERAGE(Table27857[[#This Row],[PERSONAL FREEDOM]:[ECONOMIC FREEDOM]])</f>
        <v>8.2174007936507927</v>
      </c>
      <c r="BE48" s="49">
        <f>RANK(BF48,$BF$2:$BF$158)</f>
        <v>19</v>
      </c>
      <c r="BF48" s="20">
        <f>ROUND(BD48, 2)</f>
        <v>8.2200000000000006</v>
      </c>
      <c r="BG48" s="35">
        <f>Table27857[[#This Row],[1 Rule of Law]]</f>
        <v>7.5492063492063499</v>
      </c>
      <c r="BH48" s="35">
        <f>Table27857[[#This Row],[2 Security &amp; Safety]]</f>
        <v>9.3333333333333339</v>
      </c>
      <c r="BI48" s="35">
        <f>AVERAGE(AS48,W48,AK48,BA48,Z48)</f>
        <v>9.2683333333333344</v>
      </c>
    </row>
    <row r="49" spans="1:61" ht="15" customHeight="1" x14ac:dyDescent="0.2">
      <c r="A49" s="32" t="s">
        <v>189</v>
      </c>
      <c r="B49" s="33">
        <v>3</v>
      </c>
      <c r="C49" s="33">
        <v>3.9000000000000004</v>
      </c>
      <c r="D49" s="33">
        <v>4.5</v>
      </c>
      <c r="E49" s="33">
        <v>3.8047619047619046</v>
      </c>
      <c r="F49" s="33">
        <v>5.2</v>
      </c>
      <c r="G49" s="33">
        <v>5</v>
      </c>
      <c r="H49" s="33">
        <v>9.7285627324062638</v>
      </c>
      <c r="I49" s="33">
        <v>5</v>
      </c>
      <c r="J49" s="33">
        <v>9.9541729288478109</v>
      </c>
      <c r="K49" s="33">
        <v>10</v>
      </c>
      <c r="L49" s="33">
        <f>AVERAGE(Table27857[[#This Row],[2Bi Disappearance]:[2Bv Terrorism Injured ]])</f>
        <v>7.9365471322508139</v>
      </c>
      <c r="M49" s="33">
        <v>2.6</v>
      </c>
      <c r="N49" s="33">
        <v>10</v>
      </c>
      <c r="O49" s="34">
        <v>5</v>
      </c>
      <c r="P49" s="34">
        <v>5</v>
      </c>
      <c r="Q49" s="34">
        <f>AVERAGE(Table27857[[#This Row],[2Ciii(a) Equal Inheritance Rights: Widows]:[2Ciii(b) Equal Inheritance Rights: Daughters]])</f>
        <v>5</v>
      </c>
      <c r="R49" s="34">
        <f>AVERAGE(M49:N49,Q49)</f>
        <v>5.8666666666666671</v>
      </c>
      <c r="S49" s="33">
        <f>AVERAGE(F49,L49,R49)</f>
        <v>6.3344045996391607</v>
      </c>
      <c r="T49" s="33">
        <v>5</v>
      </c>
      <c r="U49" s="33">
        <v>10</v>
      </c>
      <c r="V49" s="33">
        <v>10</v>
      </c>
      <c r="W49" s="33">
        <f>AVERAGE(T49:V49)</f>
        <v>8.3333333333333339</v>
      </c>
      <c r="X49" s="33">
        <v>2.5</v>
      </c>
      <c r="Y49" s="33">
        <v>7.5</v>
      </c>
      <c r="Z49" s="33">
        <f>AVERAGE(Table27857[[#This Row],[4A Freedom to establish religious organizations]:[4B Autonomy of religious organizations]])</f>
        <v>5</v>
      </c>
      <c r="AA49" s="33">
        <v>5</v>
      </c>
      <c r="AB49" s="33">
        <v>2.5</v>
      </c>
      <c r="AC49" s="33">
        <v>7.5</v>
      </c>
      <c r="AD49" s="33">
        <v>5</v>
      </c>
      <c r="AE49" s="33">
        <v>5</v>
      </c>
      <c r="AF49" s="33">
        <f>AVERAGE(Table27857[[#This Row],[5Ci Political parties]:[5Ciii Educational, sporting and cultural organizations]])</f>
        <v>5.833333333333333</v>
      </c>
      <c r="AG49" s="33">
        <v>2.5</v>
      </c>
      <c r="AH49" s="33">
        <v>2.5</v>
      </c>
      <c r="AI49" s="33">
        <v>2.5</v>
      </c>
      <c r="AJ49" s="33">
        <f>AVERAGE(Table27857[[#This Row],[5Di Political parties]:[5Diii Educational, sporting and cultural organizations5]])</f>
        <v>2.5</v>
      </c>
      <c r="AK49" s="33">
        <f>AVERAGE(AA49,AB49,AF49,AJ49)</f>
        <v>3.958333333333333</v>
      </c>
      <c r="AL49" s="33">
        <v>10</v>
      </c>
      <c r="AM49" s="34">
        <v>1</v>
      </c>
      <c r="AN49" s="34">
        <v>1.25</v>
      </c>
      <c r="AO49" s="34">
        <v>7.5</v>
      </c>
      <c r="AP49" s="34">
        <v>7.5</v>
      </c>
      <c r="AQ49" s="34">
        <f>AVERAGE(Table27857[[#This Row],[6Di Access to foreign television (cable/ satellite)]:[6Dii Access to foreign newspapers]])</f>
        <v>7.5</v>
      </c>
      <c r="AR49" s="34">
        <v>7.5</v>
      </c>
      <c r="AS49" s="33">
        <f>AVERAGE(AL49:AN49,AQ49:AR49)</f>
        <v>5.45</v>
      </c>
      <c r="AT49" s="33">
        <v>10</v>
      </c>
      <c r="AU49" s="33">
        <v>10</v>
      </c>
      <c r="AV49" s="33">
        <f>AVERAGE(Table27857[[#This Row],[7Ai Parental Authority: In marriage]:[7Aii Parental Authority: After divorce]])</f>
        <v>10</v>
      </c>
      <c r="AW49" s="33">
        <v>0</v>
      </c>
      <c r="AX49" s="33">
        <v>0</v>
      </c>
      <c r="AY49" s="33">
        <f>IFERROR(AVERAGE(AW49:AX49),"-")</f>
        <v>0</v>
      </c>
      <c r="AZ49" s="33">
        <v>10</v>
      </c>
      <c r="BA49" s="33">
        <f>AVERAGE(AV49,AZ49,AY49)</f>
        <v>6.666666666666667</v>
      </c>
      <c r="BB49" s="35">
        <f>AVERAGE(Table27857[[#This Row],[RULE OF LAW]],Table27857[[#This Row],[SECURITY &amp; SAFETY]],Table27857[[#This Row],[PERSONAL FREEDOM (minus S&amp;S and RoL)]],Table27857[[#This Row],[PERSONAL FREEDOM (minus S&amp;S and RoL)]])</f>
        <v>5.4756249594335999</v>
      </c>
      <c r="BC49" s="36">
        <v>5.68</v>
      </c>
      <c r="BD49" s="37">
        <f>AVERAGE(Table27857[[#This Row],[PERSONAL FREEDOM]:[ECONOMIC FREEDOM]])</f>
        <v>5.5778124797167994</v>
      </c>
      <c r="BE49" s="49">
        <f>RANK(BF49,$BF$2:$BF$158)</f>
        <v>141</v>
      </c>
      <c r="BF49" s="20">
        <f>ROUND(BD49, 2)</f>
        <v>5.58</v>
      </c>
      <c r="BG49" s="35">
        <f>Table27857[[#This Row],[1 Rule of Law]]</f>
        <v>3.8047619047619046</v>
      </c>
      <c r="BH49" s="35">
        <f>Table27857[[#This Row],[2 Security &amp; Safety]]</f>
        <v>6.3344045996391607</v>
      </c>
      <c r="BI49" s="35">
        <f>AVERAGE(AS49,W49,AK49,BA49,Z49)</f>
        <v>5.8816666666666668</v>
      </c>
    </row>
    <row r="50" spans="1:61" ht="15" customHeight="1" x14ac:dyDescent="0.2">
      <c r="A50" s="32" t="s">
        <v>121</v>
      </c>
      <c r="B50" s="33" t="s">
        <v>49</v>
      </c>
      <c r="C50" s="33" t="s">
        <v>49</v>
      </c>
      <c r="D50" s="33" t="s">
        <v>49</v>
      </c>
      <c r="E50" s="33">
        <v>4.0309379999999999</v>
      </c>
      <c r="F50" s="33">
        <v>8.4</v>
      </c>
      <c r="G50" s="33">
        <v>10</v>
      </c>
      <c r="H50" s="33">
        <v>10</v>
      </c>
      <c r="I50" s="33" t="s">
        <v>49</v>
      </c>
      <c r="J50" s="33">
        <v>10</v>
      </c>
      <c r="K50" s="33">
        <v>10</v>
      </c>
      <c r="L50" s="33">
        <f>AVERAGE(Table27857[[#This Row],[2Bi Disappearance]:[2Bv Terrorism Injured ]])</f>
        <v>10</v>
      </c>
      <c r="M50" s="33">
        <v>10</v>
      </c>
      <c r="N50" s="33">
        <v>7.5</v>
      </c>
      <c r="O50" s="34">
        <v>5</v>
      </c>
      <c r="P50" s="34">
        <v>5</v>
      </c>
      <c r="Q50" s="34">
        <f>AVERAGE(Table27857[[#This Row],[2Ciii(a) Equal Inheritance Rights: Widows]:[2Ciii(b) Equal Inheritance Rights: Daughters]])</f>
        <v>5</v>
      </c>
      <c r="R50" s="34">
        <f>AVERAGE(M50:N50,Q50)</f>
        <v>7.5</v>
      </c>
      <c r="S50" s="33">
        <f>AVERAGE(F50,L50,R50)</f>
        <v>8.6333333333333329</v>
      </c>
      <c r="T50" s="33">
        <v>5</v>
      </c>
      <c r="U50" s="33">
        <v>10</v>
      </c>
      <c r="V50" s="33">
        <v>10</v>
      </c>
      <c r="W50" s="33">
        <f>AVERAGE(T50:V50)</f>
        <v>8.3333333333333339</v>
      </c>
      <c r="X50" s="33" t="s">
        <v>49</v>
      </c>
      <c r="Y50" s="33" t="s">
        <v>49</v>
      </c>
      <c r="Z50" s="33" t="s">
        <v>49</v>
      </c>
      <c r="AA50" s="33" t="s">
        <v>49</v>
      </c>
      <c r="AB50" s="33" t="s">
        <v>49</v>
      </c>
      <c r="AC50" s="33" t="s">
        <v>49</v>
      </c>
      <c r="AD50" s="33" t="s">
        <v>49</v>
      </c>
      <c r="AE50" s="33" t="s">
        <v>49</v>
      </c>
      <c r="AF50" s="33" t="s">
        <v>49</v>
      </c>
      <c r="AG50" s="33" t="s">
        <v>49</v>
      </c>
      <c r="AH50" s="33" t="s">
        <v>49</v>
      </c>
      <c r="AI50" s="33" t="s">
        <v>49</v>
      </c>
      <c r="AJ50" s="33" t="s">
        <v>49</v>
      </c>
      <c r="AK50" s="33" t="s">
        <v>49</v>
      </c>
      <c r="AL50" s="33">
        <v>10</v>
      </c>
      <c r="AM50" s="34">
        <v>4</v>
      </c>
      <c r="AN50" s="34">
        <v>4</v>
      </c>
      <c r="AO50" s="34" t="s">
        <v>49</v>
      </c>
      <c r="AP50" s="34" t="s">
        <v>49</v>
      </c>
      <c r="AQ50" s="34" t="s">
        <v>49</v>
      </c>
      <c r="AR50" s="34" t="s">
        <v>49</v>
      </c>
      <c r="AS50" s="33">
        <f>AVERAGE(AL50:AN50,AQ50:AR50)</f>
        <v>6</v>
      </c>
      <c r="AT50" s="33">
        <v>10</v>
      </c>
      <c r="AU50" s="33">
        <v>10</v>
      </c>
      <c r="AV50" s="33">
        <f>AVERAGE(Table27857[[#This Row],[7Ai Parental Authority: In marriage]:[7Aii Parental Authority: After divorce]])</f>
        <v>10</v>
      </c>
      <c r="AW50" s="33">
        <v>10</v>
      </c>
      <c r="AX50" s="33">
        <v>10</v>
      </c>
      <c r="AY50" s="33">
        <f>IFERROR(AVERAGE(AW50:AX50),"-")</f>
        <v>10</v>
      </c>
      <c r="AZ50" s="33">
        <v>10</v>
      </c>
      <c r="BA50" s="33">
        <f>AVERAGE(AV50,AZ50,AY50)</f>
        <v>10</v>
      </c>
      <c r="BB50" s="35">
        <f>AVERAGE(Table27857[[#This Row],[RULE OF LAW]],Table27857[[#This Row],[SECURITY &amp; SAFETY]],Table27857[[#This Row],[PERSONAL FREEDOM (minus S&amp;S and RoL)]],Table27857[[#This Row],[PERSONAL FREEDOM (minus S&amp;S and RoL)]])</f>
        <v>7.2216233888888901</v>
      </c>
      <c r="BC50" s="36">
        <v>6.86</v>
      </c>
      <c r="BD50" s="37">
        <f>AVERAGE(Table27857[[#This Row],[PERSONAL FREEDOM]:[ECONOMIC FREEDOM]])</f>
        <v>7.0408116944444448</v>
      </c>
      <c r="BE50" s="49">
        <f>RANK(BF50,$BF$2:$BF$158)</f>
        <v>64</v>
      </c>
      <c r="BF50" s="20">
        <f>ROUND(BD50, 2)</f>
        <v>7.04</v>
      </c>
      <c r="BG50" s="35">
        <f>Table27857[[#This Row],[1 Rule of Law]]</f>
        <v>4.0309379999999999</v>
      </c>
      <c r="BH50" s="35">
        <f>Table27857[[#This Row],[2 Security &amp; Safety]]</f>
        <v>8.6333333333333329</v>
      </c>
      <c r="BI50" s="35">
        <f>AVERAGE(AS50,W50,AK50,BA50,Z50)</f>
        <v>8.1111111111111125</v>
      </c>
    </row>
    <row r="51" spans="1:61" ht="15" customHeight="1" x14ac:dyDescent="0.2">
      <c r="A51" s="32" t="s">
        <v>58</v>
      </c>
      <c r="B51" s="33">
        <v>9.6999999999999993</v>
      </c>
      <c r="C51" s="33">
        <v>7.5</v>
      </c>
      <c r="D51" s="33">
        <v>8.5</v>
      </c>
      <c r="E51" s="33">
        <v>8.5603174603174601</v>
      </c>
      <c r="F51" s="33">
        <v>9.36</v>
      </c>
      <c r="G51" s="33">
        <v>10</v>
      </c>
      <c r="H51" s="33">
        <v>10</v>
      </c>
      <c r="I51" s="33">
        <v>10</v>
      </c>
      <c r="J51" s="33">
        <v>10</v>
      </c>
      <c r="K51" s="33">
        <v>10</v>
      </c>
      <c r="L51" s="33">
        <f>AVERAGE(Table27857[[#This Row],[2Bi Disappearance]:[2Bv Terrorism Injured ]])</f>
        <v>10</v>
      </c>
      <c r="M51" s="33">
        <v>10</v>
      </c>
      <c r="N51" s="33">
        <v>10</v>
      </c>
      <c r="O51" s="34">
        <v>10</v>
      </c>
      <c r="P51" s="34">
        <v>10</v>
      </c>
      <c r="Q51" s="34">
        <f>AVERAGE(Table27857[[#This Row],[2Ciii(a) Equal Inheritance Rights: Widows]:[2Ciii(b) Equal Inheritance Rights: Daughters]])</f>
        <v>10</v>
      </c>
      <c r="R51" s="34">
        <f>AVERAGE(M51:N51,Q51)</f>
        <v>10</v>
      </c>
      <c r="S51" s="33">
        <f>AVERAGE(F51,L51,R51)</f>
        <v>9.7866666666666671</v>
      </c>
      <c r="T51" s="33">
        <v>10</v>
      </c>
      <c r="U51" s="33">
        <v>10</v>
      </c>
      <c r="V51" s="33">
        <v>10</v>
      </c>
      <c r="W51" s="33">
        <f>AVERAGE(T51:V51)</f>
        <v>10</v>
      </c>
      <c r="X51" s="33">
        <v>10</v>
      </c>
      <c r="Y51" s="33">
        <v>7.5</v>
      </c>
      <c r="Z51" s="33">
        <f>AVERAGE(Table27857[[#This Row],[4A Freedom to establish religious organizations]:[4B Autonomy of religious organizations]])</f>
        <v>8.75</v>
      </c>
      <c r="AA51" s="33">
        <v>10</v>
      </c>
      <c r="AB51" s="33">
        <v>10</v>
      </c>
      <c r="AC51" s="33">
        <v>10</v>
      </c>
      <c r="AD51" s="33">
        <v>10</v>
      </c>
      <c r="AE51" s="33">
        <v>10</v>
      </c>
      <c r="AF51" s="33">
        <f>AVERAGE(Table27857[[#This Row],[5Ci Political parties]:[5Ciii Educational, sporting and cultural organizations]])</f>
        <v>10</v>
      </c>
      <c r="AG51" s="33">
        <v>10</v>
      </c>
      <c r="AH51" s="33">
        <v>10</v>
      </c>
      <c r="AI51" s="33">
        <v>10</v>
      </c>
      <c r="AJ51" s="33">
        <f>AVERAGE(Table27857[[#This Row],[5Di Political parties]:[5Diii Educational, sporting and cultural organizations5]])</f>
        <v>10</v>
      </c>
      <c r="AK51" s="33">
        <f>AVERAGE(AA51,AB51,AF51,AJ51)</f>
        <v>10</v>
      </c>
      <c r="AL51" s="33">
        <v>10</v>
      </c>
      <c r="AM51" s="34">
        <v>8.6666666666666661</v>
      </c>
      <c r="AN51" s="34">
        <v>9.25</v>
      </c>
      <c r="AO51" s="34">
        <v>10</v>
      </c>
      <c r="AP51" s="34">
        <v>10</v>
      </c>
      <c r="AQ51" s="34">
        <f>AVERAGE(Table27857[[#This Row],[6Di Access to foreign television (cable/ satellite)]:[6Dii Access to foreign newspapers]])</f>
        <v>10</v>
      </c>
      <c r="AR51" s="34">
        <v>10</v>
      </c>
      <c r="AS51" s="33">
        <f>AVERAGE(AL51:AN51,AQ51:AR51)</f>
        <v>9.5833333333333321</v>
      </c>
      <c r="AT51" s="33">
        <v>10</v>
      </c>
      <c r="AU51" s="33">
        <v>10</v>
      </c>
      <c r="AV51" s="33">
        <f>AVERAGE(Table27857[[#This Row],[7Ai Parental Authority: In marriage]:[7Aii Parental Authority: After divorce]])</f>
        <v>10</v>
      </c>
      <c r="AW51" s="33">
        <v>10</v>
      </c>
      <c r="AX51" s="33">
        <v>10</v>
      </c>
      <c r="AY51" s="33">
        <f>IFERROR(AVERAGE(AW51:AX51),"-")</f>
        <v>10</v>
      </c>
      <c r="AZ51" s="33">
        <v>10</v>
      </c>
      <c r="BA51" s="33">
        <f>AVERAGE(AV51,AZ51,AY51)</f>
        <v>10</v>
      </c>
      <c r="BB51" s="35">
        <f>AVERAGE(Table27857[[#This Row],[RULE OF LAW]],Table27857[[#This Row],[SECURITY &amp; SAFETY]],Table27857[[#This Row],[PERSONAL FREEDOM (minus S&amp;S and RoL)]],Table27857[[#This Row],[PERSONAL FREEDOM (minus S&amp;S and RoL)]])</f>
        <v>9.4200793650793635</v>
      </c>
      <c r="BC51" s="36">
        <v>7.61</v>
      </c>
      <c r="BD51" s="37">
        <f>AVERAGE(Table27857[[#This Row],[PERSONAL FREEDOM]:[ECONOMIC FREEDOM]])</f>
        <v>8.5150396825396815</v>
      </c>
      <c r="BE51" s="49">
        <f>RANK(BF51,$BF$2:$BF$158)</f>
        <v>9</v>
      </c>
      <c r="BF51" s="20">
        <f>ROUND(BD51, 2)</f>
        <v>8.52</v>
      </c>
      <c r="BG51" s="35">
        <f>Table27857[[#This Row],[1 Rule of Law]]</f>
        <v>8.5603174603174601</v>
      </c>
      <c r="BH51" s="35">
        <f>Table27857[[#This Row],[2 Security &amp; Safety]]</f>
        <v>9.7866666666666671</v>
      </c>
      <c r="BI51" s="35">
        <f>AVERAGE(AS51,W51,AK51,BA51,Z51)</f>
        <v>9.6666666666666661</v>
      </c>
    </row>
    <row r="52" spans="1:61" ht="15" customHeight="1" x14ac:dyDescent="0.2">
      <c r="A52" s="32" t="s">
        <v>82</v>
      </c>
      <c r="B52" s="33">
        <v>7.3</v>
      </c>
      <c r="C52" s="33">
        <v>6.8999999999999995</v>
      </c>
      <c r="D52" s="33">
        <v>6.5</v>
      </c>
      <c r="E52" s="33">
        <v>6.9142857142857137</v>
      </c>
      <c r="F52" s="33">
        <v>9.6</v>
      </c>
      <c r="G52" s="33">
        <v>10</v>
      </c>
      <c r="H52" s="33">
        <v>10</v>
      </c>
      <c r="I52" s="33">
        <v>7.5</v>
      </c>
      <c r="J52" s="33">
        <v>9.9797751496191438</v>
      </c>
      <c r="K52" s="33">
        <v>9.9878650897714891</v>
      </c>
      <c r="L52" s="33">
        <f>AVERAGE(Table27857[[#This Row],[2Bi Disappearance]:[2Bv Terrorism Injured ]])</f>
        <v>9.4935280478781259</v>
      </c>
      <c r="M52" s="33">
        <v>10</v>
      </c>
      <c r="N52" s="33">
        <v>10</v>
      </c>
      <c r="O52" s="34">
        <v>10</v>
      </c>
      <c r="P52" s="34">
        <v>10</v>
      </c>
      <c r="Q52" s="34">
        <f>AVERAGE(Table27857[[#This Row],[2Ciii(a) Equal Inheritance Rights: Widows]:[2Ciii(b) Equal Inheritance Rights: Daughters]])</f>
        <v>10</v>
      </c>
      <c r="R52" s="34">
        <f>AVERAGE(M52:N52,Q52)</f>
        <v>10</v>
      </c>
      <c r="S52" s="33">
        <f>AVERAGE(F52,L52,R52)</f>
        <v>9.6978426826260407</v>
      </c>
      <c r="T52" s="33">
        <v>10</v>
      </c>
      <c r="U52" s="33">
        <v>5</v>
      </c>
      <c r="V52" s="33">
        <v>10</v>
      </c>
      <c r="W52" s="33">
        <f>AVERAGE(T52:V52)</f>
        <v>8.3333333333333339</v>
      </c>
      <c r="X52" s="33">
        <v>7.5</v>
      </c>
      <c r="Y52" s="33">
        <v>10</v>
      </c>
      <c r="Z52" s="33">
        <f>AVERAGE(Table27857[[#This Row],[4A Freedom to establish religious organizations]:[4B Autonomy of religious organizations]])</f>
        <v>8.75</v>
      </c>
      <c r="AA52" s="33">
        <v>10</v>
      </c>
      <c r="AB52" s="33">
        <v>10</v>
      </c>
      <c r="AC52" s="33">
        <v>10</v>
      </c>
      <c r="AD52" s="33">
        <v>10</v>
      </c>
      <c r="AE52" s="33">
        <v>10</v>
      </c>
      <c r="AF52" s="33">
        <f>AVERAGE(Table27857[[#This Row],[5Ci Political parties]:[5Ciii Educational, sporting and cultural organizations]])</f>
        <v>10</v>
      </c>
      <c r="AG52" s="33">
        <v>10</v>
      </c>
      <c r="AH52" s="33">
        <v>10</v>
      </c>
      <c r="AI52" s="33">
        <v>10</v>
      </c>
      <c r="AJ52" s="33">
        <f>AVERAGE(Table27857[[#This Row],[5Di Political parties]:[5Diii Educational, sporting and cultural organizations5]])</f>
        <v>10</v>
      </c>
      <c r="AK52" s="33">
        <f>AVERAGE(AA52,AB52,AF52,AJ52)</f>
        <v>10</v>
      </c>
      <c r="AL52" s="33">
        <v>10</v>
      </c>
      <c r="AM52" s="34">
        <v>8.3333333333333339</v>
      </c>
      <c r="AN52" s="34">
        <v>7.5</v>
      </c>
      <c r="AO52" s="34">
        <v>10</v>
      </c>
      <c r="AP52" s="34">
        <v>10</v>
      </c>
      <c r="AQ52" s="34">
        <f>AVERAGE(Table27857[[#This Row],[6Di Access to foreign television (cable/ satellite)]:[6Dii Access to foreign newspapers]])</f>
        <v>10</v>
      </c>
      <c r="AR52" s="34">
        <v>10</v>
      </c>
      <c r="AS52" s="33">
        <f>AVERAGE(AL52:AN52,AQ52:AR52)</f>
        <v>9.1666666666666679</v>
      </c>
      <c r="AT52" s="33">
        <v>10</v>
      </c>
      <c r="AU52" s="33">
        <v>10</v>
      </c>
      <c r="AV52" s="33">
        <f>AVERAGE(Table27857[[#This Row],[7Ai Parental Authority: In marriage]:[7Aii Parental Authority: After divorce]])</f>
        <v>10</v>
      </c>
      <c r="AW52" s="33">
        <v>10</v>
      </c>
      <c r="AX52" s="33">
        <v>10</v>
      </c>
      <c r="AY52" s="33">
        <f>IFERROR(AVERAGE(AW52:AX52),"-")</f>
        <v>10</v>
      </c>
      <c r="AZ52" s="33">
        <v>10</v>
      </c>
      <c r="BA52" s="33">
        <f>AVERAGE(AV52,AZ52,AY52)</f>
        <v>10</v>
      </c>
      <c r="BB52" s="35">
        <f>AVERAGE(Table27857[[#This Row],[RULE OF LAW]],Table27857[[#This Row],[SECURITY &amp; SAFETY]],Table27857[[#This Row],[PERSONAL FREEDOM (minus S&amp;S and RoL)]],Table27857[[#This Row],[PERSONAL FREEDOM (minus S&amp;S and RoL)]])</f>
        <v>8.7780320992279393</v>
      </c>
      <c r="BC52" s="36">
        <v>7.12</v>
      </c>
      <c r="BD52" s="37">
        <f>AVERAGE(Table27857[[#This Row],[PERSONAL FREEDOM]:[ECONOMIC FREEDOM]])</f>
        <v>7.9490160496139701</v>
      </c>
      <c r="BE52" s="49">
        <f>RANK(BF52,$BF$2:$BF$158)</f>
        <v>34</v>
      </c>
      <c r="BF52" s="20">
        <f>ROUND(BD52, 2)</f>
        <v>7.95</v>
      </c>
      <c r="BG52" s="35">
        <f>Table27857[[#This Row],[1 Rule of Law]]</f>
        <v>6.9142857142857137</v>
      </c>
      <c r="BH52" s="35">
        <f>Table27857[[#This Row],[2 Security &amp; Safety]]</f>
        <v>9.6978426826260407</v>
      </c>
      <c r="BI52" s="35">
        <f>AVERAGE(AS52,W52,AK52,BA52,Z52)</f>
        <v>9.25</v>
      </c>
    </row>
    <row r="53" spans="1:61" ht="15" customHeight="1" x14ac:dyDescent="0.2">
      <c r="A53" s="32" t="s">
        <v>184</v>
      </c>
      <c r="B53" s="33" t="s">
        <v>49</v>
      </c>
      <c r="C53" s="33" t="s">
        <v>49</v>
      </c>
      <c r="D53" s="33" t="s">
        <v>49</v>
      </c>
      <c r="E53" s="33">
        <v>4.5517149999999997</v>
      </c>
      <c r="F53" s="33">
        <v>6.36</v>
      </c>
      <c r="G53" s="33">
        <v>10</v>
      </c>
      <c r="H53" s="33">
        <v>10</v>
      </c>
      <c r="I53" s="33">
        <v>7.5</v>
      </c>
      <c r="J53" s="33">
        <v>10</v>
      </c>
      <c r="K53" s="33">
        <v>10</v>
      </c>
      <c r="L53" s="33">
        <f>AVERAGE(Table27857[[#This Row],[2Bi Disappearance]:[2Bv Terrorism Injured ]])</f>
        <v>9.5</v>
      </c>
      <c r="M53" s="33">
        <v>10</v>
      </c>
      <c r="N53" s="33">
        <v>7.5</v>
      </c>
      <c r="O53" s="34">
        <v>10</v>
      </c>
      <c r="P53" s="34">
        <v>5</v>
      </c>
      <c r="Q53" s="34">
        <f>AVERAGE(Table27857[[#This Row],[2Ciii(a) Equal Inheritance Rights: Widows]:[2Ciii(b) Equal Inheritance Rights: Daughters]])</f>
        <v>7.5</v>
      </c>
      <c r="R53" s="34">
        <f>AVERAGE(M53:N53,Q53)</f>
        <v>8.3333333333333339</v>
      </c>
      <c r="S53" s="33">
        <f>AVERAGE(F53,L53,R53)</f>
        <v>8.0644444444444456</v>
      </c>
      <c r="T53" s="33">
        <v>10</v>
      </c>
      <c r="U53" s="33">
        <v>0</v>
      </c>
      <c r="V53" s="33">
        <v>0</v>
      </c>
      <c r="W53" s="33">
        <f>AVERAGE(T53:V53)</f>
        <v>3.3333333333333335</v>
      </c>
      <c r="X53" s="33">
        <v>10</v>
      </c>
      <c r="Y53" s="33">
        <v>7.5</v>
      </c>
      <c r="Z53" s="33">
        <f>AVERAGE(Table27857[[#This Row],[4A Freedom to establish religious organizations]:[4B Autonomy of religious organizations]])</f>
        <v>8.75</v>
      </c>
      <c r="AA53" s="33">
        <v>7.5</v>
      </c>
      <c r="AB53" s="33">
        <v>7.5</v>
      </c>
      <c r="AC53" s="33">
        <v>5</v>
      </c>
      <c r="AD53" s="33">
        <v>5</v>
      </c>
      <c r="AE53" s="33">
        <v>7.5</v>
      </c>
      <c r="AF53" s="33">
        <f>AVERAGE(Table27857[[#This Row],[5Ci Political parties]:[5Ciii Educational, sporting and cultural organizations]])</f>
        <v>5.833333333333333</v>
      </c>
      <c r="AG53" s="33">
        <v>10</v>
      </c>
      <c r="AH53" s="33">
        <v>7.5</v>
      </c>
      <c r="AI53" s="33">
        <v>10</v>
      </c>
      <c r="AJ53" s="33">
        <f>AVERAGE(Table27857[[#This Row],[5Di Political parties]:[5Diii Educational, sporting and cultural organizations5]])</f>
        <v>9.1666666666666661</v>
      </c>
      <c r="AK53" s="33">
        <f>AVERAGE(AA53,AB53,AF53,AJ53)</f>
        <v>7.5</v>
      </c>
      <c r="AL53" s="33">
        <v>10</v>
      </c>
      <c r="AM53" s="34">
        <v>2</v>
      </c>
      <c r="AN53" s="34">
        <v>4</v>
      </c>
      <c r="AO53" s="34">
        <v>10</v>
      </c>
      <c r="AP53" s="34">
        <v>7.5</v>
      </c>
      <c r="AQ53" s="34">
        <f>AVERAGE(Table27857[[#This Row],[6Di Access to foreign television (cable/ satellite)]:[6Dii Access to foreign newspapers]])</f>
        <v>8.75</v>
      </c>
      <c r="AR53" s="34">
        <v>7.5</v>
      </c>
      <c r="AS53" s="33">
        <f>AVERAGE(AL53:AN53,AQ53:AR53)</f>
        <v>6.45</v>
      </c>
      <c r="AT53" s="33">
        <v>0</v>
      </c>
      <c r="AU53" s="33">
        <v>0</v>
      </c>
      <c r="AV53" s="33">
        <f>AVERAGE(Table27857[[#This Row],[7Ai Parental Authority: In marriage]:[7Aii Parental Authority: After divorce]])</f>
        <v>0</v>
      </c>
      <c r="AW53" s="33">
        <v>10</v>
      </c>
      <c r="AX53" s="33">
        <v>10</v>
      </c>
      <c r="AY53" s="33">
        <f>IFERROR(AVERAGE(AW53:AX53),"-")</f>
        <v>10</v>
      </c>
      <c r="AZ53" s="33">
        <v>0</v>
      </c>
      <c r="BA53" s="33">
        <f>AVERAGE(AV53,AZ53,AY53)</f>
        <v>3.3333333333333335</v>
      </c>
      <c r="BB53" s="35">
        <f>AVERAGE(Table27857[[#This Row],[RULE OF LAW]],Table27857[[#This Row],[SECURITY &amp; SAFETY]],Table27857[[#This Row],[PERSONAL FREEDOM (minus S&amp;S and RoL)]],Table27857[[#This Row],[PERSONAL FREEDOM (minus S&amp;S and RoL)]])</f>
        <v>6.0907065277777779</v>
      </c>
      <c r="BC53" s="36">
        <v>5.72</v>
      </c>
      <c r="BD53" s="37">
        <f>AVERAGE(Table27857[[#This Row],[PERSONAL FREEDOM]:[ECONOMIC FREEDOM]])</f>
        <v>5.9053532638888893</v>
      </c>
      <c r="BE53" s="49">
        <f>RANK(BF53,$BF$2:$BF$158)</f>
        <v>133</v>
      </c>
      <c r="BF53" s="20">
        <f>ROUND(BD53, 2)</f>
        <v>5.91</v>
      </c>
      <c r="BG53" s="35">
        <f>Table27857[[#This Row],[1 Rule of Law]]</f>
        <v>4.5517149999999997</v>
      </c>
      <c r="BH53" s="35">
        <f>Table27857[[#This Row],[2 Security &amp; Safety]]</f>
        <v>8.0644444444444456</v>
      </c>
      <c r="BI53" s="35">
        <f>AVERAGE(AS53,W53,AK53,BA53,Z53)</f>
        <v>5.8733333333333331</v>
      </c>
    </row>
    <row r="54" spans="1:61" ht="15" customHeight="1" x14ac:dyDescent="0.2">
      <c r="A54" s="32" t="s">
        <v>169</v>
      </c>
      <c r="B54" s="33" t="s">
        <v>49</v>
      </c>
      <c r="C54" s="33" t="s">
        <v>49</v>
      </c>
      <c r="D54" s="33" t="s">
        <v>49</v>
      </c>
      <c r="E54" s="33">
        <v>4.4178009999999999</v>
      </c>
      <c r="F54" s="33">
        <v>5.9200000000000008</v>
      </c>
      <c r="G54" s="33">
        <v>10</v>
      </c>
      <c r="H54" s="33">
        <v>10</v>
      </c>
      <c r="I54" s="33">
        <v>7.5</v>
      </c>
      <c r="J54" s="33">
        <v>10</v>
      </c>
      <c r="K54" s="33">
        <v>10</v>
      </c>
      <c r="L54" s="33">
        <f>AVERAGE(Table27857[[#This Row],[2Bi Disappearance]:[2Bv Terrorism Injured ]])</f>
        <v>9.5</v>
      </c>
      <c r="M54" s="33">
        <v>2.4</v>
      </c>
      <c r="N54" s="33">
        <v>10</v>
      </c>
      <c r="O54" s="34">
        <v>0</v>
      </c>
      <c r="P54" s="34">
        <v>0</v>
      </c>
      <c r="Q54" s="34">
        <f>AVERAGE(Table27857[[#This Row],[2Ciii(a) Equal Inheritance Rights: Widows]:[2Ciii(b) Equal Inheritance Rights: Daughters]])</f>
        <v>0</v>
      </c>
      <c r="R54" s="34">
        <f>AVERAGE(M54:N54,Q54)</f>
        <v>4.1333333333333337</v>
      </c>
      <c r="S54" s="33">
        <f>AVERAGE(F54,L54,R54)</f>
        <v>6.5177777777777779</v>
      </c>
      <c r="T54" s="33">
        <v>5</v>
      </c>
      <c r="U54" s="33">
        <v>10</v>
      </c>
      <c r="V54" s="33">
        <v>5</v>
      </c>
      <c r="W54" s="33">
        <f>AVERAGE(T54:V54)</f>
        <v>6.666666666666667</v>
      </c>
      <c r="X54" s="33" t="s">
        <v>49</v>
      </c>
      <c r="Y54" s="33" t="s">
        <v>49</v>
      </c>
      <c r="Z54" s="33" t="s">
        <v>49</v>
      </c>
      <c r="AA54" s="33" t="s">
        <v>49</v>
      </c>
      <c r="AB54" s="33" t="s">
        <v>49</v>
      </c>
      <c r="AC54" s="33" t="s">
        <v>49</v>
      </c>
      <c r="AD54" s="33" t="s">
        <v>49</v>
      </c>
      <c r="AE54" s="33" t="s">
        <v>49</v>
      </c>
      <c r="AF54" s="33" t="s">
        <v>49</v>
      </c>
      <c r="AG54" s="33" t="s">
        <v>49</v>
      </c>
      <c r="AH54" s="33" t="s">
        <v>49</v>
      </c>
      <c r="AI54" s="33" t="s">
        <v>49</v>
      </c>
      <c r="AJ54" s="33" t="s">
        <v>49</v>
      </c>
      <c r="AK54" s="33" t="s">
        <v>49</v>
      </c>
      <c r="AL54" s="33">
        <v>10</v>
      </c>
      <c r="AM54" s="34">
        <v>0.66666666666666663</v>
      </c>
      <c r="AN54" s="34">
        <v>1.25</v>
      </c>
      <c r="AO54" s="34" t="s">
        <v>49</v>
      </c>
      <c r="AP54" s="34" t="s">
        <v>49</v>
      </c>
      <c r="AQ54" s="34" t="s">
        <v>49</v>
      </c>
      <c r="AR54" s="34" t="s">
        <v>49</v>
      </c>
      <c r="AS54" s="33">
        <f>AVERAGE(AL54:AN54,AQ54:AR54)</f>
        <v>3.9722222222222219</v>
      </c>
      <c r="AT54" s="33">
        <v>10</v>
      </c>
      <c r="AU54" s="33">
        <v>10</v>
      </c>
      <c r="AV54" s="33">
        <f>AVERAGE(Table27857[[#This Row],[7Ai Parental Authority: In marriage]:[7Aii Parental Authority: After divorce]])</f>
        <v>10</v>
      </c>
      <c r="AW54" s="33">
        <v>0</v>
      </c>
      <c r="AX54" s="33">
        <v>0</v>
      </c>
      <c r="AY54" s="33">
        <f>IFERROR(AVERAGE(AW54:AX54),"-")</f>
        <v>0</v>
      </c>
      <c r="AZ54" s="33">
        <v>5</v>
      </c>
      <c r="BA54" s="33">
        <f>AVERAGE(AV54,AZ54,AY54)</f>
        <v>5</v>
      </c>
      <c r="BB54" s="35">
        <f>AVERAGE(Table27857[[#This Row],[RULE OF LAW]],Table27857[[#This Row],[SECURITY &amp; SAFETY]],Table27857[[#This Row],[PERSONAL FREEDOM (minus S&amp;S and RoL)]],Table27857[[#This Row],[PERSONAL FREEDOM (minus S&amp;S and RoL)]])</f>
        <v>5.3403761759259254</v>
      </c>
      <c r="BC54" s="36">
        <v>7.12</v>
      </c>
      <c r="BD54" s="37">
        <f>AVERAGE(Table27857[[#This Row],[PERSONAL FREEDOM]:[ECONOMIC FREEDOM]])</f>
        <v>6.2301880879629632</v>
      </c>
      <c r="BE54" s="49">
        <f>RANK(BF54,$BF$2:$BF$158)</f>
        <v>121</v>
      </c>
      <c r="BF54" s="20">
        <f>ROUND(BD54, 2)</f>
        <v>6.23</v>
      </c>
      <c r="BG54" s="35">
        <f>Table27857[[#This Row],[1 Rule of Law]]</f>
        <v>4.4178009999999999</v>
      </c>
      <c r="BH54" s="35">
        <f>Table27857[[#This Row],[2 Security &amp; Safety]]</f>
        <v>6.5177777777777779</v>
      </c>
      <c r="BI54" s="35">
        <f>AVERAGE(AS54,W54,AK54,BA54,Z54)</f>
        <v>5.2129629629629628</v>
      </c>
    </row>
    <row r="55" spans="1:61" ht="15" customHeight="1" x14ac:dyDescent="0.2">
      <c r="A55" s="32" t="s">
        <v>91</v>
      </c>
      <c r="B55" s="33">
        <v>4.9000000000000004</v>
      </c>
      <c r="C55" s="33">
        <v>6</v>
      </c>
      <c r="D55" s="33">
        <v>5.0999999999999996</v>
      </c>
      <c r="E55" s="33">
        <v>5.3301587301587308</v>
      </c>
      <c r="F55" s="33">
        <v>8.2799999999999994</v>
      </c>
      <c r="G55" s="33">
        <v>10</v>
      </c>
      <c r="H55" s="33">
        <v>10</v>
      </c>
      <c r="I55" s="33">
        <v>5</v>
      </c>
      <c r="J55" s="33">
        <v>10</v>
      </c>
      <c r="K55" s="33">
        <v>9.9554287751827424</v>
      </c>
      <c r="L55" s="33">
        <f>AVERAGE(Table27857[[#This Row],[2Bi Disappearance]:[2Bv Terrorism Injured ]])</f>
        <v>8.9910857550365471</v>
      </c>
      <c r="M55" s="33">
        <v>10</v>
      </c>
      <c r="N55" s="33">
        <v>7.5</v>
      </c>
      <c r="O55" s="34">
        <v>5</v>
      </c>
      <c r="P55" s="34">
        <v>5</v>
      </c>
      <c r="Q55" s="34">
        <f>AVERAGE(Table27857[[#This Row],[2Ciii(a) Equal Inheritance Rights: Widows]:[2Ciii(b) Equal Inheritance Rights: Daughters]])</f>
        <v>5</v>
      </c>
      <c r="R55" s="34">
        <f>AVERAGE(M55:N55,Q55)</f>
        <v>7.5</v>
      </c>
      <c r="S55" s="33">
        <f>AVERAGE(F55,L55,R55)</f>
        <v>8.257028585012181</v>
      </c>
      <c r="T55" s="33">
        <v>10</v>
      </c>
      <c r="U55" s="33">
        <v>5</v>
      </c>
      <c r="V55" s="33">
        <v>10</v>
      </c>
      <c r="W55" s="33">
        <f>AVERAGE(T55:V55)</f>
        <v>8.3333333333333339</v>
      </c>
      <c r="X55" s="33">
        <v>7.5</v>
      </c>
      <c r="Y55" s="33">
        <v>10</v>
      </c>
      <c r="Z55" s="33">
        <f>AVERAGE(Table27857[[#This Row],[4A Freedom to establish religious organizations]:[4B Autonomy of religious organizations]])</f>
        <v>8.75</v>
      </c>
      <c r="AA55" s="33">
        <v>10</v>
      </c>
      <c r="AB55" s="33">
        <v>7.5</v>
      </c>
      <c r="AC55" s="33">
        <v>7.5</v>
      </c>
      <c r="AD55" s="33">
        <v>7.5</v>
      </c>
      <c r="AE55" s="33">
        <v>10</v>
      </c>
      <c r="AF55" s="33">
        <f>AVERAGE(Table27857[[#This Row],[5Ci Political parties]:[5Ciii Educational, sporting and cultural organizations]])</f>
        <v>8.3333333333333339</v>
      </c>
      <c r="AG55" s="33">
        <v>5</v>
      </c>
      <c r="AH55" s="33">
        <v>7.5</v>
      </c>
      <c r="AI55" s="33">
        <v>10</v>
      </c>
      <c r="AJ55" s="33">
        <f>AVERAGE(Table27857[[#This Row],[5Di Political parties]:[5Diii Educational, sporting and cultural organizations5]])</f>
        <v>7.5</v>
      </c>
      <c r="AK55" s="33">
        <f>AVERAGE(AA55,AB55,AF55,AJ55)</f>
        <v>8.3333333333333339</v>
      </c>
      <c r="AL55" s="33">
        <v>10</v>
      </c>
      <c r="AM55" s="34">
        <v>6</v>
      </c>
      <c r="AN55" s="34">
        <v>5.25</v>
      </c>
      <c r="AO55" s="34">
        <v>10</v>
      </c>
      <c r="AP55" s="34">
        <v>7.5</v>
      </c>
      <c r="AQ55" s="34">
        <f>AVERAGE(Table27857[[#This Row],[6Di Access to foreign television (cable/ satellite)]:[6Dii Access to foreign newspapers]])</f>
        <v>8.75</v>
      </c>
      <c r="AR55" s="34">
        <v>10</v>
      </c>
      <c r="AS55" s="33">
        <f>AVERAGE(AL55:AN55,AQ55:AR55)</f>
        <v>8</v>
      </c>
      <c r="AT55" s="33">
        <v>5</v>
      </c>
      <c r="AU55" s="33">
        <v>5</v>
      </c>
      <c r="AV55" s="33">
        <f>AVERAGE(Table27857[[#This Row],[7Ai Parental Authority: In marriage]:[7Aii Parental Authority: After divorce]])</f>
        <v>5</v>
      </c>
      <c r="AW55" s="33">
        <v>10</v>
      </c>
      <c r="AX55" s="33">
        <v>10</v>
      </c>
      <c r="AY55" s="33">
        <f>IFERROR(AVERAGE(AW55:AX55),"-")</f>
        <v>10</v>
      </c>
      <c r="AZ55" s="33">
        <v>10</v>
      </c>
      <c r="BA55" s="33">
        <f>AVERAGE(AV55,AZ55,AY55)</f>
        <v>8.3333333333333339</v>
      </c>
      <c r="BB55" s="35">
        <f>AVERAGE(Table27857[[#This Row],[RULE OF LAW]],Table27857[[#This Row],[SECURITY &amp; SAFETY]],Table27857[[#This Row],[PERSONAL FREEDOM (minus S&amp;S and RoL)]],Table27857[[#This Row],[PERSONAL FREEDOM (minus S&amp;S and RoL)]])</f>
        <v>7.5717968287927286</v>
      </c>
      <c r="BC55" s="36">
        <v>7.83</v>
      </c>
      <c r="BD55" s="37">
        <f>AVERAGE(Table27857[[#This Row],[PERSONAL FREEDOM]:[ECONOMIC FREEDOM]])</f>
        <v>7.7008984143963648</v>
      </c>
      <c r="BE55" s="49">
        <f>RANK(BF55,$BF$2:$BF$158)</f>
        <v>43</v>
      </c>
      <c r="BF55" s="20">
        <f>ROUND(BD55, 2)</f>
        <v>7.7</v>
      </c>
      <c r="BG55" s="35">
        <f>Table27857[[#This Row],[1 Rule of Law]]</f>
        <v>5.3301587301587308</v>
      </c>
      <c r="BH55" s="35">
        <f>Table27857[[#This Row],[2 Security &amp; Safety]]</f>
        <v>8.257028585012181</v>
      </c>
      <c r="BI55" s="35">
        <f>AVERAGE(AS55,W55,AK55,BA55,Z55)</f>
        <v>8.3500000000000014</v>
      </c>
    </row>
    <row r="56" spans="1:61" ht="15" customHeight="1" x14ac:dyDescent="0.2">
      <c r="A56" s="32" t="s">
        <v>62</v>
      </c>
      <c r="B56" s="33">
        <v>8.1999999999999993</v>
      </c>
      <c r="C56" s="33">
        <v>8.1999999999999993</v>
      </c>
      <c r="D56" s="33">
        <v>7.1</v>
      </c>
      <c r="E56" s="33">
        <v>7.8380952380952387</v>
      </c>
      <c r="F56" s="33">
        <v>9.68</v>
      </c>
      <c r="G56" s="33">
        <v>10</v>
      </c>
      <c r="H56" s="33">
        <v>10</v>
      </c>
      <c r="I56" s="33">
        <v>10</v>
      </c>
      <c r="J56" s="33">
        <v>10</v>
      </c>
      <c r="K56" s="33">
        <v>10</v>
      </c>
      <c r="L56" s="33">
        <f>AVERAGE(Table27857[[#This Row],[2Bi Disappearance]:[2Bv Terrorism Injured ]])</f>
        <v>10</v>
      </c>
      <c r="M56" s="33">
        <v>10</v>
      </c>
      <c r="N56" s="33">
        <v>10</v>
      </c>
      <c r="O56" s="34">
        <v>10</v>
      </c>
      <c r="P56" s="34">
        <v>10</v>
      </c>
      <c r="Q56" s="34">
        <f>AVERAGE(Table27857[[#This Row],[2Ciii(a) Equal Inheritance Rights: Widows]:[2Ciii(b) Equal Inheritance Rights: Daughters]])</f>
        <v>10</v>
      </c>
      <c r="R56" s="34">
        <f>AVERAGE(M56:N56,Q56)</f>
        <v>10</v>
      </c>
      <c r="S56" s="33">
        <f>AVERAGE(F56,L56,R56)</f>
        <v>9.8933333333333326</v>
      </c>
      <c r="T56" s="33">
        <v>10</v>
      </c>
      <c r="U56" s="33">
        <v>10</v>
      </c>
      <c r="V56" s="33">
        <v>10</v>
      </c>
      <c r="W56" s="33">
        <f>AVERAGE(T56:V56)</f>
        <v>10</v>
      </c>
      <c r="X56" s="33">
        <v>10</v>
      </c>
      <c r="Y56" s="33">
        <v>10</v>
      </c>
      <c r="Z56" s="33">
        <f>AVERAGE(Table27857[[#This Row],[4A Freedom to establish religious organizations]:[4B Autonomy of religious organizations]])</f>
        <v>10</v>
      </c>
      <c r="AA56" s="33">
        <v>10</v>
      </c>
      <c r="AB56" s="33">
        <v>10</v>
      </c>
      <c r="AC56" s="33">
        <v>10</v>
      </c>
      <c r="AD56" s="33">
        <v>10</v>
      </c>
      <c r="AE56" s="33">
        <v>10</v>
      </c>
      <c r="AF56" s="33">
        <f>AVERAGE(Table27857[[#This Row],[5Ci Political parties]:[5Ciii Educational, sporting and cultural organizations]])</f>
        <v>10</v>
      </c>
      <c r="AG56" s="33">
        <v>10</v>
      </c>
      <c r="AH56" s="33">
        <v>10</v>
      </c>
      <c r="AI56" s="33">
        <v>10</v>
      </c>
      <c r="AJ56" s="33">
        <f>AVERAGE(Table27857[[#This Row],[5Di Political parties]:[5Diii Educational, sporting and cultural organizations5]])</f>
        <v>10</v>
      </c>
      <c r="AK56" s="33">
        <f>AVERAGE(AA56,AB56,AF56,AJ56)</f>
        <v>10</v>
      </c>
      <c r="AL56" s="33">
        <v>10</v>
      </c>
      <c r="AM56" s="34">
        <v>8</v>
      </c>
      <c r="AN56" s="34">
        <v>8.25</v>
      </c>
      <c r="AO56" s="34">
        <v>10</v>
      </c>
      <c r="AP56" s="34">
        <v>10</v>
      </c>
      <c r="AQ56" s="34">
        <f>AVERAGE(Table27857[[#This Row],[6Di Access to foreign television (cable/ satellite)]:[6Dii Access to foreign newspapers]])</f>
        <v>10</v>
      </c>
      <c r="AR56" s="34">
        <v>10</v>
      </c>
      <c r="AS56" s="33">
        <f>AVERAGE(AL56:AN56,AQ56:AR56)</f>
        <v>9.25</v>
      </c>
      <c r="AT56" s="33">
        <v>10</v>
      </c>
      <c r="AU56" s="33">
        <v>10</v>
      </c>
      <c r="AV56" s="33">
        <f>AVERAGE(Table27857[[#This Row],[7Ai Parental Authority: In marriage]:[7Aii Parental Authority: After divorce]])</f>
        <v>10</v>
      </c>
      <c r="AW56" s="33">
        <v>10</v>
      </c>
      <c r="AX56" s="33">
        <v>10</v>
      </c>
      <c r="AY56" s="33">
        <f>IFERROR(AVERAGE(AW56:AX56),"-")</f>
        <v>10</v>
      </c>
      <c r="AZ56" s="33">
        <v>10</v>
      </c>
      <c r="BA56" s="33">
        <f>AVERAGE(AV56,AZ56,AY56)</f>
        <v>10</v>
      </c>
      <c r="BB56" s="35">
        <f>AVERAGE(Table27857[[#This Row],[RULE OF LAW]],Table27857[[#This Row],[SECURITY &amp; SAFETY]],Table27857[[#This Row],[PERSONAL FREEDOM (minus S&amp;S and RoL)]],Table27857[[#This Row],[PERSONAL FREEDOM (minus S&amp;S and RoL)]])</f>
        <v>9.357857142857144</v>
      </c>
      <c r="BC56" s="36">
        <v>7.5</v>
      </c>
      <c r="BD56" s="37">
        <f>AVERAGE(Table27857[[#This Row],[PERSONAL FREEDOM]:[ECONOMIC FREEDOM]])</f>
        <v>8.4289285714285711</v>
      </c>
      <c r="BE56" s="49">
        <f>RANK(BF56,$BF$2:$BF$158)</f>
        <v>12</v>
      </c>
      <c r="BF56" s="20">
        <f>ROUND(BD56, 2)</f>
        <v>8.43</v>
      </c>
      <c r="BG56" s="35">
        <f>Table27857[[#This Row],[1 Rule of Law]]</f>
        <v>7.8380952380952387</v>
      </c>
      <c r="BH56" s="35">
        <f>Table27857[[#This Row],[2 Security &amp; Safety]]</f>
        <v>9.8933333333333326</v>
      </c>
      <c r="BI56" s="35">
        <f>AVERAGE(AS56,W56,AK56,BA56,Z56)</f>
        <v>9.85</v>
      </c>
    </row>
    <row r="57" spans="1:61" ht="15" customHeight="1" x14ac:dyDescent="0.2">
      <c r="A57" s="32" t="s">
        <v>117</v>
      </c>
      <c r="B57" s="33">
        <v>5.8999999999999995</v>
      </c>
      <c r="C57" s="33">
        <v>5.8999999999999995</v>
      </c>
      <c r="D57" s="33">
        <v>4.4000000000000004</v>
      </c>
      <c r="E57" s="33">
        <v>5.3698412698412685</v>
      </c>
      <c r="F57" s="33">
        <v>7.5599999999999987</v>
      </c>
      <c r="G57" s="33">
        <v>10</v>
      </c>
      <c r="H57" s="33">
        <v>10</v>
      </c>
      <c r="I57" s="33">
        <v>7.5</v>
      </c>
      <c r="J57" s="33">
        <v>10</v>
      </c>
      <c r="K57" s="33">
        <v>10</v>
      </c>
      <c r="L57" s="33">
        <f>AVERAGE(Table27857[[#This Row],[2Bi Disappearance]:[2Bv Terrorism Injured ]])</f>
        <v>9.5</v>
      </c>
      <c r="M57" s="33">
        <v>9.6</v>
      </c>
      <c r="N57" s="33">
        <v>10</v>
      </c>
      <c r="O57" s="34">
        <v>5</v>
      </c>
      <c r="P57" s="34">
        <v>5</v>
      </c>
      <c r="Q57" s="34">
        <f>AVERAGE(Table27857[[#This Row],[2Ciii(a) Equal Inheritance Rights: Widows]:[2Ciii(b) Equal Inheritance Rights: Daughters]])</f>
        <v>5</v>
      </c>
      <c r="R57" s="34">
        <f>AVERAGE(M57:N57,Q57)</f>
        <v>8.2000000000000011</v>
      </c>
      <c r="S57" s="33">
        <f>AVERAGE(F57,L57,R57)</f>
        <v>8.42</v>
      </c>
      <c r="T57" s="33">
        <v>10</v>
      </c>
      <c r="U57" s="33">
        <v>10</v>
      </c>
      <c r="V57" s="33">
        <v>10</v>
      </c>
      <c r="W57" s="33">
        <f>AVERAGE(T57:V57)</f>
        <v>10</v>
      </c>
      <c r="X57" s="33">
        <v>7.5</v>
      </c>
      <c r="Y57" s="33">
        <v>10</v>
      </c>
      <c r="Z57" s="33">
        <f>AVERAGE(Table27857[[#This Row],[4A Freedom to establish religious organizations]:[4B Autonomy of religious organizations]])</f>
        <v>8.75</v>
      </c>
      <c r="AA57" s="33">
        <v>10</v>
      </c>
      <c r="AB57" s="33">
        <v>7.5</v>
      </c>
      <c r="AC57" s="33">
        <v>7.5</v>
      </c>
      <c r="AD57" s="33">
        <v>10</v>
      </c>
      <c r="AE57" s="33">
        <v>10</v>
      </c>
      <c r="AF57" s="33">
        <f>AVERAGE(Table27857[[#This Row],[5Ci Political parties]:[5Ciii Educational, sporting and cultural organizations]])</f>
        <v>9.1666666666666661</v>
      </c>
      <c r="AG57" s="33">
        <v>7.5</v>
      </c>
      <c r="AH57" s="33">
        <v>7.5</v>
      </c>
      <c r="AI57" s="33">
        <v>7.5</v>
      </c>
      <c r="AJ57" s="33">
        <f>AVERAGE(Table27857[[#This Row],[5Di Political parties]:[5Diii Educational, sporting and cultural organizations5]])</f>
        <v>7.5</v>
      </c>
      <c r="AK57" s="33">
        <f>AVERAGE(AA57,AB57,AF57,AJ57)</f>
        <v>8.5416666666666661</v>
      </c>
      <c r="AL57" s="33">
        <v>10</v>
      </c>
      <c r="AM57" s="34">
        <v>7.333333333333333</v>
      </c>
      <c r="AN57" s="34">
        <v>7.5</v>
      </c>
      <c r="AO57" s="34">
        <v>10</v>
      </c>
      <c r="AP57" s="34">
        <v>10</v>
      </c>
      <c r="AQ57" s="34">
        <f>AVERAGE(Table27857[[#This Row],[6Di Access to foreign television (cable/ satellite)]:[6Dii Access to foreign newspapers]])</f>
        <v>10</v>
      </c>
      <c r="AR57" s="34">
        <v>10</v>
      </c>
      <c r="AS57" s="33">
        <f>AVERAGE(AL57:AN57,AQ57:AR57)</f>
        <v>8.966666666666665</v>
      </c>
      <c r="AT57" s="33">
        <v>10</v>
      </c>
      <c r="AU57" s="33">
        <v>5</v>
      </c>
      <c r="AV57" s="33">
        <f>AVERAGE(Table27857[[#This Row],[7Ai Parental Authority: In marriage]:[7Aii Parental Authority: After divorce]])</f>
        <v>7.5</v>
      </c>
      <c r="AW57" s="33">
        <v>0</v>
      </c>
      <c r="AX57" s="33">
        <v>10</v>
      </c>
      <c r="AY57" s="33">
        <f>IFERROR(AVERAGE(AW57:AX57),"-")</f>
        <v>5</v>
      </c>
      <c r="AZ57" s="33">
        <v>10</v>
      </c>
      <c r="BA57" s="33">
        <f>AVERAGE(AV57,AZ57,AY57)</f>
        <v>7.5</v>
      </c>
      <c r="BB57" s="35">
        <f>AVERAGE(Table27857[[#This Row],[RULE OF LAW]],Table27857[[#This Row],[SECURITY &amp; SAFETY]],Table27857[[#This Row],[PERSONAL FREEDOM (minus S&amp;S and RoL)]],Table27857[[#This Row],[PERSONAL FREEDOM (minus S&amp;S and RoL)]])</f>
        <v>7.8232936507936497</v>
      </c>
      <c r="BC57" s="36">
        <v>6.2</v>
      </c>
      <c r="BD57" s="37">
        <f>AVERAGE(Table27857[[#This Row],[PERSONAL FREEDOM]:[ECONOMIC FREEDOM]])</f>
        <v>7.0116468253968254</v>
      </c>
      <c r="BE57" s="49">
        <f>RANK(BF57,$BF$2:$BF$158)</f>
        <v>67</v>
      </c>
      <c r="BF57" s="20">
        <f>ROUND(BD57, 2)</f>
        <v>7.01</v>
      </c>
      <c r="BG57" s="35">
        <f>Table27857[[#This Row],[1 Rule of Law]]</f>
        <v>5.3698412698412685</v>
      </c>
      <c r="BH57" s="35">
        <f>Table27857[[#This Row],[2 Security &amp; Safety]]</f>
        <v>8.42</v>
      </c>
      <c r="BI57" s="35">
        <f>AVERAGE(AS57,W57,AK57,BA57,Z57)</f>
        <v>8.7516666666666669</v>
      </c>
    </row>
    <row r="58" spans="1:61" ht="15" customHeight="1" x14ac:dyDescent="0.2">
      <c r="A58" s="32" t="s">
        <v>98</v>
      </c>
      <c r="B58" s="33">
        <v>6.7</v>
      </c>
      <c r="C58" s="33">
        <v>6.1</v>
      </c>
      <c r="D58" s="33">
        <v>4.6000000000000005</v>
      </c>
      <c r="E58" s="33">
        <v>5.7936507936507926</v>
      </c>
      <c r="F58" s="33">
        <v>9.32</v>
      </c>
      <c r="G58" s="33">
        <v>10</v>
      </c>
      <c r="H58" s="33">
        <v>10</v>
      </c>
      <c r="I58" s="33">
        <v>5</v>
      </c>
      <c r="J58" s="33">
        <v>9.8790906906572502</v>
      </c>
      <c r="K58" s="33">
        <v>9.8730452251901131</v>
      </c>
      <c r="L58" s="33">
        <f>AVERAGE(Table27857[[#This Row],[2Bi Disappearance]:[2Bv Terrorism Injured ]])</f>
        <v>8.9504271831694719</v>
      </c>
      <c r="M58" s="33">
        <v>10</v>
      </c>
      <c r="N58" s="33">
        <v>10</v>
      </c>
      <c r="O58" s="34">
        <v>5</v>
      </c>
      <c r="P58" s="34">
        <v>5</v>
      </c>
      <c r="Q58" s="34">
        <f>AVERAGE(Table27857[[#This Row],[2Ciii(a) Equal Inheritance Rights: Widows]:[2Ciii(b) Equal Inheritance Rights: Daughters]])</f>
        <v>5</v>
      </c>
      <c r="R58" s="34">
        <f>AVERAGE(M58:N58,Q58)</f>
        <v>8.3333333333333339</v>
      </c>
      <c r="S58" s="33">
        <f>AVERAGE(F58,L58,R58)</f>
        <v>8.8679201721676026</v>
      </c>
      <c r="T58" s="33">
        <v>10</v>
      </c>
      <c r="U58" s="33">
        <v>10</v>
      </c>
      <c r="V58" s="33">
        <v>10</v>
      </c>
      <c r="W58" s="33">
        <f>AVERAGE(T58:V58)</f>
        <v>10</v>
      </c>
      <c r="X58" s="33">
        <v>7.5</v>
      </c>
      <c r="Y58" s="33">
        <v>10</v>
      </c>
      <c r="Z58" s="33">
        <f>AVERAGE(Table27857[[#This Row],[4A Freedom to establish religious organizations]:[4B Autonomy of religious organizations]])</f>
        <v>8.75</v>
      </c>
      <c r="AA58" s="33">
        <v>10</v>
      </c>
      <c r="AB58" s="33">
        <v>10</v>
      </c>
      <c r="AC58" s="33">
        <v>10</v>
      </c>
      <c r="AD58" s="33">
        <v>10</v>
      </c>
      <c r="AE58" s="33">
        <v>10</v>
      </c>
      <c r="AF58" s="33" t="s">
        <v>49</v>
      </c>
      <c r="AG58" s="33">
        <v>10</v>
      </c>
      <c r="AH58" s="33">
        <v>10</v>
      </c>
      <c r="AI58" s="33">
        <v>10</v>
      </c>
      <c r="AJ58" s="33" t="s">
        <v>49</v>
      </c>
      <c r="AK58" s="33" t="s">
        <v>49</v>
      </c>
      <c r="AL58" s="33">
        <v>10</v>
      </c>
      <c r="AM58" s="34">
        <v>5.333333333333333</v>
      </c>
      <c r="AN58" s="34">
        <v>5</v>
      </c>
      <c r="AO58" s="34">
        <v>10</v>
      </c>
      <c r="AP58" s="34">
        <v>10</v>
      </c>
      <c r="AQ58" s="34" t="s">
        <v>49</v>
      </c>
      <c r="AR58" s="34">
        <v>10</v>
      </c>
      <c r="AS58" s="33">
        <f>AVERAGE(AL58:AN58,AQ58:AR58)</f>
        <v>7.583333333333333</v>
      </c>
      <c r="AT58" s="33">
        <v>5</v>
      </c>
      <c r="AU58" s="33">
        <v>5</v>
      </c>
      <c r="AV58" s="33">
        <f>AVERAGE(Table27857[[#This Row],[7Ai Parental Authority: In marriage]:[7Aii Parental Authority: After divorce]])</f>
        <v>5</v>
      </c>
      <c r="AW58" s="33">
        <v>10</v>
      </c>
      <c r="AX58" s="33">
        <v>10</v>
      </c>
      <c r="AY58" s="33">
        <f>IFERROR(AVERAGE(AW58:AX58),"-")</f>
        <v>10</v>
      </c>
      <c r="AZ58" s="33">
        <v>5</v>
      </c>
      <c r="BA58" s="33">
        <f>AVERAGE(AV58,AZ58,AY58)</f>
        <v>6.666666666666667</v>
      </c>
      <c r="BB58" s="35">
        <f>AVERAGE(Table27857[[#This Row],[RULE OF LAW]],Table27857[[#This Row],[SECURITY &amp; SAFETY]],Table27857[[#This Row],[PERSONAL FREEDOM (minus S&amp;S and RoL)]],Table27857[[#This Row],[PERSONAL FREEDOM (minus S&amp;S and RoL)]])</f>
        <v>7.7903927414545988</v>
      </c>
      <c r="BC58" s="36">
        <v>6.87</v>
      </c>
      <c r="BD58" s="37">
        <f>AVERAGE(Table27857[[#This Row],[PERSONAL FREEDOM]:[ECONOMIC FREEDOM]])</f>
        <v>7.3301963707272995</v>
      </c>
      <c r="BE58" s="49">
        <f>RANK(BF58,$BF$2:$BF$158)</f>
        <v>55</v>
      </c>
      <c r="BF58" s="20">
        <f>ROUND(BD58, 2)</f>
        <v>7.33</v>
      </c>
      <c r="BG58" s="35">
        <f>Table27857[[#This Row],[1 Rule of Law]]</f>
        <v>5.7936507936507926</v>
      </c>
      <c r="BH58" s="35">
        <f>Table27857[[#This Row],[2 Security &amp; Safety]]</f>
        <v>8.8679201721676026</v>
      </c>
      <c r="BI58" s="35">
        <f>AVERAGE(AS58,W58,AK58,BA58,Z58)</f>
        <v>8.25</v>
      </c>
    </row>
    <row r="59" spans="1:61" ht="15" customHeight="1" x14ac:dyDescent="0.2">
      <c r="A59" s="32" t="s">
        <v>115</v>
      </c>
      <c r="B59" s="33">
        <v>5.5</v>
      </c>
      <c r="C59" s="33">
        <v>3.5999999999999996</v>
      </c>
      <c r="D59" s="33">
        <v>3</v>
      </c>
      <c r="E59" s="33">
        <v>4.0730158730158728</v>
      </c>
      <c r="F59" s="33">
        <v>0</v>
      </c>
      <c r="G59" s="33">
        <v>10</v>
      </c>
      <c r="H59" s="33">
        <v>10</v>
      </c>
      <c r="I59" s="33">
        <v>5</v>
      </c>
      <c r="J59" s="33">
        <v>9.9362683581384328</v>
      </c>
      <c r="K59" s="33">
        <v>9.9617610148830593</v>
      </c>
      <c r="L59" s="33">
        <f>AVERAGE(Table27857[[#This Row],[2Bi Disappearance]:[2Bv Terrorism Injured ]])</f>
        <v>8.9796058746042995</v>
      </c>
      <c r="M59" s="33">
        <v>10</v>
      </c>
      <c r="N59" s="33">
        <v>10</v>
      </c>
      <c r="O59" s="34">
        <v>10</v>
      </c>
      <c r="P59" s="34">
        <v>10</v>
      </c>
      <c r="Q59" s="34">
        <f>AVERAGE(Table27857[[#This Row],[2Ciii(a) Equal Inheritance Rights: Widows]:[2Ciii(b) Equal Inheritance Rights: Daughters]])</f>
        <v>10</v>
      </c>
      <c r="R59" s="34">
        <f>AVERAGE(M59:N59,Q59)</f>
        <v>10</v>
      </c>
      <c r="S59" s="33">
        <f>AVERAGE(F59,L59,R59)</f>
        <v>6.3265352915347668</v>
      </c>
      <c r="T59" s="33">
        <v>10</v>
      </c>
      <c r="U59" s="33">
        <v>10</v>
      </c>
      <c r="V59" s="33">
        <v>10</v>
      </c>
      <c r="W59" s="33">
        <f>AVERAGE(T59:V59)</f>
        <v>10</v>
      </c>
      <c r="X59" s="33">
        <v>7.5</v>
      </c>
      <c r="Y59" s="33">
        <v>7.5</v>
      </c>
      <c r="Z59" s="33">
        <f>AVERAGE(Table27857[[#This Row],[4A Freedom to establish religious organizations]:[4B Autonomy of religious organizations]])</f>
        <v>7.5</v>
      </c>
      <c r="AA59" s="33">
        <v>7.5</v>
      </c>
      <c r="AB59" s="33">
        <v>7.5</v>
      </c>
      <c r="AC59" s="33">
        <v>7.5</v>
      </c>
      <c r="AD59" s="33">
        <v>7.5</v>
      </c>
      <c r="AE59" s="33">
        <v>7.5</v>
      </c>
      <c r="AF59" s="33">
        <f>AVERAGE(Table27857[[#This Row],[5Ci Political parties]:[5Ciii Educational, sporting and cultural organizations]])</f>
        <v>7.5</v>
      </c>
      <c r="AG59" s="33">
        <v>7.5</v>
      </c>
      <c r="AH59" s="33">
        <v>7.5</v>
      </c>
      <c r="AI59" s="33">
        <v>7.5</v>
      </c>
      <c r="AJ59" s="33">
        <f>AVERAGE(Table27857[[#This Row],[5Di Political parties]:[5Diii Educational, sporting and cultural organizations5]])</f>
        <v>7.5</v>
      </c>
      <c r="AK59" s="33">
        <f>AVERAGE(AA59,AB59,AF59,AJ59)</f>
        <v>7.5</v>
      </c>
      <c r="AL59" s="33">
        <v>10</v>
      </c>
      <c r="AM59" s="34">
        <v>4.333333333333333</v>
      </c>
      <c r="AN59" s="34">
        <v>3.75</v>
      </c>
      <c r="AO59" s="34">
        <v>7.5</v>
      </c>
      <c r="AP59" s="34">
        <v>7.5</v>
      </c>
      <c r="AQ59" s="34">
        <f>AVERAGE(Table27857[[#This Row],[6Di Access to foreign television (cable/ satellite)]:[6Dii Access to foreign newspapers]])</f>
        <v>7.5</v>
      </c>
      <c r="AR59" s="34">
        <v>7.5</v>
      </c>
      <c r="AS59" s="33">
        <f>AVERAGE(AL59:AN59,AQ59:AR59)</f>
        <v>6.6166666666666654</v>
      </c>
      <c r="AT59" s="33">
        <v>5</v>
      </c>
      <c r="AU59" s="33">
        <v>5</v>
      </c>
      <c r="AV59" s="33">
        <f>AVERAGE(Table27857[[#This Row],[7Ai Parental Authority: In marriage]:[7Aii Parental Authority: After divorce]])</f>
        <v>5</v>
      </c>
      <c r="AW59" s="33" t="s">
        <v>49</v>
      </c>
      <c r="AX59" s="33" t="s">
        <v>49</v>
      </c>
      <c r="AY59" s="33" t="str">
        <f>IFERROR(AVERAGE(AW59:AX59),"-")</f>
        <v>-</v>
      </c>
      <c r="AZ59" s="33">
        <v>10</v>
      </c>
      <c r="BA59" s="33">
        <f>AVERAGE(AV59,AZ59,AY59)</f>
        <v>7.5</v>
      </c>
      <c r="BB59" s="35">
        <f>AVERAGE(Table27857[[#This Row],[RULE OF LAW]],Table27857[[#This Row],[SECURITY &amp; SAFETY]],Table27857[[#This Row],[PERSONAL FREEDOM (minus S&amp;S and RoL)]],Table27857[[#This Row],[PERSONAL FREEDOM (minus S&amp;S and RoL)]])</f>
        <v>6.5115544578043272</v>
      </c>
      <c r="BC59" s="36">
        <v>7.45</v>
      </c>
      <c r="BD59" s="37">
        <f>AVERAGE(Table27857[[#This Row],[PERSONAL FREEDOM]:[ECONOMIC FREEDOM]])</f>
        <v>6.9807772289021637</v>
      </c>
      <c r="BE59" s="49">
        <f>RANK(BF59,$BF$2:$BF$158)</f>
        <v>71</v>
      </c>
      <c r="BF59" s="20">
        <f>ROUND(BD59, 2)</f>
        <v>6.98</v>
      </c>
      <c r="BG59" s="35">
        <f>Table27857[[#This Row],[1 Rule of Law]]</f>
        <v>4.0730158730158728</v>
      </c>
      <c r="BH59" s="35">
        <f>Table27857[[#This Row],[2 Security &amp; Safety]]</f>
        <v>6.3265352915347668</v>
      </c>
      <c r="BI59" s="35">
        <f>AVERAGE(AS59,W59,AK59,BA59,Z59)</f>
        <v>7.8233333333333333</v>
      </c>
    </row>
    <row r="60" spans="1:61" ht="15" customHeight="1" x14ac:dyDescent="0.2">
      <c r="A60" s="32" t="s">
        <v>181</v>
      </c>
      <c r="B60" s="33" t="s">
        <v>49</v>
      </c>
      <c r="C60" s="33" t="s">
        <v>49</v>
      </c>
      <c r="D60" s="33" t="s">
        <v>49</v>
      </c>
      <c r="E60" s="33">
        <v>3.0786609999999999</v>
      </c>
      <c r="F60" s="33">
        <v>6.44</v>
      </c>
      <c r="G60" s="33">
        <v>10</v>
      </c>
      <c r="H60" s="33">
        <v>10</v>
      </c>
      <c r="I60" s="33">
        <v>7.5</v>
      </c>
      <c r="J60" s="33">
        <v>9.9721030230893799</v>
      </c>
      <c r="K60" s="33">
        <v>10</v>
      </c>
      <c r="L60" s="33">
        <f>AVERAGE(Table27857[[#This Row],[2Bi Disappearance]:[2Bv Terrorism Injured ]])</f>
        <v>9.4944206046178756</v>
      </c>
      <c r="M60" s="33">
        <v>0.40000000000000036</v>
      </c>
      <c r="N60" s="33">
        <v>7.5</v>
      </c>
      <c r="O60" s="34">
        <v>10</v>
      </c>
      <c r="P60" s="34">
        <v>5</v>
      </c>
      <c r="Q60" s="34">
        <f>AVERAGE(Table27857[[#This Row],[2Ciii(a) Equal Inheritance Rights: Widows]:[2Ciii(b) Equal Inheritance Rights: Daughters]])</f>
        <v>7.5</v>
      </c>
      <c r="R60" s="34">
        <f>AVERAGE(M60:N60,Q60)</f>
        <v>5.1333333333333337</v>
      </c>
      <c r="S60" s="33">
        <f>AVERAGE(F60,L60,R60)</f>
        <v>7.0225846459837369</v>
      </c>
      <c r="T60" s="33">
        <v>10</v>
      </c>
      <c r="U60" s="33">
        <v>0</v>
      </c>
      <c r="V60" s="33">
        <v>5</v>
      </c>
      <c r="W60" s="33">
        <f>AVERAGE(T60:V60)</f>
        <v>5</v>
      </c>
      <c r="X60" s="33">
        <v>10</v>
      </c>
      <c r="Y60" s="33">
        <v>7.5</v>
      </c>
      <c r="Z60" s="33">
        <f>AVERAGE(Table27857[[#This Row],[4A Freedom to establish religious organizations]:[4B Autonomy of religious organizations]])</f>
        <v>8.75</v>
      </c>
      <c r="AA60" s="33">
        <v>7.5</v>
      </c>
      <c r="AB60" s="33">
        <v>7.5</v>
      </c>
      <c r="AC60" s="33">
        <v>7.5</v>
      </c>
      <c r="AD60" s="33">
        <v>7.5</v>
      </c>
      <c r="AE60" s="33">
        <v>7.5</v>
      </c>
      <c r="AF60" s="33">
        <f>AVERAGE(Table27857[[#This Row],[5Ci Political parties]:[5Ciii Educational, sporting and cultural organizations]])</f>
        <v>7.5</v>
      </c>
      <c r="AG60" s="33">
        <v>10</v>
      </c>
      <c r="AH60" s="33">
        <v>10</v>
      </c>
      <c r="AI60" s="33">
        <v>10</v>
      </c>
      <c r="AJ60" s="33">
        <f>AVERAGE(Table27857[[#This Row],[5Di Political parties]:[5Diii Educational, sporting and cultural organizations5]])</f>
        <v>10</v>
      </c>
      <c r="AK60" s="33">
        <f>AVERAGE(AA60,AB60,AF60,AJ60)</f>
        <v>8.125</v>
      </c>
      <c r="AL60" s="33">
        <v>10</v>
      </c>
      <c r="AM60" s="34">
        <v>3.6666666666666665</v>
      </c>
      <c r="AN60" s="34">
        <v>3</v>
      </c>
      <c r="AO60" s="34">
        <v>7.5</v>
      </c>
      <c r="AP60" s="34">
        <v>7.5</v>
      </c>
      <c r="AQ60" s="34">
        <f>AVERAGE(Table27857[[#This Row],[6Di Access to foreign television (cable/ satellite)]:[6Dii Access to foreign newspapers]])</f>
        <v>7.5</v>
      </c>
      <c r="AR60" s="34">
        <v>7.5</v>
      </c>
      <c r="AS60" s="33">
        <f>AVERAGE(AL60:AN60,AQ60:AR60)</f>
        <v>6.333333333333333</v>
      </c>
      <c r="AT60" s="33">
        <v>0</v>
      </c>
      <c r="AU60" s="33">
        <v>0</v>
      </c>
      <c r="AV60" s="33">
        <f>AVERAGE(Table27857[[#This Row],[7Ai Parental Authority: In marriage]:[7Aii Parental Authority: After divorce]])</f>
        <v>0</v>
      </c>
      <c r="AW60" s="33">
        <v>10</v>
      </c>
      <c r="AX60" s="33">
        <v>10</v>
      </c>
      <c r="AY60" s="33">
        <f>IFERROR(AVERAGE(AW60:AX60),"-")</f>
        <v>10</v>
      </c>
      <c r="AZ60" s="33">
        <v>5</v>
      </c>
      <c r="BA60" s="33">
        <f>AVERAGE(AV60,AZ60,AY60)</f>
        <v>5</v>
      </c>
      <c r="BB60" s="35">
        <f>AVERAGE(Table27857[[#This Row],[RULE OF LAW]],Table27857[[#This Row],[SECURITY &amp; SAFETY]],Table27857[[#This Row],[PERSONAL FREEDOM (minus S&amp;S and RoL)]],Table27857[[#This Row],[PERSONAL FREEDOM (minus S&amp;S and RoL)]])</f>
        <v>5.8461447448292674</v>
      </c>
      <c r="BC60" s="36">
        <v>5.62</v>
      </c>
      <c r="BD60" s="37">
        <f>AVERAGE(Table27857[[#This Row],[PERSONAL FREEDOM]:[ECONOMIC FREEDOM]])</f>
        <v>5.7330723724146342</v>
      </c>
      <c r="BE60" s="49">
        <f>RANK(BF60,$BF$2:$BF$158)</f>
        <v>138</v>
      </c>
      <c r="BF60" s="20">
        <f>ROUND(BD60, 2)</f>
        <v>5.73</v>
      </c>
      <c r="BG60" s="35">
        <f>Table27857[[#This Row],[1 Rule of Law]]</f>
        <v>3.0786609999999999</v>
      </c>
      <c r="BH60" s="35">
        <f>Table27857[[#This Row],[2 Security &amp; Safety]]</f>
        <v>7.0225846459837369</v>
      </c>
      <c r="BI60" s="35">
        <f>AVERAGE(AS60,W60,AK60,BA60,Z60)</f>
        <v>6.6416666666666657</v>
      </c>
    </row>
    <row r="61" spans="1:61" ht="15" customHeight="1" x14ac:dyDescent="0.2">
      <c r="A61" s="32" t="s">
        <v>172</v>
      </c>
      <c r="B61" s="33" t="s">
        <v>49</v>
      </c>
      <c r="C61" s="33" t="s">
        <v>49</v>
      </c>
      <c r="D61" s="33" t="s">
        <v>49</v>
      </c>
      <c r="E61" s="33">
        <v>2.9596260000000001</v>
      </c>
      <c r="F61" s="33">
        <v>6.6400000000000006</v>
      </c>
      <c r="G61" s="33">
        <v>10</v>
      </c>
      <c r="H61" s="33">
        <v>10</v>
      </c>
      <c r="I61" s="33">
        <v>2.5</v>
      </c>
      <c r="J61" s="33">
        <v>10</v>
      </c>
      <c r="K61" s="33">
        <v>10</v>
      </c>
      <c r="L61" s="33">
        <f>AVERAGE(Table27857[[#This Row],[2Bi Disappearance]:[2Bv Terrorism Injured ]])</f>
        <v>8.5</v>
      </c>
      <c r="M61" s="33">
        <v>5</v>
      </c>
      <c r="N61" s="33">
        <v>10</v>
      </c>
      <c r="O61" s="34">
        <v>5</v>
      </c>
      <c r="P61" s="34" t="s">
        <v>49</v>
      </c>
      <c r="Q61" s="34">
        <f>AVERAGE(Table27857[[#This Row],[2Ciii(a) Equal Inheritance Rights: Widows]:[2Ciii(b) Equal Inheritance Rights: Daughters]])</f>
        <v>5</v>
      </c>
      <c r="R61" s="34">
        <f>AVERAGE(M61:N61,Q61)</f>
        <v>6.666666666666667</v>
      </c>
      <c r="S61" s="33">
        <f>AVERAGE(F61,L61,R61)</f>
        <v>7.2688888888888892</v>
      </c>
      <c r="T61" s="33">
        <v>10</v>
      </c>
      <c r="U61" s="33">
        <v>10</v>
      </c>
      <c r="V61" s="33">
        <v>10</v>
      </c>
      <c r="W61" s="33">
        <f>AVERAGE(T61:V61)</f>
        <v>10</v>
      </c>
      <c r="X61" s="33" t="s">
        <v>49</v>
      </c>
      <c r="Y61" s="33" t="s">
        <v>49</v>
      </c>
      <c r="Z61" s="33" t="s">
        <v>49</v>
      </c>
      <c r="AA61" s="33" t="s">
        <v>49</v>
      </c>
      <c r="AB61" s="33" t="s">
        <v>49</v>
      </c>
      <c r="AC61" s="33" t="s">
        <v>49</v>
      </c>
      <c r="AD61" s="33" t="s">
        <v>49</v>
      </c>
      <c r="AE61" s="33" t="s">
        <v>49</v>
      </c>
      <c r="AF61" s="33" t="s">
        <v>49</v>
      </c>
      <c r="AG61" s="33" t="s">
        <v>49</v>
      </c>
      <c r="AH61" s="33" t="s">
        <v>49</v>
      </c>
      <c r="AI61" s="33" t="s">
        <v>49</v>
      </c>
      <c r="AJ61" s="33" t="s">
        <v>49</v>
      </c>
      <c r="AK61" s="33" t="s">
        <v>49</v>
      </c>
      <c r="AL61" s="33">
        <v>10</v>
      </c>
      <c r="AM61" s="34">
        <v>3.6666666666666665</v>
      </c>
      <c r="AN61" s="34">
        <v>2.75</v>
      </c>
      <c r="AO61" s="34" t="s">
        <v>49</v>
      </c>
      <c r="AP61" s="34" t="s">
        <v>49</v>
      </c>
      <c r="AQ61" s="34" t="s">
        <v>49</v>
      </c>
      <c r="AR61" s="34" t="s">
        <v>49</v>
      </c>
      <c r="AS61" s="33">
        <f>AVERAGE(AL61:AN61,AQ61:AR61)</f>
        <v>5.4722222222222214</v>
      </c>
      <c r="AT61" s="33">
        <v>5</v>
      </c>
      <c r="AU61" s="33">
        <v>5</v>
      </c>
      <c r="AV61" s="33">
        <f>AVERAGE(Table27857[[#This Row],[7Ai Parental Authority: In marriage]:[7Aii Parental Authority: After divorce]])</f>
        <v>5</v>
      </c>
      <c r="AW61" s="33">
        <v>0</v>
      </c>
      <c r="AX61" s="33">
        <v>0</v>
      </c>
      <c r="AY61" s="33">
        <f>IFERROR(AVERAGE(AW61:AX61),"-")</f>
        <v>0</v>
      </c>
      <c r="AZ61" s="33">
        <v>10</v>
      </c>
      <c r="BA61" s="33">
        <f>AVERAGE(AV61,AZ61,AY61)</f>
        <v>5</v>
      </c>
      <c r="BB61" s="35">
        <f>AVERAGE(Table27857[[#This Row],[RULE OF LAW]],Table27857[[#This Row],[SECURITY &amp; SAFETY]],Table27857[[#This Row],[PERSONAL FREEDOM (minus S&amp;S and RoL)]],Table27857[[#This Row],[PERSONAL FREEDOM (minus S&amp;S and RoL)]])</f>
        <v>5.9691657592592584</v>
      </c>
      <c r="BC61" s="36">
        <v>6.12</v>
      </c>
      <c r="BD61" s="37">
        <f>AVERAGE(Table27857[[#This Row],[PERSONAL FREEDOM]:[ECONOMIC FREEDOM]])</f>
        <v>6.0445828796296297</v>
      </c>
      <c r="BE61" s="49">
        <f>RANK(BF61,$BF$2:$BF$158)</f>
        <v>130</v>
      </c>
      <c r="BF61" s="20">
        <f>ROUND(BD61, 2)</f>
        <v>6.04</v>
      </c>
      <c r="BG61" s="35">
        <f>Table27857[[#This Row],[1 Rule of Law]]</f>
        <v>2.9596260000000001</v>
      </c>
      <c r="BH61" s="35">
        <f>Table27857[[#This Row],[2 Security &amp; Safety]]</f>
        <v>7.2688888888888892</v>
      </c>
      <c r="BI61" s="35">
        <f>AVERAGE(AS61,W61,AK61,BA61,Z61)</f>
        <v>6.8240740740740735</v>
      </c>
    </row>
    <row r="62" spans="1:61" ht="15" customHeight="1" x14ac:dyDescent="0.2">
      <c r="A62" s="32" t="s">
        <v>132</v>
      </c>
      <c r="B62" s="33" t="s">
        <v>49</v>
      </c>
      <c r="C62" s="33" t="s">
        <v>49</v>
      </c>
      <c r="D62" s="33" t="s">
        <v>49</v>
      </c>
      <c r="E62" s="33">
        <v>4.4475600000000002</v>
      </c>
      <c r="F62" s="33">
        <v>3.2</v>
      </c>
      <c r="G62" s="33">
        <v>10</v>
      </c>
      <c r="H62" s="33">
        <v>10</v>
      </c>
      <c r="I62" s="33">
        <v>7.5</v>
      </c>
      <c r="J62" s="33">
        <v>10</v>
      </c>
      <c r="K62" s="33">
        <v>10</v>
      </c>
      <c r="L62" s="33">
        <f>AVERAGE(Table27857[[#This Row],[2Bi Disappearance]:[2Bv Terrorism Injured ]])</f>
        <v>9.5</v>
      </c>
      <c r="M62" s="33" t="s">
        <v>49</v>
      </c>
      <c r="N62" s="33" t="s">
        <v>49</v>
      </c>
      <c r="O62" s="34" t="s">
        <v>49</v>
      </c>
      <c r="P62" s="34" t="s">
        <v>49</v>
      </c>
      <c r="Q62" s="51" t="s">
        <v>49</v>
      </c>
      <c r="R62" s="51" t="s">
        <v>49</v>
      </c>
      <c r="S62" s="33">
        <f>AVERAGE(F62,L62,R62)</f>
        <v>6.35</v>
      </c>
      <c r="T62" s="33">
        <v>10</v>
      </c>
      <c r="U62" s="33">
        <v>10</v>
      </c>
      <c r="V62" s="33" t="s">
        <v>49</v>
      </c>
      <c r="W62" s="33">
        <f>AVERAGE(T62:V62)</f>
        <v>10</v>
      </c>
      <c r="X62" s="33" t="s">
        <v>49</v>
      </c>
      <c r="Y62" s="33" t="s">
        <v>49</v>
      </c>
      <c r="Z62" s="33" t="s">
        <v>49</v>
      </c>
      <c r="AA62" s="33" t="s">
        <v>49</v>
      </c>
      <c r="AB62" s="33" t="s">
        <v>49</v>
      </c>
      <c r="AC62" s="33" t="s">
        <v>49</v>
      </c>
      <c r="AD62" s="33" t="s">
        <v>49</v>
      </c>
      <c r="AE62" s="33" t="s">
        <v>49</v>
      </c>
      <c r="AF62" s="33" t="s">
        <v>49</v>
      </c>
      <c r="AG62" s="33" t="s">
        <v>49</v>
      </c>
      <c r="AH62" s="33" t="s">
        <v>49</v>
      </c>
      <c r="AI62" s="33" t="s">
        <v>49</v>
      </c>
      <c r="AJ62" s="33" t="s">
        <v>49</v>
      </c>
      <c r="AK62" s="33" t="s">
        <v>49</v>
      </c>
      <c r="AL62" s="33">
        <v>10</v>
      </c>
      <c r="AM62" s="34">
        <v>6.666666666666667</v>
      </c>
      <c r="AN62" s="34">
        <v>6.75</v>
      </c>
      <c r="AO62" s="34" t="s">
        <v>49</v>
      </c>
      <c r="AP62" s="34" t="s">
        <v>49</v>
      </c>
      <c r="AQ62" s="34" t="s">
        <v>49</v>
      </c>
      <c r="AR62" s="34" t="s">
        <v>49</v>
      </c>
      <c r="AS62" s="33">
        <f>AVERAGE(AL62:AN62,AQ62:AR62)</f>
        <v>7.8055555555555562</v>
      </c>
      <c r="AT62" s="33" t="s">
        <v>49</v>
      </c>
      <c r="AU62" s="33" t="s">
        <v>49</v>
      </c>
      <c r="AV62" s="33" t="s">
        <v>49</v>
      </c>
      <c r="AW62" s="33">
        <v>10</v>
      </c>
      <c r="AX62" s="33">
        <v>10</v>
      </c>
      <c r="AY62" s="33">
        <f>IFERROR(AVERAGE(AW62:AX62),"-")</f>
        <v>10</v>
      </c>
      <c r="AZ62" s="33" t="s">
        <v>49</v>
      </c>
      <c r="BA62" s="33">
        <f>AVERAGE(AV62,AZ62,AY62)</f>
        <v>10</v>
      </c>
      <c r="BB62" s="35">
        <f>AVERAGE(Table27857[[#This Row],[RULE OF LAW]],Table27857[[#This Row],[SECURITY &amp; SAFETY]],Table27857[[#This Row],[PERSONAL FREEDOM (minus S&amp;S and RoL)]],Table27857[[#This Row],[PERSONAL FREEDOM (minus S&amp;S and RoL)]])</f>
        <v>7.3336492592592597</v>
      </c>
      <c r="BC62" s="36">
        <v>6.28</v>
      </c>
      <c r="BD62" s="37">
        <f>AVERAGE(Table27857[[#This Row],[PERSONAL FREEDOM]:[ECONOMIC FREEDOM]])</f>
        <v>6.80682462962963</v>
      </c>
      <c r="BE62" s="49">
        <f>RANK(BF62,$BF$2:$BF$158)</f>
        <v>85</v>
      </c>
      <c r="BF62" s="20">
        <f>ROUND(BD62, 2)</f>
        <v>6.81</v>
      </c>
      <c r="BG62" s="35">
        <f>Table27857[[#This Row],[1 Rule of Law]]</f>
        <v>4.4475600000000002</v>
      </c>
      <c r="BH62" s="35">
        <f>Table27857[[#This Row],[2 Security &amp; Safety]]</f>
        <v>6.35</v>
      </c>
      <c r="BI62" s="35">
        <f>AVERAGE(AS62,W62,AK62,BA62,Z62)</f>
        <v>9.268518518518519</v>
      </c>
    </row>
    <row r="63" spans="1:61" ht="15" customHeight="1" x14ac:dyDescent="0.2">
      <c r="A63" s="32" t="s">
        <v>111</v>
      </c>
      <c r="B63" s="33" t="s">
        <v>49</v>
      </c>
      <c r="C63" s="33" t="s">
        <v>49</v>
      </c>
      <c r="D63" s="33" t="s">
        <v>49</v>
      </c>
      <c r="E63" s="33">
        <v>3.2274540000000003</v>
      </c>
      <c r="F63" s="33">
        <v>5.9200000000000008</v>
      </c>
      <c r="G63" s="33">
        <v>5</v>
      </c>
      <c r="H63" s="33">
        <v>10</v>
      </c>
      <c r="I63" s="33">
        <v>5</v>
      </c>
      <c r="J63" s="33">
        <v>10</v>
      </c>
      <c r="K63" s="33">
        <v>10</v>
      </c>
      <c r="L63" s="33">
        <f>AVERAGE(Table27857[[#This Row],[2Bi Disappearance]:[2Bv Terrorism Injured ]])</f>
        <v>8</v>
      </c>
      <c r="M63" s="33">
        <v>10</v>
      </c>
      <c r="N63" s="33">
        <v>10</v>
      </c>
      <c r="O63" s="34">
        <v>5</v>
      </c>
      <c r="P63" s="34">
        <v>5</v>
      </c>
      <c r="Q63" s="34">
        <f>AVERAGE(Table27857[[#This Row],[2Ciii(a) Equal Inheritance Rights: Widows]:[2Ciii(b) Equal Inheritance Rights: Daughters]])</f>
        <v>5</v>
      </c>
      <c r="R63" s="34">
        <f>AVERAGE(M63:N63,Q63)</f>
        <v>8.3333333333333339</v>
      </c>
      <c r="S63" s="33">
        <f>AVERAGE(F63,L63,R63)</f>
        <v>7.4177777777777791</v>
      </c>
      <c r="T63" s="33">
        <v>10</v>
      </c>
      <c r="U63" s="33">
        <v>10</v>
      </c>
      <c r="V63" s="33">
        <v>10</v>
      </c>
      <c r="W63" s="33">
        <f>AVERAGE(T63:V63)</f>
        <v>10</v>
      </c>
      <c r="X63" s="33">
        <v>10</v>
      </c>
      <c r="Y63" s="33">
        <v>10</v>
      </c>
      <c r="Z63" s="33">
        <f>AVERAGE(Table27857[[#This Row],[4A Freedom to establish religious organizations]:[4B Autonomy of religious organizations]])</f>
        <v>10</v>
      </c>
      <c r="AA63" s="33">
        <v>10</v>
      </c>
      <c r="AB63" s="33">
        <v>10</v>
      </c>
      <c r="AC63" s="33">
        <v>10</v>
      </c>
      <c r="AD63" s="33">
        <v>10</v>
      </c>
      <c r="AE63" s="33">
        <v>10</v>
      </c>
      <c r="AF63" s="33">
        <f>AVERAGE(Table27857[[#This Row],[5Ci Political parties]:[5Ciii Educational, sporting and cultural organizations]])</f>
        <v>10</v>
      </c>
      <c r="AG63" s="33">
        <v>10</v>
      </c>
      <c r="AH63" s="33">
        <v>10</v>
      </c>
      <c r="AI63" s="33">
        <v>2.5</v>
      </c>
      <c r="AJ63" s="33">
        <f>AVERAGE(Table27857[[#This Row],[5Di Political parties]:[5Diii Educational, sporting and cultural organizations5]])</f>
        <v>7.5</v>
      </c>
      <c r="AK63" s="33">
        <f>AVERAGE(AA63,AB63,AF63,AJ63)</f>
        <v>9.375</v>
      </c>
      <c r="AL63" s="33">
        <v>10</v>
      </c>
      <c r="AM63" s="34">
        <v>5.333333333333333</v>
      </c>
      <c r="AN63" s="34">
        <v>5.5</v>
      </c>
      <c r="AO63" s="34">
        <v>10</v>
      </c>
      <c r="AP63" s="34">
        <v>10</v>
      </c>
      <c r="AQ63" s="34">
        <f>AVERAGE(Table27857[[#This Row],[6Di Access to foreign television (cable/ satellite)]:[6Dii Access to foreign newspapers]])</f>
        <v>10</v>
      </c>
      <c r="AR63" s="34">
        <v>10</v>
      </c>
      <c r="AS63" s="33">
        <f>AVERAGE(AL63:AN63,AQ63:AR63)</f>
        <v>8.1666666666666661</v>
      </c>
      <c r="AT63" s="33">
        <v>5</v>
      </c>
      <c r="AU63" s="33">
        <v>10</v>
      </c>
      <c r="AV63" s="33">
        <f>AVERAGE(Table27857[[#This Row],[7Ai Parental Authority: In marriage]:[7Aii Parental Authority: After divorce]])</f>
        <v>7.5</v>
      </c>
      <c r="AW63" s="33">
        <v>0</v>
      </c>
      <c r="AX63" s="33">
        <v>10</v>
      </c>
      <c r="AY63" s="33">
        <f>IFERROR(AVERAGE(AW63:AX63),"-")</f>
        <v>5</v>
      </c>
      <c r="AZ63" s="33">
        <v>10</v>
      </c>
      <c r="BA63" s="33">
        <f>AVERAGE(AV63,AZ63,AY63)</f>
        <v>7.5</v>
      </c>
      <c r="BB63" s="35">
        <f>AVERAGE(Table27857[[#This Row],[RULE OF LAW]],Table27857[[#This Row],[SECURITY &amp; SAFETY]],Table27857[[#This Row],[PERSONAL FREEDOM (minus S&amp;S and RoL)]],Table27857[[#This Row],[PERSONAL FREEDOM (minus S&amp;S and RoL)]])</f>
        <v>7.1654746111111116</v>
      </c>
      <c r="BC63" s="36">
        <v>6.83</v>
      </c>
      <c r="BD63" s="37">
        <f>AVERAGE(Table27857[[#This Row],[PERSONAL FREEDOM]:[ECONOMIC FREEDOM]])</f>
        <v>6.9977373055555558</v>
      </c>
      <c r="BE63" s="49">
        <f>RANK(BF63,$BF$2:$BF$158)</f>
        <v>68</v>
      </c>
      <c r="BF63" s="20">
        <f>ROUND(BD63, 2)</f>
        <v>7</v>
      </c>
      <c r="BG63" s="35">
        <f>Table27857[[#This Row],[1 Rule of Law]]</f>
        <v>3.2274540000000003</v>
      </c>
      <c r="BH63" s="35">
        <f>Table27857[[#This Row],[2 Security &amp; Safety]]</f>
        <v>7.4177777777777791</v>
      </c>
      <c r="BI63" s="35">
        <f>AVERAGE(AS63,W63,AK63,BA63,Z63)</f>
        <v>9.0083333333333329</v>
      </c>
    </row>
    <row r="64" spans="1:61" ht="15" customHeight="1" x14ac:dyDescent="0.2">
      <c r="A64" s="32" t="s">
        <v>140</v>
      </c>
      <c r="B64" s="33" t="s">
        <v>49</v>
      </c>
      <c r="C64" s="33" t="s">
        <v>49</v>
      </c>
      <c r="D64" s="33" t="s">
        <v>49</v>
      </c>
      <c r="E64" s="33">
        <v>3.4804030000000004</v>
      </c>
      <c r="F64" s="33">
        <v>0</v>
      </c>
      <c r="G64" s="33">
        <v>5</v>
      </c>
      <c r="H64" s="33">
        <v>10</v>
      </c>
      <c r="I64" s="33">
        <v>5</v>
      </c>
      <c r="J64" s="33">
        <v>10</v>
      </c>
      <c r="K64" s="33">
        <v>10</v>
      </c>
      <c r="L64" s="33">
        <f>AVERAGE(Table27857[[#This Row],[2Bi Disappearance]:[2Bv Terrorism Injured ]])</f>
        <v>8</v>
      </c>
      <c r="M64" s="33">
        <v>10</v>
      </c>
      <c r="N64" s="33">
        <v>10</v>
      </c>
      <c r="O64" s="34">
        <v>5</v>
      </c>
      <c r="P64" s="34">
        <v>5</v>
      </c>
      <c r="Q64" s="34">
        <f>AVERAGE(Table27857[[#This Row],[2Ciii(a) Equal Inheritance Rights: Widows]:[2Ciii(b) Equal Inheritance Rights: Daughters]])</f>
        <v>5</v>
      </c>
      <c r="R64" s="34">
        <f>AVERAGE(M64:N64,Q64)</f>
        <v>8.3333333333333339</v>
      </c>
      <c r="S64" s="33">
        <f>AVERAGE(F64,L64,R64)</f>
        <v>5.4444444444444455</v>
      </c>
      <c r="T64" s="33">
        <v>5</v>
      </c>
      <c r="U64" s="33">
        <v>10</v>
      </c>
      <c r="V64" s="33">
        <v>5</v>
      </c>
      <c r="W64" s="33">
        <f>AVERAGE(T64:V64)</f>
        <v>6.666666666666667</v>
      </c>
      <c r="X64" s="33">
        <v>5</v>
      </c>
      <c r="Y64" s="33">
        <v>7.5</v>
      </c>
      <c r="Z64" s="33">
        <f>AVERAGE(Table27857[[#This Row],[4A Freedom to establish religious organizations]:[4B Autonomy of religious organizations]])</f>
        <v>6.25</v>
      </c>
      <c r="AA64" s="33">
        <v>7.5</v>
      </c>
      <c r="AB64" s="33">
        <v>7.5</v>
      </c>
      <c r="AC64" s="33">
        <v>7.5</v>
      </c>
      <c r="AD64" s="33">
        <v>7.5</v>
      </c>
      <c r="AE64" s="33">
        <v>7.5</v>
      </c>
      <c r="AF64" s="33">
        <f>AVERAGE(Table27857[[#This Row],[5Ci Political parties]:[5Ciii Educational, sporting and cultural organizations]])</f>
        <v>7.5</v>
      </c>
      <c r="AG64" s="33">
        <v>5</v>
      </c>
      <c r="AH64" s="33">
        <v>5</v>
      </c>
      <c r="AI64" s="33">
        <v>5</v>
      </c>
      <c r="AJ64" s="33">
        <f>AVERAGE(Table27857[[#This Row],[5Di Political parties]:[5Diii Educational, sporting and cultural organizations5]])</f>
        <v>5</v>
      </c>
      <c r="AK64" s="33">
        <f>AVERAGE(AA64,AB64,AF64,AJ64)</f>
        <v>6.875</v>
      </c>
      <c r="AL64" s="33">
        <v>10</v>
      </c>
      <c r="AM64" s="34">
        <v>4</v>
      </c>
      <c r="AN64" s="34">
        <v>2.25</v>
      </c>
      <c r="AO64" s="34">
        <v>7.5</v>
      </c>
      <c r="AP64" s="34">
        <v>7.5</v>
      </c>
      <c r="AQ64" s="34">
        <f>AVERAGE(Table27857[[#This Row],[6Di Access to foreign television (cable/ satellite)]:[6Dii Access to foreign newspapers]])</f>
        <v>7.5</v>
      </c>
      <c r="AR64" s="34">
        <v>7.5</v>
      </c>
      <c r="AS64" s="33">
        <f>AVERAGE(AL64:AN64,AQ64:AR64)</f>
        <v>6.25</v>
      </c>
      <c r="AT64" s="33">
        <v>10</v>
      </c>
      <c r="AU64" s="33">
        <v>10</v>
      </c>
      <c r="AV64" s="33">
        <f>AVERAGE(Table27857[[#This Row],[7Ai Parental Authority: In marriage]:[7Aii Parental Authority: After divorce]])</f>
        <v>10</v>
      </c>
      <c r="AW64" s="33">
        <v>10</v>
      </c>
      <c r="AX64" s="33">
        <v>10</v>
      </c>
      <c r="AY64" s="33">
        <f>IFERROR(AVERAGE(AW64:AX64),"-")</f>
        <v>10</v>
      </c>
      <c r="AZ64" s="33">
        <v>10</v>
      </c>
      <c r="BA64" s="33">
        <f>AVERAGE(AV64,AZ64,AY64)</f>
        <v>10</v>
      </c>
      <c r="BB64" s="35">
        <f>AVERAGE(Table27857[[#This Row],[RULE OF LAW]],Table27857[[#This Row],[SECURITY &amp; SAFETY]],Table27857[[#This Row],[PERSONAL FREEDOM (minus S&amp;S and RoL)]],Table27857[[#This Row],[PERSONAL FREEDOM (minus S&amp;S and RoL)]])</f>
        <v>5.8353785277777792</v>
      </c>
      <c r="BC64" s="36">
        <v>7.27</v>
      </c>
      <c r="BD64" s="37">
        <f>AVERAGE(Table27857[[#This Row],[PERSONAL FREEDOM]:[ECONOMIC FREEDOM]])</f>
        <v>6.5526892638888894</v>
      </c>
      <c r="BE64" s="49">
        <f>RANK(BF64,$BF$2:$BF$158)</f>
        <v>101</v>
      </c>
      <c r="BF64" s="20">
        <f>ROUND(BD64, 2)</f>
        <v>6.55</v>
      </c>
      <c r="BG64" s="35">
        <f>Table27857[[#This Row],[1 Rule of Law]]</f>
        <v>3.4804030000000004</v>
      </c>
      <c r="BH64" s="35">
        <f>Table27857[[#This Row],[2 Security &amp; Safety]]</f>
        <v>5.4444444444444455</v>
      </c>
      <c r="BI64" s="35">
        <f>AVERAGE(AS64,W64,AK64,BA64,Z64)</f>
        <v>7.2083333333333339</v>
      </c>
    </row>
    <row r="65" spans="1:61" ht="15" customHeight="1" x14ac:dyDescent="0.2">
      <c r="A65" s="32" t="s">
        <v>50</v>
      </c>
      <c r="B65" s="33">
        <v>7.6</v>
      </c>
      <c r="C65" s="33">
        <v>7.1999999999999993</v>
      </c>
      <c r="D65" s="33">
        <v>7.3</v>
      </c>
      <c r="E65" s="33">
        <v>7.3873015873015904</v>
      </c>
      <c r="F65" s="33">
        <v>9.8400000000000016</v>
      </c>
      <c r="G65" s="33" t="s">
        <v>49</v>
      </c>
      <c r="H65" s="33">
        <v>10</v>
      </c>
      <c r="I65" s="33" t="s">
        <v>49</v>
      </c>
      <c r="J65" s="33">
        <v>10</v>
      </c>
      <c r="K65" s="33">
        <v>10</v>
      </c>
      <c r="L65" s="33">
        <f>AVERAGE(Table27857[[#This Row],[2Bi Disappearance]:[2Bv Terrorism Injured ]])</f>
        <v>10</v>
      </c>
      <c r="M65" s="33">
        <v>10</v>
      </c>
      <c r="N65" s="33">
        <v>7.5</v>
      </c>
      <c r="O65" s="34">
        <v>5</v>
      </c>
      <c r="P65" s="34">
        <v>10</v>
      </c>
      <c r="Q65" s="34">
        <f>AVERAGE(Table27857[[#This Row],[2Ciii(a) Equal Inheritance Rights: Widows]:[2Ciii(b) Equal Inheritance Rights: Daughters]])</f>
        <v>7.5</v>
      </c>
      <c r="R65" s="34">
        <f>AVERAGE(M65:N65,Q65)</f>
        <v>8.3333333333333339</v>
      </c>
      <c r="S65" s="33">
        <f>AVERAGE(F65,L65,R65)</f>
        <v>9.3911111111111136</v>
      </c>
      <c r="T65" s="33" t="s">
        <v>49</v>
      </c>
      <c r="U65" s="33" t="s">
        <v>49</v>
      </c>
      <c r="V65" s="33">
        <v>10</v>
      </c>
      <c r="W65" s="33">
        <f>AVERAGE(T65:V65)</f>
        <v>10</v>
      </c>
      <c r="X65" s="33">
        <v>10</v>
      </c>
      <c r="Y65" s="33">
        <v>10</v>
      </c>
      <c r="Z65" s="33">
        <f>AVERAGE(Table27857[[#This Row],[4A Freedom to establish religious organizations]:[4B Autonomy of religious organizations]])</f>
        <v>10</v>
      </c>
      <c r="AA65" s="33">
        <v>10</v>
      </c>
      <c r="AB65" s="33">
        <v>10</v>
      </c>
      <c r="AC65" s="33">
        <v>7.5</v>
      </c>
      <c r="AD65" s="33">
        <v>10</v>
      </c>
      <c r="AE65" s="33">
        <v>10</v>
      </c>
      <c r="AF65" s="33">
        <f>AVERAGE(Table27857[[#This Row],[5Ci Political parties]:[5Ciii Educational, sporting and cultural organizations]])</f>
        <v>9.1666666666666661</v>
      </c>
      <c r="AG65" s="33">
        <v>10</v>
      </c>
      <c r="AH65" s="33">
        <v>10</v>
      </c>
      <c r="AI65" s="33">
        <v>10</v>
      </c>
      <c r="AJ65" s="33">
        <f>AVERAGE(Table27857[[#This Row],[5Di Political parties]:[5Diii Educational, sporting and cultural organizations5]])</f>
        <v>10</v>
      </c>
      <c r="AK65" s="33">
        <f>AVERAGE(AA65,AB65,AF65,AJ65)</f>
        <v>9.7916666666666661</v>
      </c>
      <c r="AL65" s="33">
        <v>10</v>
      </c>
      <c r="AM65" s="34">
        <v>6</v>
      </c>
      <c r="AN65" s="34">
        <v>6</v>
      </c>
      <c r="AO65" s="34">
        <v>10</v>
      </c>
      <c r="AP65" s="34">
        <v>10</v>
      </c>
      <c r="AQ65" s="34">
        <f>AVERAGE(Table27857[[#This Row],[6Di Access to foreign television (cable/ satellite)]:[6Dii Access to foreign newspapers]])</f>
        <v>10</v>
      </c>
      <c r="AR65" s="34">
        <v>10</v>
      </c>
      <c r="AS65" s="33">
        <f>AVERAGE(AL65:AN65,AQ65:AR65)</f>
        <v>8.4</v>
      </c>
      <c r="AT65" s="33">
        <v>10</v>
      </c>
      <c r="AU65" s="33">
        <v>10</v>
      </c>
      <c r="AV65" s="33">
        <f>AVERAGE(Table27857[[#This Row],[7Ai Parental Authority: In marriage]:[7Aii Parental Authority: After divorce]])</f>
        <v>10</v>
      </c>
      <c r="AW65" s="33">
        <v>10</v>
      </c>
      <c r="AX65" s="33">
        <v>10</v>
      </c>
      <c r="AY65" s="33">
        <f>IFERROR(AVERAGE(AW65:AX65),"-")</f>
        <v>10</v>
      </c>
      <c r="AZ65" s="33">
        <v>10</v>
      </c>
      <c r="BA65" s="33">
        <f>AVERAGE(AV65,AZ65,AY65)</f>
        <v>10</v>
      </c>
      <c r="BB65" s="35">
        <f>AVERAGE(Table27857[[#This Row],[RULE OF LAW]],Table27857[[#This Row],[SECURITY &amp; SAFETY]],Table27857[[#This Row],[PERSONAL FREEDOM (minus S&amp;S and RoL)]],Table27857[[#This Row],[PERSONAL FREEDOM (minus S&amp;S and RoL)]])</f>
        <v>9.0137698412698413</v>
      </c>
      <c r="BC65" s="36">
        <v>8.9700000000000006</v>
      </c>
      <c r="BD65" s="37">
        <f>AVERAGE(Table27857[[#This Row],[PERSONAL FREEDOM]:[ECONOMIC FREEDOM]])</f>
        <v>8.9918849206349201</v>
      </c>
      <c r="BE65" s="49">
        <f>RANK(BF65,$BF$2:$BF$158)</f>
        <v>1</v>
      </c>
      <c r="BF65" s="20">
        <f>ROUND(BD65, 2)</f>
        <v>8.99</v>
      </c>
      <c r="BG65" s="35">
        <f>Table27857[[#This Row],[1 Rule of Law]]</f>
        <v>7.3873015873015904</v>
      </c>
      <c r="BH65" s="35">
        <f>Table27857[[#This Row],[2 Security &amp; Safety]]</f>
        <v>9.3911111111111136</v>
      </c>
      <c r="BI65" s="35">
        <f>AVERAGE(AS65,W65,AK65,BA65,Z65)</f>
        <v>9.6383333333333319</v>
      </c>
    </row>
    <row r="66" spans="1:61" ht="15" customHeight="1" x14ac:dyDescent="0.2">
      <c r="A66" s="32" t="s">
        <v>85</v>
      </c>
      <c r="B66" s="33">
        <v>6.8000000000000007</v>
      </c>
      <c r="C66" s="33">
        <v>4.9000000000000004</v>
      </c>
      <c r="D66" s="33">
        <v>5.4</v>
      </c>
      <c r="E66" s="33">
        <v>5.7063492063492047</v>
      </c>
      <c r="F66" s="33">
        <v>9.48</v>
      </c>
      <c r="G66" s="33">
        <v>10</v>
      </c>
      <c r="H66" s="33">
        <v>10</v>
      </c>
      <c r="I66" s="33">
        <v>7.5</v>
      </c>
      <c r="J66" s="33">
        <v>10</v>
      </c>
      <c r="K66" s="33">
        <v>10</v>
      </c>
      <c r="L66" s="33">
        <f>AVERAGE(Table27857[[#This Row],[2Bi Disappearance]:[2Bv Terrorism Injured ]])</f>
        <v>9.5</v>
      </c>
      <c r="M66" s="33">
        <v>10</v>
      </c>
      <c r="N66" s="33">
        <v>10</v>
      </c>
      <c r="O66" s="34" t="s">
        <v>49</v>
      </c>
      <c r="P66" s="34" t="s">
        <v>49</v>
      </c>
      <c r="Q66" s="51" t="s">
        <v>49</v>
      </c>
      <c r="R66" s="34">
        <f>AVERAGE(M66:N66,Q66)</f>
        <v>10</v>
      </c>
      <c r="S66" s="33">
        <f>AVERAGE(F66,L66,R66)</f>
        <v>9.66</v>
      </c>
      <c r="T66" s="33">
        <v>10</v>
      </c>
      <c r="U66" s="33">
        <v>10</v>
      </c>
      <c r="V66" s="33">
        <v>10</v>
      </c>
      <c r="W66" s="33">
        <f>AVERAGE(T66:V66)</f>
        <v>10</v>
      </c>
      <c r="X66" s="33">
        <v>10</v>
      </c>
      <c r="Y66" s="33">
        <v>7.5</v>
      </c>
      <c r="Z66" s="33">
        <f>AVERAGE(Table27857[[#This Row],[4A Freedom to establish religious organizations]:[4B Autonomy of religious organizations]])</f>
        <v>8.75</v>
      </c>
      <c r="AA66" s="33">
        <v>10</v>
      </c>
      <c r="AB66" s="33">
        <v>10</v>
      </c>
      <c r="AC66" s="33">
        <v>7.5</v>
      </c>
      <c r="AD66" s="33">
        <v>7.5</v>
      </c>
      <c r="AE66" s="33">
        <v>7.5</v>
      </c>
      <c r="AF66" s="33">
        <f>AVERAGE(Table27857[[#This Row],[5Ci Political parties]:[5Ciii Educational, sporting and cultural organizations]])</f>
        <v>7.5</v>
      </c>
      <c r="AG66" s="33">
        <v>10</v>
      </c>
      <c r="AH66" s="33">
        <v>10</v>
      </c>
      <c r="AI66" s="33">
        <v>10</v>
      </c>
      <c r="AJ66" s="33">
        <f>AVERAGE(Table27857[[#This Row],[5Di Political parties]:[5Diii Educational, sporting and cultural organizations5]])</f>
        <v>10</v>
      </c>
      <c r="AK66" s="33">
        <f>AVERAGE(AA66,AB66,AF66,AJ66)</f>
        <v>9.375</v>
      </c>
      <c r="AL66" s="33">
        <v>10</v>
      </c>
      <c r="AM66" s="34">
        <v>6.333333333333333</v>
      </c>
      <c r="AN66" s="34">
        <v>6.75</v>
      </c>
      <c r="AO66" s="34">
        <v>10</v>
      </c>
      <c r="AP66" s="34">
        <v>10</v>
      </c>
      <c r="AQ66" s="34">
        <f>AVERAGE(Table27857[[#This Row],[6Di Access to foreign television (cable/ satellite)]:[6Dii Access to foreign newspapers]])</f>
        <v>10</v>
      </c>
      <c r="AR66" s="34">
        <v>10</v>
      </c>
      <c r="AS66" s="33">
        <f>AVERAGE(AL66:AN66,AQ66:AR66)</f>
        <v>8.6166666666666654</v>
      </c>
      <c r="AT66" s="33">
        <v>10</v>
      </c>
      <c r="AU66" s="33">
        <v>10</v>
      </c>
      <c r="AV66" s="33">
        <f>AVERAGE(Table27857[[#This Row],[7Ai Parental Authority: In marriage]:[7Aii Parental Authority: After divorce]])</f>
        <v>10</v>
      </c>
      <c r="AW66" s="33">
        <v>10</v>
      </c>
      <c r="AX66" s="33">
        <v>10</v>
      </c>
      <c r="AY66" s="33">
        <f>IFERROR(AVERAGE(AW66:AX66),"-")</f>
        <v>10</v>
      </c>
      <c r="AZ66" s="33">
        <v>10</v>
      </c>
      <c r="BA66" s="33">
        <f>AVERAGE(AV66,AZ66,AY66)</f>
        <v>10</v>
      </c>
      <c r="BB66" s="35">
        <f>AVERAGE(Table27857[[#This Row],[RULE OF LAW]],Table27857[[#This Row],[SECURITY &amp; SAFETY]],Table27857[[#This Row],[PERSONAL FREEDOM (minus S&amp;S and RoL)]],Table27857[[#This Row],[PERSONAL FREEDOM (minus S&amp;S and RoL)]])</f>
        <v>8.5157539682539678</v>
      </c>
      <c r="BC66" s="36">
        <v>7.25</v>
      </c>
      <c r="BD66" s="37">
        <f>AVERAGE(Table27857[[#This Row],[PERSONAL FREEDOM]:[ECONOMIC FREEDOM]])</f>
        <v>7.8828769841269839</v>
      </c>
      <c r="BE66" s="49">
        <f>RANK(BF66,$BF$2:$BF$158)</f>
        <v>36</v>
      </c>
      <c r="BF66" s="20">
        <f>ROUND(BD66, 2)</f>
        <v>7.88</v>
      </c>
      <c r="BG66" s="35">
        <f>Table27857[[#This Row],[1 Rule of Law]]</f>
        <v>5.7063492063492047</v>
      </c>
      <c r="BH66" s="35">
        <f>Table27857[[#This Row],[2 Security &amp; Safety]]</f>
        <v>9.66</v>
      </c>
      <c r="BI66" s="35">
        <f>AVERAGE(AS66,W66,AK66,BA66,Z66)</f>
        <v>9.3483333333333327</v>
      </c>
    </row>
    <row r="67" spans="1:61" ht="15" customHeight="1" x14ac:dyDescent="0.2">
      <c r="A67" s="32" t="s">
        <v>78</v>
      </c>
      <c r="B67" s="33" t="s">
        <v>49</v>
      </c>
      <c r="C67" s="33" t="s">
        <v>49</v>
      </c>
      <c r="D67" s="33" t="s">
        <v>49</v>
      </c>
      <c r="E67" s="33">
        <v>7.7061340000000005</v>
      </c>
      <c r="F67" s="33">
        <v>9.879999999999999</v>
      </c>
      <c r="G67" s="33">
        <v>10</v>
      </c>
      <c r="H67" s="33">
        <v>10</v>
      </c>
      <c r="I67" s="33">
        <v>10</v>
      </c>
      <c r="J67" s="33">
        <v>10</v>
      </c>
      <c r="K67" s="33">
        <v>10</v>
      </c>
      <c r="L67" s="33">
        <f>AVERAGE(Table27857[[#This Row],[2Bi Disappearance]:[2Bv Terrorism Injured ]])</f>
        <v>10</v>
      </c>
      <c r="M67" s="33">
        <v>10</v>
      </c>
      <c r="N67" s="33">
        <v>10</v>
      </c>
      <c r="O67" s="34">
        <v>10</v>
      </c>
      <c r="P67" s="34">
        <v>10</v>
      </c>
      <c r="Q67" s="34">
        <f>AVERAGE(Table27857[[#This Row],[2Ciii(a) Equal Inheritance Rights: Widows]:[2Ciii(b) Equal Inheritance Rights: Daughters]])</f>
        <v>10</v>
      </c>
      <c r="R67" s="34">
        <f>AVERAGE(M67:N67,Q67)</f>
        <v>10</v>
      </c>
      <c r="S67" s="33">
        <f>AVERAGE(F67,L67,R67)</f>
        <v>9.9599999999999991</v>
      </c>
      <c r="T67" s="33">
        <v>10</v>
      </c>
      <c r="U67" s="33">
        <v>10</v>
      </c>
      <c r="V67" s="33">
        <v>10</v>
      </c>
      <c r="W67" s="33">
        <f>AVERAGE(T67:V67)</f>
        <v>10</v>
      </c>
      <c r="X67" s="33">
        <v>10</v>
      </c>
      <c r="Y67" s="33">
        <v>10</v>
      </c>
      <c r="Z67" s="33">
        <f>AVERAGE(Table27857[[#This Row],[4A Freedom to establish religious organizations]:[4B Autonomy of religious organizations]])</f>
        <v>10</v>
      </c>
      <c r="AA67" s="33">
        <v>10</v>
      </c>
      <c r="AB67" s="33">
        <v>10</v>
      </c>
      <c r="AC67" s="33">
        <v>10</v>
      </c>
      <c r="AD67" s="33">
        <v>10</v>
      </c>
      <c r="AE67" s="33">
        <v>10</v>
      </c>
      <c r="AF67" s="33">
        <f>AVERAGE(Table27857[[#This Row],[5Ci Political parties]:[5Ciii Educational, sporting and cultural organizations]])</f>
        <v>10</v>
      </c>
      <c r="AG67" s="33">
        <v>10</v>
      </c>
      <c r="AH67" s="33">
        <v>10</v>
      </c>
      <c r="AI67" s="33">
        <v>10</v>
      </c>
      <c r="AJ67" s="33">
        <f>AVERAGE(Table27857[[#This Row],[5Di Political parties]:[5Diii Educational, sporting and cultural organizations5]])</f>
        <v>10</v>
      </c>
      <c r="AK67" s="33">
        <f>AVERAGE(AA67,AB67,AF67,AJ67)</f>
        <v>10</v>
      </c>
      <c r="AL67" s="33">
        <v>10</v>
      </c>
      <c r="AM67" s="34">
        <v>9</v>
      </c>
      <c r="AN67" s="34">
        <v>9</v>
      </c>
      <c r="AO67" s="34">
        <v>10</v>
      </c>
      <c r="AP67" s="34">
        <v>10</v>
      </c>
      <c r="AQ67" s="34">
        <f>AVERAGE(Table27857[[#This Row],[6Di Access to foreign television (cable/ satellite)]:[6Dii Access to foreign newspapers]])</f>
        <v>10</v>
      </c>
      <c r="AR67" s="34">
        <v>10</v>
      </c>
      <c r="AS67" s="33">
        <f>AVERAGE(AL67:AN67,AQ67:AR67)</f>
        <v>9.6</v>
      </c>
      <c r="AT67" s="33">
        <v>10</v>
      </c>
      <c r="AU67" s="33">
        <v>10</v>
      </c>
      <c r="AV67" s="33">
        <f>AVERAGE(Table27857[[#This Row],[7Ai Parental Authority: In marriage]:[7Aii Parental Authority: After divorce]])</f>
        <v>10</v>
      </c>
      <c r="AW67" s="33">
        <v>10</v>
      </c>
      <c r="AX67" s="33">
        <v>10</v>
      </c>
      <c r="AY67" s="33">
        <f>IFERROR(AVERAGE(AW67:AX67),"-")</f>
        <v>10</v>
      </c>
      <c r="AZ67" s="33">
        <v>10</v>
      </c>
      <c r="BA67" s="33">
        <f>AVERAGE(AV67,AZ67,AY67)</f>
        <v>10</v>
      </c>
      <c r="BB67" s="35">
        <f>AVERAGE(Table27857[[#This Row],[RULE OF LAW]],Table27857[[#This Row],[SECURITY &amp; SAFETY]],Table27857[[#This Row],[PERSONAL FREEDOM (minus S&amp;S and RoL)]],Table27857[[#This Row],[PERSONAL FREEDOM (minus S&amp;S and RoL)]])</f>
        <v>9.3765335000000007</v>
      </c>
      <c r="BC67" s="36">
        <v>6.87</v>
      </c>
      <c r="BD67" s="37">
        <f>AVERAGE(Table27857[[#This Row],[PERSONAL FREEDOM]:[ECONOMIC FREEDOM]])</f>
        <v>8.1232667500000009</v>
      </c>
      <c r="BE67" s="49">
        <f>RANK(BF67,$BF$2:$BF$158)</f>
        <v>27</v>
      </c>
      <c r="BF67" s="20">
        <f>ROUND(BD67, 2)</f>
        <v>8.1199999999999992</v>
      </c>
      <c r="BG67" s="35">
        <f>Table27857[[#This Row],[1 Rule of Law]]</f>
        <v>7.7061340000000005</v>
      </c>
      <c r="BH67" s="35">
        <f>Table27857[[#This Row],[2 Security &amp; Safety]]</f>
        <v>9.9599999999999991</v>
      </c>
      <c r="BI67" s="35">
        <f>AVERAGE(AS67,W67,AK67,BA67,Z67)</f>
        <v>9.92</v>
      </c>
    </row>
    <row r="68" spans="1:61" ht="15" customHeight="1" x14ac:dyDescent="0.2">
      <c r="A68" s="32" t="s">
        <v>126</v>
      </c>
      <c r="B68" s="33">
        <v>4.0999999999999996</v>
      </c>
      <c r="C68" s="33">
        <v>3.9000000000000004</v>
      </c>
      <c r="D68" s="33">
        <v>4.5</v>
      </c>
      <c r="E68" s="33">
        <v>4.1317460317460313</v>
      </c>
      <c r="F68" s="33">
        <v>8.6</v>
      </c>
      <c r="G68" s="33">
        <v>0</v>
      </c>
      <c r="H68" s="33">
        <v>9.9033475767899208</v>
      </c>
      <c r="I68" s="33">
        <v>5</v>
      </c>
      <c r="J68" s="33">
        <v>9.8770351920346187</v>
      </c>
      <c r="K68" s="33">
        <v>9.8794840674474873</v>
      </c>
      <c r="L68" s="33">
        <f>AVERAGE(Table27857[[#This Row],[2Bi Disappearance]:[2Bv Terrorism Injured ]])</f>
        <v>6.9319733672544048</v>
      </c>
      <c r="M68" s="33">
        <v>10</v>
      </c>
      <c r="N68" s="33">
        <v>5</v>
      </c>
      <c r="O68" s="34">
        <v>5</v>
      </c>
      <c r="P68" s="34">
        <v>5</v>
      </c>
      <c r="Q68" s="34">
        <f>AVERAGE(Table27857[[#This Row],[2Ciii(a) Equal Inheritance Rights: Widows]:[2Ciii(b) Equal Inheritance Rights: Daughters]])</f>
        <v>5</v>
      </c>
      <c r="R68" s="34">
        <f>AVERAGE(M68:N68,Q68)</f>
        <v>6.666666666666667</v>
      </c>
      <c r="S68" s="33">
        <f>AVERAGE(F68,L68,R68)</f>
        <v>7.3995466779736914</v>
      </c>
      <c r="T68" s="33">
        <v>5</v>
      </c>
      <c r="U68" s="33">
        <v>10</v>
      </c>
      <c r="V68" s="33">
        <v>10</v>
      </c>
      <c r="W68" s="33">
        <f>AVERAGE(T68:V68)</f>
        <v>8.3333333333333339</v>
      </c>
      <c r="X68" s="33">
        <v>10</v>
      </c>
      <c r="Y68" s="33">
        <v>10</v>
      </c>
      <c r="Z68" s="33">
        <f>AVERAGE(Table27857[[#This Row],[4A Freedom to establish religious organizations]:[4B Autonomy of religious organizations]])</f>
        <v>10</v>
      </c>
      <c r="AA68" s="33">
        <v>10</v>
      </c>
      <c r="AB68" s="33">
        <v>10</v>
      </c>
      <c r="AC68" s="33">
        <v>10</v>
      </c>
      <c r="AD68" s="33">
        <v>10</v>
      </c>
      <c r="AE68" s="33">
        <v>10</v>
      </c>
      <c r="AF68" s="33">
        <f>AVERAGE(Table27857[[#This Row],[5Ci Political parties]:[5Ciii Educational, sporting and cultural organizations]])</f>
        <v>10</v>
      </c>
      <c r="AG68" s="33">
        <v>10</v>
      </c>
      <c r="AH68" s="33">
        <v>7.5</v>
      </c>
      <c r="AI68" s="33">
        <v>10</v>
      </c>
      <c r="AJ68" s="33">
        <f>AVERAGE(Table27857[[#This Row],[5Di Political parties]:[5Diii Educational, sporting and cultural organizations5]])</f>
        <v>9.1666666666666661</v>
      </c>
      <c r="AK68" s="33">
        <f>AVERAGE(AA68,AB68,AF68,AJ68)</f>
        <v>9.7916666666666661</v>
      </c>
      <c r="AL68" s="33">
        <v>9.6873776068676705</v>
      </c>
      <c r="AM68" s="34">
        <v>6.666666666666667</v>
      </c>
      <c r="AN68" s="34">
        <v>5</v>
      </c>
      <c r="AO68" s="34">
        <v>7.5</v>
      </c>
      <c r="AP68" s="34">
        <v>5</v>
      </c>
      <c r="AQ68" s="34">
        <f>AVERAGE(Table27857[[#This Row],[6Di Access to foreign television (cable/ satellite)]:[6Dii Access to foreign newspapers]])</f>
        <v>6.25</v>
      </c>
      <c r="AR68" s="34">
        <v>10</v>
      </c>
      <c r="AS68" s="33">
        <f>AVERAGE(AL68:AN68,AQ68:AR68)</f>
        <v>7.5208088547068686</v>
      </c>
      <c r="AT68" s="33">
        <v>5</v>
      </c>
      <c r="AU68" s="33">
        <v>5</v>
      </c>
      <c r="AV68" s="33">
        <f>AVERAGE(Table27857[[#This Row],[7Ai Parental Authority: In marriage]:[7Aii Parental Authority: After divorce]])</f>
        <v>5</v>
      </c>
      <c r="AW68" s="33">
        <v>10</v>
      </c>
      <c r="AX68" s="33">
        <v>10</v>
      </c>
      <c r="AY68" s="33">
        <f>IFERROR(AVERAGE(AW68:AX68),"-")</f>
        <v>10</v>
      </c>
      <c r="AZ68" s="33">
        <v>5</v>
      </c>
      <c r="BA68" s="33">
        <f>AVERAGE(AV68,AZ68,AY68)</f>
        <v>6.666666666666667</v>
      </c>
      <c r="BB68" s="35">
        <f>AVERAGE(Table27857[[#This Row],[RULE OF LAW]],Table27857[[#This Row],[SECURITY &amp; SAFETY]],Table27857[[#This Row],[PERSONAL FREEDOM (minus S&amp;S and RoL)]],Table27857[[#This Row],[PERSONAL FREEDOM (minus S&amp;S and RoL)]])</f>
        <v>7.1140707295672847</v>
      </c>
      <c r="BC68" s="36">
        <v>6.43</v>
      </c>
      <c r="BD68" s="37">
        <f>AVERAGE(Table27857[[#This Row],[PERSONAL FREEDOM]:[ECONOMIC FREEDOM]])</f>
        <v>6.7720353647836422</v>
      </c>
      <c r="BE68" s="49">
        <f>RANK(BF68,$BF$2:$BF$158)</f>
        <v>86</v>
      </c>
      <c r="BF68" s="20">
        <f>ROUND(BD68, 2)</f>
        <v>6.77</v>
      </c>
      <c r="BG68" s="35">
        <f>Table27857[[#This Row],[1 Rule of Law]]</f>
        <v>4.1317460317460313</v>
      </c>
      <c r="BH68" s="35">
        <f>Table27857[[#This Row],[2 Security &amp; Safety]]</f>
        <v>7.3995466779736914</v>
      </c>
      <c r="BI68" s="35">
        <f>AVERAGE(AS68,W68,AK68,BA68,Z68)</f>
        <v>8.4624951042747067</v>
      </c>
    </row>
    <row r="69" spans="1:61" ht="15" customHeight="1" x14ac:dyDescent="0.2">
      <c r="A69" s="32" t="s">
        <v>129</v>
      </c>
      <c r="B69" s="33">
        <v>4.4000000000000004</v>
      </c>
      <c r="C69" s="33">
        <v>4.6999999999999993</v>
      </c>
      <c r="D69" s="33">
        <v>3.7</v>
      </c>
      <c r="E69" s="33">
        <v>4.242857142857142</v>
      </c>
      <c r="F69" s="33">
        <v>9.76</v>
      </c>
      <c r="G69" s="33">
        <v>10</v>
      </c>
      <c r="H69" s="33">
        <v>10</v>
      </c>
      <c r="I69" s="33">
        <v>7.5</v>
      </c>
      <c r="J69" s="33">
        <v>9.9694881232572836</v>
      </c>
      <c r="K69" s="33">
        <v>9.9872646079682585</v>
      </c>
      <c r="L69" s="33">
        <f>AVERAGE(Table27857[[#This Row],[2Bi Disappearance]:[2Bv Terrorism Injured ]])</f>
        <v>9.4913505462451084</v>
      </c>
      <c r="M69" s="33">
        <v>10</v>
      </c>
      <c r="N69" s="33">
        <v>7.5</v>
      </c>
      <c r="O69" s="34">
        <v>5</v>
      </c>
      <c r="P69" s="34">
        <v>5</v>
      </c>
      <c r="Q69" s="34">
        <f>AVERAGE(Table27857[[#This Row],[2Ciii(a) Equal Inheritance Rights: Widows]:[2Ciii(b) Equal Inheritance Rights: Daughters]])</f>
        <v>5</v>
      </c>
      <c r="R69" s="34">
        <f>AVERAGE(M69:N69,Q69)</f>
        <v>7.5</v>
      </c>
      <c r="S69" s="33">
        <f>AVERAGE(F69,L69,R69)</f>
        <v>8.9171168487483694</v>
      </c>
      <c r="T69" s="33">
        <v>5</v>
      </c>
      <c r="U69" s="33">
        <v>10</v>
      </c>
      <c r="V69" s="33">
        <v>5</v>
      </c>
      <c r="W69" s="33">
        <f>AVERAGE(T69:V69)</f>
        <v>6.666666666666667</v>
      </c>
      <c r="X69" s="33">
        <v>7.5</v>
      </c>
      <c r="Y69" s="33">
        <v>10</v>
      </c>
      <c r="Z69" s="33">
        <f>AVERAGE(Table27857[[#This Row],[4A Freedom to establish religious organizations]:[4B Autonomy of religious organizations]])</f>
        <v>8.75</v>
      </c>
      <c r="AA69" s="33">
        <v>10</v>
      </c>
      <c r="AB69" s="33">
        <v>10</v>
      </c>
      <c r="AC69" s="33">
        <v>7.5</v>
      </c>
      <c r="AD69" s="33">
        <v>7.5</v>
      </c>
      <c r="AE69" s="33">
        <v>7.5</v>
      </c>
      <c r="AF69" s="33">
        <f>AVERAGE(Table27857[[#This Row],[5Ci Political parties]:[5Ciii Educational, sporting and cultural organizations]])</f>
        <v>7.5</v>
      </c>
      <c r="AG69" s="33">
        <v>10</v>
      </c>
      <c r="AH69" s="33">
        <v>7.5</v>
      </c>
      <c r="AI69" s="33">
        <v>10</v>
      </c>
      <c r="AJ69" s="33">
        <f>AVERAGE(Table27857[[#This Row],[5Di Political parties]:[5Diii Educational, sporting and cultural organizations5]])</f>
        <v>9.1666666666666661</v>
      </c>
      <c r="AK69" s="33">
        <f>AVERAGE(AA69,AB69,AF69,AJ69)</f>
        <v>9.1666666666666661</v>
      </c>
      <c r="AL69" s="33">
        <v>10</v>
      </c>
      <c r="AM69" s="34">
        <v>4.666666666666667</v>
      </c>
      <c r="AN69" s="34">
        <v>5.5</v>
      </c>
      <c r="AO69" s="34">
        <v>10</v>
      </c>
      <c r="AP69" s="34">
        <v>7.5</v>
      </c>
      <c r="AQ69" s="34">
        <f>AVERAGE(Table27857[[#This Row],[6Di Access to foreign television (cable/ satellite)]:[6Dii Access to foreign newspapers]])</f>
        <v>8.75</v>
      </c>
      <c r="AR69" s="34">
        <v>7.5</v>
      </c>
      <c r="AS69" s="33">
        <f>AVERAGE(AL69:AN69,AQ69:AR69)</f>
        <v>7.2833333333333341</v>
      </c>
      <c r="AT69" s="33">
        <v>5</v>
      </c>
      <c r="AU69" s="33">
        <v>5</v>
      </c>
      <c r="AV69" s="33">
        <f>AVERAGE(Table27857[[#This Row],[7Ai Parental Authority: In marriage]:[7Aii Parental Authority: After divorce]])</f>
        <v>5</v>
      </c>
      <c r="AW69" s="33">
        <v>5</v>
      </c>
      <c r="AX69" s="33">
        <v>5</v>
      </c>
      <c r="AY69" s="33">
        <f>IFERROR(AVERAGE(AW69:AX69),"-")</f>
        <v>5</v>
      </c>
      <c r="AZ69" s="33">
        <v>5</v>
      </c>
      <c r="BA69" s="33">
        <f>AVERAGE(AV69,AZ69,AY69)</f>
        <v>5</v>
      </c>
      <c r="BB69" s="35">
        <f>AVERAGE(Table27857[[#This Row],[RULE OF LAW]],Table27857[[#This Row],[SECURITY &amp; SAFETY]],Table27857[[#This Row],[PERSONAL FREEDOM (minus S&amp;S and RoL)]],Table27857[[#This Row],[PERSONAL FREEDOM (minus S&amp;S and RoL)]])</f>
        <v>6.9766601645680453</v>
      </c>
      <c r="BC69" s="36">
        <v>7.01</v>
      </c>
      <c r="BD69" s="37">
        <f>AVERAGE(Table27857[[#This Row],[PERSONAL FREEDOM]:[ECONOMIC FREEDOM]])</f>
        <v>6.9933300822840225</v>
      </c>
      <c r="BE69" s="49">
        <f>RANK(BF69,$BF$2:$BF$158)</f>
        <v>70</v>
      </c>
      <c r="BF69" s="20">
        <f>ROUND(BD69, 2)</f>
        <v>6.99</v>
      </c>
      <c r="BG69" s="35">
        <f>Table27857[[#This Row],[1 Rule of Law]]</f>
        <v>4.242857142857142</v>
      </c>
      <c r="BH69" s="35">
        <f>Table27857[[#This Row],[2 Security &amp; Safety]]</f>
        <v>8.9171168487483694</v>
      </c>
      <c r="BI69" s="35">
        <f>AVERAGE(AS69,W69,AK69,BA69,Z69)</f>
        <v>7.3733333333333331</v>
      </c>
    </row>
    <row r="70" spans="1:61" ht="15" customHeight="1" x14ac:dyDescent="0.2">
      <c r="A70" s="32" t="s">
        <v>206</v>
      </c>
      <c r="B70" s="33">
        <v>1.9</v>
      </c>
      <c r="C70" s="33">
        <v>5.6000000000000005</v>
      </c>
      <c r="D70" s="33">
        <v>3.8</v>
      </c>
      <c r="E70" s="33">
        <v>3.7698412698412698</v>
      </c>
      <c r="F70" s="33">
        <v>8.36</v>
      </c>
      <c r="G70" s="33">
        <v>0</v>
      </c>
      <c r="H70" s="33">
        <v>10</v>
      </c>
      <c r="I70" s="33">
        <v>2.5</v>
      </c>
      <c r="J70" s="33">
        <v>9.8444637755809303</v>
      </c>
      <c r="K70" s="33">
        <v>9.9559314030812622</v>
      </c>
      <c r="L70" s="33">
        <f>AVERAGE(Table27857[[#This Row],[2Bi Disappearance]:[2Bv Terrorism Injured ]])</f>
        <v>6.4600790357324387</v>
      </c>
      <c r="M70" s="33">
        <v>10</v>
      </c>
      <c r="N70" s="33">
        <v>7.5</v>
      </c>
      <c r="O70" s="34">
        <v>0</v>
      </c>
      <c r="P70" s="34">
        <v>0</v>
      </c>
      <c r="Q70" s="34">
        <f>AVERAGE(Table27857[[#This Row],[2Ciii(a) Equal Inheritance Rights: Widows]:[2Ciii(b) Equal Inheritance Rights: Daughters]])</f>
        <v>0</v>
      </c>
      <c r="R70" s="34">
        <f>AVERAGE(M70:N70,Q70)</f>
        <v>5.833333333333333</v>
      </c>
      <c r="S70" s="33">
        <f>AVERAGE(F70,L70,R70)</f>
        <v>6.8844707896885895</v>
      </c>
      <c r="T70" s="33">
        <v>0</v>
      </c>
      <c r="U70" s="33">
        <v>0</v>
      </c>
      <c r="V70" s="33">
        <v>0</v>
      </c>
      <c r="W70" s="33">
        <f>AVERAGE(T70:V70)</f>
        <v>0</v>
      </c>
      <c r="X70" s="33">
        <v>5</v>
      </c>
      <c r="Y70" s="33">
        <v>5</v>
      </c>
      <c r="Z70" s="33">
        <f>AVERAGE(Table27857[[#This Row],[4A Freedom to establish religious organizations]:[4B Autonomy of religious organizations]])</f>
        <v>5</v>
      </c>
      <c r="AA70" s="33">
        <v>5</v>
      </c>
      <c r="AB70" s="33">
        <v>2.5</v>
      </c>
      <c r="AC70" s="33">
        <v>2.5</v>
      </c>
      <c r="AD70" s="33">
        <v>2.5</v>
      </c>
      <c r="AE70" s="33">
        <v>2.5</v>
      </c>
      <c r="AF70" s="33">
        <f>AVERAGE(Table27857[[#This Row],[5Ci Political parties]:[5Ciii Educational, sporting and cultural organizations]])</f>
        <v>2.5</v>
      </c>
      <c r="AG70" s="33">
        <v>2.5</v>
      </c>
      <c r="AH70" s="33">
        <v>2.5</v>
      </c>
      <c r="AI70" s="33">
        <v>2.5</v>
      </c>
      <c r="AJ70" s="33">
        <f>AVERAGE(Table27857[[#This Row],[5Di Political parties]:[5Diii Educational, sporting and cultural organizations5]])</f>
        <v>2.5</v>
      </c>
      <c r="AK70" s="33">
        <f>AVERAGE(AA70,AB70,AF70,AJ70)</f>
        <v>3.125</v>
      </c>
      <c r="AL70" s="33">
        <v>10</v>
      </c>
      <c r="AM70" s="34">
        <v>0</v>
      </c>
      <c r="AN70" s="34">
        <v>1</v>
      </c>
      <c r="AO70" s="34">
        <v>5</v>
      </c>
      <c r="AP70" s="34">
        <v>2.5</v>
      </c>
      <c r="AQ70" s="34">
        <f>AVERAGE(Table27857[[#This Row],[6Di Access to foreign television (cable/ satellite)]:[6Dii Access to foreign newspapers]])</f>
        <v>3.75</v>
      </c>
      <c r="AR70" s="34">
        <v>2.5</v>
      </c>
      <c r="AS70" s="33">
        <f>AVERAGE(AL70:AN70,AQ70:AR70)</f>
        <v>3.45</v>
      </c>
      <c r="AT70" s="33">
        <v>0</v>
      </c>
      <c r="AU70" s="33">
        <v>0</v>
      </c>
      <c r="AV70" s="33">
        <f>AVERAGE(Table27857[[#This Row],[7Ai Parental Authority: In marriage]:[7Aii Parental Authority: After divorce]])</f>
        <v>0</v>
      </c>
      <c r="AW70" s="33">
        <v>0</v>
      </c>
      <c r="AX70" s="33">
        <v>0</v>
      </c>
      <c r="AY70" s="33">
        <f>IFERROR(AVERAGE(AW70:AX70),"-")</f>
        <v>0</v>
      </c>
      <c r="AZ70" s="33">
        <v>5</v>
      </c>
      <c r="BA70" s="33">
        <f>AVERAGE(AV70,AZ70,AY70)</f>
        <v>1.6666666666666667</v>
      </c>
      <c r="BB70" s="35">
        <f>AVERAGE(Table27857[[#This Row],[RULE OF LAW]],Table27857[[#This Row],[SECURITY &amp; SAFETY]],Table27857[[#This Row],[PERSONAL FREEDOM (minus S&amp;S and RoL)]],Table27857[[#This Row],[PERSONAL FREEDOM (minus S&amp;S and RoL)]])</f>
        <v>3.9877446815491315</v>
      </c>
      <c r="BC70" s="36">
        <v>5.43</v>
      </c>
      <c r="BD70" s="37">
        <f>AVERAGE(Table27857[[#This Row],[PERSONAL FREEDOM]:[ECONOMIC FREEDOM]])</f>
        <v>4.7088723407745654</v>
      </c>
      <c r="BE70" s="49">
        <f>RANK(BF70,$BF$2:$BF$158)</f>
        <v>155</v>
      </c>
      <c r="BF70" s="20">
        <f>ROUND(BD70, 2)</f>
        <v>4.71</v>
      </c>
      <c r="BG70" s="35">
        <f>Table27857[[#This Row],[1 Rule of Law]]</f>
        <v>3.7698412698412698</v>
      </c>
      <c r="BH70" s="35">
        <f>Table27857[[#This Row],[2 Security &amp; Safety]]</f>
        <v>6.8844707896885895</v>
      </c>
      <c r="BI70" s="35">
        <f>AVERAGE(AS70,W70,AK70,BA70,Z70)</f>
        <v>2.6483333333333334</v>
      </c>
    </row>
    <row r="71" spans="1:61" ht="15" customHeight="1" x14ac:dyDescent="0.2">
      <c r="A71" s="32" t="s">
        <v>52</v>
      </c>
      <c r="B71" s="33" t="s">
        <v>49</v>
      </c>
      <c r="C71" s="33" t="s">
        <v>49</v>
      </c>
      <c r="D71" s="33" t="s">
        <v>49</v>
      </c>
      <c r="E71" s="33">
        <v>7.7954100000000004</v>
      </c>
      <c r="F71" s="33">
        <v>9.5200000000000014</v>
      </c>
      <c r="G71" s="33">
        <v>10</v>
      </c>
      <c r="H71" s="33">
        <v>10</v>
      </c>
      <c r="I71" s="33">
        <v>7.5</v>
      </c>
      <c r="J71" s="33">
        <v>9.7100373892288463</v>
      </c>
      <c r="K71" s="33">
        <v>9.9565056083843277</v>
      </c>
      <c r="L71" s="33">
        <f>AVERAGE(Table27857[[#This Row],[2Bi Disappearance]:[2Bv Terrorism Injured ]])</f>
        <v>9.4333085995226345</v>
      </c>
      <c r="M71" s="33">
        <v>10</v>
      </c>
      <c r="N71" s="33">
        <v>10</v>
      </c>
      <c r="O71" s="34">
        <v>10</v>
      </c>
      <c r="P71" s="34">
        <v>10</v>
      </c>
      <c r="Q71" s="34">
        <f>AVERAGE(Table27857[[#This Row],[2Ciii(a) Equal Inheritance Rights: Widows]:[2Ciii(b) Equal Inheritance Rights: Daughters]])</f>
        <v>10</v>
      </c>
      <c r="R71" s="34">
        <f>AVERAGE(M71:N71,Q71)</f>
        <v>10</v>
      </c>
      <c r="S71" s="33">
        <f>AVERAGE(F71,L71,R71)</f>
        <v>9.6511028665075447</v>
      </c>
      <c r="T71" s="33">
        <v>10</v>
      </c>
      <c r="U71" s="33">
        <v>10</v>
      </c>
      <c r="V71" s="33">
        <v>10</v>
      </c>
      <c r="W71" s="33">
        <f>AVERAGE(T71:V71)</f>
        <v>10</v>
      </c>
      <c r="X71" s="33">
        <v>10</v>
      </c>
      <c r="Y71" s="33">
        <v>10</v>
      </c>
      <c r="Z71" s="33">
        <f>AVERAGE(Table27857[[#This Row],[4A Freedom to establish religious organizations]:[4B Autonomy of religious organizations]])</f>
        <v>10</v>
      </c>
      <c r="AA71" s="33">
        <v>10</v>
      </c>
      <c r="AB71" s="33">
        <v>10</v>
      </c>
      <c r="AC71" s="33">
        <v>10</v>
      </c>
      <c r="AD71" s="33">
        <v>7.5</v>
      </c>
      <c r="AE71" s="33">
        <v>10</v>
      </c>
      <c r="AF71" s="33">
        <f>AVERAGE(Table27857[[#This Row],[5Ci Political parties]:[5Ciii Educational, sporting and cultural organizations]])</f>
        <v>9.1666666666666661</v>
      </c>
      <c r="AG71" s="33">
        <v>10</v>
      </c>
      <c r="AH71" s="33">
        <v>10</v>
      </c>
      <c r="AI71" s="33">
        <v>10</v>
      </c>
      <c r="AJ71" s="33">
        <f>AVERAGE(Table27857[[#This Row],[5Di Political parties]:[5Diii Educational, sporting and cultural organizations5]])</f>
        <v>10</v>
      </c>
      <c r="AK71" s="33">
        <f>AVERAGE(AA71,AB71,AF71,AJ71)</f>
        <v>9.7916666666666661</v>
      </c>
      <c r="AL71" s="33">
        <v>10</v>
      </c>
      <c r="AM71" s="34">
        <v>8.3333333333333339</v>
      </c>
      <c r="AN71" s="34">
        <v>8.5</v>
      </c>
      <c r="AO71" s="34">
        <v>10</v>
      </c>
      <c r="AP71" s="34">
        <v>10</v>
      </c>
      <c r="AQ71" s="34">
        <f>AVERAGE(Table27857[[#This Row],[6Di Access to foreign television (cable/ satellite)]:[6Dii Access to foreign newspapers]])</f>
        <v>10</v>
      </c>
      <c r="AR71" s="34">
        <v>10</v>
      </c>
      <c r="AS71" s="33">
        <f>AVERAGE(AL71:AN71,AQ71:AR71)</f>
        <v>9.3666666666666671</v>
      </c>
      <c r="AT71" s="33">
        <v>10</v>
      </c>
      <c r="AU71" s="33">
        <v>10</v>
      </c>
      <c r="AV71" s="33">
        <f>AVERAGE(Table27857[[#This Row],[7Ai Parental Authority: In marriage]:[7Aii Parental Authority: After divorce]])</f>
        <v>10</v>
      </c>
      <c r="AW71" s="33">
        <v>10</v>
      </c>
      <c r="AX71" s="33">
        <v>10</v>
      </c>
      <c r="AY71" s="33">
        <f>IFERROR(AVERAGE(AW71:AX71),"-")</f>
        <v>10</v>
      </c>
      <c r="AZ71" s="33">
        <v>10</v>
      </c>
      <c r="BA71" s="33">
        <f>AVERAGE(AV71,AZ71,AY71)</f>
        <v>10</v>
      </c>
      <c r="BB71" s="35">
        <f>AVERAGE(Table27857[[#This Row],[RULE OF LAW]],Table27857[[#This Row],[SECURITY &amp; SAFETY]],Table27857[[#This Row],[PERSONAL FREEDOM (minus S&amp;S and RoL)]],Table27857[[#This Row],[PERSONAL FREEDOM (minus S&amp;S and RoL)]])</f>
        <v>9.2774615499602202</v>
      </c>
      <c r="BC71" s="36">
        <v>7.9</v>
      </c>
      <c r="BD71" s="37">
        <f>AVERAGE(Table27857[[#This Row],[PERSONAL FREEDOM]:[ECONOMIC FREEDOM]])</f>
        <v>8.5887307749801103</v>
      </c>
      <c r="BE71" s="49">
        <f>RANK(BF71,$BF$2:$BF$158)</f>
        <v>3</v>
      </c>
      <c r="BF71" s="20">
        <f>ROUND(BD71, 2)</f>
        <v>8.59</v>
      </c>
      <c r="BG71" s="35">
        <f>Table27857[[#This Row],[1 Rule of Law]]</f>
        <v>7.7954100000000004</v>
      </c>
      <c r="BH71" s="35">
        <f>Table27857[[#This Row],[2 Security &amp; Safety]]</f>
        <v>9.6511028665075447</v>
      </c>
      <c r="BI71" s="35">
        <f>AVERAGE(AS71,W71,AK71,BA71,Z71)</f>
        <v>9.831666666666667</v>
      </c>
    </row>
    <row r="72" spans="1:61" ht="15" customHeight="1" x14ac:dyDescent="0.2">
      <c r="A72" s="32" t="s">
        <v>101</v>
      </c>
      <c r="B72" s="33" t="s">
        <v>49</v>
      </c>
      <c r="C72" s="33" t="s">
        <v>49</v>
      </c>
      <c r="D72" s="33" t="s">
        <v>49</v>
      </c>
      <c r="E72" s="33">
        <v>6.5901839999999998</v>
      </c>
      <c r="F72" s="33">
        <v>9.2799999999999994</v>
      </c>
      <c r="G72" s="33">
        <v>10</v>
      </c>
      <c r="H72" s="33">
        <v>10</v>
      </c>
      <c r="I72" s="33">
        <v>5</v>
      </c>
      <c r="J72" s="33">
        <v>9.9172818826643514</v>
      </c>
      <c r="K72" s="33">
        <v>9.8014765183944412</v>
      </c>
      <c r="L72" s="33">
        <f>AVERAGE(Table27857[[#This Row],[2Bi Disappearance]:[2Bv Terrorism Injured ]])</f>
        <v>8.9437516802117578</v>
      </c>
      <c r="M72" s="33">
        <v>10</v>
      </c>
      <c r="N72" s="33">
        <v>10</v>
      </c>
      <c r="O72" s="34">
        <v>10</v>
      </c>
      <c r="P72" s="34">
        <v>10</v>
      </c>
      <c r="Q72" s="34">
        <f>AVERAGE(Table27857[[#This Row],[2Ciii(a) Equal Inheritance Rights: Widows]:[2Ciii(b) Equal Inheritance Rights: Daughters]])</f>
        <v>10</v>
      </c>
      <c r="R72" s="34">
        <f>AVERAGE(M72:N72,Q72)</f>
        <v>10</v>
      </c>
      <c r="S72" s="33">
        <f>AVERAGE(F72,L72,R72)</f>
        <v>9.4079172267372524</v>
      </c>
      <c r="T72" s="33">
        <v>0</v>
      </c>
      <c r="U72" s="33">
        <v>0</v>
      </c>
      <c r="V72" s="33">
        <v>5</v>
      </c>
      <c r="W72" s="33">
        <f>AVERAGE(T72:V72)</f>
        <v>1.6666666666666667</v>
      </c>
      <c r="X72" s="33">
        <v>7.5</v>
      </c>
      <c r="Y72" s="33">
        <v>7.5</v>
      </c>
      <c r="Z72" s="33">
        <f>AVERAGE(Table27857[[#This Row],[4A Freedom to establish religious organizations]:[4B Autonomy of religious organizations]])</f>
        <v>7.5</v>
      </c>
      <c r="AA72" s="33">
        <v>10</v>
      </c>
      <c r="AB72" s="33">
        <v>10</v>
      </c>
      <c r="AC72" s="33">
        <v>10</v>
      </c>
      <c r="AD72" s="33">
        <v>10</v>
      </c>
      <c r="AE72" s="33">
        <v>10</v>
      </c>
      <c r="AF72" s="33">
        <f>AVERAGE(Table27857[[#This Row],[5Ci Political parties]:[5Ciii Educational, sporting and cultural organizations]])</f>
        <v>10</v>
      </c>
      <c r="AG72" s="33">
        <v>10</v>
      </c>
      <c r="AH72" s="33">
        <v>7.5</v>
      </c>
      <c r="AI72" s="33">
        <v>10</v>
      </c>
      <c r="AJ72" s="33">
        <f>AVERAGE(Table27857[[#This Row],[5Di Political parties]:[5Diii Educational, sporting and cultural organizations5]])</f>
        <v>9.1666666666666661</v>
      </c>
      <c r="AK72" s="33">
        <f>AVERAGE(AA72,AB72,AF72,AJ72)</f>
        <v>9.7916666666666661</v>
      </c>
      <c r="AL72" s="33">
        <v>10</v>
      </c>
      <c r="AM72" s="34">
        <v>7.666666666666667</v>
      </c>
      <c r="AN72" s="34">
        <v>6.5</v>
      </c>
      <c r="AO72" s="34">
        <v>10</v>
      </c>
      <c r="AP72" s="34">
        <v>10</v>
      </c>
      <c r="AQ72" s="34">
        <f>AVERAGE(Table27857[[#This Row],[6Di Access to foreign television (cable/ satellite)]:[6Dii Access to foreign newspapers]])</f>
        <v>10</v>
      </c>
      <c r="AR72" s="34">
        <v>10</v>
      </c>
      <c r="AS72" s="33">
        <f>AVERAGE(AL72:AN72,AQ72:AR72)</f>
        <v>8.8333333333333339</v>
      </c>
      <c r="AT72" s="33">
        <v>10</v>
      </c>
      <c r="AU72" s="33">
        <v>10</v>
      </c>
      <c r="AV72" s="33">
        <f>AVERAGE(Table27857[[#This Row],[7Ai Parental Authority: In marriage]:[7Aii Parental Authority: After divorce]])</f>
        <v>10</v>
      </c>
      <c r="AW72" s="33">
        <v>10</v>
      </c>
      <c r="AX72" s="33">
        <v>10</v>
      </c>
      <c r="AY72" s="33">
        <f>IFERROR(AVERAGE(AW72:AX72),"-")</f>
        <v>10</v>
      </c>
      <c r="AZ72" s="33">
        <v>10</v>
      </c>
      <c r="BA72" s="33">
        <f>AVERAGE(AV72,AZ72,AY72)</f>
        <v>10</v>
      </c>
      <c r="BB72" s="35">
        <f>AVERAGE(Table27857[[#This Row],[RULE OF LAW]],Table27857[[#This Row],[SECURITY &amp; SAFETY]],Table27857[[#This Row],[PERSONAL FREEDOM (minus S&amp;S and RoL)]],Table27857[[#This Row],[PERSONAL FREEDOM (minus S&amp;S and RoL)]])</f>
        <v>7.7786919733509796</v>
      </c>
      <c r="BC72" s="36">
        <v>7.38</v>
      </c>
      <c r="BD72" s="37">
        <f>AVERAGE(Table27857[[#This Row],[PERSONAL FREEDOM]:[ECONOMIC FREEDOM]])</f>
        <v>7.5793459866754898</v>
      </c>
      <c r="BE72" s="49">
        <f>RANK(BF72,$BF$2:$BF$158)</f>
        <v>48</v>
      </c>
      <c r="BF72" s="20">
        <f>ROUND(BD72, 2)</f>
        <v>7.58</v>
      </c>
      <c r="BG72" s="35">
        <f>Table27857[[#This Row],[1 Rule of Law]]</f>
        <v>6.5901839999999998</v>
      </c>
      <c r="BH72" s="35">
        <f>Table27857[[#This Row],[2 Security &amp; Safety]]</f>
        <v>9.4079172267372524</v>
      </c>
      <c r="BI72" s="35">
        <f>AVERAGE(AS72,W72,AK72,BA72,Z72)</f>
        <v>7.5583333333333327</v>
      </c>
    </row>
    <row r="73" spans="1:61" ht="15" customHeight="1" x14ac:dyDescent="0.2">
      <c r="A73" s="32" t="s">
        <v>79</v>
      </c>
      <c r="B73" s="33">
        <v>8</v>
      </c>
      <c r="C73" s="33">
        <v>5.8</v>
      </c>
      <c r="D73" s="33">
        <v>6.3</v>
      </c>
      <c r="E73" s="33">
        <v>6.68888888888889</v>
      </c>
      <c r="F73" s="33">
        <v>9.64</v>
      </c>
      <c r="G73" s="33">
        <v>10</v>
      </c>
      <c r="H73" s="33">
        <v>10</v>
      </c>
      <c r="I73" s="33">
        <v>10</v>
      </c>
      <c r="J73" s="33">
        <v>10</v>
      </c>
      <c r="K73" s="33">
        <v>9.9900388398914171</v>
      </c>
      <c r="L73" s="33">
        <f>AVERAGE(Table27857[[#This Row],[2Bi Disappearance]:[2Bv Terrorism Injured ]])</f>
        <v>9.9980077679782831</v>
      </c>
      <c r="M73" s="33">
        <v>10</v>
      </c>
      <c r="N73" s="33">
        <v>10</v>
      </c>
      <c r="O73" s="34">
        <v>10</v>
      </c>
      <c r="P73" s="34">
        <v>10</v>
      </c>
      <c r="Q73" s="34">
        <f>AVERAGE(Table27857[[#This Row],[2Ciii(a) Equal Inheritance Rights: Widows]:[2Ciii(b) Equal Inheritance Rights: Daughters]])</f>
        <v>10</v>
      </c>
      <c r="R73" s="34">
        <f>AVERAGE(M73:N73,Q73)</f>
        <v>10</v>
      </c>
      <c r="S73" s="33">
        <f>AVERAGE(F73,L73,R73)</f>
        <v>9.8793359226594273</v>
      </c>
      <c r="T73" s="33">
        <v>10</v>
      </c>
      <c r="U73" s="33">
        <v>10</v>
      </c>
      <c r="V73" s="33">
        <v>10</v>
      </c>
      <c r="W73" s="33">
        <f>AVERAGE(T73:V73)</f>
        <v>10</v>
      </c>
      <c r="X73" s="33">
        <v>10</v>
      </c>
      <c r="Y73" s="33">
        <v>10</v>
      </c>
      <c r="Z73" s="33">
        <f>AVERAGE(Table27857[[#This Row],[4A Freedom to establish religious organizations]:[4B Autonomy of religious organizations]])</f>
        <v>10</v>
      </c>
      <c r="AA73" s="33">
        <v>10</v>
      </c>
      <c r="AB73" s="33">
        <v>10</v>
      </c>
      <c r="AC73" s="33">
        <v>10</v>
      </c>
      <c r="AD73" s="33">
        <v>10</v>
      </c>
      <c r="AE73" s="33">
        <v>10</v>
      </c>
      <c r="AF73" s="33">
        <f>AVERAGE(Table27857[[#This Row],[5Ci Political parties]:[5Ciii Educational, sporting and cultural organizations]])</f>
        <v>10</v>
      </c>
      <c r="AG73" s="33">
        <v>10</v>
      </c>
      <c r="AH73" s="33">
        <v>10</v>
      </c>
      <c r="AI73" s="33">
        <v>10</v>
      </c>
      <c r="AJ73" s="33">
        <f>AVERAGE(Table27857[[#This Row],[5Di Political parties]:[5Diii Educational, sporting and cultural organizations5]])</f>
        <v>10</v>
      </c>
      <c r="AK73" s="33">
        <f>AVERAGE(AA73,AB73,AF73,AJ73)</f>
        <v>10</v>
      </c>
      <c r="AL73" s="33">
        <v>10</v>
      </c>
      <c r="AM73" s="34">
        <v>6</v>
      </c>
      <c r="AN73" s="34">
        <v>7.5</v>
      </c>
      <c r="AO73" s="34">
        <v>10</v>
      </c>
      <c r="AP73" s="34">
        <v>10</v>
      </c>
      <c r="AQ73" s="34">
        <f>AVERAGE(Table27857[[#This Row],[6Di Access to foreign television (cable/ satellite)]:[6Dii Access to foreign newspapers]])</f>
        <v>10</v>
      </c>
      <c r="AR73" s="34">
        <v>10</v>
      </c>
      <c r="AS73" s="33">
        <f>AVERAGE(AL73:AN73,AQ73:AR73)</f>
        <v>8.6999999999999993</v>
      </c>
      <c r="AT73" s="33">
        <v>10</v>
      </c>
      <c r="AU73" s="33">
        <v>10</v>
      </c>
      <c r="AV73" s="33">
        <f>AVERAGE(Table27857[[#This Row],[7Ai Parental Authority: In marriage]:[7Aii Parental Authority: After divorce]])</f>
        <v>10</v>
      </c>
      <c r="AW73" s="33">
        <v>10</v>
      </c>
      <c r="AX73" s="33">
        <v>10</v>
      </c>
      <c r="AY73" s="33">
        <f>IFERROR(AVERAGE(AW73:AX73),"-")</f>
        <v>10</v>
      </c>
      <c r="AZ73" s="33">
        <v>10</v>
      </c>
      <c r="BA73" s="33">
        <f>AVERAGE(AV73,AZ73,AY73)</f>
        <v>10</v>
      </c>
      <c r="BB73" s="35">
        <f>AVERAGE(Table27857[[#This Row],[RULE OF LAW]],Table27857[[#This Row],[SECURITY &amp; SAFETY]],Table27857[[#This Row],[PERSONAL FREEDOM (minus S&amp;S and RoL)]],Table27857[[#This Row],[PERSONAL FREEDOM (minus S&amp;S and RoL)]])</f>
        <v>9.0120562028870808</v>
      </c>
      <c r="BC73" s="36">
        <v>7.13</v>
      </c>
      <c r="BD73" s="37">
        <f>AVERAGE(Table27857[[#This Row],[PERSONAL FREEDOM]:[ECONOMIC FREEDOM]])</f>
        <v>8.0710281014435399</v>
      </c>
      <c r="BE73" s="49">
        <f>RANK(BF73,$BF$2:$BF$158)</f>
        <v>29</v>
      </c>
      <c r="BF73" s="20">
        <f>ROUND(BD73, 2)</f>
        <v>8.07</v>
      </c>
      <c r="BG73" s="35">
        <f>Table27857[[#This Row],[1 Rule of Law]]</f>
        <v>6.68888888888889</v>
      </c>
      <c r="BH73" s="35">
        <f>Table27857[[#This Row],[2 Security &amp; Safety]]</f>
        <v>9.8793359226594273</v>
      </c>
      <c r="BI73" s="35">
        <f>AVERAGE(AS73,W73,AK73,BA73,Z73)</f>
        <v>9.74</v>
      </c>
    </row>
    <row r="74" spans="1:61" ht="15" customHeight="1" x14ac:dyDescent="0.2">
      <c r="A74" s="32" t="s">
        <v>102</v>
      </c>
      <c r="B74" s="33">
        <v>4.8</v>
      </c>
      <c r="C74" s="33">
        <v>4.6999999999999993</v>
      </c>
      <c r="D74" s="33">
        <v>4.2</v>
      </c>
      <c r="E74" s="33">
        <v>4.5634920634920633</v>
      </c>
      <c r="F74" s="33">
        <v>0</v>
      </c>
      <c r="G74" s="33">
        <v>10</v>
      </c>
      <c r="H74" s="33">
        <v>10</v>
      </c>
      <c r="I74" s="33">
        <v>5</v>
      </c>
      <c r="J74" s="33">
        <v>10</v>
      </c>
      <c r="K74" s="33">
        <v>10</v>
      </c>
      <c r="L74" s="33">
        <f>AVERAGE(Table27857[[#This Row],[2Bi Disappearance]:[2Bv Terrorism Injured ]])</f>
        <v>9</v>
      </c>
      <c r="M74" s="33">
        <v>10</v>
      </c>
      <c r="N74" s="33">
        <v>10</v>
      </c>
      <c r="O74" s="34">
        <v>10</v>
      </c>
      <c r="P74" s="34">
        <v>10</v>
      </c>
      <c r="Q74" s="34">
        <f>AVERAGE(Table27857[[#This Row],[2Ciii(a) Equal Inheritance Rights: Widows]:[2Ciii(b) Equal Inheritance Rights: Daughters]])</f>
        <v>10</v>
      </c>
      <c r="R74" s="34">
        <f>AVERAGE(M74:N74,Q74)</f>
        <v>10</v>
      </c>
      <c r="S74" s="33">
        <f>AVERAGE(F74,L74,R74)</f>
        <v>6.333333333333333</v>
      </c>
      <c r="T74" s="33">
        <v>10</v>
      </c>
      <c r="U74" s="33">
        <v>10</v>
      </c>
      <c r="V74" s="33">
        <v>5</v>
      </c>
      <c r="W74" s="33">
        <f>AVERAGE(T74:V74)</f>
        <v>8.3333333333333339</v>
      </c>
      <c r="X74" s="33">
        <v>7.5</v>
      </c>
      <c r="Y74" s="33">
        <v>10</v>
      </c>
      <c r="Z74" s="33">
        <f>AVERAGE(Table27857[[#This Row],[4A Freedom to establish religious organizations]:[4B Autonomy of religious organizations]])</f>
        <v>8.75</v>
      </c>
      <c r="AA74" s="33">
        <v>10</v>
      </c>
      <c r="AB74" s="33">
        <v>10</v>
      </c>
      <c r="AC74" s="33">
        <v>7.5</v>
      </c>
      <c r="AD74" s="33">
        <v>7.5</v>
      </c>
      <c r="AE74" s="33">
        <v>7.5</v>
      </c>
      <c r="AF74" s="33" t="s">
        <v>49</v>
      </c>
      <c r="AG74" s="33">
        <v>7.5</v>
      </c>
      <c r="AH74" s="33">
        <v>7.5</v>
      </c>
      <c r="AI74" s="33">
        <v>7.5</v>
      </c>
      <c r="AJ74" s="33" t="s">
        <v>49</v>
      </c>
      <c r="AK74" s="33" t="s">
        <v>49</v>
      </c>
      <c r="AL74" s="33">
        <v>10</v>
      </c>
      <c r="AM74" s="34">
        <v>9</v>
      </c>
      <c r="AN74" s="34">
        <v>8</v>
      </c>
      <c r="AO74" s="34">
        <v>10</v>
      </c>
      <c r="AP74" s="34">
        <v>10</v>
      </c>
      <c r="AQ74" s="34" t="s">
        <v>49</v>
      </c>
      <c r="AR74" s="34">
        <v>10</v>
      </c>
      <c r="AS74" s="33">
        <f>AVERAGE(AL74:AN74,AQ74:AR74)</f>
        <v>9.25</v>
      </c>
      <c r="AT74" s="33">
        <v>10</v>
      </c>
      <c r="AU74" s="33">
        <v>10</v>
      </c>
      <c r="AV74" s="33">
        <f>AVERAGE(Table27857[[#This Row],[7Ai Parental Authority: In marriage]:[7Aii Parental Authority: After divorce]])</f>
        <v>10</v>
      </c>
      <c r="AW74" s="33">
        <v>0</v>
      </c>
      <c r="AX74" s="33">
        <v>10</v>
      </c>
      <c r="AY74" s="33">
        <f>IFERROR(AVERAGE(AW74:AX74),"-")</f>
        <v>5</v>
      </c>
      <c r="AZ74" s="33">
        <v>10</v>
      </c>
      <c r="BA74" s="33">
        <f>AVERAGE(AV74,AZ74,AY74)</f>
        <v>8.3333333333333339</v>
      </c>
      <c r="BB74" s="35">
        <f>AVERAGE(Table27857[[#This Row],[RULE OF LAW]],Table27857[[#This Row],[SECURITY &amp; SAFETY]],Table27857[[#This Row],[PERSONAL FREEDOM (minus S&amp;S and RoL)]],Table27857[[#This Row],[PERSONAL FREEDOM (minus S&amp;S and RoL)]])</f>
        <v>7.0575396825396828</v>
      </c>
      <c r="BC74" s="36">
        <v>7.33</v>
      </c>
      <c r="BD74" s="37">
        <f>AVERAGE(Table27857[[#This Row],[PERSONAL FREEDOM]:[ECONOMIC FREEDOM]])</f>
        <v>7.193769841269841</v>
      </c>
      <c r="BE74" s="49">
        <f>RANK(BF74,$BF$2:$BF$158)</f>
        <v>58</v>
      </c>
      <c r="BF74" s="20">
        <f>ROUND(BD74, 2)</f>
        <v>7.19</v>
      </c>
      <c r="BG74" s="35">
        <f>Table27857[[#This Row],[1 Rule of Law]]</f>
        <v>4.5634920634920633</v>
      </c>
      <c r="BH74" s="35">
        <f>Table27857[[#This Row],[2 Security &amp; Safety]]</f>
        <v>6.333333333333333</v>
      </c>
      <c r="BI74" s="35">
        <f>AVERAGE(AS74,W74,AK74,BA74,Z74)</f>
        <v>8.6666666666666679</v>
      </c>
    </row>
    <row r="75" spans="1:61" ht="15" customHeight="1" x14ac:dyDescent="0.2">
      <c r="A75" s="32" t="s">
        <v>81</v>
      </c>
      <c r="B75" s="33">
        <v>7.5</v>
      </c>
      <c r="C75" s="33">
        <v>7.3</v>
      </c>
      <c r="D75" s="33">
        <v>6.8000000000000007</v>
      </c>
      <c r="E75" s="33">
        <v>7.2190476190476183</v>
      </c>
      <c r="F75" s="33">
        <v>9.879999999999999</v>
      </c>
      <c r="G75" s="33">
        <v>10</v>
      </c>
      <c r="H75" s="33">
        <v>10</v>
      </c>
      <c r="I75" s="33">
        <v>10</v>
      </c>
      <c r="J75" s="33">
        <v>10</v>
      </c>
      <c r="K75" s="33">
        <v>10</v>
      </c>
      <c r="L75" s="33">
        <f>AVERAGE(Table27857[[#This Row],[2Bi Disappearance]:[2Bv Terrorism Injured ]])</f>
        <v>10</v>
      </c>
      <c r="M75" s="33">
        <v>10</v>
      </c>
      <c r="N75" s="33">
        <v>7.5</v>
      </c>
      <c r="O75" s="34">
        <v>10</v>
      </c>
      <c r="P75" s="34">
        <v>10</v>
      </c>
      <c r="Q75" s="34">
        <f>AVERAGE(Table27857[[#This Row],[2Ciii(a) Equal Inheritance Rights: Widows]:[2Ciii(b) Equal Inheritance Rights: Daughters]])</f>
        <v>10</v>
      </c>
      <c r="R75" s="34">
        <f>AVERAGE(M75:N75,Q75)</f>
        <v>9.1666666666666661</v>
      </c>
      <c r="S75" s="33">
        <f>AVERAGE(F75,L75,R75)</f>
        <v>9.6822222222222223</v>
      </c>
      <c r="T75" s="33">
        <v>10</v>
      </c>
      <c r="U75" s="33">
        <v>10</v>
      </c>
      <c r="V75" s="33">
        <v>10</v>
      </c>
      <c r="W75" s="33">
        <f>AVERAGE(T75:V75)</f>
        <v>10</v>
      </c>
      <c r="X75" s="33">
        <v>5</v>
      </c>
      <c r="Y75" s="33">
        <v>7.5</v>
      </c>
      <c r="Z75" s="33">
        <f>AVERAGE(Table27857[[#This Row],[4A Freedom to establish religious organizations]:[4B Autonomy of religious organizations]])</f>
        <v>6.25</v>
      </c>
      <c r="AA75" s="33">
        <v>10</v>
      </c>
      <c r="AB75" s="33">
        <v>10</v>
      </c>
      <c r="AC75" s="33">
        <v>7.5</v>
      </c>
      <c r="AD75" s="33">
        <v>10</v>
      </c>
      <c r="AE75" s="33">
        <v>7.5</v>
      </c>
      <c r="AF75" s="33">
        <f>AVERAGE(Table27857[[#This Row],[5Ci Political parties]:[5Ciii Educational, sporting and cultural organizations]])</f>
        <v>8.3333333333333339</v>
      </c>
      <c r="AG75" s="33">
        <v>7.5</v>
      </c>
      <c r="AH75" s="33">
        <v>5</v>
      </c>
      <c r="AI75" s="33">
        <v>5</v>
      </c>
      <c r="AJ75" s="33">
        <f>AVERAGE(Table27857[[#This Row],[5Di Political parties]:[5Diii Educational, sporting and cultural organizations5]])</f>
        <v>5.833333333333333</v>
      </c>
      <c r="AK75" s="33">
        <f>AVERAGE(AA75,AB75,AF75,AJ75)</f>
        <v>8.5416666666666679</v>
      </c>
      <c r="AL75" s="33">
        <v>10</v>
      </c>
      <c r="AM75" s="34">
        <v>8.3333333333333339</v>
      </c>
      <c r="AN75" s="34">
        <v>6.5</v>
      </c>
      <c r="AO75" s="34">
        <v>10</v>
      </c>
      <c r="AP75" s="34">
        <v>10</v>
      </c>
      <c r="AQ75" s="34">
        <f>AVERAGE(Table27857[[#This Row],[6Di Access to foreign television (cable/ satellite)]:[6Dii Access to foreign newspapers]])</f>
        <v>10</v>
      </c>
      <c r="AR75" s="34">
        <v>10</v>
      </c>
      <c r="AS75" s="33">
        <f>AVERAGE(AL75:AN75,AQ75:AR75)</f>
        <v>8.9666666666666668</v>
      </c>
      <c r="AT75" s="33">
        <v>10</v>
      </c>
      <c r="AU75" s="33">
        <v>10</v>
      </c>
      <c r="AV75" s="33">
        <f>AVERAGE(Table27857[[#This Row],[7Ai Parental Authority: In marriage]:[7Aii Parental Authority: After divorce]])</f>
        <v>10</v>
      </c>
      <c r="AW75" s="33">
        <v>10</v>
      </c>
      <c r="AX75" s="33">
        <v>10</v>
      </c>
      <c r="AY75" s="33">
        <f>IFERROR(AVERAGE(AW75:AX75),"-")</f>
        <v>10</v>
      </c>
      <c r="AZ75" s="33">
        <v>10</v>
      </c>
      <c r="BA75" s="33">
        <f>AVERAGE(AV75,AZ75,AY75)</f>
        <v>10</v>
      </c>
      <c r="BB75" s="35">
        <f>AVERAGE(Table27857[[#This Row],[RULE OF LAW]],Table27857[[#This Row],[SECURITY &amp; SAFETY]],Table27857[[#This Row],[PERSONAL FREEDOM (minus S&amp;S and RoL)]],Table27857[[#This Row],[PERSONAL FREEDOM (minus S&amp;S and RoL)]])</f>
        <v>8.6011507936507954</v>
      </c>
      <c r="BC75" s="36">
        <v>7.52</v>
      </c>
      <c r="BD75" s="37">
        <f>AVERAGE(Table27857[[#This Row],[PERSONAL FREEDOM]:[ECONOMIC FREEDOM]])</f>
        <v>8.0605753968253975</v>
      </c>
      <c r="BE75" s="49">
        <f>RANK(BF75,$BF$2:$BF$158)</f>
        <v>30</v>
      </c>
      <c r="BF75" s="20">
        <f>ROUND(BD75, 2)</f>
        <v>8.06</v>
      </c>
      <c r="BG75" s="35">
        <f>Table27857[[#This Row],[1 Rule of Law]]</f>
        <v>7.2190476190476183</v>
      </c>
      <c r="BH75" s="35">
        <f>Table27857[[#This Row],[2 Security &amp; Safety]]</f>
        <v>9.6822222222222223</v>
      </c>
      <c r="BI75" s="35">
        <f>AVERAGE(AS75,W75,AK75,BA75,Z75)</f>
        <v>8.7516666666666687</v>
      </c>
    </row>
    <row r="76" spans="1:61" ht="15" customHeight="1" x14ac:dyDescent="0.2">
      <c r="A76" s="32" t="s">
        <v>154</v>
      </c>
      <c r="B76" s="33">
        <v>4.3</v>
      </c>
      <c r="C76" s="33">
        <v>6.2</v>
      </c>
      <c r="D76" s="33">
        <v>5.6000000000000005</v>
      </c>
      <c r="E76" s="33">
        <v>5.3809523809523805</v>
      </c>
      <c r="F76" s="33">
        <v>9.2000000000000011</v>
      </c>
      <c r="G76" s="33">
        <v>5</v>
      </c>
      <c r="H76" s="33">
        <v>10</v>
      </c>
      <c r="I76" s="33">
        <v>10</v>
      </c>
      <c r="J76" s="33">
        <v>9.9484004127966976</v>
      </c>
      <c r="K76" s="33">
        <v>10</v>
      </c>
      <c r="L76" s="33">
        <f>AVERAGE(Table27857[[#This Row],[2Bi Disappearance]:[2Bv Terrorism Injured ]])</f>
        <v>8.9896800825593406</v>
      </c>
      <c r="M76" s="33">
        <v>10</v>
      </c>
      <c r="N76" s="33">
        <v>7.5</v>
      </c>
      <c r="O76" s="34">
        <v>0</v>
      </c>
      <c r="P76" s="34">
        <v>0</v>
      </c>
      <c r="Q76" s="34">
        <f>AVERAGE(Table27857[[#This Row],[2Ciii(a) Equal Inheritance Rights: Widows]:[2Ciii(b) Equal Inheritance Rights: Daughters]])</f>
        <v>0</v>
      </c>
      <c r="R76" s="34">
        <f>AVERAGE(M76:N76,Q76)</f>
        <v>5.833333333333333</v>
      </c>
      <c r="S76" s="33">
        <f>AVERAGE(F76,L76,R76)</f>
        <v>8.0076711386308919</v>
      </c>
      <c r="T76" s="33">
        <v>0</v>
      </c>
      <c r="U76" s="33">
        <v>10</v>
      </c>
      <c r="V76" s="33">
        <v>5</v>
      </c>
      <c r="W76" s="33">
        <f>AVERAGE(T76:V76)</f>
        <v>5</v>
      </c>
      <c r="X76" s="33">
        <v>2.5</v>
      </c>
      <c r="Y76" s="33">
        <v>0</v>
      </c>
      <c r="Z76" s="33">
        <f>AVERAGE(Table27857[[#This Row],[4A Freedom to establish religious organizations]:[4B Autonomy of religious organizations]])</f>
        <v>1.25</v>
      </c>
      <c r="AA76" s="33">
        <v>7.5</v>
      </c>
      <c r="AB76" s="33">
        <v>10</v>
      </c>
      <c r="AC76" s="33">
        <v>0</v>
      </c>
      <c r="AD76" s="33">
        <v>7.5</v>
      </c>
      <c r="AE76" s="33">
        <v>7.5</v>
      </c>
      <c r="AF76" s="33" t="s">
        <v>49</v>
      </c>
      <c r="AG76" s="33">
        <v>2.5</v>
      </c>
      <c r="AH76" s="33">
        <v>2.5</v>
      </c>
      <c r="AI76" s="33">
        <v>5</v>
      </c>
      <c r="AJ76" s="33" t="s">
        <v>49</v>
      </c>
      <c r="AK76" s="33" t="s">
        <v>49</v>
      </c>
      <c r="AL76" s="33">
        <v>10</v>
      </c>
      <c r="AM76" s="34">
        <v>2.6666666666666665</v>
      </c>
      <c r="AN76" s="34">
        <v>3.5</v>
      </c>
      <c r="AO76" s="34">
        <v>7.5</v>
      </c>
      <c r="AP76" s="34">
        <v>7.5</v>
      </c>
      <c r="AQ76" s="34" t="s">
        <v>49</v>
      </c>
      <c r="AR76" s="34">
        <v>10</v>
      </c>
      <c r="AS76" s="33">
        <f>AVERAGE(AL76:AN76,AQ76:AR76)</f>
        <v>6.5416666666666661</v>
      </c>
      <c r="AT76" s="33">
        <v>0</v>
      </c>
      <c r="AU76" s="33">
        <v>0</v>
      </c>
      <c r="AV76" s="33">
        <f>AVERAGE(Table27857[[#This Row],[7Ai Parental Authority: In marriage]:[7Aii Parental Authority: After divorce]])</f>
        <v>0</v>
      </c>
      <c r="AW76" s="33">
        <v>10</v>
      </c>
      <c r="AX76" s="33">
        <v>10</v>
      </c>
      <c r="AY76" s="33">
        <f>IFERROR(AVERAGE(AW76:AX76),"-")</f>
        <v>10</v>
      </c>
      <c r="AZ76" s="33">
        <v>0</v>
      </c>
      <c r="BA76" s="33">
        <f>AVERAGE(AV76,AZ76,AY76)</f>
        <v>3.3333333333333335</v>
      </c>
      <c r="BB76" s="35">
        <f>AVERAGE(Table27857[[#This Row],[RULE OF LAW]],Table27857[[#This Row],[SECURITY &amp; SAFETY]],Table27857[[#This Row],[PERSONAL FREEDOM (minus S&amp;S and RoL)]],Table27857[[#This Row],[PERSONAL FREEDOM (minus S&amp;S and RoL)]])</f>
        <v>5.3627808798958183</v>
      </c>
      <c r="BC76" s="36">
        <v>7.93</v>
      </c>
      <c r="BD76" s="37">
        <f>AVERAGE(Table27857[[#This Row],[PERSONAL FREEDOM]:[ECONOMIC FREEDOM]])</f>
        <v>6.6463904399479095</v>
      </c>
      <c r="BE76" s="49">
        <f>RANK(BF76,$BF$2:$BF$158)</f>
        <v>96</v>
      </c>
      <c r="BF76" s="20">
        <f>ROUND(BD76, 2)</f>
        <v>6.65</v>
      </c>
      <c r="BG76" s="35">
        <f>Table27857[[#This Row],[1 Rule of Law]]</f>
        <v>5.3809523809523805</v>
      </c>
      <c r="BH76" s="35">
        <f>Table27857[[#This Row],[2 Security &amp; Safety]]</f>
        <v>8.0076711386308919</v>
      </c>
      <c r="BI76" s="35">
        <f>AVERAGE(AS76,W76,AK76,BA76,Z76)</f>
        <v>4.03125</v>
      </c>
    </row>
    <row r="77" spans="1:61" ht="15" customHeight="1" x14ac:dyDescent="0.2">
      <c r="A77" s="32" t="s">
        <v>160</v>
      </c>
      <c r="B77" s="33">
        <v>4.8</v>
      </c>
      <c r="C77" s="33">
        <v>4.6999999999999993</v>
      </c>
      <c r="D77" s="33">
        <v>4</v>
      </c>
      <c r="E77" s="33">
        <v>4.5063492063492072</v>
      </c>
      <c r="F77" s="33">
        <v>6.879999999999999</v>
      </c>
      <c r="G77" s="33">
        <v>0</v>
      </c>
      <c r="H77" s="33">
        <v>10</v>
      </c>
      <c r="I77" s="33">
        <v>5</v>
      </c>
      <c r="J77" s="33">
        <v>10</v>
      </c>
      <c r="K77" s="33">
        <v>10</v>
      </c>
      <c r="L77" s="33">
        <f>AVERAGE(Table27857[[#This Row],[2Bi Disappearance]:[2Bv Terrorism Injured ]])</f>
        <v>7</v>
      </c>
      <c r="M77" s="33">
        <v>10</v>
      </c>
      <c r="N77" s="33">
        <v>10</v>
      </c>
      <c r="O77" s="34">
        <v>10</v>
      </c>
      <c r="P77" s="34">
        <v>10</v>
      </c>
      <c r="Q77" s="34">
        <f>AVERAGE(Table27857[[#This Row],[2Ciii(a) Equal Inheritance Rights: Widows]:[2Ciii(b) Equal Inheritance Rights: Daughters]])</f>
        <v>10</v>
      </c>
      <c r="R77" s="34">
        <f>AVERAGE(M77:N77,Q77)</f>
        <v>10</v>
      </c>
      <c r="S77" s="33">
        <f>AVERAGE(F77,L77,R77)</f>
        <v>7.96</v>
      </c>
      <c r="T77" s="33">
        <v>5</v>
      </c>
      <c r="U77" s="33">
        <v>5</v>
      </c>
      <c r="V77" s="33">
        <v>5</v>
      </c>
      <c r="W77" s="33">
        <f>AVERAGE(T77:V77)</f>
        <v>5</v>
      </c>
      <c r="X77" s="33">
        <v>2.5</v>
      </c>
      <c r="Y77" s="33">
        <v>7.5</v>
      </c>
      <c r="Z77" s="33">
        <f>AVERAGE(Table27857[[#This Row],[4A Freedom to establish religious organizations]:[4B Autonomy of religious organizations]])</f>
        <v>5</v>
      </c>
      <c r="AA77" s="33">
        <v>2.5</v>
      </c>
      <c r="AB77" s="33">
        <v>2.5</v>
      </c>
      <c r="AC77" s="33">
        <v>0</v>
      </c>
      <c r="AD77" s="33">
        <v>2.5</v>
      </c>
      <c r="AE77" s="33">
        <v>7.5</v>
      </c>
      <c r="AF77" s="33">
        <f>AVERAGE(Table27857[[#This Row],[5Ci Political parties]:[5Ciii Educational, sporting and cultural organizations]])</f>
        <v>3.3333333333333335</v>
      </c>
      <c r="AG77" s="33">
        <v>0</v>
      </c>
      <c r="AH77" s="33">
        <v>2.5</v>
      </c>
      <c r="AI77" s="33">
        <v>7.5</v>
      </c>
      <c r="AJ77" s="33">
        <f>AVERAGE(Table27857[[#This Row],[5Di Political parties]:[5Diii Educational, sporting and cultural organizations5]])</f>
        <v>3.3333333333333335</v>
      </c>
      <c r="AK77" s="33">
        <f>AVERAGE(AA77,AB77,AF77,AJ77)</f>
        <v>2.916666666666667</v>
      </c>
      <c r="AL77" s="33">
        <v>10</v>
      </c>
      <c r="AM77" s="34">
        <v>0.33333333333333331</v>
      </c>
      <c r="AN77" s="34">
        <v>1.75</v>
      </c>
      <c r="AO77" s="34">
        <v>7.5</v>
      </c>
      <c r="AP77" s="34">
        <v>5</v>
      </c>
      <c r="AQ77" s="34">
        <f>AVERAGE(Table27857[[#This Row],[6Di Access to foreign television (cable/ satellite)]:[6Dii Access to foreign newspapers]])</f>
        <v>6.25</v>
      </c>
      <c r="AR77" s="34">
        <v>7.5</v>
      </c>
      <c r="AS77" s="33">
        <f>AVERAGE(AL77:AN77,AQ77:AR77)</f>
        <v>5.166666666666667</v>
      </c>
      <c r="AT77" s="33">
        <v>10</v>
      </c>
      <c r="AU77" s="33">
        <v>10</v>
      </c>
      <c r="AV77" s="33">
        <f>AVERAGE(Table27857[[#This Row],[7Ai Parental Authority: In marriage]:[7Aii Parental Authority: After divorce]])</f>
        <v>10</v>
      </c>
      <c r="AW77" s="33">
        <v>10</v>
      </c>
      <c r="AX77" s="33">
        <v>10</v>
      </c>
      <c r="AY77" s="33">
        <f>IFERROR(AVERAGE(AW77:AX77),"-")</f>
        <v>10</v>
      </c>
      <c r="AZ77" s="33">
        <v>10</v>
      </c>
      <c r="BA77" s="33">
        <f>AVERAGE(AV77,AZ77,AY77)</f>
        <v>10</v>
      </c>
      <c r="BB77" s="35">
        <f>AVERAGE(Table27857[[#This Row],[RULE OF LAW]],Table27857[[#This Row],[SECURITY &amp; SAFETY]],Table27857[[#This Row],[PERSONAL FREEDOM (minus S&amp;S and RoL)]],Table27857[[#This Row],[PERSONAL FREEDOM (minus S&amp;S and RoL)]])</f>
        <v>5.9249206349206354</v>
      </c>
      <c r="BC77" s="36">
        <v>7.26</v>
      </c>
      <c r="BD77" s="37">
        <f>AVERAGE(Table27857[[#This Row],[PERSONAL FREEDOM]:[ECONOMIC FREEDOM]])</f>
        <v>6.5924603174603176</v>
      </c>
      <c r="BE77" s="49">
        <f>RANK(BF77,$BF$2:$BF$158)</f>
        <v>98</v>
      </c>
      <c r="BF77" s="20">
        <f>ROUND(BD77, 2)</f>
        <v>6.59</v>
      </c>
      <c r="BG77" s="35">
        <f>Table27857[[#This Row],[1 Rule of Law]]</f>
        <v>4.5063492063492072</v>
      </c>
      <c r="BH77" s="35">
        <f>Table27857[[#This Row],[2 Security &amp; Safety]]</f>
        <v>7.96</v>
      </c>
      <c r="BI77" s="35">
        <f>AVERAGE(AS77,W77,AK77,BA77,Z77)</f>
        <v>5.6166666666666671</v>
      </c>
    </row>
    <row r="78" spans="1:61" ht="15" customHeight="1" x14ac:dyDescent="0.2">
      <c r="A78" s="32" t="s">
        <v>128</v>
      </c>
      <c r="B78" s="33">
        <v>2.9</v>
      </c>
      <c r="C78" s="33">
        <v>4.4000000000000004</v>
      </c>
      <c r="D78" s="33">
        <v>3.3000000000000003</v>
      </c>
      <c r="E78" s="33">
        <v>3.5476190476190483</v>
      </c>
      <c r="F78" s="33">
        <v>7.4400000000000013</v>
      </c>
      <c r="G78" s="33">
        <v>10</v>
      </c>
      <c r="H78" s="33">
        <v>10</v>
      </c>
      <c r="I78" s="33">
        <v>5</v>
      </c>
      <c r="J78" s="33">
        <v>8.428424377264875</v>
      </c>
      <c r="K78" s="33">
        <v>7.972209706199048</v>
      </c>
      <c r="L78" s="33">
        <f>AVERAGE(Table27857[[#This Row],[2Bi Disappearance]:[2Bv Terrorism Injured ]])</f>
        <v>8.2801268166927837</v>
      </c>
      <c r="M78" s="33">
        <v>7.3</v>
      </c>
      <c r="N78" s="33">
        <v>7.5</v>
      </c>
      <c r="O78" s="34">
        <v>5</v>
      </c>
      <c r="P78" s="34">
        <v>5</v>
      </c>
      <c r="Q78" s="34">
        <f>AVERAGE(Table27857[[#This Row],[2Ciii(a) Equal Inheritance Rights: Widows]:[2Ciii(b) Equal Inheritance Rights: Daughters]])</f>
        <v>5</v>
      </c>
      <c r="R78" s="34">
        <f>AVERAGE(M78:N78,Q78)</f>
        <v>6.6000000000000005</v>
      </c>
      <c r="S78" s="33">
        <f>AVERAGE(F78,L78,R78)</f>
        <v>7.4400422722309285</v>
      </c>
      <c r="T78" s="33">
        <v>5</v>
      </c>
      <c r="U78" s="33">
        <v>0</v>
      </c>
      <c r="V78" s="33">
        <v>10</v>
      </c>
      <c r="W78" s="33">
        <f>AVERAGE(T78:V78)</f>
        <v>5</v>
      </c>
      <c r="X78" s="33">
        <v>10</v>
      </c>
      <c r="Y78" s="33">
        <v>10</v>
      </c>
      <c r="Z78" s="33">
        <f>AVERAGE(Table27857[[#This Row],[4A Freedom to establish religious organizations]:[4B Autonomy of religious organizations]])</f>
        <v>10</v>
      </c>
      <c r="AA78" s="33">
        <v>7.5</v>
      </c>
      <c r="AB78" s="33">
        <v>7.5</v>
      </c>
      <c r="AC78" s="33">
        <v>10</v>
      </c>
      <c r="AD78" s="33">
        <v>10</v>
      </c>
      <c r="AE78" s="33">
        <v>10</v>
      </c>
      <c r="AF78" s="33">
        <f>AVERAGE(Table27857[[#This Row],[5Ci Political parties]:[5Ciii Educational, sporting and cultural organizations]])</f>
        <v>10</v>
      </c>
      <c r="AG78" s="33">
        <v>10</v>
      </c>
      <c r="AH78" s="33">
        <v>10</v>
      </c>
      <c r="AI78" s="33">
        <v>10</v>
      </c>
      <c r="AJ78" s="33">
        <f>AVERAGE(Table27857[[#This Row],[5Di Political parties]:[5Diii Educational, sporting and cultural organizations5]])</f>
        <v>10</v>
      </c>
      <c r="AK78" s="33">
        <f>AVERAGE(AA78,AB78,AF78,AJ78)</f>
        <v>8.75</v>
      </c>
      <c r="AL78" s="33">
        <v>10</v>
      </c>
      <c r="AM78" s="34">
        <v>4.333333333333333</v>
      </c>
      <c r="AN78" s="34">
        <v>4.25</v>
      </c>
      <c r="AO78" s="34">
        <v>7.5</v>
      </c>
      <c r="AP78" s="34">
        <v>10</v>
      </c>
      <c r="AQ78" s="34">
        <f>AVERAGE(Table27857[[#This Row],[6Di Access to foreign television (cable/ satellite)]:[6Dii Access to foreign newspapers]])</f>
        <v>8.75</v>
      </c>
      <c r="AR78" s="34">
        <v>10</v>
      </c>
      <c r="AS78" s="33">
        <f>AVERAGE(AL78:AN78,AQ78:AR78)</f>
        <v>7.4666666666666659</v>
      </c>
      <c r="AT78" s="33">
        <v>5</v>
      </c>
      <c r="AU78" s="33">
        <v>5</v>
      </c>
      <c r="AV78" s="33">
        <f>AVERAGE(Table27857[[#This Row],[7Ai Parental Authority: In marriage]:[7Aii Parental Authority: After divorce]])</f>
        <v>5</v>
      </c>
      <c r="AW78" s="33">
        <v>0</v>
      </c>
      <c r="AX78" s="33">
        <v>10</v>
      </c>
      <c r="AY78" s="33">
        <f>IFERROR(AVERAGE(AW78:AX78),"-")</f>
        <v>5</v>
      </c>
      <c r="AZ78" s="33">
        <v>10</v>
      </c>
      <c r="BA78" s="33">
        <f>AVERAGE(AV78,AZ78,AY78)</f>
        <v>6.666666666666667</v>
      </c>
      <c r="BB78" s="35">
        <f>AVERAGE(Table27857[[#This Row],[RULE OF LAW]],Table27857[[#This Row],[SECURITY &amp; SAFETY]],Table27857[[#This Row],[PERSONAL FREEDOM (minus S&amp;S and RoL)]],Table27857[[#This Row],[PERSONAL FREEDOM (minus S&amp;S and RoL)]])</f>
        <v>6.5352486632958282</v>
      </c>
      <c r="BC78" s="36">
        <v>7.16</v>
      </c>
      <c r="BD78" s="37">
        <f>AVERAGE(Table27857[[#This Row],[PERSONAL FREEDOM]:[ECONOMIC FREEDOM]])</f>
        <v>6.8476243316479142</v>
      </c>
      <c r="BE78" s="49">
        <f>RANK(BF78,$BF$2:$BF$158)</f>
        <v>82</v>
      </c>
      <c r="BF78" s="20">
        <f>ROUND(BD78, 2)</f>
        <v>6.85</v>
      </c>
      <c r="BG78" s="35">
        <f>Table27857[[#This Row],[1 Rule of Law]]</f>
        <v>3.5476190476190483</v>
      </c>
      <c r="BH78" s="35">
        <f>Table27857[[#This Row],[2 Security &amp; Safety]]</f>
        <v>7.4400422722309285</v>
      </c>
      <c r="BI78" s="35">
        <f>AVERAGE(AS78,W78,AK78,BA78,Z78)</f>
        <v>7.5766666666666662</v>
      </c>
    </row>
    <row r="79" spans="1:61" ht="15" customHeight="1" x14ac:dyDescent="0.2">
      <c r="A79" s="32" t="s">
        <v>86</v>
      </c>
      <c r="B79" s="33">
        <v>7.8000000000000007</v>
      </c>
      <c r="C79" s="33">
        <v>7.3</v>
      </c>
      <c r="D79" s="33">
        <v>7.6</v>
      </c>
      <c r="E79" s="33">
        <v>7.5793650793650791</v>
      </c>
      <c r="F79" s="33">
        <v>9.64</v>
      </c>
      <c r="G79" s="33">
        <v>10</v>
      </c>
      <c r="H79" s="33">
        <v>10</v>
      </c>
      <c r="I79" s="33">
        <v>7.5</v>
      </c>
      <c r="J79" s="33">
        <v>10</v>
      </c>
      <c r="K79" s="33">
        <v>10</v>
      </c>
      <c r="L79" s="33">
        <f>AVERAGE(Table27857[[#This Row],[2Bi Disappearance]:[2Bv Terrorism Injured ]])</f>
        <v>9.5</v>
      </c>
      <c r="M79" s="33">
        <v>10</v>
      </c>
      <c r="N79" s="33">
        <v>7.5</v>
      </c>
      <c r="O79" s="34">
        <v>10</v>
      </c>
      <c r="P79" s="34">
        <v>10</v>
      </c>
      <c r="Q79" s="34">
        <f>AVERAGE(Table27857[[#This Row],[2Ciii(a) Equal Inheritance Rights: Widows]:[2Ciii(b) Equal Inheritance Rights: Daughters]])</f>
        <v>10</v>
      </c>
      <c r="R79" s="34">
        <f>AVERAGE(M79:N79,Q79)</f>
        <v>9.1666666666666661</v>
      </c>
      <c r="S79" s="33">
        <f>AVERAGE(F79,L79,R79)</f>
        <v>9.4355555555555544</v>
      </c>
      <c r="T79" s="33">
        <v>5</v>
      </c>
      <c r="U79" s="33">
        <v>10</v>
      </c>
      <c r="V79" s="33">
        <v>10</v>
      </c>
      <c r="W79" s="33">
        <f>AVERAGE(T79:V79)</f>
        <v>8.3333333333333339</v>
      </c>
      <c r="X79" s="33">
        <v>7.5</v>
      </c>
      <c r="Y79" s="33">
        <v>7.5</v>
      </c>
      <c r="Z79" s="33">
        <f>AVERAGE(Table27857[[#This Row],[4A Freedom to establish religious organizations]:[4B Autonomy of religious organizations]])</f>
        <v>7.5</v>
      </c>
      <c r="AA79" s="33">
        <v>10</v>
      </c>
      <c r="AB79" s="33">
        <v>10</v>
      </c>
      <c r="AC79" s="33">
        <v>7.5</v>
      </c>
      <c r="AD79" s="33">
        <v>7.5</v>
      </c>
      <c r="AE79" s="33">
        <v>7.5</v>
      </c>
      <c r="AF79" s="33">
        <f>AVERAGE(Table27857[[#This Row],[5Ci Political parties]:[5Ciii Educational, sporting and cultural organizations]])</f>
        <v>7.5</v>
      </c>
      <c r="AG79" s="33">
        <v>7.5</v>
      </c>
      <c r="AH79" s="33">
        <v>7.5</v>
      </c>
      <c r="AI79" s="33">
        <v>7.5</v>
      </c>
      <c r="AJ79" s="33">
        <f>AVERAGE(Table27857[[#This Row],[5Di Political parties]:[5Diii Educational, sporting and cultural organizations5]])</f>
        <v>7.5</v>
      </c>
      <c r="AK79" s="33">
        <f>AVERAGE(AA79,AB79,AF79,AJ79)</f>
        <v>8.75</v>
      </c>
      <c r="AL79" s="33">
        <v>10</v>
      </c>
      <c r="AM79" s="34">
        <v>7</v>
      </c>
      <c r="AN79" s="34">
        <v>6.5</v>
      </c>
      <c r="AO79" s="34">
        <v>10</v>
      </c>
      <c r="AP79" s="34">
        <v>10</v>
      </c>
      <c r="AQ79" s="34">
        <f>AVERAGE(Table27857[[#This Row],[6Di Access to foreign television (cable/ satellite)]:[6Dii Access to foreign newspapers]])</f>
        <v>10</v>
      </c>
      <c r="AR79" s="34">
        <v>7.5</v>
      </c>
      <c r="AS79" s="33">
        <f>AVERAGE(AL79:AN79,AQ79:AR79)</f>
        <v>8.1999999999999993</v>
      </c>
      <c r="AT79" s="33">
        <v>10</v>
      </c>
      <c r="AU79" s="33">
        <v>10</v>
      </c>
      <c r="AV79" s="33">
        <f>AVERAGE(Table27857[[#This Row],[7Ai Parental Authority: In marriage]:[7Aii Parental Authority: After divorce]])</f>
        <v>10</v>
      </c>
      <c r="AW79" s="33">
        <v>10</v>
      </c>
      <c r="AX79" s="33">
        <v>10</v>
      </c>
      <c r="AY79" s="33">
        <f>IFERROR(AVERAGE(AW79:AX79),"-")</f>
        <v>10</v>
      </c>
      <c r="AZ79" s="33">
        <v>10</v>
      </c>
      <c r="BA79" s="33">
        <f>AVERAGE(AV79,AZ79,AY79)</f>
        <v>10</v>
      </c>
      <c r="BB79" s="35">
        <f>AVERAGE(Table27857[[#This Row],[RULE OF LAW]],Table27857[[#This Row],[SECURITY &amp; SAFETY]],Table27857[[#This Row],[PERSONAL FREEDOM (minus S&amp;S and RoL)]],Table27857[[#This Row],[PERSONAL FREEDOM (minus S&amp;S and RoL)]])</f>
        <v>8.5320634920634912</v>
      </c>
      <c r="BC79" s="36">
        <v>7.38</v>
      </c>
      <c r="BD79" s="37">
        <f>AVERAGE(Table27857[[#This Row],[PERSONAL FREEDOM]:[ECONOMIC FREEDOM]])</f>
        <v>7.956031746031746</v>
      </c>
      <c r="BE79" s="49">
        <f>RANK(BF79,$BF$2:$BF$158)</f>
        <v>33</v>
      </c>
      <c r="BF79" s="20">
        <f>ROUND(BD79, 2)</f>
        <v>7.96</v>
      </c>
      <c r="BG79" s="35">
        <f>Table27857[[#This Row],[1 Rule of Law]]</f>
        <v>7.5793650793650791</v>
      </c>
      <c r="BH79" s="35">
        <f>Table27857[[#This Row],[2 Security &amp; Safety]]</f>
        <v>9.4355555555555544</v>
      </c>
      <c r="BI79" s="35">
        <f>AVERAGE(AS79,W79,AK79,BA79,Z79)</f>
        <v>8.5566666666666666</v>
      </c>
    </row>
    <row r="80" spans="1:61" ht="15" customHeight="1" x14ac:dyDescent="0.2">
      <c r="A80" s="32" t="s">
        <v>163</v>
      </c>
      <c r="B80" s="33" t="s">
        <v>49</v>
      </c>
      <c r="C80" s="33" t="s">
        <v>49</v>
      </c>
      <c r="D80" s="33" t="s">
        <v>49</v>
      </c>
      <c r="E80" s="33">
        <v>5.7866999999999997</v>
      </c>
      <c r="F80" s="33">
        <v>9.8400000000000016</v>
      </c>
      <c r="G80" s="33">
        <v>10</v>
      </c>
      <c r="H80" s="33">
        <v>10</v>
      </c>
      <c r="I80" s="33">
        <v>7.5</v>
      </c>
      <c r="J80" s="33">
        <v>10</v>
      </c>
      <c r="K80" s="33">
        <v>10</v>
      </c>
      <c r="L80" s="33">
        <f>AVERAGE(Table27857[[#This Row],[2Bi Disappearance]:[2Bv Terrorism Injured ]])</f>
        <v>9.5</v>
      </c>
      <c r="M80" s="33">
        <v>10</v>
      </c>
      <c r="N80" s="33">
        <v>7.5</v>
      </c>
      <c r="O80" s="34">
        <v>0</v>
      </c>
      <c r="P80" s="34">
        <v>0</v>
      </c>
      <c r="Q80" s="34">
        <f>AVERAGE(Table27857[[#This Row],[2Ciii(a) Equal Inheritance Rights: Widows]:[2Ciii(b) Equal Inheritance Rights: Daughters]])</f>
        <v>0</v>
      </c>
      <c r="R80" s="34">
        <f>AVERAGE(M80:N80,Q80)</f>
        <v>5.833333333333333</v>
      </c>
      <c r="S80" s="33">
        <f>AVERAGE(F80,L80,R80)</f>
        <v>8.3911111111111119</v>
      </c>
      <c r="T80" s="33">
        <v>0</v>
      </c>
      <c r="U80" s="33">
        <v>10</v>
      </c>
      <c r="V80" s="33">
        <v>5</v>
      </c>
      <c r="W80" s="33">
        <f>AVERAGE(T80:V80)</f>
        <v>5</v>
      </c>
      <c r="X80" s="33">
        <v>2.5</v>
      </c>
      <c r="Y80" s="33">
        <v>7.5</v>
      </c>
      <c r="Z80" s="33">
        <f>AVERAGE(Table27857[[#This Row],[4A Freedom to establish religious organizations]:[4B Autonomy of religious organizations]])</f>
        <v>5</v>
      </c>
      <c r="AA80" s="33">
        <v>7.5</v>
      </c>
      <c r="AB80" s="33">
        <v>10</v>
      </c>
      <c r="AC80" s="33">
        <v>0</v>
      </c>
      <c r="AD80" s="33">
        <v>7.5</v>
      </c>
      <c r="AE80" s="33">
        <v>5</v>
      </c>
      <c r="AF80" s="33">
        <f>AVERAGE(Table27857[[#This Row],[5Ci Political parties]:[5Ciii Educational, sporting and cultural organizations]])</f>
        <v>4.166666666666667</v>
      </c>
      <c r="AG80" s="33">
        <v>0</v>
      </c>
      <c r="AH80" s="33">
        <v>2.5</v>
      </c>
      <c r="AI80" s="33">
        <v>2.5</v>
      </c>
      <c r="AJ80" s="33">
        <f>AVERAGE(Table27857[[#This Row],[5Di Political parties]:[5Diii Educational, sporting and cultural organizations5]])</f>
        <v>1.6666666666666667</v>
      </c>
      <c r="AK80" s="33">
        <f>AVERAGE(AA80,AB80,AF80,AJ80)</f>
        <v>5.8333333333333339</v>
      </c>
      <c r="AL80" s="33">
        <v>10</v>
      </c>
      <c r="AM80" s="34">
        <v>3.3333333333333335</v>
      </c>
      <c r="AN80" s="34">
        <v>4.25</v>
      </c>
      <c r="AO80" s="34">
        <v>7.5</v>
      </c>
      <c r="AP80" s="34">
        <v>5</v>
      </c>
      <c r="AQ80" s="34">
        <f>AVERAGE(Table27857[[#This Row],[6Di Access to foreign television (cable/ satellite)]:[6Dii Access to foreign newspapers]])</f>
        <v>6.25</v>
      </c>
      <c r="AR80" s="34">
        <v>5</v>
      </c>
      <c r="AS80" s="33">
        <f>AVERAGE(AL80:AN80,AQ80:AR80)</f>
        <v>5.7666666666666675</v>
      </c>
      <c r="AT80" s="33">
        <v>0</v>
      </c>
      <c r="AU80" s="33">
        <v>0</v>
      </c>
      <c r="AV80" s="33">
        <f>AVERAGE(Table27857[[#This Row],[7Ai Parental Authority: In marriage]:[7Aii Parental Authority: After divorce]])</f>
        <v>0</v>
      </c>
      <c r="AW80" s="33">
        <v>0</v>
      </c>
      <c r="AX80" s="33">
        <v>10</v>
      </c>
      <c r="AY80" s="33">
        <f>IFERROR(AVERAGE(AW80:AX80),"-")</f>
        <v>5</v>
      </c>
      <c r="AZ80" s="33">
        <v>0</v>
      </c>
      <c r="BA80" s="33">
        <f>AVERAGE(AV80,AZ80,AY80)</f>
        <v>1.6666666666666667</v>
      </c>
      <c r="BB80" s="35">
        <f>AVERAGE(Table27857[[#This Row],[RULE OF LAW]],Table27857[[#This Row],[SECURITY &amp; SAFETY]],Table27857[[#This Row],[PERSONAL FREEDOM (minus S&amp;S and RoL)]],Table27857[[#This Row],[PERSONAL FREEDOM (minus S&amp;S and RoL)]])</f>
        <v>5.8711194444444459</v>
      </c>
      <c r="BC80" s="36">
        <v>7.46</v>
      </c>
      <c r="BD80" s="37">
        <f>AVERAGE(Table27857[[#This Row],[PERSONAL FREEDOM]:[ECONOMIC FREEDOM]])</f>
        <v>6.6655597222222234</v>
      </c>
      <c r="BE80" s="49">
        <f>RANK(BF80,$BF$2:$BF$158)</f>
        <v>93</v>
      </c>
      <c r="BF80" s="20">
        <f>ROUND(BD80, 2)</f>
        <v>6.67</v>
      </c>
      <c r="BG80" s="35">
        <f>Table27857[[#This Row],[1 Rule of Law]]</f>
        <v>5.7866999999999997</v>
      </c>
      <c r="BH80" s="35">
        <f>Table27857[[#This Row],[2 Security &amp; Safety]]</f>
        <v>8.3911111111111119</v>
      </c>
      <c r="BI80" s="35">
        <f>AVERAGE(AS80,W80,AK80,BA80,Z80)</f>
        <v>4.6533333333333342</v>
      </c>
    </row>
    <row r="81" spans="1:61" ht="15" customHeight="1" x14ac:dyDescent="0.2">
      <c r="A81" s="32" t="s">
        <v>167</v>
      </c>
      <c r="B81" s="33">
        <v>3.9000000000000004</v>
      </c>
      <c r="C81" s="33">
        <v>4.2</v>
      </c>
      <c r="D81" s="33">
        <v>3.3000000000000003</v>
      </c>
      <c r="E81" s="33">
        <v>3.8238095238095244</v>
      </c>
      <c r="F81" s="33">
        <v>6.36</v>
      </c>
      <c r="G81" s="33">
        <v>0</v>
      </c>
      <c r="H81" s="33">
        <v>10</v>
      </c>
      <c r="I81" s="33">
        <v>2.5</v>
      </c>
      <c r="J81" s="33">
        <v>10</v>
      </c>
      <c r="K81" s="33">
        <v>10</v>
      </c>
      <c r="L81" s="33">
        <f>AVERAGE(Table27857[[#This Row],[2Bi Disappearance]:[2Bv Terrorism Injured ]])</f>
        <v>6.5</v>
      </c>
      <c r="M81" s="33">
        <v>10</v>
      </c>
      <c r="N81" s="33">
        <v>10</v>
      </c>
      <c r="O81" s="34">
        <v>5</v>
      </c>
      <c r="P81" s="34">
        <v>5</v>
      </c>
      <c r="Q81" s="34">
        <f>AVERAGE(Table27857[[#This Row],[2Ciii(a) Equal Inheritance Rights: Widows]:[2Ciii(b) Equal Inheritance Rights: Daughters]])</f>
        <v>5</v>
      </c>
      <c r="R81" s="34">
        <f>AVERAGE(M81:N81,Q81)</f>
        <v>8.3333333333333339</v>
      </c>
      <c r="S81" s="33">
        <f>AVERAGE(F81,L81,R81)</f>
        <v>7.0644444444444447</v>
      </c>
      <c r="T81" s="33">
        <v>5</v>
      </c>
      <c r="U81" s="33">
        <v>5</v>
      </c>
      <c r="V81" s="33">
        <v>5</v>
      </c>
      <c r="W81" s="33">
        <f>AVERAGE(T81:V81)</f>
        <v>5</v>
      </c>
      <c r="X81" s="33" t="s">
        <v>49</v>
      </c>
      <c r="Y81" s="33" t="s">
        <v>49</v>
      </c>
      <c r="Z81" s="33" t="s">
        <v>49</v>
      </c>
      <c r="AA81" s="33" t="s">
        <v>49</v>
      </c>
      <c r="AB81" s="33" t="s">
        <v>49</v>
      </c>
      <c r="AC81" s="33" t="s">
        <v>49</v>
      </c>
      <c r="AD81" s="33" t="s">
        <v>49</v>
      </c>
      <c r="AE81" s="33" t="s">
        <v>49</v>
      </c>
      <c r="AF81" s="33" t="s">
        <v>49</v>
      </c>
      <c r="AG81" s="33" t="s">
        <v>49</v>
      </c>
      <c r="AH81" s="33" t="s">
        <v>49</v>
      </c>
      <c r="AI81" s="33" t="s">
        <v>49</v>
      </c>
      <c r="AJ81" s="33" t="s">
        <v>49</v>
      </c>
      <c r="AK81" s="33" t="s">
        <v>49</v>
      </c>
      <c r="AL81" s="33">
        <v>10</v>
      </c>
      <c r="AM81" s="34">
        <v>3.6666666666666665</v>
      </c>
      <c r="AN81" s="34">
        <v>3.25</v>
      </c>
      <c r="AO81" s="34" t="s">
        <v>49</v>
      </c>
      <c r="AP81" s="34" t="s">
        <v>49</v>
      </c>
      <c r="AQ81" s="34" t="s">
        <v>49</v>
      </c>
      <c r="AR81" s="34" t="s">
        <v>49</v>
      </c>
      <c r="AS81" s="33">
        <f>AVERAGE(AL81:AN81,AQ81:AR81)</f>
        <v>5.6388888888888884</v>
      </c>
      <c r="AT81" s="33">
        <v>10</v>
      </c>
      <c r="AU81" s="33">
        <v>10</v>
      </c>
      <c r="AV81" s="33">
        <f>AVERAGE(Table27857[[#This Row],[7Ai Parental Authority: In marriage]:[7Aii Parental Authority: After divorce]])</f>
        <v>10</v>
      </c>
      <c r="AW81" s="33">
        <v>10</v>
      </c>
      <c r="AX81" s="33">
        <v>10</v>
      </c>
      <c r="AY81" s="33">
        <f>IFERROR(AVERAGE(AW81:AX81),"-")</f>
        <v>10</v>
      </c>
      <c r="AZ81" s="33">
        <v>5</v>
      </c>
      <c r="BA81" s="33">
        <f>AVERAGE(AV81,AZ81,AY81)</f>
        <v>8.3333333333333339</v>
      </c>
      <c r="BB81" s="35">
        <f>AVERAGE(Table27857[[#This Row],[RULE OF LAW]],Table27857[[#This Row],[SECURITY &amp; SAFETY]],Table27857[[#This Row],[PERSONAL FREEDOM (minus S&amp;S and RoL)]],Table27857[[#This Row],[PERSONAL FREEDOM (minus S&amp;S and RoL)]])</f>
        <v>5.8841005291005288</v>
      </c>
      <c r="BC81" s="36">
        <v>6.73</v>
      </c>
      <c r="BD81" s="37">
        <f>AVERAGE(Table27857[[#This Row],[PERSONAL FREEDOM]:[ECONOMIC FREEDOM]])</f>
        <v>6.3070502645502646</v>
      </c>
      <c r="BE81" s="49">
        <f>RANK(BF81,$BF$2:$BF$158)</f>
        <v>118</v>
      </c>
      <c r="BF81" s="20">
        <f>ROUND(BD81, 2)</f>
        <v>6.31</v>
      </c>
      <c r="BG81" s="35">
        <f>Table27857[[#This Row],[1 Rule of Law]]</f>
        <v>3.8238095238095244</v>
      </c>
      <c r="BH81" s="35">
        <f>Table27857[[#This Row],[2 Security &amp; Safety]]</f>
        <v>7.0644444444444447</v>
      </c>
      <c r="BI81" s="35">
        <f>AVERAGE(AS81,W81,AK81,BA81,Z81)</f>
        <v>6.3240740740740735</v>
      </c>
    </row>
    <row r="82" spans="1:61" ht="15" customHeight="1" x14ac:dyDescent="0.2">
      <c r="A82" s="32" t="s">
        <v>74</v>
      </c>
      <c r="B82" s="33" t="s">
        <v>49</v>
      </c>
      <c r="C82" s="33" t="s">
        <v>49</v>
      </c>
      <c r="D82" s="33" t="s">
        <v>49</v>
      </c>
      <c r="E82" s="33">
        <v>6.3521150000000004</v>
      </c>
      <c r="F82" s="33">
        <v>8.120000000000001</v>
      </c>
      <c r="G82" s="33">
        <v>10</v>
      </c>
      <c r="H82" s="33">
        <v>10</v>
      </c>
      <c r="I82" s="33">
        <v>10</v>
      </c>
      <c r="J82" s="33">
        <v>10</v>
      </c>
      <c r="K82" s="33">
        <v>10</v>
      </c>
      <c r="L82" s="33">
        <f>AVERAGE(Table27857[[#This Row],[2Bi Disappearance]:[2Bv Terrorism Injured ]])</f>
        <v>10</v>
      </c>
      <c r="M82" s="33">
        <v>10</v>
      </c>
      <c r="N82" s="33">
        <v>10</v>
      </c>
      <c r="O82" s="34">
        <v>10</v>
      </c>
      <c r="P82" s="34">
        <v>10</v>
      </c>
      <c r="Q82" s="34">
        <f>AVERAGE(Table27857[[#This Row],[2Ciii(a) Equal Inheritance Rights: Widows]:[2Ciii(b) Equal Inheritance Rights: Daughters]])</f>
        <v>10</v>
      </c>
      <c r="R82" s="34">
        <f>AVERAGE(M82:N82,Q82)</f>
        <v>10</v>
      </c>
      <c r="S82" s="33">
        <f>AVERAGE(F82,L82,R82)</f>
        <v>9.3733333333333331</v>
      </c>
      <c r="T82" s="33">
        <v>10</v>
      </c>
      <c r="U82" s="33">
        <v>10</v>
      </c>
      <c r="V82" s="33">
        <v>10</v>
      </c>
      <c r="W82" s="33">
        <f>AVERAGE(T82:V82)</f>
        <v>10</v>
      </c>
      <c r="X82" s="33">
        <v>10</v>
      </c>
      <c r="Y82" s="33">
        <v>10</v>
      </c>
      <c r="Z82" s="33">
        <f>AVERAGE(Table27857[[#This Row],[4A Freedom to establish religious organizations]:[4B Autonomy of religious organizations]])</f>
        <v>10</v>
      </c>
      <c r="AA82" s="33">
        <v>10</v>
      </c>
      <c r="AB82" s="33">
        <v>10</v>
      </c>
      <c r="AC82" s="33">
        <v>10</v>
      </c>
      <c r="AD82" s="33">
        <v>10</v>
      </c>
      <c r="AE82" s="33">
        <v>10</v>
      </c>
      <c r="AF82" s="33">
        <f>AVERAGE(Table27857[[#This Row],[5Ci Political parties]:[5Ciii Educational, sporting and cultural organizations]])</f>
        <v>10</v>
      </c>
      <c r="AG82" s="33">
        <v>10</v>
      </c>
      <c r="AH82" s="33">
        <v>10</v>
      </c>
      <c r="AI82" s="33">
        <v>10</v>
      </c>
      <c r="AJ82" s="33">
        <f>AVERAGE(Table27857[[#This Row],[5Di Political parties]:[5Diii Educational, sporting and cultural organizations5]])</f>
        <v>10</v>
      </c>
      <c r="AK82" s="33">
        <f>AVERAGE(AA82,AB82,AF82,AJ82)</f>
        <v>10</v>
      </c>
      <c r="AL82" s="33">
        <v>10</v>
      </c>
      <c r="AM82" s="34">
        <v>8</v>
      </c>
      <c r="AN82" s="34">
        <v>7.25</v>
      </c>
      <c r="AO82" s="34">
        <v>10</v>
      </c>
      <c r="AP82" s="34">
        <v>10</v>
      </c>
      <c r="AQ82" s="34">
        <f>AVERAGE(Table27857[[#This Row],[6Di Access to foreign television (cable/ satellite)]:[6Dii Access to foreign newspapers]])</f>
        <v>10</v>
      </c>
      <c r="AR82" s="34">
        <v>10</v>
      </c>
      <c r="AS82" s="33">
        <f>AVERAGE(AL82:AN82,AQ82:AR82)</f>
        <v>9.0500000000000007</v>
      </c>
      <c r="AT82" s="33">
        <v>10</v>
      </c>
      <c r="AU82" s="33">
        <v>10</v>
      </c>
      <c r="AV82" s="33">
        <f>AVERAGE(Table27857[[#This Row],[7Ai Parental Authority: In marriage]:[7Aii Parental Authority: After divorce]])</f>
        <v>10</v>
      </c>
      <c r="AW82" s="33">
        <v>10</v>
      </c>
      <c r="AX82" s="33">
        <v>10</v>
      </c>
      <c r="AY82" s="33">
        <f>IFERROR(AVERAGE(AW82:AX82),"-")</f>
        <v>10</v>
      </c>
      <c r="AZ82" s="33">
        <v>10</v>
      </c>
      <c r="BA82" s="33">
        <f>AVERAGE(AV82,AZ82,AY82)</f>
        <v>10</v>
      </c>
      <c r="BB82" s="35">
        <f>AVERAGE(Table27857[[#This Row],[RULE OF LAW]],Table27857[[#This Row],[SECURITY &amp; SAFETY]],Table27857[[#This Row],[PERSONAL FREEDOM (minus S&amp;S and RoL)]],Table27857[[#This Row],[PERSONAL FREEDOM (minus S&amp;S and RoL)]])</f>
        <v>8.8363620833333325</v>
      </c>
      <c r="BC82" s="36">
        <v>7.42</v>
      </c>
      <c r="BD82" s="37">
        <f>AVERAGE(Table27857[[#This Row],[PERSONAL FREEDOM]:[ECONOMIC FREEDOM]])</f>
        <v>8.1281810416666662</v>
      </c>
      <c r="BE82" s="49">
        <f>RANK(BF82,$BF$2:$BF$158)</f>
        <v>26</v>
      </c>
      <c r="BF82" s="20">
        <f>ROUND(BD82, 2)</f>
        <v>8.1300000000000008</v>
      </c>
      <c r="BG82" s="35">
        <f>Table27857[[#This Row],[1 Rule of Law]]</f>
        <v>6.3521150000000004</v>
      </c>
      <c r="BH82" s="35">
        <f>Table27857[[#This Row],[2 Security &amp; Safety]]</f>
        <v>9.3733333333333331</v>
      </c>
      <c r="BI82" s="35">
        <f>AVERAGE(AS82,W82,AK82,BA82,Z82)</f>
        <v>9.8099999999999987</v>
      </c>
    </row>
    <row r="83" spans="1:61" ht="15" customHeight="1" x14ac:dyDescent="0.2">
      <c r="A83" s="32" t="s">
        <v>150</v>
      </c>
      <c r="B83" s="33">
        <v>6.1</v>
      </c>
      <c r="C83" s="33">
        <v>4.5</v>
      </c>
      <c r="D83" s="33">
        <v>4.0999999999999996</v>
      </c>
      <c r="E83" s="33">
        <v>4.9095238095238098</v>
      </c>
      <c r="F83" s="33">
        <v>9.120000000000001</v>
      </c>
      <c r="G83" s="33">
        <v>5</v>
      </c>
      <c r="H83" s="33">
        <v>10</v>
      </c>
      <c r="I83" s="33">
        <v>2.5</v>
      </c>
      <c r="J83" s="33">
        <v>0</v>
      </c>
      <c r="K83" s="33">
        <v>0</v>
      </c>
      <c r="L83" s="33">
        <f>AVERAGE(Table27857[[#This Row],[2Bi Disappearance]:[2Bv Terrorism Injured ]])</f>
        <v>3.5</v>
      </c>
      <c r="M83" s="33">
        <v>10</v>
      </c>
      <c r="N83" s="33">
        <v>10</v>
      </c>
      <c r="O83" s="34">
        <v>0</v>
      </c>
      <c r="P83" s="34">
        <v>0</v>
      </c>
      <c r="Q83" s="34">
        <f>AVERAGE(Table27857[[#This Row],[2Ciii(a) Equal Inheritance Rights: Widows]:[2Ciii(b) Equal Inheritance Rights: Daughters]])</f>
        <v>0</v>
      </c>
      <c r="R83" s="34">
        <f>AVERAGE(M83:N83,Q83)</f>
        <v>6.666666666666667</v>
      </c>
      <c r="S83" s="33">
        <f>AVERAGE(F83,L83,R83)</f>
        <v>6.4288888888888893</v>
      </c>
      <c r="T83" s="33">
        <v>5</v>
      </c>
      <c r="U83" s="33">
        <v>5</v>
      </c>
      <c r="V83" s="33">
        <v>5</v>
      </c>
      <c r="W83" s="33">
        <f>AVERAGE(T83:V83)</f>
        <v>5</v>
      </c>
      <c r="X83" s="33">
        <v>7.5</v>
      </c>
      <c r="Y83" s="33">
        <v>10</v>
      </c>
      <c r="Z83" s="33">
        <f>AVERAGE(Table27857[[#This Row],[4A Freedom to establish religious organizations]:[4B Autonomy of religious organizations]])</f>
        <v>8.75</v>
      </c>
      <c r="AA83" s="33">
        <v>10</v>
      </c>
      <c r="AB83" s="33">
        <v>10</v>
      </c>
      <c r="AC83" s="33">
        <v>10</v>
      </c>
      <c r="AD83" s="33">
        <v>7.5</v>
      </c>
      <c r="AE83" s="33">
        <v>7.5</v>
      </c>
      <c r="AF83" s="33" t="s">
        <v>49</v>
      </c>
      <c r="AG83" s="33">
        <v>7.5</v>
      </c>
      <c r="AH83" s="33">
        <v>7.5</v>
      </c>
      <c r="AI83" s="33">
        <v>10</v>
      </c>
      <c r="AJ83" s="33" t="s">
        <v>49</v>
      </c>
      <c r="AK83" s="33" t="s">
        <v>49</v>
      </c>
      <c r="AL83" s="33">
        <v>10</v>
      </c>
      <c r="AM83" s="34">
        <v>4</v>
      </c>
      <c r="AN83" s="34">
        <v>4.75</v>
      </c>
      <c r="AO83" s="34">
        <v>10</v>
      </c>
      <c r="AP83" s="34">
        <v>10</v>
      </c>
      <c r="AQ83" s="34" t="s">
        <v>49</v>
      </c>
      <c r="AR83" s="34">
        <v>10</v>
      </c>
      <c r="AS83" s="33">
        <f>AVERAGE(AL83:AN83,AQ83:AR83)</f>
        <v>7.1875</v>
      </c>
      <c r="AT83" s="33">
        <v>5</v>
      </c>
      <c r="AU83" s="33">
        <v>5</v>
      </c>
      <c r="AV83" s="33">
        <f>AVERAGE(Table27857[[#This Row],[7Ai Parental Authority: In marriage]:[7Aii Parental Authority: After divorce]])</f>
        <v>5</v>
      </c>
      <c r="AW83" s="33">
        <v>0</v>
      </c>
      <c r="AX83" s="33">
        <v>0</v>
      </c>
      <c r="AY83" s="33">
        <f>IFERROR(AVERAGE(AW83:AX83),"-")</f>
        <v>0</v>
      </c>
      <c r="AZ83" s="33">
        <v>0</v>
      </c>
      <c r="BA83" s="33">
        <f>AVERAGE(AV83,AZ83,AY83)</f>
        <v>1.6666666666666667</v>
      </c>
      <c r="BB83" s="35">
        <f>AVERAGE(Table27857[[#This Row],[RULE OF LAW]],Table27857[[#This Row],[SECURITY &amp; SAFETY]],Table27857[[#This Row],[PERSONAL FREEDOM (minus S&amp;S and RoL)]],Table27857[[#This Row],[PERSONAL FREEDOM (minus S&amp;S and RoL)]])</f>
        <v>5.6601240079365081</v>
      </c>
      <c r="BC83" s="36">
        <v>7.01</v>
      </c>
      <c r="BD83" s="37">
        <f>AVERAGE(Table27857[[#This Row],[PERSONAL FREEDOM]:[ECONOMIC FREEDOM]])</f>
        <v>6.3350620039682539</v>
      </c>
      <c r="BE83" s="49">
        <f>RANK(BF83,$BF$2:$BF$158)</f>
        <v>117</v>
      </c>
      <c r="BF83" s="20">
        <f>ROUND(BD83, 2)</f>
        <v>6.34</v>
      </c>
      <c r="BG83" s="35">
        <f>Table27857[[#This Row],[1 Rule of Law]]</f>
        <v>4.9095238095238098</v>
      </c>
      <c r="BH83" s="35">
        <f>Table27857[[#This Row],[2 Security &amp; Safety]]</f>
        <v>6.4288888888888893</v>
      </c>
      <c r="BI83" s="35">
        <f>AVERAGE(AS83,W83,AK83,BA83,Z83)</f>
        <v>5.6510416666666661</v>
      </c>
    </row>
    <row r="84" spans="1:61" ht="15" customHeight="1" x14ac:dyDescent="0.2">
      <c r="A84" s="32" t="s">
        <v>159</v>
      </c>
      <c r="B84" s="33" t="s">
        <v>49</v>
      </c>
      <c r="C84" s="33" t="s">
        <v>49</v>
      </c>
      <c r="D84" s="33" t="s">
        <v>49</v>
      </c>
      <c r="E84" s="33">
        <v>4.7897850000000002</v>
      </c>
      <c r="F84" s="33">
        <v>0</v>
      </c>
      <c r="G84" s="33">
        <v>10</v>
      </c>
      <c r="H84" s="33">
        <v>10</v>
      </c>
      <c r="I84" s="33">
        <v>7.5</v>
      </c>
      <c r="J84" s="33">
        <v>10</v>
      </c>
      <c r="K84" s="33">
        <v>10</v>
      </c>
      <c r="L84" s="33">
        <f>AVERAGE(Table27857[[#This Row],[2Bi Disappearance]:[2Bv Terrorism Injured ]])</f>
        <v>9.5</v>
      </c>
      <c r="M84" s="33">
        <v>10</v>
      </c>
      <c r="N84" s="33">
        <v>7.5</v>
      </c>
      <c r="O84" s="34">
        <v>5</v>
      </c>
      <c r="P84" s="34">
        <v>5</v>
      </c>
      <c r="Q84" s="34">
        <f>AVERAGE(Table27857[[#This Row],[2Ciii(a) Equal Inheritance Rights: Widows]:[2Ciii(b) Equal Inheritance Rights: Daughters]])</f>
        <v>5</v>
      </c>
      <c r="R84" s="34">
        <f>AVERAGE(M84:N84,Q84)</f>
        <v>7.5</v>
      </c>
      <c r="S84" s="33">
        <f>AVERAGE(F84,L84,R84)</f>
        <v>5.666666666666667</v>
      </c>
      <c r="T84" s="33">
        <v>10</v>
      </c>
      <c r="U84" s="33">
        <v>10</v>
      </c>
      <c r="V84" s="33">
        <v>10</v>
      </c>
      <c r="W84" s="33">
        <f>AVERAGE(T84:V84)</f>
        <v>10</v>
      </c>
      <c r="X84" s="33" t="s">
        <v>49</v>
      </c>
      <c r="Y84" s="33" t="s">
        <v>49</v>
      </c>
      <c r="Z84" s="33" t="s">
        <v>49</v>
      </c>
      <c r="AA84" s="33" t="s">
        <v>49</v>
      </c>
      <c r="AB84" s="33" t="s">
        <v>49</v>
      </c>
      <c r="AC84" s="33" t="s">
        <v>49</v>
      </c>
      <c r="AD84" s="33" t="s">
        <v>49</v>
      </c>
      <c r="AE84" s="33" t="s">
        <v>49</v>
      </c>
      <c r="AF84" s="33" t="s">
        <v>49</v>
      </c>
      <c r="AG84" s="33" t="s">
        <v>49</v>
      </c>
      <c r="AH84" s="33" t="s">
        <v>49</v>
      </c>
      <c r="AI84" s="33" t="s">
        <v>49</v>
      </c>
      <c r="AJ84" s="33" t="s">
        <v>49</v>
      </c>
      <c r="AK84" s="33" t="s">
        <v>49</v>
      </c>
      <c r="AL84" s="33">
        <v>10</v>
      </c>
      <c r="AM84" s="34">
        <v>5.666666666666667</v>
      </c>
      <c r="AN84" s="34">
        <v>5.5</v>
      </c>
      <c r="AO84" s="34" t="s">
        <v>49</v>
      </c>
      <c r="AP84" s="34" t="s">
        <v>49</v>
      </c>
      <c r="AQ84" s="34" t="s">
        <v>49</v>
      </c>
      <c r="AR84" s="34" t="s">
        <v>49</v>
      </c>
      <c r="AS84" s="33">
        <f>AVERAGE(AL84:AN84,AQ84:AR84)</f>
        <v>7.0555555555555562</v>
      </c>
      <c r="AT84" s="33">
        <v>5</v>
      </c>
      <c r="AU84" s="33">
        <v>10</v>
      </c>
      <c r="AV84" s="33">
        <f>AVERAGE(Table27857[[#This Row],[7Ai Parental Authority: In marriage]:[7Aii Parental Authority: After divorce]])</f>
        <v>7.5</v>
      </c>
      <c r="AW84" s="33">
        <v>0</v>
      </c>
      <c r="AX84" s="33">
        <v>10</v>
      </c>
      <c r="AY84" s="33">
        <f>IFERROR(AVERAGE(AW84:AX84),"-")</f>
        <v>5</v>
      </c>
      <c r="AZ84" s="33">
        <v>5</v>
      </c>
      <c r="BA84" s="33">
        <f>AVERAGE(AV84,AZ84,AY84)</f>
        <v>5.833333333333333</v>
      </c>
      <c r="BB84" s="35">
        <f>AVERAGE(Table27857[[#This Row],[RULE OF LAW]],Table27857[[#This Row],[SECURITY &amp; SAFETY]],Table27857[[#This Row],[PERSONAL FREEDOM (minus S&amp;S and RoL)]],Table27857[[#This Row],[PERSONAL FREEDOM (minus S&amp;S and RoL)]])</f>
        <v>6.4289277314814814</v>
      </c>
      <c r="BC84" s="36">
        <v>6.36</v>
      </c>
      <c r="BD84" s="37">
        <f>AVERAGE(Table27857[[#This Row],[PERSONAL FREEDOM]:[ECONOMIC FREEDOM]])</f>
        <v>6.3944638657407413</v>
      </c>
      <c r="BE84" s="49">
        <f>RANK(BF84,$BF$2:$BF$158)</f>
        <v>114</v>
      </c>
      <c r="BF84" s="20">
        <f>ROUND(BD84, 2)</f>
        <v>6.39</v>
      </c>
      <c r="BG84" s="35">
        <f>Table27857[[#This Row],[1 Rule of Law]]</f>
        <v>4.7897850000000002</v>
      </c>
      <c r="BH84" s="35">
        <f>Table27857[[#This Row],[2 Security &amp; Safety]]</f>
        <v>5.666666666666667</v>
      </c>
      <c r="BI84" s="35">
        <f>AVERAGE(AS84,W84,AK84,BA84,Z84)</f>
        <v>7.6296296296296298</v>
      </c>
    </row>
    <row r="85" spans="1:61" ht="15" customHeight="1" x14ac:dyDescent="0.2">
      <c r="A85" s="32" t="s">
        <v>200</v>
      </c>
      <c r="B85" s="33" t="s">
        <v>49</v>
      </c>
      <c r="C85" s="33" t="s">
        <v>49</v>
      </c>
      <c r="D85" s="33" t="s">
        <v>49</v>
      </c>
      <c r="E85" s="33">
        <v>3.5101620000000002</v>
      </c>
      <c r="F85" s="33">
        <v>9.32</v>
      </c>
      <c r="G85" s="33">
        <v>0</v>
      </c>
      <c r="H85" s="33">
        <v>10</v>
      </c>
      <c r="I85" s="33">
        <v>2.5</v>
      </c>
      <c r="J85" s="33">
        <v>0</v>
      </c>
      <c r="K85" s="33">
        <v>0</v>
      </c>
      <c r="L85" s="33">
        <f>AVERAGE(Table27857[[#This Row],[2Bi Disappearance]:[2Bv Terrorism Injured ]])</f>
        <v>2.5</v>
      </c>
      <c r="M85" s="33">
        <v>10</v>
      </c>
      <c r="N85" s="33">
        <v>7.5</v>
      </c>
      <c r="O85" s="51">
        <v>0</v>
      </c>
      <c r="P85" s="51">
        <v>0</v>
      </c>
      <c r="Q85" s="34">
        <f>AVERAGE(Table27857[[#This Row],[2Ciii(a) Equal Inheritance Rights: Widows]:[2Ciii(b) Equal Inheritance Rights: Daughters]])</f>
        <v>0</v>
      </c>
      <c r="R85" s="34">
        <f>AVERAGE(M85:N85,Q85)</f>
        <v>5.833333333333333</v>
      </c>
      <c r="S85" s="33">
        <f>AVERAGE(F85,L85,R85)</f>
        <v>5.8844444444444441</v>
      </c>
      <c r="T85" s="33">
        <v>0</v>
      </c>
      <c r="U85" s="33">
        <v>5</v>
      </c>
      <c r="V85" s="33">
        <v>5</v>
      </c>
      <c r="W85" s="33">
        <f>AVERAGE(T85:V85)</f>
        <v>3.3333333333333335</v>
      </c>
      <c r="X85" s="33">
        <v>7.5</v>
      </c>
      <c r="Y85" s="33">
        <v>7.5</v>
      </c>
      <c r="Z85" s="33">
        <f>AVERAGE(Table27857[[#This Row],[4A Freedom to establish religious organizations]:[4B Autonomy of religious organizations]])</f>
        <v>7.5</v>
      </c>
      <c r="AA85" s="33">
        <v>7.5</v>
      </c>
      <c r="AB85" s="33">
        <v>7.5</v>
      </c>
      <c r="AC85" s="33">
        <v>7.5</v>
      </c>
      <c r="AD85" s="33">
        <v>5</v>
      </c>
      <c r="AE85" s="33">
        <v>7.5</v>
      </c>
      <c r="AF85" s="33">
        <f>AVERAGE(Table27857[[#This Row],[5Ci Political parties]:[5Ciii Educational, sporting and cultural organizations]])</f>
        <v>6.666666666666667</v>
      </c>
      <c r="AG85" s="33">
        <v>7.5</v>
      </c>
      <c r="AH85" s="33">
        <v>7.5</v>
      </c>
      <c r="AI85" s="33">
        <v>7.5</v>
      </c>
      <c r="AJ85" s="33">
        <f>AVERAGE(Table27857[[#This Row],[5Di Political parties]:[5Diii Educational, sporting and cultural organizations5]])</f>
        <v>7.5</v>
      </c>
      <c r="AK85" s="33">
        <f>AVERAGE(AA85:AB85,AF85,AJ85)</f>
        <v>7.291666666666667</v>
      </c>
      <c r="AL85" s="33">
        <v>0</v>
      </c>
      <c r="AM85" s="51">
        <v>4.666666666666667</v>
      </c>
      <c r="AN85" s="51">
        <v>2.75</v>
      </c>
      <c r="AO85" s="51">
        <v>10</v>
      </c>
      <c r="AP85" s="51">
        <v>10</v>
      </c>
      <c r="AQ85" s="51">
        <f>AVERAGE(Table27857[[#This Row],[6Di Access to foreign television (cable/ satellite)]:[6Dii Access to foreign newspapers]])</f>
        <v>10</v>
      </c>
      <c r="AR85" s="51">
        <v>7.5</v>
      </c>
      <c r="AS85" s="33">
        <f>AVERAGE(AL85:AN85,AQ85:AR85)</f>
        <v>4.9833333333333334</v>
      </c>
      <c r="AT85" s="33">
        <v>0</v>
      </c>
      <c r="AU85" s="33">
        <v>5</v>
      </c>
      <c r="AV85" s="33">
        <f>AVERAGE(Table27857[[#This Row],[7Ai Parental Authority: In marriage]:[7Aii Parental Authority: After divorce]])</f>
        <v>2.5</v>
      </c>
      <c r="AW85" s="33">
        <v>0</v>
      </c>
      <c r="AX85" s="33">
        <v>0</v>
      </c>
      <c r="AY85" s="33">
        <f>IFERROR(AVERAGE(AW85:AX85),"-")</f>
        <v>0</v>
      </c>
      <c r="AZ85" s="33">
        <v>0</v>
      </c>
      <c r="BA85" s="33">
        <f>AVERAGE(AV85,AZ85,AY85)</f>
        <v>0.83333333333333337</v>
      </c>
      <c r="BB85" s="35">
        <f>AVERAGE(Table27857[[#This Row],[RULE OF LAW]],Table27857[[#This Row],[SECURITY &amp; SAFETY]],Table27857[[#This Row],[PERSONAL FREEDOM (minus S&amp;S and RoL)]],Table27857[[#This Row],[PERSONAL FREEDOM (minus S&amp;S and RoL)]])</f>
        <v>4.7428182777777783</v>
      </c>
      <c r="BC85" s="52">
        <v>5.1100000000000003</v>
      </c>
      <c r="BD85" s="37">
        <f>AVERAGE(Table27857[[#This Row],[PERSONAL FREEDOM]:[ECONOMIC FREEDOM]])</f>
        <v>4.9264091388888893</v>
      </c>
      <c r="BE85" s="53">
        <f>RANK(BF85,$BF$2:$BF$158)</f>
        <v>151</v>
      </c>
      <c r="BF85" s="54">
        <f>ROUND(BD85, 2)</f>
        <v>4.93</v>
      </c>
      <c r="BG85" s="35">
        <f>Table27857[[#This Row],[1 Rule of Law]]</f>
        <v>3.5101620000000002</v>
      </c>
      <c r="BH85" s="35">
        <f>Table27857[[#This Row],[2 Security &amp; Safety]]</f>
        <v>5.8844444444444441</v>
      </c>
      <c r="BI85" s="35">
        <f>AVERAGE(AS85,W85,AK85,BA85,Z85)</f>
        <v>4.7883333333333331</v>
      </c>
    </row>
    <row r="86" spans="1:61" ht="15" customHeight="1" x14ac:dyDescent="0.2">
      <c r="A86" s="32" t="s">
        <v>68</v>
      </c>
      <c r="B86" s="33" t="s">
        <v>49</v>
      </c>
      <c r="C86" s="33" t="s">
        <v>49</v>
      </c>
      <c r="D86" s="33" t="s">
        <v>49</v>
      </c>
      <c r="E86" s="33">
        <v>6.4265110000000005</v>
      </c>
      <c r="F86" s="33">
        <v>7.32</v>
      </c>
      <c r="G86" s="33">
        <v>10</v>
      </c>
      <c r="H86" s="33">
        <v>10</v>
      </c>
      <c r="I86" s="33">
        <v>10</v>
      </c>
      <c r="J86" s="33">
        <v>10</v>
      </c>
      <c r="K86" s="33">
        <v>10</v>
      </c>
      <c r="L86" s="33">
        <f>AVERAGE(Table27857[[#This Row],[2Bi Disappearance]:[2Bv Terrorism Injured ]])</f>
        <v>10</v>
      </c>
      <c r="M86" s="33">
        <v>10</v>
      </c>
      <c r="N86" s="33">
        <v>10</v>
      </c>
      <c r="O86" s="34">
        <v>10</v>
      </c>
      <c r="P86" s="34">
        <v>10</v>
      </c>
      <c r="Q86" s="34">
        <f>AVERAGE(Table27857[[#This Row],[2Ciii(a) Equal Inheritance Rights: Widows]:[2Ciii(b) Equal Inheritance Rights: Daughters]])</f>
        <v>10</v>
      </c>
      <c r="R86" s="34">
        <f>AVERAGE(M86:N86,Q86)</f>
        <v>10</v>
      </c>
      <c r="S86" s="33">
        <f>AVERAGE(F86,L86,R86)</f>
        <v>9.1066666666666674</v>
      </c>
      <c r="T86" s="33">
        <v>10</v>
      </c>
      <c r="U86" s="33">
        <v>10</v>
      </c>
      <c r="V86" s="33">
        <v>10</v>
      </c>
      <c r="W86" s="33">
        <f>AVERAGE(T86:V86)</f>
        <v>10</v>
      </c>
      <c r="X86" s="33">
        <v>10</v>
      </c>
      <c r="Y86" s="33">
        <v>10</v>
      </c>
      <c r="Z86" s="33">
        <f>AVERAGE(Table27857[[#This Row],[4A Freedom to establish religious organizations]:[4B Autonomy of religious organizations]])</f>
        <v>10</v>
      </c>
      <c r="AA86" s="33">
        <v>10</v>
      </c>
      <c r="AB86" s="33">
        <v>10</v>
      </c>
      <c r="AC86" s="33">
        <v>10</v>
      </c>
      <c r="AD86" s="33">
        <v>10</v>
      </c>
      <c r="AE86" s="33">
        <v>10</v>
      </c>
      <c r="AF86" s="33">
        <f>AVERAGE(Table27857[[#This Row],[5Ci Political parties]:[5Ciii Educational, sporting and cultural organizations]])</f>
        <v>10</v>
      </c>
      <c r="AG86" s="33">
        <v>10</v>
      </c>
      <c r="AH86" s="33">
        <v>10</v>
      </c>
      <c r="AI86" s="33">
        <v>10</v>
      </c>
      <c r="AJ86" s="33">
        <f>AVERAGE(Table27857[[#This Row],[5Di Political parties]:[5Diii Educational, sporting and cultural organizations5]])</f>
        <v>10</v>
      </c>
      <c r="AK86" s="33">
        <f>AVERAGE(AA86,AB86,AF86,AJ86)</f>
        <v>10</v>
      </c>
      <c r="AL86" s="33">
        <v>10</v>
      </c>
      <c r="AM86" s="34">
        <v>8</v>
      </c>
      <c r="AN86" s="34">
        <v>8</v>
      </c>
      <c r="AO86" s="34">
        <v>10</v>
      </c>
      <c r="AP86" s="34">
        <v>10</v>
      </c>
      <c r="AQ86" s="34">
        <f>AVERAGE(Table27857[[#This Row],[6Di Access to foreign television (cable/ satellite)]:[6Dii Access to foreign newspapers]])</f>
        <v>10</v>
      </c>
      <c r="AR86" s="34">
        <v>10</v>
      </c>
      <c r="AS86" s="33">
        <f>AVERAGE(AL86:AN86,AQ86:AR86)</f>
        <v>9.1999999999999993</v>
      </c>
      <c r="AT86" s="33">
        <v>10</v>
      </c>
      <c r="AU86" s="33">
        <v>10</v>
      </c>
      <c r="AV86" s="33">
        <f>AVERAGE(Table27857[[#This Row],[7Ai Parental Authority: In marriage]:[7Aii Parental Authority: After divorce]])</f>
        <v>10</v>
      </c>
      <c r="AW86" s="33">
        <v>10</v>
      </c>
      <c r="AX86" s="33">
        <v>10</v>
      </c>
      <c r="AY86" s="33">
        <f>IFERROR(AVERAGE(AW86:AX86),"-")</f>
        <v>10</v>
      </c>
      <c r="AZ86" s="33">
        <v>10</v>
      </c>
      <c r="BA86" s="33">
        <f>AVERAGE(AV86,AZ86,AY86)</f>
        <v>10</v>
      </c>
      <c r="BB86" s="35">
        <f>AVERAGE(Table27857[[#This Row],[RULE OF LAW]],Table27857[[#This Row],[SECURITY &amp; SAFETY]],Table27857[[#This Row],[PERSONAL FREEDOM (minus S&amp;S and RoL)]],Table27857[[#This Row],[PERSONAL FREEDOM (minus S&amp;S and RoL)]])</f>
        <v>8.8032944166666667</v>
      </c>
      <c r="BC86" s="36">
        <v>7.61</v>
      </c>
      <c r="BD86" s="37">
        <f>AVERAGE(Table27857[[#This Row],[PERSONAL FREEDOM]:[ECONOMIC FREEDOM]])</f>
        <v>8.2066472083333331</v>
      </c>
      <c r="BE86" s="49">
        <f>RANK(BF86,$BF$2:$BF$158)</f>
        <v>22</v>
      </c>
      <c r="BF86" s="20">
        <f>ROUND(BD86, 2)</f>
        <v>8.2100000000000009</v>
      </c>
      <c r="BG86" s="35">
        <f>Table27857[[#This Row],[1 Rule of Law]]</f>
        <v>6.4265110000000005</v>
      </c>
      <c r="BH86" s="35">
        <f>Table27857[[#This Row],[2 Security &amp; Safety]]</f>
        <v>9.1066666666666674</v>
      </c>
      <c r="BI86" s="35">
        <f>AVERAGE(AS86,W86,AK86,BA86,Z86)</f>
        <v>9.84</v>
      </c>
    </row>
    <row r="87" spans="1:61" ht="15" customHeight="1" x14ac:dyDescent="0.2">
      <c r="A87" s="32" t="s">
        <v>64</v>
      </c>
      <c r="B87" s="33" t="s">
        <v>49</v>
      </c>
      <c r="C87" s="33" t="s">
        <v>49</v>
      </c>
      <c r="D87" s="33" t="s">
        <v>49</v>
      </c>
      <c r="E87" s="33">
        <v>7.854927</v>
      </c>
      <c r="F87" s="33">
        <v>9.68</v>
      </c>
      <c r="G87" s="33">
        <v>10</v>
      </c>
      <c r="H87" s="33">
        <v>10</v>
      </c>
      <c r="I87" s="33" t="s">
        <v>49</v>
      </c>
      <c r="J87" s="33">
        <v>10</v>
      </c>
      <c r="K87" s="33">
        <v>10</v>
      </c>
      <c r="L87" s="33">
        <f>AVERAGE(Table27857[[#This Row],[2Bi Disappearance]:[2Bv Terrorism Injured ]])</f>
        <v>10</v>
      </c>
      <c r="M87" s="33">
        <v>10</v>
      </c>
      <c r="N87" s="33">
        <v>10</v>
      </c>
      <c r="O87" s="34">
        <v>10</v>
      </c>
      <c r="P87" s="34">
        <v>10</v>
      </c>
      <c r="Q87" s="34">
        <f>AVERAGE(Table27857[[#This Row],[2Ciii(a) Equal Inheritance Rights: Widows]:[2Ciii(b) Equal Inheritance Rights: Daughters]])</f>
        <v>10</v>
      </c>
      <c r="R87" s="34">
        <f>AVERAGE(M87:N87,Q87)</f>
        <v>10</v>
      </c>
      <c r="S87" s="33">
        <f>AVERAGE(F87,L87,R87)</f>
        <v>9.8933333333333326</v>
      </c>
      <c r="T87" s="33">
        <v>10</v>
      </c>
      <c r="U87" s="33">
        <v>10</v>
      </c>
      <c r="V87" s="33">
        <v>10</v>
      </c>
      <c r="W87" s="33">
        <f>AVERAGE(T87:V87)</f>
        <v>10</v>
      </c>
      <c r="X87" s="33" t="s">
        <v>49</v>
      </c>
      <c r="Y87" s="33" t="s">
        <v>49</v>
      </c>
      <c r="Z87" s="33" t="s">
        <v>49</v>
      </c>
      <c r="AA87" s="33" t="s">
        <v>49</v>
      </c>
      <c r="AB87" s="33" t="s">
        <v>49</v>
      </c>
      <c r="AC87" s="33" t="s">
        <v>49</v>
      </c>
      <c r="AD87" s="33" t="s">
        <v>49</v>
      </c>
      <c r="AE87" s="33" t="s">
        <v>49</v>
      </c>
      <c r="AF87" s="33" t="s">
        <v>49</v>
      </c>
      <c r="AG87" s="33" t="s">
        <v>49</v>
      </c>
      <c r="AH87" s="33" t="s">
        <v>49</v>
      </c>
      <c r="AI87" s="33" t="s">
        <v>49</v>
      </c>
      <c r="AJ87" s="33" t="s">
        <v>49</v>
      </c>
      <c r="AK87" s="33" t="s">
        <v>49</v>
      </c>
      <c r="AL87" s="33">
        <v>10</v>
      </c>
      <c r="AM87" s="34">
        <v>9.3333333333333339</v>
      </c>
      <c r="AN87" s="34">
        <v>9</v>
      </c>
      <c r="AO87" s="34" t="s">
        <v>49</v>
      </c>
      <c r="AP87" s="34" t="s">
        <v>49</v>
      </c>
      <c r="AQ87" s="51" t="s">
        <v>49</v>
      </c>
      <c r="AR87" s="34" t="s">
        <v>49</v>
      </c>
      <c r="AS87" s="33">
        <f>AVERAGE(AL87:AN87,AQ87:AR87)</f>
        <v>9.4444444444444446</v>
      </c>
      <c r="AT87" s="33">
        <v>10</v>
      </c>
      <c r="AU87" s="33">
        <v>10</v>
      </c>
      <c r="AV87" s="33">
        <f>AVERAGE(Table27857[[#This Row],[7Ai Parental Authority: In marriage]:[7Aii Parental Authority: After divorce]])</f>
        <v>10</v>
      </c>
      <c r="AW87" s="33">
        <v>10</v>
      </c>
      <c r="AX87" s="33">
        <v>10</v>
      </c>
      <c r="AY87" s="33">
        <f>IFERROR(AVERAGE(AW87:AX87),"-")</f>
        <v>10</v>
      </c>
      <c r="AZ87" s="33">
        <v>10</v>
      </c>
      <c r="BA87" s="33">
        <f>AVERAGE(AV87,AZ87,AY87)</f>
        <v>10</v>
      </c>
      <c r="BB87" s="35">
        <f>AVERAGE(Table27857[[#This Row],[RULE OF LAW]],Table27857[[#This Row],[SECURITY &amp; SAFETY]],Table27857[[#This Row],[PERSONAL FREEDOM (minus S&amp;S and RoL)]],Table27857[[#This Row],[PERSONAL FREEDOM (minus S&amp;S and RoL)]])</f>
        <v>9.3444724907407419</v>
      </c>
      <c r="BC87" s="36">
        <v>7.51</v>
      </c>
      <c r="BD87" s="37">
        <f>AVERAGE(Table27857[[#This Row],[PERSONAL FREEDOM]:[ECONOMIC FREEDOM]])</f>
        <v>8.42723624537037</v>
      </c>
      <c r="BE87" s="49">
        <f>RANK(BF87,$BF$2:$BF$158)</f>
        <v>12</v>
      </c>
      <c r="BF87" s="20">
        <f>ROUND(BD87, 2)</f>
        <v>8.43</v>
      </c>
      <c r="BG87" s="35">
        <f>Table27857[[#This Row],[1 Rule of Law]]</f>
        <v>7.854927</v>
      </c>
      <c r="BH87" s="35">
        <f>Table27857[[#This Row],[2 Security &amp; Safety]]</f>
        <v>9.8933333333333326</v>
      </c>
      <c r="BI87" s="35">
        <f>AVERAGE(AS87,W87,AK87,BA87,Z87)</f>
        <v>9.8148148148148149</v>
      </c>
    </row>
    <row r="88" spans="1:61" ht="15" customHeight="1" x14ac:dyDescent="0.2">
      <c r="A88" s="32" t="s">
        <v>96</v>
      </c>
      <c r="B88" s="33">
        <v>6.1</v>
      </c>
      <c r="C88" s="33">
        <v>5.4</v>
      </c>
      <c r="D88" s="33">
        <v>5</v>
      </c>
      <c r="E88" s="33">
        <v>6.1735620000000004</v>
      </c>
      <c r="F88" s="33">
        <v>9.4400000000000013</v>
      </c>
      <c r="G88" s="33">
        <v>10</v>
      </c>
      <c r="H88" s="33">
        <v>10</v>
      </c>
      <c r="I88" s="33">
        <v>7.5</v>
      </c>
      <c r="J88" s="33">
        <v>10</v>
      </c>
      <c r="K88" s="33">
        <v>10</v>
      </c>
      <c r="L88" s="33">
        <f>AVERAGE(Table27857[[#This Row],[2Bi Disappearance]:[2Bv Terrorism Injured ]])</f>
        <v>9.5</v>
      </c>
      <c r="M88" s="33">
        <v>10</v>
      </c>
      <c r="N88" s="33">
        <v>7.5</v>
      </c>
      <c r="O88" s="34">
        <v>5</v>
      </c>
      <c r="P88" s="34">
        <v>5</v>
      </c>
      <c r="Q88" s="34">
        <f>AVERAGE(Table27857[[#This Row],[2Ciii(a) Equal Inheritance Rights: Widows]:[2Ciii(b) Equal Inheritance Rights: Daughters]])</f>
        <v>5</v>
      </c>
      <c r="R88" s="34">
        <f>AVERAGE(M88:N88,Q88)</f>
        <v>7.5</v>
      </c>
      <c r="S88" s="33">
        <f>AVERAGE(F88,L88,R88)</f>
        <v>8.8133333333333344</v>
      </c>
      <c r="T88" s="33">
        <v>10</v>
      </c>
      <c r="U88" s="33">
        <v>10</v>
      </c>
      <c r="V88" s="33">
        <v>10</v>
      </c>
      <c r="W88" s="33">
        <f>AVERAGE(T88:V88)</f>
        <v>10</v>
      </c>
      <c r="X88" s="33" t="s">
        <v>49</v>
      </c>
      <c r="Y88" s="33" t="s">
        <v>49</v>
      </c>
      <c r="Z88" s="33" t="s">
        <v>49</v>
      </c>
      <c r="AA88" s="33" t="s">
        <v>49</v>
      </c>
      <c r="AB88" s="33" t="s">
        <v>49</v>
      </c>
      <c r="AC88" s="33" t="s">
        <v>49</v>
      </c>
      <c r="AD88" s="33" t="s">
        <v>49</v>
      </c>
      <c r="AE88" s="33" t="s">
        <v>49</v>
      </c>
      <c r="AF88" s="33" t="s">
        <v>49</v>
      </c>
      <c r="AG88" s="33" t="s">
        <v>49</v>
      </c>
      <c r="AH88" s="33" t="s">
        <v>49</v>
      </c>
      <c r="AI88" s="33" t="s">
        <v>49</v>
      </c>
      <c r="AJ88" s="33" t="s">
        <v>49</v>
      </c>
      <c r="AK88" s="33" t="s">
        <v>49</v>
      </c>
      <c r="AL88" s="33">
        <v>10</v>
      </c>
      <c r="AM88" s="34">
        <v>4.333333333333333</v>
      </c>
      <c r="AN88" s="34">
        <v>4.75</v>
      </c>
      <c r="AO88" s="34" t="s">
        <v>49</v>
      </c>
      <c r="AP88" s="34" t="s">
        <v>49</v>
      </c>
      <c r="AQ88" s="34" t="s">
        <v>49</v>
      </c>
      <c r="AR88" s="34" t="s">
        <v>49</v>
      </c>
      <c r="AS88" s="33">
        <f>AVERAGE(AL88:AN88,AQ88:AR88)</f>
        <v>6.3611111111111107</v>
      </c>
      <c r="AT88" s="33">
        <v>10</v>
      </c>
      <c r="AU88" s="33">
        <v>10</v>
      </c>
      <c r="AV88" s="33">
        <f>AVERAGE(Table27857[[#This Row],[7Ai Parental Authority: In marriage]:[7Aii Parental Authority: After divorce]])</f>
        <v>10</v>
      </c>
      <c r="AW88" s="33">
        <v>10</v>
      </c>
      <c r="AX88" s="33">
        <v>10</v>
      </c>
      <c r="AY88" s="33">
        <f>IFERROR(AVERAGE(AW88:AX88),"-")</f>
        <v>10</v>
      </c>
      <c r="AZ88" s="33">
        <v>10</v>
      </c>
      <c r="BA88" s="33">
        <f>AVERAGE(AV88,AZ88,AY88)</f>
        <v>10</v>
      </c>
      <c r="BB88" s="35">
        <f>AVERAGE(Table27857[[#This Row],[RULE OF LAW]],Table27857[[#This Row],[SECURITY &amp; SAFETY]],Table27857[[#This Row],[PERSONAL FREEDOM (minus S&amp;S and RoL)]],Table27857[[#This Row],[PERSONAL FREEDOM (minus S&amp;S and RoL)]])</f>
        <v>8.1402423518518514</v>
      </c>
      <c r="BC88" s="36">
        <v>7.19</v>
      </c>
      <c r="BD88" s="37">
        <f>AVERAGE(Table27857[[#This Row],[PERSONAL FREEDOM]:[ECONOMIC FREEDOM]])</f>
        <v>7.6651211759259255</v>
      </c>
      <c r="BE88" s="49">
        <f>RANK(BF88,$BF$2:$BF$158)</f>
        <v>44</v>
      </c>
      <c r="BF88" s="20">
        <f>ROUND(BD88, 2)</f>
        <v>7.67</v>
      </c>
      <c r="BG88" s="35">
        <f>Table27857[[#This Row],[1 Rule of Law]]</f>
        <v>6.1735620000000004</v>
      </c>
      <c r="BH88" s="35">
        <f>Table27857[[#This Row],[2 Security &amp; Safety]]</f>
        <v>8.8133333333333344</v>
      </c>
      <c r="BI88" s="35">
        <f>AVERAGE(AS88,W88,AK88,BA88,Z88)</f>
        <v>8.7870370370370363</v>
      </c>
    </row>
    <row r="89" spans="1:61" ht="15" customHeight="1" x14ac:dyDescent="0.2">
      <c r="A89" s="32" t="s">
        <v>119</v>
      </c>
      <c r="B89" s="33">
        <v>2.9</v>
      </c>
      <c r="C89" s="33">
        <v>4.0999999999999996</v>
      </c>
      <c r="D89" s="33">
        <v>3.5</v>
      </c>
      <c r="E89" s="33">
        <v>5.4936507936507928</v>
      </c>
      <c r="F89" s="33">
        <v>5.5600000000000005</v>
      </c>
      <c r="G89" s="33">
        <v>10</v>
      </c>
      <c r="H89" s="33">
        <v>10</v>
      </c>
      <c r="I89" s="33">
        <v>7.5</v>
      </c>
      <c r="J89" s="33">
        <v>10</v>
      </c>
      <c r="K89" s="33">
        <v>10</v>
      </c>
      <c r="L89" s="33">
        <f>AVERAGE(Table27857[[#This Row],[2Bi Disappearance]:[2Bv Terrorism Injured ]])</f>
        <v>9.5</v>
      </c>
      <c r="M89" s="33">
        <v>10</v>
      </c>
      <c r="N89" s="33">
        <v>10</v>
      </c>
      <c r="O89" s="34">
        <v>5</v>
      </c>
      <c r="P89" s="34">
        <v>5</v>
      </c>
      <c r="Q89" s="34">
        <f>AVERAGE(Table27857[[#This Row],[2Ciii(a) Equal Inheritance Rights: Widows]:[2Ciii(b) Equal Inheritance Rights: Daughters]])</f>
        <v>5</v>
      </c>
      <c r="R89" s="34">
        <f>AVERAGE(M89:N89,Q89)</f>
        <v>8.3333333333333339</v>
      </c>
      <c r="S89" s="33">
        <f>AVERAGE(F89,L89,R89)</f>
        <v>7.7977777777777781</v>
      </c>
      <c r="T89" s="33">
        <v>5</v>
      </c>
      <c r="U89" s="33">
        <v>10</v>
      </c>
      <c r="V89" s="33">
        <v>10</v>
      </c>
      <c r="W89" s="33">
        <f>AVERAGE(T89:V89)</f>
        <v>8.3333333333333339</v>
      </c>
      <c r="X89" s="33">
        <v>10</v>
      </c>
      <c r="Y89" s="33">
        <v>7.5</v>
      </c>
      <c r="Z89" s="33">
        <f>AVERAGE(Table27857[[#This Row],[4A Freedom to establish religious organizations]:[4B Autonomy of religious organizations]])</f>
        <v>8.75</v>
      </c>
      <c r="AA89" s="33">
        <v>10</v>
      </c>
      <c r="AB89" s="33">
        <v>5</v>
      </c>
      <c r="AC89" s="33">
        <v>10</v>
      </c>
      <c r="AD89" s="33">
        <v>7.5</v>
      </c>
      <c r="AE89" s="33">
        <v>7.5</v>
      </c>
      <c r="AF89" s="33" t="s">
        <v>49</v>
      </c>
      <c r="AG89" s="33">
        <v>10</v>
      </c>
      <c r="AH89" s="33">
        <v>10</v>
      </c>
      <c r="AI89" s="33">
        <v>10</v>
      </c>
      <c r="AJ89" s="33" t="s">
        <v>49</v>
      </c>
      <c r="AK89" s="33" t="s">
        <v>49</v>
      </c>
      <c r="AL89" s="33">
        <v>10</v>
      </c>
      <c r="AM89" s="34">
        <v>3.3333333333333335</v>
      </c>
      <c r="AN89" s="34">
        <v>3.25</v>
      </c>
      <c r="AO89" s="34">
        <v>10</v>
      </c>
      <c r="AP89" s="34">
        <v>10</v>
      </c>
      <c r="AQ89" s="34" t="s">
        <v>49</v>
      </c>
      <c r="AR89" s="34">
        <v>10</v>
      </c>
      <c r="AS89" s="33">
        <f>AVERAGE(AL89:AN89,AQ89:AR89)</f>
        <v>6.6458333333333339</v>
      </c>
      <c r="AT89" s="33">
        <v>10</v>
      </c>
      <c r="AU89" s="33">
        <v>5</v>
      </c>
      <c r="AV89" s="33">
        <f>AVERAGE(Table27857[[#This Row],[7Ai Parental Authority: In marriage]:[7Aii Parental Authority: After divorce]])</f>
        <v>7.5</v>
      </c>
      <c r="AW89" s="33">
        <v>10</v>
      </c>
      <c r="AX89" s="33">
        <v>10</v>
      </c>
      <c r="AY89" s="33">
        <f>IFERROR(AVERAGE(AW89:AX89),"-")</f>
        <v>10</v>
      </c>
      <c r="AZ89" s="33">
        <v>5</v>
      </c>
      <c r="BA89" s="33">
        <f>AVERAGE(AV89,AZ89,AY89)</f>
        <v>7.5</v>
      </c>
      <c r="BB89" s="35">
        <f>AVERAGE(Table27857[[#This Row],[RULE OF LAW]],Table27857[[#This Row],[SECURITY &amp; SAFETY]],Table27857[[#This Row],[PERSONAL FREEDOM (minus S&amp;S and RoL)]],Table27857[[#This Row],[PERSONAL FREEDOM (minus S&amp;S and RoL)]])</f>
        <v>7.2265029761904769</v>
      </c>
      <c r="BC89" s="36">
        <v>6.71</v>
      </c>
      <c r="BD89" s="37">
        <f>AVERAGE(Table27857[[#This Row],[PERSONAL FREEDOM]:[ECONOMIC FREEDOM]])</f>
        <v>6.9682514880952384</v>
      </c>
      <c r="BE89" s="49">
        <f>RANK(BF89,$BF$2:$BF$158)</f>
        <v>73</v>
      </c>
      <c r="BF89" s="20">
        <f>ROUND(BD89, 2)</f>
        <v>6.97</v>
      </c>
      <c r="BG89" s="35">
        <f>Table27857[[#This Row],[1 Rule of Law]]</f>
        <v>5.4936507936507928</v>
      </c>
      <c r="BH89" s="35">
        <f>Table27857[[#This Row],[2 Security &amp; Safety]]</f>
        <v>7.7977777777777781</v>
      </c>
      <c r="BI89" s="35">
        <f>AVERAGE(AS89,W89,AK89,BA89,Z89)</f>
        <v>7.807291666666667</v>
      </c>
    </row>
    <row r="90" spans="1:61" ht="15" customHeight="1" x14ac:dyDescent="0.2">
      <c r="A90" s="32" t="s">
        <v>158</v>
      </c>
      <c r="B90" s="33">
        <v>4.8</v>
      </c>
      <c r="C90" s="33">
        <v>5.8999999999999995</v>
      </c>
      <c r="D90" s="33">
        <v>4.8</v>
      </c>
      <c r="E90" s="33">
        <v>3.5047619047619043</v>
      </c>
      <c r="F90" s="33">
        <v>9.2799999999999994</v>
      </c>
      <c r="G90" s="33">
        <v>10</v>
      </c>
      <c r="H90" s="33">
        <v>10</v>
      </c>
      <c r="I90" s="33">
        <v>7.5</v>
      </c>
      <c r="J90" s="33">
        <v>10</v>
      </c>
      <c r="K90" s="33">
        <v>10</v>
      </c>
      <c r="L90" s="33">
        <f>AVERAGE(Table27857[[#This Row],[2Bi Disappearance]:[2Bv Terrorism Injured ]])</f>
        <v>9.5</v>
      </c>
      <c r="M90" s="33">
        <v>10</v>
      </c>
      <c r="N90" s="33">
        <v>7.5</v>
      </c>
      <c r="O90" s="34">
        <v>5</v>
      </c>
      <c r="P90" s="34">
        <v>5</v>
      </c>
      <c r="Q90" s="34">
        <f>AVERAGE(Table27857[[#This Row],[2Ciii(a) Equal Inheritance Rights: Widows]:[2Ciii(b) Equal Inheritance Rights: Daughters]])</f>
        <v>5</v>
      </c>
      <c r="R90" s="34">
        <f>AVERAGE(M90:N90,Q90)</f>
        <v>7.5</v>
      </c>
      <c r="S90" s="33">
        <f>AVERAGE(F90,L90,R90)</f>
        <v>8.76</v>
      </c>
      <c r="T90" s="33">
        <v>10</v>
      </c>
      <c r="U90" s="33">
        <v>10</v>
      </c>
      <c r="V90" s="33">
        <v>5</v>
      </c>
      <c r="W90" s="33">
        <f>AVERAGE(T90:V90)</f>
        <v>8.3333333333333339</v>
      </c>
      <c r="X90" s="33" t="s">
        <v>49</v>
      </c>
      <c r="Y90" s="33" t="s">
        <v>49</v>
      </c>
      <c r="Z90" s="33" t="s">
        <v>49</v>
      </c>
      <c r="AA90" s="33" t="s">
        <v>49</v>
      </c>
      <c r="AB90" s="33" t="s">
        <v>49</v>
      </c>
      <c r="AC90" s="33" t="s">
        <v>49</v>
      </c>
      <c r="AD90" s="33" t="s">
        <v>49</v>
      </c>
      <c r="AE90" s="33" t="s">
        <v>49</v>
      </c>
      <c r="AF90" s="33" t="s">
        <v>49</v>
      </c>
      <c r="AG90" s="33" t="s">
        <v>49</v>
      </c>
      <c r="AH90" s="33" t="s">
        <v>49</v>
      </c>
      <c r="AI90" s="33" t="s">
        <v>49</v>
      </c>
      <c r="AJ90" s="33" t="s">
        <v>49</v>
      </c>
      <c r="AK90" s="33" t="s">
        <v>49</v>
      </c>
      <c r="AL90" s="33">
        <v>10</v>
      </c>
      <c r="AM90" s="34">
        <v>4.333333333333333</v>
      </c>
      <c r="AN90" s="34">
        <v>5.5</v>
      </c>
      <c r="AO90" s="34" t="s">
        <v>49</v>
      </c>
      <c r="AP90" s="34" t="s">
        <v>49</v>
      </c>
      <c r="AQ90" s="34" t="s">
        <v>49</v>
      </c>
      <c r="AR90" s="34" t="s">
        <v>49</v>
      </c>
      <c r="AS90" s="33">
        <f>AVERAGE(AL90:AN90,AQ90:AR90)</f>
        <v>6.6111111111111107</v>
      </c>
      <c r="AT90" s="33">
        <v>10</v>
      </c>
      <c r="AU90" s="33">
        <v>10</v>
      </c>
      <c r="AV90" s="33">
        <f>AVERAGE(Table27857[[#This Row],[7Ai Parental Authority: In marriage]:[7Aii Parental Authority: After divorce]])</f>
        <v>10</v>
      </c>
      <c r="AW90" s="33">
        <v>0</v>
      </c>
      <c r="AX90" s="33">
        <v>10</v>
      </c>
      <c r="AY90" s="33">
        <f>IFERROR(AVERAGE(AW90:AX90),"-")</f>
        <v>5</v>
      </c>
      <c r="AZ90" s="33">
        <v>10</v>
      </c>
      <c r="BA90" s="33">
        <f>AVERAGE(AV90,AZ90,AY90)</f>
        <v>8.3333333333333339</v>
      </c>
      <c r="BB90" s="35">
        <f>AVERAGE(Table27857[[#This Row],[RULE OF LAW]],Table27857[[#This Row],[SECURITY &amp; SAFETY]],Table27857[[#This Row],[PERSONAL FREEDOM (minus S&amp;S and RoL)]],Table27857[[#This Row],[PERSONAL FREEDOM (minus S&amp;S and RoL)]])</f>
        <v>6.9458201058201059</v>
      </c>
      <c r="BC90" s="36">
        <v>5.87</v>
      </c>
      <c r="BD90" s="37">
        <f>AVERAGE(Table27857[[#This Row],[PERSONAL FREEDOM]:[ECONOMIC FREEDOM]])</f>
        <v>6.4079100529100526</v>
      </c>
      <c r="BE90" s="49">
        <f>RANK(BF90,$BF$2:$BF$158)</f>
        <v>110</v>
      </c>
      <c r="BF90" s="20">
        <f>ROUND(BD90, 2)</f>
        <v>6.41</v>
      </c>
      <c r="BG90" s="35">
        <f>Table27857[[#This Row],[1 Rule of Law]]</f>
        <v>3.5047619047619043</v>
      </c>
      <c r="BH90" s="35">
        <f>Table27857[[#This Row],[2 Security &amp; Safety]]</f>
        <v>8.76</v>
      </c>
      <c r="BI90" s="35">
        <f>AVERAGE(AS90,W90,AK90,BA90,Z90)</f>
        <v>7.7592592592592595</v>
      </c>
    </row>
    <row r="91" spans="1:61" ht="15" customHeight="1" x14ac:dyDescent="0.2">
      <c r="A91" s="32" t="s">
        <v>168</v>
      </c>
      <c r="B91" s="33">
        <v>4.6000000000000005</v>
      </c>
      <c r="C91" s="33">
        <v>5.6999999999999993</v>
      </c>
      <c r="D91" s="33">
        <v>5.3000000000000007</v>
      </c>
      <c r="E91" s="33">
        <v>5.1904761904761907</v>
      </c>
      <c r="F91" s="33">
        <v>9.0612629057509366</v>
      </c>
      <c r="G91" s="33">
        <v>10</v>
      </c>
      <c r="H91" s="33">
        <v>9.2307354318599248</v>
      </c>
      <c r="I91" s="33">
        <v>10</v>
      </c>
      <c r="J91" s="33">
        <v>9.9886872857626443</v>
      </c>
      <c r="K91" s="33">
        <v>9.993212371457588</v>
      </c>
      <c r="L91" s="33">
        <f>AVERAGE(Table27857[[#This Row],[2Bi Disappearance]:[2Bv Terrorism Injured ]])</f>
        <v>9.8425270178160318</v>
      </c>
      <c r="M91" s="33">
        <v>10</v>
      </c>
      <c r="N91" s="33">
        <v>10</v>
      </c>
      <c r="O91" s="34">
        <v>0</v>
      </c>
      <c r="P91" s="34">
        <v>0</v>
      </c>
      <c r="Q91" s="34">
        <f>AVERAGE(Table27857[[#This Row],[2Ciii(a) Equal Inheritance Rights: Widows]:[2Ciii(b) Equal Inheritance Rights: Daughters]])</f>
        <v>0</v>
      </c>
      <c r="R91" s="34">
        <f>AVERAGE(M91:N91,Q91)</f>
        <v>6.666666666666667</v>
      </c>
      <c r="S91" s="33">
        <f>AVERAGE(F91,L91,R91)</f>
        <v>8.5234855300778793</v>
      </c>
      <c r="T91" s="33">
        <v>5</v>
      </c>
      <c r="U91" s="33">
        <v>5</v>
      </c>
      <c r="V91" s="33">
        <v>5</v>
      </c>
      <c r="W91" s="33">
        <f>AVERAGE(T91:V91)</f>
        <v>5</v>
      </c>
      <c r="X91" s="33">
        <v>2.5</v>
      </c>
      <c r="Y91" s="33">
        <v>5</v>
      </c>
      <c r="Z91" s="33">
        <f>AVERAGE(Table27857[[#This Row],[4A Freedom to establish religious organizations]:[4B Autonomy of religious organizations]])</f>
        <v>3.75</v>
      </c>
      <c r="AA91" s="33">
        <v>7.5</v>
      </c>
      <c r="AB91" s="33">
        <v>2.5</v>
      </c>
      <c r="AC91" s="33">
        <v>7.5</v>
      </c>
      <c r="AD91" s="33">
        <v>5</v>
      </c>
      <c r="AE91" s="33">
        <v>7.5</v>
      </c>
      <c r="AF91" s="33">
        <f>AVERAGE(Table27857[[#This Row],[5Ci Political parties]:[5Ciii Educational, sporting and cultural organizations]])</f>
        <v>6.666666666666667</v>
      </c>
      <c r="AG91" s="33">
        <v>2.5</v>
      </c>
      <c r="AH91" s="33">
        <v>2.5</v>
      </c>
      <c r="AI91" s="33">
        <v>5</v>
      </c>
      <c r="AJ91" s="33">
        <f>AVERAGE(Table27857[[#This Row],[5Di Political parties]:[5Diii Educational, sporting and cultural organizations5]])</f>
        <v>3.3333333333333335</v>
      </c>
      <c r="AK91" s="33">
        <f>AVERAGE(AA91,AB91,AF91,AJ91)</f>
        <v>5</v>
      </c>
      <c r="AL91" s="33">
        <v>10</v>
      </c>
      <c r="AM91" s="34">
        <v>2</v>
      </c>
      <c r="AN91" s="34">
        <v>4.25</v>
      </c>
      <c r="AO91" s="34">
        <v>5</v>
      </c>
      <c r="AP91" s="34">
        <v>5</v>
      </c>
      <c r="AQ91" s="34">
        <f>AVERAGE(Table27857[[#This Row],[6Di Access to foreign television (cable/ satellite)]:[6Dii Access to foreign newspapers]])</f>
        <v>5</v>
      </c>
      <c r="AR91" s="34">
        <v>7.5</v>
      </c>
      <c r="AS91" s="33">
        <f>AVERAGE(AL91:AN91,AQ91:AR91)</f>
        <v>5.75</v>
      </c>
      <c r="AT91" s="33">
        <v>5</v>
      </c>
      <c r="AU91" s="33">
        <v>5</v>
      </c>
      <c r="AV91" s="33">
        <f>AVERAGE(Table27857[[#This Row],[7Ai Parental Authority: In marriage]:[7Aii Parental Authority: After divorce]])</f>
        <v>5</v>
      </c>
      <c r="AW91" s="33">
        <v>0</v>
      </c>
      <c r="AX91" s="33">
        <v>0</v>
      </c>
      <c r="AY91" s="33">
        <f>IFERROR(AVERAGE(AW91:AX91),"-")</f>
        <v>0</v>
      </c>
      <c r="AZ91" s="33">
        <v>5</v>
      </c>
      <c r="BA91" s="33">
        <f>AVERAGE(AV91,AZ91,AY91)</f>
        <v>3.3333333333333335</v>
      </c>
      <c r="BB91" s="35">
        <f>AVERAGE(Table27857[[#This Row],[RULE OF LAW]],Table27857[[#This Row],[SECURITY &amp; SAFETY]],Table27857[[#This Row],[PERSONAL FREEDOM (minus S&amp;S and RoL)]],Table27857[[#This Row],[PERSONAL FREEDOM (minus S&amp;S and RoL)]])</f>
        <v>5.7118237634718509</v>
      </c>
      <c r="BC91" s="36">
        <v>7.22</v>
      </c>
      <c r="BD91" s="37">
        <f>AVERAGE(Table27857[[#This Row],[PERSONAL FREEDOM]:[ECONOMIC FREEDOM]])</f>
        <v>6.4659118817359253</v>
      </c>
      <c r="BE91" s="49">
        <f>RANK(BF91,$BF$2:$BF$158)</f>
        <v>105</v>
      </c>
      <c r="BF91" s="20">
        <f>ROUND(BD91, 2)</f>
        <v>6.47</v>
      </c>
      <c r="BG91" s="35">
        <f>Table27857[[#This Row],[1 Rule of Law]]</f>
        <v>5.1904761904761907</v>
      </c>
      <c r="BH91" s="35">
        <f>Table27857[[#This Row],[2 Security &amp; Safety]]</f>
        <v>8.5234855300778793</v>
      </c>
      <c r="BI91" s="35">
        <f>AVERAGE(AS91,W91,AK91,BA91,Z91)</f>
        <v>4.5666666666666664</v>
      </c>
    </row>
    <row r="92" spans="1:61" ht="15" customHeight="1" x14ac:dyDescent="0.2">
      <c r="A92" s="32" t="s">
        <v>155</v>
      </c>
      <c r="B92" s="33" t="s">
        <v>49</v>
      </c>
      <c r="C92" s="33" t="s">
        <v>49</v>
      </c>
      <c r="D92" s="33" t="s">
        <v>49</v>
      </c>
      <c r="E92" s="33">
        <v>4.1946110000000001</v>
      </c>
      <c r="F92" s="33">
        <v>7</v>
      </c>
      <c r="G92" s="33">
        <v>10</v>
      </c>
      <c r="H92" s="33">
        <v>0</v>
      </c>
      <c r="I92" s="33">
        <v>2.5</v>
      </c>
      <c r="J92" s="33">
        <v>7.2476856501823335</v>
      </c>
      <c r="K92" s="33">
        <v>8.3365574586503435</v>
      </c>
      <c r="L92" s="33">
        <f>AVERAGE(Table27857[[#This Row],[2Bi Disappearance]:[2Bv Terrorism Injured ]])</f>
        <v>5.6168486217665352</v>
      </c>
      <c r="M92" s="33">
        <v>1.0999999999999999</v>
      </c>
      <c r="N92" s="33">
        <v>7.5</v>
      </c>
      <c r="O92" s="34">
        <v>5</v>
      </c>
      <c r="P92" s="34">
        <v>5</v>
      </c>
      <c r="Q92" s="34">
        <f>AVERAGE(Table27857[[#This Row],[2Ciii(a) Equal Inheritance Rights: Widows]:[2Ciii(b) Equal Inheritance Rights: Daughters]])</f>
        <v>5</v>
      </c>
      <c r="R92" s="34">
        <f>AVERAGE(M92:N92,Q92)</f>
        <v>4.5333333333333332</v>
      </c>
      <c r="S92" s="33">
        <f>AVERAGE(F92,L92,R92)</f>
        <v>5.7167273183666225</v>
      </c>
      <c r="T92" s="33">
        <v>10</v>
      </c>
      <c r="U92" s="33">
        <v>10</v>
      </c>
      <c r="V92" s="33">
        <v>5</v>
      </c>
      <c r="W92" s="33">
        <f>AVERAGE(T92:V92)</f>
        <v>8.3333333333333339</v>
      </c>
      <c r="X92" s="33">
        <v>10</v>
      </c>
      <c r="Y92" s="33">
        <v>10</v>
      </c>
      <c r="Z92" s="33">
        <f>AVERAGE(Table27857[[#This Row],[4A Freedom to establish religious organizations]:[4B Autonomy of religious organizations]])</f>
        <v>10</v>
      </c>
      <c r="AA92" s="33">
        <v>10</v>
      </c>
      <c r="AB92" s="33">
        <v>10</v>
      </c>
      <c r="AC92" s="33">
        <v>7.5</v>
      </c>
      <c r="AD92" s="33">
        <v>10</v>
      </c>
      <c r="AE92" s="33">
        <v>10</v>
      </c>
      <c r="AF92" s="33">
        <f>AVERAGE(Table27857[[#This Row],[5Ci Political parties]:[5Ciii Educational, sporting and cultural organizations]])</f>
        <v>9.1666666666666661</v>
      </c>
      <c r="AG92" s="33">
        <v>10</v>
      </c>
      <c r="AH92" s="33">
        <v>10</v>
      </c>
      <c r="AI92" s="33">
        <v>10</v>
      </c>
      <c r="AJ92" s="33">
        <f>AVERAGE(Table27857[[#This Row],[5Di Political parties]:[5Diii Educational, sporting and cultural organizations5]])</f>
        <v>10</v>
      </c>
      <c r="AK92" s="33">
        <f>AVERAGE(AA92,AB92,AF92,AJ92)</f>
        <v>9.7916666666666661</v>
      </c>
      <c r="AL92" s="33">
        <v>0</v>
      </c>
      <c r="AM92" s="34">
        <v>7</v>
      </c>
      <c r="AN92" s="34">
        <v>5</v>
      </c>
      <c r="AO92" s="34">
        <v>5</v>
      </c>
      <c r="AP92" s="34">
        <v>5</v>
      </c>
      <c r="AQ92" s="34">
        <f>AVERAGE(Table27857[[#This Row],[6Di Access to foreign television (cable/ satellite)]:[6Dii Access to foreign newspapers]])</f>
        <v>5</v>
      </c>
      <c r="AR92" s="34">
        <v>7.5</v>
      </c>
      <c r="AS92" s="33">
        <f>AVERAGE(AL92:AN92,AQ92:AR92)</f>
        <v>4.9000000000000004</v>
      </c>
      <c r="AT92" s="33">
        <v>0</v>
      </c>
      <c r="AU92" s="33">
        <v>0</v>
      </c>
      <c r="AV92" s="33">
        <f>AVERAGE(Table27857[[#This Row],[7Ai Parental Authority: In marriage]:[7Aii Parental Authority: After divorce]])</f>
        <v>0</v>
      </c>
      <c r="AW92" s="33">
        <v>10</v>
      </c>
      <c r="AX92" s="33">
        <v>10</v>
      </c>
      <c r="AY92" s="33">
        <f>IFERROR(AVERAGE(AW92:AX92),"-")</f>
        <v>10</v>
      </c>
      <c r="AZ92" s="33">
        <v>5</v>
      </c>
      <c r="BA92" s="33">
        <f>AVERAGE(AV92,AZ92,AY92)</f>
        <v>5</v>
      </c>
      <c r="BB92" s="35">
        <f>AVERAGE(Table27857[[#This Row],[RULE OF LAW]],Table27857[[#This Row],[SECURITY &amp; SAFETY]],Table27857[[#This Row],[PERSONAL FREEDOM (minus S&amp;S and RoL)]],Table27857[[#This Row],[PERSONAL FREEDOM (minus S&amp;S and RoL)]])</f>
        <v>6.2803345795916554</v>
      </c>
      <c r="BC92" s="36">
        <v>6.29</v>
      </c>
      <c r="BD92" s="37">
        <f>AVERAGE(Table27857[[#This Row],[PERSONAL FREEDOM]:[ECONOMIC FREEDOM]])</f>
        <v>6.2851672897958277</v>
      </c>
      <c r="BE92" s="49">
        <f>RANK(BF92,$BF$2:$BF$158)</f>
        <v>120</v>
      </c>
      <c r="BF92" s="20">
        <f>ROUND(BD92, 2)</f>
        <v>6.29</v>
      </c>
      <c r="BG92" s="35">
        <f>Table27857[[#This Row],[1 Rule of Law]]</f>
        <v>4.1946110000000001</v>
      </c>
      <c r="BH92" s="35">
        <f>Table27857[[#This Row],[2 Security &amp; Safety]]</f>
        <v>5.7167273183666225</v>
      </c>
      <c r="BI92" s="35">
        <f>AVERAGE(AS92,W92,AK92,BA92,Z92)</f>
        <v>7.6049999999999995</v>
      </c>
    </row>
    <row r="93" spans="1:61" ht="15" customHeight="1" x14ac:dyDescent="0.2">
      <c r="A93" s="32" t="s">
        <v>61</v>
      </c>
      <c r="B93" s="33" t="s">
        <v>49</v>
      </c>
      <c r="C93" s="33" t="s">
        <v>49</v>
      </c>
      <c r="D93" s="33" t="s">
        <v>49</v>
      </c>
      <c r="E93" s="33">
        <v>7.2151160000000001</v>
      </c>
      <c r="F93" s="33">
        <v>8.8800000000000008</v>
      </c>
      <c r="G93" s="33">
        <v>10</v>
      </c>
      <c r="H93" s="33">
        <v>10</v>
      </c>
      <c r="I93" s="33" t="s">
        <v>49</v>
      </c>
      <c r="J93" s="33">
        <v>10</v>
      </c>
      <c r="K93" s="33">
        <v>10</v>
      </c>
      <c r="L93" s="33">
        <f>AVERAGE(Table27857[[#This Row],[2Bi Disappearance]:[2Bv Terrorism Injured ]])</f>
        <v>10</v>
      </c>
      <c r="M93" s="33" t="s">
        <v>49</v>
      </c>
      <c r="N93" s="33" t="s">
        <v>49</v>
      </c>
      <c r="O93" s="34" t="s">
        <v>49</v>
      </c>
      <c r="P93" s="34" t="s">
        <v>49</v>
      </c>
      <c r="Q93" s="51" t="s">
        <v>49</v>
      </c>
      <c r="R93" s="51" t="s">
        <v>49</v>
      </c>
      <c r="S93" s="33">
        <f>AVERAGE(F93,L93,R93)</f>
        <v>9.4400000000000013</v>
      </c>
      <c r="T93" s="33">
        <v>10</v>
      </c>
      <c r="U93" s="33">
        <v>10</v>
      </c>
      <c r="V93" s="33" t="s">
        <v>49</v>
      </c>
      <c r="W93" s="33">
        <f>AVERAGE(T93:V93)</f>
        <v>10</v>
      </c>
      <c r="X93" s="33">
        <v>10</v>
      </c>
      <c r="Y93" s="33">
        <v>10</v>
      </c>
      <c r="Z93" s="33">
        <f>AVERAGE(Table27857[[#This Row],[4A Freedom to establish religious organizations]:[4B Autonomy of religious organizations]])</f>
        <v>10</v>
      </c>
      <c r="AA93" s="33">
        <v>10</v>
      </c>
      <c r="AB93" s="33">
        <v>10</v>
      </c>
      <c r="AC93" s="33">
        <v>10</v>
      </c>
      <c r="AD93" s="33">
        <v>10</v>
      </c>
      <c r="AE93" s="33">
        <v>10</v>
      </c>
      <c r="AF93" s="33">
        <f>AVERAGE(Table27857[[#This Row],[5Ci Political parties]:[5Ciii Educational, sporting and cultural organizations]])</f>
        <v>10</v>
      </c>
      <c r="AG93" s="33">
        <v>10</v>
      </c>
      <c r="AH93" s="33">
        <v>10</v>
      </c>
      <c r="AI93" s="33">
        <v>10</v>
      </c>
      <c r="AJ93" s="33">
        <f>AVERAGE(Table27857[[#This Row],[5Di Political parties]:[5Diii Educational, sporting and cultural organizations5]])</f>
        <v>10</v>
      </c>
      <c r="AK93" s="33">
        <f>AVERAGE(AA93,AB93,AF93,AJ93)</f>
        <v>10</v>
      </c>
      <c r="AL93" s="33">
        <v>10</v>
      </c>
      <c r="AM93" s="34">
        <v>8.3333333333333339</v>
      </c>
      <c r="AN93" s="34">
        <v>7.75</v>
      </c>
      <c r="AO93" s="34">
        <v>10</v>
      </c>
      <c r="AP93" s="34">
        <v>10</v>
      </c>
      <c r="AQ93" s="34">
        <f>AVERAGE(Table27857[[#This Row],[6Di Access to foreign television (cable/ satellite)]:[6Dii Access to foreign newspapers]])</f>
        <v>10</v>
      </c>
      <c r="AR93" s="34">
        <v>10</v>
      </c>
      <c r="AS93" s="33">
        <f>AVERAGE(AL93:AN93,AQ93:AR93)</f>
        <v>9.2166666666666668</v>
      </c>
      <c r="AT93" s="33" t="s">
        <v>49</v>
      </c>
      <c r="AU93" s="33" t="s">
        <v>49</v>
      </c>
      <c r="AV93" s="33" t="s">
        <v>49</v>
      </c>
      <c r="AW93" s="33">
        <v>10</v>
      </c>
      <c r="AX93" s="33">
        <v>10</v>
      </c>
      <c r="AY93" s="33">
        <f>IFERROR(AVERAGE(AW93:AX93),"-")</f>
        <v>10</v>
      </c>
      <c r="AZ93" s="33" t="s">
        <v>49</v>
      </c>
      <c r="BA93" s="33">
        <f>AVERAGE(AV93,AZ93,AY93)</f>
        <v>10</v>
      </c>
      <c r="BB93" s="35">
        <f>AVERAGE(Table27857[[#This Row],[RULE OF LAW]],Table27857[[#This Row],[SECURITY &amp; SAFETY]],Table27857[[#This Row],[PERSONAL FREEDOM (minus S&amp;S and RoL)]],Table27857[[#This Row],[PERSONAL FREEDOM (minus S&amp;S and RoL)]])</f>
        <v>9.0854456666666668</v>
      </c>
      <c r="BC93" s="36">
        <v>7.61</v>
      </c>
      <c r="BD93" s="37">
        <f>AVERAGE(Table27857[[#This Row],[PERSONAL FREEDOM]:[ECONOMIC FREEDOM]])</f>
        <v>8.347722833333334</v>
      </c>
      <c r="BE93" s="49">
        <f>RANK(BF93,$BF$2:$BF$158)</f>
        <v>16</v>
      </c>
      <c r="BF93" s="20">
        <f>ROUND(BD93, 2)</f>
        <v>8.35</v>
      </c>
      <c r="BG93" s="35">
        <f>Table27857[[#This Row],[1 Rule of Law]]</f>
        <v>7.2151160000000001</v>
      </c>
      <c r="BH93" s="35">
        <f>Table27857[[#This Row],[2 Security &amp; Safety]]</f>
        <v>9.4400000000000013</v>
      </c>
      <c r="BI93" s="35">
        <f>AVERAGE(AS93,W93,AK93,BA93,Z93)</f>
        <v>9.8433333333333337</v>
      </c>
    </row>
    <row r="94" spans="1:61" ht="15" customHeight="1" x14ac:dyDescent="0.2">
      <c r="A94" s="32" t="s">
        <v>191</v>
      </c>
      <c r="B94" s="33" t="s">
        <v>49</v>
      </c>
      <c r="C94" s="33" t="s">
        <v>49</v>
      </c>
      <c r="D94" s="33" t="s">
        <v>49</v>
      </c>
      <c r="E94" s="33">
        <v>3.9267829999999999</v>
      </c>
      <c r="F94" s="33">
        <v>8</v>
      </c>
      <c r="G94" s="33">
        <v>5</v>
      </c>
      <c r="H94" s="33">
        <v>10</v>
      </c>
      <c r="I94" s="33">
        <v>5</v>
      </c>
      <c r="J94" s="33">
        <v>10</v>
      </c>
      <c r="K94" s="33">
        <v>10</v>
      </c>
      <c r="L94" s="33">
        <f>AVERAGE(Table27857[[#This Row],[2Bi Disappearance]:[2Bv Terrorism Injured ]])</f>
        <v>8</v>
      </c>
      <c r="M94" s="33">
        <v>2.8000000000000003</v>
      </c>
      <c r="N94" s="33">
        <v>7.5</v>
      </c>
      <c r="O94" s="34">
        <v>0</v>
      </c>
      <c r="P94" s="34">
        <v>0</v>
      </c>
      <c r="Q94" s="34">
        <f>AVERAGE(Table27857[[#This Row],[2Ciii(a) Equal Inheritance Rights: Widows]:[2Ciii(b) Equal Inheritance Rights: Daughters]])</f>
        <v>0</v>
      </c>
      <c r="R94" s="34">
        <f>AVERAGE(M94:N94,Q94)</f>
        <v>3.4333333333333336</v>
      </c>
      <c r="S94" s="33">
        <f>AVERAGE(F94,L94,R94)</f>
        <v>6.4777777777777779</v>
      </c>
      <c r="T94" s="33">
        <v>10</v>
      </c>
      <c r="U94" s="33">
        <v>0</v>
      </c>
      <c r="V94" s="33">
        <v>10</v>
      </c>
      <c r="W94" s="33">
        <f>AVERAGE(T94:V94)</f>
        <v>6.666666666666667</v>
      </c>
      <c r="X94" s="33">
        <v>2.5</v>
      </c>
      <c r="Y94" s="33">
        <v>7.5</v>
      </c>
      <c r="Z94" s="33">
        <f>AVERAGE(Table27857[[#This Row],[4A Freedom to establish religious organizations]:[4B Autonomy of religious organizations]])</f>
        <v>5</v>
      </c>
      <c r="AA94" s="33">
        <v>7.5</v>
      </c>
      <c r="AB94" s="33">
        <v>7.5</v>
      </c>
      <c r="AC94" s="33">
        <v>10</v>
      </c>
      <c r="AD94" s="33">
        <v>7.5</v>
      </c>
      <c r="AE94" s="33">
        <v>7.5</v>
      </c>
      <c r="AF94" s="33">
        <f>AVERAGE(Table27857[[#This Row],[5Ci Political parties]:[5Ciii Educational, sporting and cultural organizations]])</f>
        <v>8.3333333333333339</v>
      </c>
      <c r="AG94" s="33">
        <v>10</v>
      </c>
      <c r="AH94" s="33">
        <v>10</v>
      </c>
      <c r="AI94" s="33">
        <v>10</v>
      </c>
      <c r="AJ94" s="33">
        <f>AVERAGE(Table27857[[#This Row],[5Di Political parties]:[5Diii Educational, sporting and cultural organizations5]])</f>
        <v>10</v>
      </c>
      <c r="AK94" s="33">
        <f>AVERAGE(AA94,AB94,AF94,AJ94)</f>
        <v>8.3333333333333339</v>
      </c>
      <c r="AL94" s="33">
        <v>10</v>
      </c>
      <c r="AM94" s="34">
        <v>5.333333333333333</v>
      </c>
      <c r="AN94" s="34">
        <v>5.25</v>
      </c>
      <c r="AO94" s="34">
        <v>7.5</v>
      </c>
      <c r="AP94" s="34">
        <v>7.5</v>
      </c>
      <c r="AQ94" s="34">
        <f>AVERAGE(Table27857[[#This Row],[6Di Access to foreign television (cable/ satellite)]:[6Dii Access to foreign newspapers]])</f>
        <v>7.5</v>
      </c>
      <c r="AR94" s="34">
        <v>7.5</v>
      </c>
      <c r="AS94" s="33">
        <f>AVERAGE(AL94:AN94,AQ94:AR94)</f>
        <v>7.1166666666666654</v>
      </c>
      <c r="AT94" s="33">
        <v>0</v>
      </c>
      <c r="AU94" s="33">
        <v>0</v>
      </c>
      <c r="AV94" s="33">
        <f>AVERAGE(Table27857[[#This Row],[7Ai Parental Authority: In marriage]:[7Aii Parental Authority: After divorce]])</f>
        <v>0</v>
      </c>
      <c r="AW94" s="33">
        <v>0</v>
      </c>
      <c r="AX94" s="33">
        <v>0</v>
      </c>
      <c r="AY94" s="33">
        <f>IFERROR(AVERAGE(AW94:AX94),"-")</f>
        <v>0</v>
      </c>
      <c r="AZ94" s="33">
        <v>0</v>
      </c>
      <c r="BA94" s="33">
        <f>AVERAGE(AV94,AZ94,AY94)</f>
        <v>0</v>
      </c>
      <c r="BB94" s="35">
        <f>AVERAGE(Table27857[[#This Row],[RULE OF LAW]],Table27857[[#This Row],[SECURITY &amp; SAFETY]],Table27857[[#This Row],[PERSONAL FREEDOM (minus S&amp;S and RoL)]],Table27857[[#This Row],[PERSONAL FREEDOM (minus S&amp;S and RoL)]])</f>
        <v>5.3128068611111114</v>
      </c>
      <c r="BC94" s="36">
        <v>5.79</v>
      </c>
      <c r="BD94" s="37">
        <f>AVERAGE(Table27857[[#This Row],[PERSONAL FREEDOM]:[ECONOMIC FREEDOM]])</f>
        <v>5.5514034305555562</v>
      </c>
      <c r="BE94" s="49">
        <f>RANK(BF94,$BF$2:$BF$158)</f>
        <v>142</v>
      </c>
      <c r="BF94" s="20">
        <f>ROUND(BD94, 2)</f>
        <v>5.55</v>
      </c>
      <c r="BG94" s="35">
        <f>Table27857[[#This Row],[1 Rule of Law]]</f>
        <v>3.9267829999999999</v>
      </c>
      <c r="BH94" s="35">
        <f>Table27857[[#This Row],[2 Security &amp; Safety]]</f>
        <v>6.4777777777777779</v>
      </c>
      <c r="BI94" s="35">
        <f>AVERAGE(AS94,W94,AK94,BA94,Z94)</f>
        <v>5.4233333333333338</v>
      </c>
    </row>
    <row r="95" spans="1:61" ht="15" customHeight="1" x14ac:dyDescent="0.2">
      <c r="A95" s="32" t="s">
        <v>77</v>
      </c>
      <c r="B95" s="33" t="s">
        <v>49</v>
      </c>
      <c r="C95" s="33" t="s">
        <v>49</v>
      </c>
      <c r="D95" s="33" t="s">
        <v>49</v>
      </c>
      <c r="E95" s="33">
        <v>6.6199430000000001</v>
      </c>
      <c r="F95" s="33">
        <v>8.8800000000000008</v>
      </c>
      <c r="G95" s="33">
        <v>10</v>
      </c>
      <c r="H95" s="33">
        <v>10</v>
      </c>
      <c r="I95" s="33">
        <v>10</v>
      </c>
      <c r="J95" s="33">
        <v>10</v>
      </c>
      <c r="K95" s="33">
        <v>10</v>
      </c>
      <c r="L95" s="33">
        <f>AVERAGE(Table27857[[#This Row],[2Bi Disappearance]:[2Bv Terrorism Injured ]])</f>
        <v>10</v>
      </c>
      <c r="M95" s="33">
        <v>10</v>
      </c>
      <c r="N95" s="33">
        <v>10</v>
      </c>
      <c r="O95" s="34">
        <v>5</v>
      </c>
      <c r="P95" s="34">
        <v>5</v>
      </c>
      <c r="Q95" s="34">
        <f>AVERAGE(Table27857[[#This Row],[2Ciii(a) Equal Inheritance Rights: Widows]:[2Ciii(b) Equal Inheritance Rights: Daughters]])</f>
        <v>5</v>
      </c>
      <c r="R95" s="34">
        <f>AVERAGE(M95:N95,Q95)</f>
        <v>8.3333333333333339</v>
      </c>
      <c r="S95" s="33">
        <f>AVERAGE(F95,L95,R95)</f>
        <v>9.0711111111111133</v>
      </c>
      <c r="T95" s="33">
        <v>10</v>
      </c>
      <c r="U95" s="33">
        <v>10</v>
      </c>
      <c r="V95" s="33">
        <v>10</v>
      </c>
      <c r="W95" s="33">
        <f>AVERAGE(T95:V95)</f>
        <v>10</v>
      </c>
      <c r="X95" s="33">
        <v>10</v>
      </c>
      <c r="Y95" s="33">
        <v>7.5</v>
      </c>
      <c r="Z95" s="33">
        <f>AVERAGE(Table27857[[#This Row],[4A Freedom to establish religious organizations]:[4B Autonomy of religious organizations]])</f>
        <v>8.75</v>
      </c>
      <c r="AA95" s="33">
        <v>10</v>
      </c>
      <c r="AB95" s="33">
        <v>7.5</v>
      </c>
      <c r="AC95" s="33">
        <v>5</v>
      </c>
      <c r="AD95" s="33">
        <v>10</v>
      </c>
      <c r="AE95" s="33">
        <v>7.5</v>
      </c>
      <c r="AF95" s="33">
        <f>AVERAGE(Table27857[[#This Row],[5Ci Political parties]:[5Ciii Educational, sporting and cultural organizations]])</f>
        <v>7.5</v>
      </c>
      <c r="AG95" s="33">
        <v>10</v>
      </c>
      <c r="AH95" s="33">
        <v>10</v>
      </c>
      <c r="AI95" s="33">
        <v>10</v>
      </c>
      <c r="AJ95" s="33">
        <f>AVERAGE(Table27857[[#This Row],[5Di Political parties]:[5Diii Educational, sporting and cultural organizations5]])</f>
        <v>10</v>
      </c>
      <c r="AK95" s="33">
        <f>AVERAGE(AA95,AB95,AF95,AJ95)</f>
        <v>8.75</v>
      </c>
      <c r="AL95" s="33">
        <v>10</v>
      </c>
      <c r="AM95" s="34">
        <v>7.666666666666667</v>
      </c>
      <c r="AN95" s="34">
        <v>7.5</v>
      </c>
      <c r="AO95" s="34">
        <v>10</v>
      </c>
      <c r="AP95" s="34">
        <v>10</v>
      </c>
      <c r="AQ95" s="34">
        <f>AVERAGE(Table27857[[#This Row],[6Di Access to foreign television (cable/ satellite)]:[6Dii Access to foreign newspapers]])</f>
        <v>10</v>
      </c>
      <c r="AR95" s="34">
        <v>10</v>
      </c>
      <c r="AS95" s="33">
        <f>AVERAGE(AL95:AN95,AQ95:AR95)</f>
        <v>9.033333333333335</v>
      </c>
      <c r="AT95" s="33">
        <v>10</v>
      </c>
      <c r="AU95" s="33">
        <v>10</v>
      </c>
      <c r="AV95" s="33">
        <f>AVERAGE(Table27857[[#This Row],[7Ai Parental Authority: In marriage]:[7Aii Parental Authority: After divorce]])</f>
        <v>10</v>
      </c>
      <c r="AW95" s="33">
        <v>0</v>
      </c>
      <c r="AX95" s="33">
        <v>10</v>
      </c>
      <c r="AY95" s="33">
        <f>IFERROR(AVERAGE(AW95:AX95),"-")</f>
        <v>5</v>
      </c>
      <c r="AZ95" s="33">
        <v>5</v>
      </c>
      <c r="BA95" s="33">
        <f>AVERAGE(AV95,AZ95,AY95)</f>
        <v>6.666666666666667</v>
      </c>
      <c r="BB95" s="35">
        <f>AVERAGE(Table27857[[#This Row],[RULE OF LAW]],Table27857[[#This Row],[SECURITY &amp; SAFETY]],Table27857[[#This Row],[PERSONAL FREEDOM (minus S&amp;S and RoL)]],Table27857[[#This Row],[PERSONAL FREEDOM (minus S&amp;S and RoL)]])</f>
        <v>8.2427635277777789</v>
      </c>
      <c r="BC95" s="36">
        <v>8.08</v>
      </c>
      <c r="BD95" s="37">
        <f>AVERAGE(Table27857[[#This Row],[PERSONAL FREEDOM]:[ECONOMIC FREEDOM]])</f>
        <v>8.1613817638888904</v>
      </c>
      <c r="BE95" s="49">
        <f>RANK(BF95,$BF$2:$BF$158)</f>
        <v>24</v>
      </c>
      <c r="BF95" s="20">
        <f>ROUND(BD95, 2)</f>
        <v>8.16</v>
      </c>
      <c r="BG95" s="35">
        <f>Table27857[[#This Row],[1 Rule of Law]]</f>
        <v>6.6199430000000001</v>
      </c>
      <c r="BH95" s="35">
        <f>Table27857[[#This Row],[2 Security &amp; Safety]]</f>
        <v>9.0711111111111133</v>
      </c>
      <c r="BI95" s="35">
        <f>AVERAGE(AS95,W95,AK95,BA95,Z95)</f>
        <v>8.64</v>
      </c>
    </row>
    <row r="96" spans="1:61" ht="15" customHeight="1" x14ac:dyDescent="0.2">
      <c r="A96" s="32" t="s">
        <v>123</v>
      </c>
      <c r="B96" s="33">
        <v>4.2</v>
      </c>
      <c r="C96" s="33">
        <v>3.9000000000000004</v>
      </c>
      <c r="D96" s="33">
        <v>2.5</v>
      </c>
      <c r="E96" s="33">
        <v>3.5126984126984122</v>
      </c>
      <c r="F96" s="33">
        <v>1.4000000000000001</v>
      </c>
      <c r="G96" s="33">
        <v>0</v>
      </c>
      <c r="H96" s="33">
        <v>10</v>
      </c>
      <c r="I96" s="33">
        <v>7.5</v>
      </c>
      <c r="J96" s="33">
        <v>9.8733905538529427</v>
      </c>
      <c r="K96" s="33">
        <v>9.8222080117934922</v>
      </c>
      <c r="L96" s="33">
        <f>AVERAGE(Table27857[[#This Row],[2Bi Disappearance]:[2Bv Terrorism Injured ]])</f>
        <v>7.439119713129287</v>
      </c>
      <c r="M96" s="33">
        <v>10</v>
      </c>
      <c r="N96" s="33">
        <v>10</v>
      </c>
      <c r="O96" s="34">
        <v>5</v>
      </c>
      <c r="P96" s="34">
        <v>5</v>
      </c>
      <c r="Q96" s="34">
        <f>AVERAGE(Table27857[[#This Row],[2Ciii(a) Equal Inheritance Rights: Widows]:[2Ciii(b) Equal Inheritance Rights: Daughters]])</f>
        <v>5</v>
      </c>
      <c r="R96" s="34">
        <f>AVERAGE(M96:N96,Q96)</f>
        <v>8.3333333333333339</v>
      </c>
      <c r="S96" s="33">
        <f>AVERAGE(F96,L96,R96)</f>
        <v>5.7241510154875401</v>
      </c>
      <c r="T96" s="33">
        <v>10</v>
      </c>
      <c r="U96" s="33">
        <v>10</v>
      </c>
      <c r="V96" s="33">
        <v>10</v>
      </c>
      <c r="W96" s="33">
        <f>AVERAGE(T96:V96)</f>
        <v>10</v>
      </c>
      <c r="X96" s="33">
        <v>7.5</v>
      </c>
      <c r="Y96" s="33">
        <v>7.5</v>
      </c>
      <c r="Z96" s="33">
        <f>AVERAGE(Table27857[[#This Row],[4A Freedom to establish religious organizations]:[4B Autonomy of religious organizations]])</f>
        <v>7.5</v>
      </c>
      <c r="AA96" s="33">
        <v>10</v>
      </c>
      <c r="AB96" s="33">
        <v>10</v>
      </c>
      <c r="AC96" s="33">
        <v>2.5</v>
      </c>
      <c r="AD96" s="33">
        <v>5</v>
      </c>
      <c r="AE96" s="33">
        <v>7.5</v>
      </c>
      <c r="AF96" s="33">
        <f>AVERAGE(Table27857[[#This Row],[5Ci Political parties]:[5Ciii Educational, sporting and cultural organizations]])</f>
        <v>5</v>
      </c>
      <c r="AG96" s="33">
        <v>7.5</v>
      </c>
      <c r="AH96" s="33">
        <v>7.5</v>
      </c>
      <c r="AI96" s="33">
        <v>7.5</v>
      </c>
      <c r="AJ96" s="33">
        <f>AVERAGE(Table27857[[#This Row],[5Di Political parties]:[5Diii Educational, sporting and cultural organizations5]])</f>
        <v>7.5</v>
      </c>
      <c r="AK96" s="33">
        <f>AVERAGE(AA96,AB96,AF96,AJ96)</f>
        <v>8.125</v>
      </c>
      <c r="AL96" s="33">
        <v>10</v>
      </c>
      <c r="AM96" s="34">
        <v>4.666666666666667</v>
      </c>
      <c r="AN96" s="34">
        <v>2.25</v>
      </c>
      <c r="AO96" s="34">
        <v>10</v>
      </c>
      <c r="AP96" s="34">
        <v>10</v>
      </c>
      <c r="AQ96" s="34">
        <f>AVERAGE(Table27857[[#This Row],[6Di Access to foreign television (cable/ satellite)]:[6Dii Access to foreign newspapers]])</f>
        <v>10</v>
      </c>
      <c r="AR96" s="34">
        <v>10</v>
      </c>
      <c r="AS96" s="33">
        <f>AVERAGE(AL96:AN96,AQ96:AR96)</f>
        <v>7.3833333333333346</v>
      </c>
      <c r="AT96" s="33">
        <v>10</v>
      </c>
      <c r="AU96" s="33">
        <v>10</v>
      </c>
      <c r="AV96" s="33">
        <f>AVERAGE(Table27857[[#This Row],[7Ai Parental Authority: In marriage]:[7Aii Parental Authority: After divorce]])</f>
        <v>10</v>
      </c>
      <c r="AW96" s="33">
        <v>10</v>
      </c>
      <c r="AX96" s="33">
        <v>10</v>
      </c>
      <c r="AY96" s="33">
        <f>IFERROR(AVERAGE(AW96:AX96),"-")</f>
        <v>10</v>
      </c>
      <c r="AZ96" s="33">
        <v>10</v>
      </c>
      <c r="BA96" s="33">
        <f>AVERAGE(AV96,AZ96,AY96)</f>
        <v>10</v>
      </c>
      <c r="BB96" s="35">
        <f>AVERAGE(Table27857[[#This Row],[RULE OF LAW]],Table27857[[#This Row],[SECURITY &amp; SAFETY]],Table27857[[#This Row],[PERSONAL FREEDOM (minus S&amp;S and RoL)]],Table27857[[#This Row],[PERSONAL FREEDOM (minus S&amp;S and RoL)]])</f>
        <v>6.6100456903798213</v>
      </c>
      <c r="BC96" s="36">
        <v>6.79</v>
      </c>
      <c r="BD96" s="37">
        <f>AVERAGE(Table27857[[#This Row],[PERSONAL FREEDOM]:[ECONOMIC FREEDOM]])</f>
        <v>6.7000228451899106</v>
      </c>
      <c r="BE96" s="49">
        <f>RANK(BF96,$BF$2:$BF$158)</f>
        <v>91</v>
      </c>
      <c r="BF96" s="20">
        <f>ROUND(BD96, 2)</f>
        <v>6.7</v>
      </c>
      <c r="BG96" s="35">
        <f>Table27857[[#This Row],[1 Rule of Law]]</f>
        <v>3.5126984126984122</v>
      </c>
      <c r="BH96" s="35">
        <f>Table27857[[#This Row],[2 Security &amp; Safety]]</f>
        <v>5.7241510154875401</v>
      </c>
      <c r="BI96" s="35">
        <f>AVERAGE(AS96,W96,AK96,BA96,Z96)</f>
        <v>8.6016666666666666</v>
      </c>
    </row>
    <row r="97" spans="1:61" ht="15" customHeight="1" x14ac:dyDescent="0.2">
      <c r="A97" s="32" t="s">
        <v>133</v>
      </c>
      <c r="B97" s="33">
        <v>4.4000000000000004</v>
      </c>
      <c r="C97" s="33">
        <v>4.0999999999999996</v>
      </c>
      <c r="D97" s="33">
        <v>3.4000000000000004</v>
      </c>
      <c r="E97" s="33">
        <v>3.9460317460317462</v>
      </c>
      <c r="F97" s="33">
        <v>7.4</v>
      </c>
      <c r="G97" s="33">
        <v>10</v>
      </c>
      <c r="H97" s="33">
        <v>10</v>
      </c>
      <c r="I97" s="33">
        <v>5</v>
      </c>
      <c r="J97" s="33">
        <v>10</v>
      </c>
      <c r="K97" s="33">
        <v>10</v>
      </c>
      <c r="L97" s="33">
        <f>AVERAGE(Table27857[[#This Row],[2Bi Disappearance]:[2Bv Terrorism Injured ]])</f>
        <v>9</v>
      </c>
      <c r="M97" s="33">
        <v>10</v>
      </c>
      <c r="N97" s="33">
        <v>10</v>
      </c>
      <c r="O97" s="34">
        <v>5</v>
      </c>
      <c r="P97" s="34">
        <v>5</v>
      </c>
      <c r="Q97" s="34">
        <f>AVERAGE(Table27857[[#This Row],[2Ciii(a) Equal Inheritance Rights: Widows]:[2Ciii(b) Equal Inheritance Rights: Daughters]])</f>
        <v>5</v>
      </c>
      <c r="R97" s="34">
        <f>AVERAGE(M97:N97,Q97)</f>
        <v>8.3333333333333339</v>
      </c>
      <c r="S97" s="33">
        <f>AVERAGE(F97,L97,R97)</f>
        <v>8.2444444444444454</v>
      </c>
      <c r="T97" s="33">
        <v>5</v>
      </c>
      <c r="U97" s="33">
        <v>10</v>
      </c>
      <c r="V97" s="33">
        <v>10</v>
      </c>
      <c r="W97" s="33">
        <f>AVERAGE(T97:V97)</f>
        <v>8.3333333333333339</v>
      </c>
      <c r="X97" s="33" t="s">
        <v>49</v>
      </c>
      <c r="Y97" s="33" t="s">
        <v>49</v>
      </c>
      <c r="Z97" s="33" t="s">
        <v>49</v>
      </c>
      <c r="AA97" s="33" t="s">
        <v>49</v>
      </c>
      <c r="AB97" s="33" t="s">
        <v>49</v>
      </c>
      <c r="AC97" s="33" t="s">
        <v>49</v>
      </c>
      <c r="AD97" s="33" t="s">
        <v>49</v>
      </c>
      <c r="AE97" s="33" t="s">
        <v>49</v>
      </c>
      <c r="AF97" s="33" t="s">
        <v>49</v>
      </c>
      <c r="AG97" s="33" t="s">
        <v>49</v>
      </c>
      <c r="AH97" s="33" t="s">
        <v>49</v>
      </c>
      <c r="AI97" s="33" t="s">
        <v>49</v>
      </c>
      <c r="AJ97" s="33" t="s">
        <v>49</v>
      </c>
      <c r="AK97" s="33" t="s">
        <v>49</v>
      </c>
      <c r="AL97" s="33">
        <v>10</v>
      </c>
      <c r="AM97" s="34">
        <v>4.666666666666667</v>
      </c>
      <c r="AN97" s="34">
        <v>5.5</v>
      </c>
      <c r="AO97" s="34" t="s">
        <v>49</v>
      </c>
      <c r="AP97" s="34" t="s">
        <v>49</v>
      </c>
      <c r="AQ97" s="34" t="s">
        <v>49</v>
      </c>
      <c r="AR97" s="34" t="s">
        <v>49</v>
      </c>
      <c r="AS97" s="33">
        <f>AVERAGE(AL97:AN97,AQ97:AR97)</f>
        <v>6.7222222222222223</v>
      </c>
      <c r="AT97" s="33">
        <v>10</v>
      </c>
      <c r="AU97" s="33">
        <v>10</v>
      </c>
      <c r="AV97" s="33">
        <f>AVERAGE(Table27857[[#This Row],[7Ai Parental Authority: In marriage]:[7Aii Parental Authority: After divorce]])</f>
        <v>10</v>
      </c>
      <c r="AW97" s="33">
        <v>10</v>
      </c>
      <c r="AX97" s="33">
        <v>10</v>
      </c>
      <c r="AY97" s="33">
        <f>IFERROR(AVERAGE(AW97:AX97),"-")</f>
        <v>10</v>
      </c>
      <c r="AZ97" s="33">
        <v>10</v>
      </c>
      <c r="BA97" s="33">
        <f>AVERAGE(AV97,AZ97,AY97)</f>
        <v>10</v>
      </c>
      <c r="BB97" s="35">
        <f>AVERAGE(Table27857[[#This Row],[RULE OF LAW]],Table27857[[#This Row],[SECURITY &amp; SAFETY]],Table27857[[#This Row],[PERSONAL FREEDOM (minus S&amp;S and RoL)]],Table27857[[#This Row],[PERSONAL FREEDOM (minus S&amp;S and RoL)]])</f>
        <v>7.2235449735449748</v>
      </c>
      <c r="BC97" s="36">
        <v>6.63</v>
      </c>
      <c r="BD97" s="37">
        <f>AVERAGE(Table27857[[#This Row],[PERSONAL FREEDOM]:[ECONOMIC FREEDOM]])</f>
        <v>6.9267724867724869</v>
      </c>
      <c r="BE97" s="49">
        <f>RANK(BF97,$BF$2:$BF$158)</f>
        <v>77</v>
      </c>
      <c r="BF97" s="20">
        <f>ROUND(BD97, 2)</f>
        <v>6.93</v>
      </c>
      <c r="BG97" s="35">
        <f>Table27857[[#This Row],[1 Rule of Law]]</f>
        <v>3.9460317460317462</v>
      </c>
      <c r="BH97" s="35">
        <f>Table27857[[#This Row],[2 Security &amp; Safety]]</f>
        <v>8.2444444444444454</v>
      </c>
      <c r="BI97" s="35">
        <f>AVERAGE(AS97,W97,AK97,BA97,Z97)</f>
        <v>8.351851851851853</v>
      </c>
    </row>
    <row r="98" spans="1:61" ht="15" customHeight="1" x14ac:dyDescent="0.2">
      <c r="A98" s="32" t="s">
        <v>104</v>
      </c>
      <c r="B98" s="33">
        <v>5.5</v>
      </c>
      <c r="C98" s="33">
        <v>5.2</v>
      </c>
      <c r="D98" s="33">
        <v>4.8</v>
      </c>
      <c r="E98" s="33">
        <v>5.1873015873015884</v>
      </c>
      <c r="F98" s="33">
        <v>6.12</v>
      </c>
      <c r="G98" s="33">
        <v>10</v>
      </c>
      <c r="H98" s="33">
        <v>10</v>
      </c>
      <c r="I98" s="33">
        <v>10</v>
      </c>
      <c r="J98" s="33">
        <v>10</v>
      </c>
      <c r="K98" s="33">
        <v>10</v>
      </c>
      <c r="L98" s="33">
        <f>AVERAGE(Table27857[[#This Row],[2Bi Disappearance]:[2Bv Terrorism Injured ]])</f>
        <v>10</v>
      </c>
      <c r="M98" s="33">
        <v>10</v>
      </c>
      <c r="N98" s="33">
        <v>10</v>
      </c>
      <c r="O98" s="34">
        <v>10</v>
      </c>
      <c r="P98" s="34">
        <v>10</v>
      </c>
      <c r="Q98" s="34">
        <f>AVERAGE(Table27857[[#This Row],[2Ciii(a) Equal Inheritance Rights: Widows]:[2Ciii(b) Equal Inheritance Rights: Daughters]])</f>
        <v>10</v>
      </c>
      <c r="R98" s="34">
        <f>AVERAGE(M98:N98,Q98)</f>
        <v>10</v>
      </c>
      <c r="S98" s="33">
        <f>AVERAGE(F98,L98,R98)</f>
        <v>8.706666666666667</v>
      </c>
      <c r="T98" s="33">
        <v>10</v>
      </c>
      <c r="U98" s="33">
        <v>10</v>
      </c>
      <c r="V98" s="33">
        <v>10</v>
      </c>
      <c r="W98" s="33">
        <f>AVERAGE(T98:V98)</f>
        <v>10</v>
      </c>
      <c r="X98" s="33">
        <v>5</v>
      </c>
      <c r="Y98" s="33">
        <v>5</v>
      </c>
      <c r="Z98" s="33">
        <f>AVERAGE(Table27857[[#This Row],[4A Freedom to establish religious organizations]:[4B Autonomy of religious organizations]])</f>
        <v>5</v>
      </c>
      <c r="AA98" s="33">
        <v>7.5</v>
      </c>
      <c r="AB98" s="33">
        <v>7.5</v>
      </c>
      <c r="AC98" s="33">
        <v>7.5</v>
      </c>
      <c r="AD98" s="33">
        <v>5</v>
      </c>
      <c r="AE98" s="33">
        <v>10</v>
      </c>
      <c r="AF98" s="33">
        <f>AVERAGE(Table27857[[#This Row],[5Ci Political parties]:[5Ciii Educational, sporting and cultural organizations]])</f>
        <v>7.5</v>
      </c>
      <c r="AG98" s="33">
        <v>7.5</v>
      </c>
      <c r="AH98" s="33">
        <v>10</v>
      </c>
      <c r="AI98" s="33">
        <v>10</v>
      </c>
      <c r="AJ98" s="33">
        <f>AVERAGE(Table27857[[#This Row],[5Di Political parties]:[5Diii Educational, sporting and cultural organizations5]])</f>
        <v>9.1666666666666661</v>
      </c>
      <c r="AK98" s="33">
        <f>AVERAGE(AA98,AB98,AF98,AJ98)</f>
        <v>7.9166666666666661</v>
      </c>
      <c r="AL98" s="33">
        <v>10</v>
      </c>
      <c r="AM98" s="34">
        <v>5.666666666666667</v>
      </c>
      <c r="AN98" s="34">
        <v>7</v>
      </c>
      <c r="AO98" s="34">
        <v>10</v>
      </c>
      <c r="AP98" s="34">
        <v>10</v>
      </c>
      <c r="AQ98" s="34">
        <f>AVERAGE(Table27857[[#This Row],[6Di Access to foreign television (cable/ satellite)]:[6Dii Access to foreign newspapers]])</f>
        <v>10</v>
      </c>
      <c r="AR98" s="34">
        <v>10</v>
      </c>
      <c r="AS98" s="33">
        <f>AVERAGE(AL98:AN98,AQ98:AR98)</f>
        <v>8.533333333333335</v>
      </c>
      <c r="AT98" s="33">
        <v>10</v>
      </c>
      <c r="AU98" s="33">
        <v>10</v>
      </c>
      <c r="AV98" s="33">
        <f>AVERAGE(Table27857[[#This Row],[7Ai Parental Authority: In marriage]:[7Aii Parental Authority: After divorce]])</f>
        <v>10</v>
      </c>
      <c r="AW98" s="33">
        <v>10</v>
      </c>
      <c r="AX98" s="33">
        <v>10</v>
      </c>
      <c r="AY98" s="33">
        <f>IFERROR(AVERAGE(AW98:AX98),"-")</f>
        <v>10</v>
      </c>
      <c r="AZ98" s="33">
        <v>10</v>
      </c>
      <c r="BA98" s="33">
        <f>AVERAGE(AV98,AZ98,AY98)</f>
        <v>10</v>
      </c>
      <c r="BB98" s="35">
        <f>AVERAGE(Table27857[[#This Row],[RULE OF LAW]],Table27857[[#This Row],[SECURITY &amp; SAFETY]],Table27857[[#This Row],[PERSONAL FREEDOM (minus S&amp;S and RoL)]],Table27857[[#This Row],[PERSONAL FREEDOM (minus S&amp;S and RoL)]])</f>
        <v>7.6184920634920648</v>
      </c>
      <c r="BC98" s="36">
        <v>7.19</v>
      </c>
      <c r="BD98" s="37">
        <f>AVERAGE(Table27857[[#This Row],[PERSONAL FREEDOM]:[ECONOMIC FREEDOM]])</f>
        <v>7.4042460317460321</v>
      </c>
      <c r="BE98" s="49">
        <f>RANK(BF98,$BF$2:$BF$158)</f>
        <v>52</v>
      </c>
      <c r="BF98" s="20">
        <f>ROUND(BD98, 2)</f>
        <v>7.4</v>
      </c>
      <c r="BG98" s="35">
        <f>Table27857[[#This Row],[1 Rule of Law]]</f>
        <v>5.1873015873015884</v>
      </c>
      <c r="BH98" s="35">
        <f>Table27857[[#This Row],[2 Security &amp; Safety]]</f>
        <v>8.706666666666667</v>
      </c>
      <c r="BI98" s="35">
        <f>AVERAGE(AS98,W98,AK98,BA98,Z98)</f>
        <v>8.2900000000000009</v>
      </c>
    </row>
    <row r="99" spans="1:61" ht="15" customHeight="1" x14ac:dyDescent="0.2">
      <c r="A99" s="32" t="s">
        <v>94</v>
      </c>
      <c r="B99" s="33" t="s">
        <v>49</v>
      </c>
      <c r="C99" s="33" t="s">
        <v>49</v>
      </c>
      <c r="D99" s="33" t="s">
        <v>49</v>
      </c>
      <c r="E99" s="33">
        <v>5.2064060000000003</v>
      </c>
      <c r="F99" s="33">
        <v>8.92</v>
      </c>
      <c r="G99" s="33">
        <v>10</v>
      </c>
      <c r="H99" s="33">
        <v>10</v>
      </c>
      <c r="I99" s="33">
        <v>7.5</v>
      </c>
      <c r="J99" s="33">
        <v>10</v>
      </c>
      <c r="K99" s="33">
        <v>10</v>
      </c>
      <c r="L99" s="33">
        <f>AVERAGE(Table27857[[#This Row],[2Bi Disappearance]:[2Bv Terrorism Injured ]])</f>
        <v>9.5</v>
      </c>
      <c r="M99" s="33" t="s">
        <v>49</v>
      </c>
      <c r="N99" s="33" t="s">
        <v>49</v>
      </c>
      <c r="O99" s="34" t="s">
        <v>49</v>
      </c>
      <c r="P99" s="34" t="s">
        <v>49</v>
      </c>
      <c r="Q99" s="51" t="s">
        <v>49</v>
      </c>
      <c r="R99" s="51" t="s">
        <v>49</v>
      </c>
      <c r="S99" s="33">
        <f>AVERAGE(F99,L99,R99)</f>
        <v>9.2100000000000009</v>
      </c>
      <c r="T99" s="33">
        <v>10</v>
      </c>
      <c r="U99" s="33">
        <v>10</v>
      </c>
      <c r="V99" s="33" t="s">
        <v>49</v>
      </c>
      <c r="W99" s="33">
        <f>AVERAGE(T99:V99)</f>
        <v>10</v>
      </c>
      <c r="X99" s="33" t="s">
        <v>49</v>
      </c>
      <c r="Y99" s="33" t="s">
        <v>49</v>
      </c>
      <c r="Z99" s="33" t="s">
        <v>49</v>
      </c>
      <c r="AA99" s="33" t="s">
        <v>49</v>
      </c>
      <c r="AB99" s="33" t="s">
        <v>49</v>
      </c>
      <c r="AC99" s="33" t="s">
        <v>49</v>
      </c>
      <c r="AD99" s="33" t="s">
        <v>49</v>
      </c>
      <c r="AE99" s="33" t="s">
        <v>49</v>
      </c>
      <c r="AF99" s="33" t="s">
        <v>49</v>
      </c>
      <c r="AG99" s="33" t="s">
        <v>49</v>
      </c>
      <c r="AH99" s="33" t="s">
        <v>49</v>
      </c>
      <c r="AI99" s="33" t="s">
        <v>49</v>
      </c>
      <c r="AJ99" s="33" t="s">
        <v>49</v>
      </c>
      <c r="AK99" s="33" t="s">
        <v>49</v>
      </c>
      <c r="AL99" s="33">
        <v>10</v>
      </c>
      <c r="AM99" s="34">
        <v>6.666666666666667</v>
      </c>
      <c r="AN99" s="34">
        <v>5.5</v>
      </c>
      <c r="AO99" s="34" t="s">
        <v>49</v>
      </c>
      <c r="AP99" s="34" t="s">
        <v>49</v>
      </c>
      <c r="AQ99" s="34" t="s">
        <v>49</v>
      </c>
      <c r="AR99" s="34" t="s">
        <v>49</v>
      </c>
      <c r="AS99" s="33">
        <f>AVERAGE(AL99:AN99,AQ99:AR99)</f>
        <v>7.3888888888888893</v>
      </c>
      <c r="AT99" s="33" t="s">
        <v>49</v>
      </c>
      <c r="AU99" s="33" t="s">
        <v>49</v>
      </c>
      <c r="AV99" s="33" t="s">
        <v>49</v>
      </c>
      <c r="AW99" s="33">
        <v>10</v>
      </c>
      <c r="AX99" s="33">
        <v>10</v>
      </c>
      <c r="AY99" s="33">
        <f>IFERROR(AVERAGE(AW99:AX99),"-")</f>
        <v>10</v>
      </c>
      <c r="AZ99" s="33" t="s">
        <v>49</v>
      </c>
      <c r="BA99" s="33">
        <f>AVERAGE(AV99,AZ99,AY99)</f>
        <v>10</v>
      </c>
      <c r="BB99" s="35">
        <f>AVERAGE(Table27857[[#This Row],[RULE OF LAW]],Table27857[[#This Row],[SECURITY &amp; SAFETY]],Table27857[[#This Row],[PERSONAL FREEDOM (minus S&amp;S and RoL)]],Table27857[[#This Row],[PERSONAL FREEDOM (minus S&amp;S and RoL)]])</f>
        <v>8.1689163148148154</v>
      </c>
      <c r="BC99" s="36">
        <v>7.18</v>
      </c>
      <c r="BD99" s="37">
        <f>AVERAGE(Table27857[[#This Row],[PERSONAL FREEDOM]:[ECONOMIC FREEDOM]])</f>
        <v>7.6744581574074076</v>
      </c>
      <c r="BE99" s="49">
        <f>RANK(BF99,$BF$2:$BF$158)</f>
        <v>44</v>
      </c>
      <c r="BF99" s="20">
        <f>ROUND(BD99, 2)</f>
        <v>7.67</v>
      </c>
      <c r="BG99" s="35">
        <f>Table27857[[#This Row],[1 Rule of Law]]</f>
        <v>5.2064060000000003</v>
      </c>
      <c r="BH99" s="35">
        <f>Table27857[[#This Row],[2 Security &amp; Safety]]</f>
        <v>9.2100000000000009</v>
      </c>
      <c r="BI99" s="35">
        <f>AVERAGE(AS99,W99,AK99,BA99,Z99)</f>
        <v>9.1296296296296298</v>
      </c>
    </row>
    <row r="100" spans="1:61" ht="15" customHeight="1" x14ac:dyDescent="0.2">
      <c r="A100" s="32" t="s">
        <v>173</v>
      </c>
      <c r="B100" s="33">
        <v>2.7</v>
      </c>
      <c r="C100" s="33">
        <v>5</v>
      </c>
      <c r="D100" s="33">
        <v>3.5</v>
      </c>
      <c r="E100" s="33">
        <v>3.7380952380952381</v>
      </c>
      <c r="F100" s="33">
        <v>9.120000000000001</v>
      </c>
      <c r="G100" s="33">
        <v>5</v>
      </c>
      <c r="H100" s="33">
        <v>10</v>
      </c>
      <c r="I100" s="33">
        <v>5</v>
      </c>
      <c r="J100" s="33">
        <v>10</v>
      </c>
      <c r="K100" s="33">
        <v>10</v>
      </c>
      <c r="L100" s="33">
        <f>AVERAGE(Table27857[[#This Row],[2Bi Disappearance]:[2Bv Terrorism Injured ]])</f>
        <v>8</v>
      </c>
      <c r="M100" s="33">
        <v>10</v>
      </c>
      <c r="N100" s="33">
        <v>10</v>
      </c>
      <c r="O100" s="34">
        <v>0</v>
      </c>
      <c r="P100" s="34">
        <v>0</v>
      </c>
      <c r="Q100" s="34">
        <f>AVERAGE(Table27857[[#This Row],[2Ciii(a) Equal Inheritance Rights: Widows]:[2Ciii(b) Equal Inheritance Rights: Daughters]])</f>
        <v>0</v>
      </c>
      <c r="R100" s="34">
        <f>AVERAGE(M100:N100,Q100)</f>
        <v>6.666666666666667</v>
      </c>
      <c r="S100" s="33">
        <f>AVERAGE(F100,L100,R100)</f>
        <v>7.9288888888888893</v>
      </c>
      <c r="T100" s="33">
        <v>5</v>
      </c>
      <c r="U100" s="33">
        <v>10</v>
      </c>
      <c r="V100" s="33">
        <v>10</v>
      </c>
      <c r="W100" s="33">
        <f>AVERAGE(T100:V100)</f>
        <v>8.3333333333333339</v>
      </c>
      <c r="X100" s="33">
        <v>2.5</v>
      </c>
      <c r="Y100" s="33">
        <v>2.5</v>
      </c>
      <c r="Z100" s="33">
        <f>AVERAGE(Table27857[[#This Row],[4A Freedom to establish religious organizations]:[4B Autonomy of religious organizations]])</f>
        <v>2.5</v>
      </c>
      <c r="AA100" s="33">
        <v>7.5</v>
      </c>
      <c r="AB100" s="33">
        <v>7.5</v>
      </c>
      <c r="AC100" s="33">
        <v>7.5</v>
      </c>
      <c r="AD100" s="33">
        <v>7.5</v>
      </c>
      <c r="AE100" s="33">
        <v>7.5</v>
      </c>
      <c r="AF100" s="33">
        <f>AVERAGE(Table27857[[#This Row],[5Ci Political parties]:[5Ciii Educational, sporting and cultural organizations]])</f>
        <v>7.5</v>
      </c>
      <c r="AG100" s="33">
        <v>10</v>
      </c>
      <c r="AH100" s="33">
        <v>5</v>
      </c>
      <c r="AI100" s="33">
        <v>7.5</v>
      </c>
      <c r="AJ100" s="33">
        <f>AVERAGE(Table27857[[#This Row],[5Di Political parties]:[5Diii Educational, sporting and cultural organizations5]])</f>
        <v>7.5</v>
      </c>
      <c r="AK100" s="33">
        <f>AVERAGE(AA100,AB100,AF100,AJ100)</f>
        <v>7.5</v>
      </c>
      <c r="AL100" s="33">
        <v>10</v>
      </c>
      <c r="AM100" s="34">
        <v>2</v>
      </c>
      <c r="AN100" s="34">
        <v>4</v>
      </c>
      <c r="AO100" s="34">
        <v>10</v>
      </c>
      <c r="AP100" s="34">
        <v>7.5</v>
      </c>
      <c r="AQ100" s="34">
        <f>AVERAGE(Table27857[[#This Row],[6Di Access to foreign television (cable/ satellite)]:[6Dii Access to foreign newspapers]])</f>
        <v>8.75</v>
      </c>
      <c r="AR100" s="34">
        <v>7.5</v>
      </c>
      <c r="AS100" s="33">
        <f>AVERAGE(AL100:AN100,AQ100:AR100)</f>
        <v>6.45</v>
      </c>
      <c r="AT100" s="33">
        <v>5</v>
      </c>
      <c r="AU100" s="33">
        <v>5</v>
      </c>
      <c r="AV100" s="33">
        <f>AVERAGE(Table27857[[#This Row],[7Ai Parental Authority: In marriage]:[7Aii Parental Authority: After divorce]])</f>
        <v>5</v>
      </c>
      <c r="AW100" s="33">
        <v>0</v>
      </c>
      <c r="AX100" s="33">
        <v>0</v>
      </c>
      <c r="AY100" s="33">
        <f>IFERROR(AVERAGE(AW100:AX100),"-")</f>
        <v>0</v>
      </c>
      <c r="AZ100" s="33">
        <v>5</v>
      </c>
      <c r="BA100" s="33">
        <f>AVERAGE(AV100,AZ100,AY100)</f>
        <v>3.3333333333333335</v>
      </c>
      <c r="BB100" s="35">
        <f>AVERAGE(Table27857[[#This Row],[RULE OF LAW]],Table27857[[#This Row],[SECURITY &amp; SAFETY]],Table27857[[#This Row],[PERSONAL FREEDOM (minus S&amp;S and RoL)]],Table27857[[#This Row],[PERSONAL FREEDOM (minus S&amp;S and RoL)]])</f>
        <v>5.7284126984126988</v>
      </c>
      <c r="BC100" s="36">
        <v>6.46</v>
      </c>
      <c r="BD100" s="37">
        <f>AVERAGE(Table27857[[#This Row],[PERSONAL FREEDOM]:[ECONOMIC FREEDOM]])</f>
        <v>6.094206349206349</v>
      </c>
      <c r="BE100" s="49">
        <f>RANK(BF100,$BF$2:$BF$158)</f>
        <v>127</v>
      </c>
      <c r="BF100" s="20">
        <f>ROUND(BD100, 2)</f>
        <v>6.09</v>
      </c>
      <c r="BG100" s="35">
        <f>Table27857[[#This Row],[1 Rule of Law]]</f>
        <v>3.7380952380952381</v>
      </c>
      <c r="BH100" s="35">
        <f>Table27857[[#This Row],[2 Security &amp; Safety]]</f>
        <v>7.9288888888888893</v>
      </c>
      <c r="BI100" s="35">
        <f>AVERAGE(AS100,W100,AK100,BA100,Z100)</f>
        <v>5.6233333333333331</v>
      </c>
    </row>
    <row r="101" spans="1:61" ht="15" customHeight="1" x14ac:dyDescent="0.2">
      <c r="A101" s="32" t="s">
        <v>157</v>
      </c>
      <c r="B101" s="33" t="s">
        <v>49</v>
      </c>
      <c r="C101" s="33" t="s">
        <v>49</v>
      </c>
      <c r="D101" s="33" t="s">
        <v>49</v>
      </c>
      <c r="E101" s="33">
        <v>4.328525</v>
      </c>
      <c r="F101" s="33">
        <v>5.04</v>
      </c>
      <c r="G101" s="33">
        <v>10</v>
      </c>
      <c r="H101" s="33">
        <v>9.6851446458091353</v>
      </c>
      <c r="I101" s="33">
        <v>2.5</v>
      </c>
      <c r="J101" s="33">
        <v>9.534014075797522</v>
      </c>
      <c r="K101" s="33">
        <v>9.4181473054552853</v>
      </c>
      <c r="L101" s="33">
        <f>AVERAGE(Table27857[[#This Row],[2Bi Disappearance]:[2Bv Terrorism Injured ]])</f>
        <v>8.2274612054123875</v>
      </c>
      <c r="M101" s="33">
        <v>10</v>
      </c>
      <c r="N101" s="33">
        <v>10</v>
      </c>
      <c r="O101" s="34">
        <v>5</v>
      </c>
      <c r="P101" s="34">
        <v>5</v>
      </c>
      <c r="Q101" s="34">
        <f>AVERAGE(Table27857[[#This Row],[2Ciii(a) Equal Inheritance Rights: Widows]:[2Ciii(b) Equal Inheritance Rights: Daughters]])</f>
        <v>5</v>
      </c>
      <c r="R101" s="34">
        <f>AVERAGE(M101:N101,Q101)</f>
        <v>8.3333333333333339</v>
      </c>
      <c r="S101" s="33">
        <f>AVERAGE(F101,L101,R101)</f>
        <v>7.200264846248575</v>
      </c>
      <c r="T101" s="33">
        <v>10</v>
      </c>
      <c r="U101" s="33">
        <v>0</v>
      </c>
      <c r="V101" s="33">
        <v>5</v>
      </c>
      <c r="W101" s="33">
        <f>AVERAGE(T101:V101)</f>
        <v>5</v>
      </c>
      <c r="X101" s="33">
        <v>10</v>
      </c>
      <c r="Y101" s="33">
        <v>7.5</v>
      </c>
      <c r="Z101" s="33">
        <f>AVERAGE(Table27857[[#This Row],[4A Freedom to establish religious organizations]:[4B Autonomy of religious organizations]])</f>
        <v>8.75</v>
      </c>
      <c r="AA101" s="33">
        <v>10</v>
      </c>
      <c r="AB101" s="33">
        <v>10</v>
      </c>
      <c r="AC101" s="33">
        <v>7.5</v>
      </c>
      <c r="AD101" s="33">
        <v>7.5</v>
      </c>
      <c r="AE101" s="33">
        <v>7.5</v>
      </c>
      <c r="AF101" s="33" t="s">
        <v>49</v>
      </c>
      <c r="AG101" s="33">
        <v>10</v>
      </c>
      <c r="AH101" s="33">
        <v>7.5</v>
      </c>
      <c r="AI101" s="33">
        <v>10</v>
      </c>
      <c r="AJ101" s="33" t="s">
        <v>49</v>
      </c>
      <c r="AK101" s="33" t="s">
        <v>49</v>
      </c>
      <c r="AL101" s="33">
        <v>10</v>
      </c>
      <c r="AM101" s="34">
        <v>5.666666666666667</v>
      </c>
      <c r="AN101" s="34">
        <v>5.75</v>
      </c>
      <c r="AO101" s="34">
        <v>10</v>
      </c>
      <c r="AP101" s="34">
        <v>10</v>
      </c>
      <c r="AQ101" s="34" t="s">
        <v>49</v>
      </c>
      <c r="AR101" s="34">
        <v>10</v>
      </c>
      <c r="AS101" s="33">
        <f>AVERAGE(AL101:AN101,AQ101:AR101)</f>
        <v>7.854166666666667</v>
      </c>
      <c r="AT101" s="33">
        <v>10</v>
      </c>
      <c r="AU101" s="33">
        <v>10</v>
      </c>
      <c r="AV101" s="33">
        <f>AVERAGE(Table27857[[#This Row],[7Ai Parental Authority: In marriage]:[7Aii Parental Authority: After divorce]])</f>
        <v>10</v>
      </c>
      <c r="AW101" s="33">
        <v>0</v>
      </c>
      <c r="AX101" s="33">
        <v>0</v>
      </c>
      <c r="AY101" s="33">
        <f>IFERROR(AVERAGE(AW101:AX101),"-")</f>
        <v>0</v>
      </c>
      <c r="AZ101" s="33">
        <v>10</v>
      </c>
      <c r="BA101" s="33">
        <f>AVERAGE(AV101,AZ101,AY101)</f>
        <v>6.666666666666667</v>
      </c>
      <c r="BB101" s="35">
        <f>AVERAGE(Table27857[[#This Row],[RULE OF LAW]],Table27857[[#This Row],[SECURITY &amp; SAFETY]],Table27857[[#This Row],[PERSONAL FREEDOM (minus S&amp;S and RoL)]],Table27857[[#This Row],[PERSONAL FREEDOM (minus S&amp;S and RoL)]])</f>
        <v>6.4160516282288107</v>
      </c>
      <c r="BC101" s="36">
        <v>5.87</v>
      </c>
      <c r="BD101" s="37">
        <f>AVERAGE(Table27857[[#This Row],[PERSONAL FREEDOM]:[ECONOMIC FREEDOM]])</f>
        <v>6.1430258141144058</v>
      </c>
      <c r="BE101" s="49">
        <f>RANK(BF101,$BF$2:$BF$158)</f>
        <v>123</v>
      </c>
      <c r="BF101" s="20">
        <f>ROUND(BD101, 2)</f>
        <v>6.14</v>
      </c>
      <c r="BG101" s="35">
        <f>Table27857[[#This Row],[1 Rule of Law]]</f>
        <v>4.328525</v>
      </c>
      <c r="BH101" s="35">
        <f>Table27857[[#This Row],[2 Security &amp; Safety]]</f>
        <v>7.200264846248575</v>
      </c>
      <c r="BI101" s="35">
        <f>AVERAGE(AS101,W101,AK101,BA101,Z101)</f>
        <v>7.0677083333333339</v>
      </c>
    </row>
    <row r="102" spans="1:61" ht="15" customHeight="1" x14ac:dyDescent="0.2">
      <c r="A102" s="32" t="s">
        <v>203</v>
      </c>
      <c r="B102" s="33">
        <v>2.1</v>
      </c>
      <c r="C102" s="33">
        <v>3.9000000000000004</v>
      </c>
      <c r="D102" s="33">
        <v>3.2</v>
      </c>
      <c r="E102" s="33">
        <v>3.0873015873015874</v>
      </c>
      <c r="F102" s="33">
        <v>3.92</v>
      </c>
      <c r="G102" s="33">
        <v>5</v>
      </c>
      <c r="H102" s="33">
        <v>8.3202422006910819</v>
      </c>
      <c r="I102" s="33">
        <v>2.5</v>
      </c>
      <c r="J102" s="33">
        <v>9.9559614060106263</v>
      </c>
      <c r="K102" s="33">
        <v>9.9037442159946583</v>
      </c>
      <c r="L102" s="33">
        <f>AVERAGE(Table27857[[#This Row],[2Bi Disappearance]:[2Bv Terrorism Injured ]])</f>
        <v>7.1359895645392726</v>
      </c>
      <c r="M102" s="33">
        <v>10</v>
      </c>
      <c r="N102" s="33">
        <v>10</v>
      </c>
      <c r="O102" s="34">
        <v>0</v>
      </c>
      <c r="P102" s="34">
        <v>5</v>
      </c>
      <c r="Q102" s="34">
        <f>AVERAGE(Table27857[[#This Row],[2Ciii(a) Equal Inheritance Rights: Widows]:[2Ciii(b) Equal Inheritance Rights: Daughters]])</f>
        <v>2.5</v>
      </c>
      <c r="R102" s="34">
        <f>AVERAGE(M102:N102,Q102)</f>
        <v>7.5</v>
      </c>
      <c r="S102" s="33">
        <f>AVERAGE(F102,L102,R102)</f>
        <v>6.1853298548464251</v>
      </c>
      <c r="T102" s="33">
        <v>0</v>
      </c>
      <c r="U102" s="33">
        <v>0</v>
      </c>
      <c r="V102" s="33">
        <v>5</v>
      </c>
      <c r="W102" s="33">
        <f>AVERAGE(T102:V102)</f>
        <v>1.6666666666666667</v>
      </c>
      <c r="X102" s="33">
        <v>2.5</v>
      </c>
      <c r="Y102" s="33">
        <v>5</v>
      </c>
      <c r="Z102" s="33">
        <f>AVERAGE(Table27857[[#This Row],[4A Freedom to establish religious organizations]:[4B Autonomy of religious organizations]])</f>
        <v>3.75</v>
      </c>
      <c r="AA102" s="33">
        <v>0</v>
      </c>
      <c r="AB102" s="33">
        <v>0</v>
      </c>
      <c r="AC102" s="33">
        <v>7.5</v>
      </c>
      <c r="AD102" s="33">
        <v>5</v>
      </c>
      <c r="AE102" s="33">
        <v>5</v>
      </c>
      <c r="AF102" s="33">
        <f>AVERAGE(Table27857[[#This Row],[5Ci Political parties]:[5Ciii Educational, sporting and cultural organizations]])</f>
        <v>5.833333333333333</v>
      </c>
      <c r="AG102" s="33">
        <v>7.5</v>
      </c>
      <c r="AH102" s="33">
        <v>2.5</v>
      </c>
      <c r="AI102" s="33">
        <v>2.5</v>
      </c>
      <c r="AJ102" s="33">
        <f>AVERAGE(Table27857[[#This Row],[5Di Political parties]:[5Diii Educational, sporting and cultural organizations5]])</f>
        <v>4.166666666666667</v>
      </c>
      <c r="AK102" s="33">
        <f>AVERAGE(AA102,AB102,AF102,AJ102)</f>
        <v>2.5</v>
      </c>
      <c r="AL102" s="33">
        <v>10</v>
      </c>
      <c r="AM102" s="34">
        <v>2.6666666666666665</v>
      </c>
      <c r="AN102" s="34">
        <v>4</v>
      </c>
      <c r="AO102" s="34">
        <v>7.5</v>
      </c>
      <c r="AP102" s="34">
        <v>7.5</v>
      </c>
      <c r="AQ102" s="34">
        <f>AVERAGE(Table27857[[#This Row],[6Di Access to foreign television (cable/ satellite)]:[6Dii Access to foreign newspapers]])</f>
        <v>7.5</v>
      </c>
      <c r="AR102" s="34">
        <v>5</v>
      </c>
      <c r="AS102" s="33">
        <f>AVERAGE(AL102:AN102,AQ102:AR102)</f>
        <v>5.833333333333333</v>
      </c>
      <c r="AT102" s="33">
        <v>0</v>
      </c>
      <c r="AU102" s="33">
        <v>5</v>
      </c>
      <c r="AV102" s="33">
        <f>AVERAGE(Table27857[[#This Row],[7Ai Parental Authority: In marriage]:[7Aii Parental Authority: After divorce]])</f>
        <v>2.5</v>
      </c>
      <c r="AW102" s="33">
        <v>0</v>
      </c>
      <c r="AX102" s="33">
        <v>10</v>
      </c>
      <c r="AY102" s="33">
        <f>IFERROR(AVERAGE(AW102:AX102),"-")</f>
        <v>5</v>
      </c>
      <c r="AZ102" s="33">
        <v>10</v>
      </c>
      <c r="BA102" s="33">
        <f>AVERAGE(AV102,AZ102,AY102)</f>
        <v>5.833333333333333</v>
      </c>
      <c r="BB102" s="35">
        <f>AVERAGE(Table27857[[#This Row],[RULE OF LAW]],Table27857[[#This Row],[SECURITY &amp; SAFETY]],Table27857[[#This Row],[PERSONAL FREEDOM (minus S&amp;S and RoL)]],Table27857[[#This Row],[PERSONAL FREEDOM (minus S&amp;S and RoL)]])</f>
        <v>4.2764911938703367</v>
      </c>
      <c r="BC102" s="36">
        <v>5.56</v>
      </c>
      <c r="BD102" s="37">
        <f>AVERAGE(Table27857[[#This Row],[PERSONAL FREEDOM]:[ECONOMIC FREEDOM]])</f>
        <v>4.9182455969351686</v>
      </c>
      <c r="BE102" s="49">
        <f>RANK(BF102,$BF$2:$BF$158)</f>
        <v>152</v>
      </c>
      <c r="BF102" s="20">
        <f>ROUND(BD102, 2)</f>
        <v>4.92</v>
      </c>
      <c r="BG102" s="35">
        <f>Table27857[[#This Row],[1 Rule of Law]]</f>
        <v>3.0873015873015874</v>
      </c>
      <c r="BH102" s="35">
        <f>Table27857[[#This Row],[2 Security &amp; Safety]]</f>
        <v>6.1853298548464251</v>
      </c>
      <c r="BI102" s="35">
        <f>AVERAGE(AS102,W102,AK102,BA102,Z102)</f>
        <v>3.9166666666666665</v>
      </c>
    </row>
    <row r="103" spans="1:61" ht="15" customHeight="1" x14ac:dyDescent="0.2">
      <c r="A103" s="32" t="s">
        <v>118</v>
      </c>
      <c r="B103" s="33" t="s">
        <v>49</v>
      </c>
      <c r="C103" s="33" t="s">
        <v>49</v>
      </c>
      <c r="D103" s="33" t="s">
        <v>49</v>
      </c>
      <c r="E103" s="33">
        <v>5.5783890000000005</v>
      </c>
      <c r="F103" s="33">
        <v>3.1200000000000006</v>
      </c>
      <c r="G103" s="33">
        <v>10</v>
      </c>
      <c r="H103" s="33">
        <v>10</v>
      </c>
      <c r="I103" s="33">
        <v>7.5</v>
      </c>
      <c r="J103" s="33">
        <v>10</v>
      </c>
      <c r="K103" s="33">
        <v>10</v>
      </c>
      <c r="L103" s="33">
        <f>AVERAGE(Table27857[[#This Row],[2Bi Disappearance]:[2Bv Terrorism Injured ]])</f>
        <v>9.5</v>
      </c>
      <c r="M103" s="33">
        <v>10</v>
      </c>
      <c r="N103" s="33">
        <v>10</v>
      </c>
      <c r="O103" s="34">
        <v>5</v>
      </c>
      <c r="P103" s="34">
        <v>5</v>
      </c>
      <c r="Q103" s="34">
        <f>AVERAGE(Table27857[[#This Row],[2Ciii(a) Equal Inheritance Rights: Widows]:[2Ciii(b) Equal Inheritance Rights: Daughters]])</f>
        <v>5</v>
      </c>
      <c r="R103" s="34">
        <f>AVERAGE(M103:N103,Q103)</f>
        <v>8.3333333333333339</v>
      </c>
      <c r="S103" s="33">
        <f>AVERAGE(F103,L103,R103)</f>
        <v>6.9844444444444447</v>
      </c>
      <c r="T103" s="33">
        <v>10</v>
      </c>
      <c r="U103" s="33">
        <v>10</v>
      </c>
      <c r="V103" s="33">
        <v>10</v>
      </c>
      <c r="W103" s="33">
        <f>AVERAGE(T103:V103)</f>
        <v>10</v>
      </c>
      <c r="X103" s="33">
        <v>7.5</v>
      </c>
      <c r="Y103" s="33">
        <v>7.5</v>
      </c>
      <c r="Z103" s="33">
        <f>AVERAGE(Table27857[[#This Row],[4A Freedom to establish religious organizations]:[4B Autonomy of religious organizations]])</f>
        <v>7.5</v>
      </c>
      <c r="AA103" s="33">
        <v>7.5</v>
      </c>
      <c r="AB103" s="33">
        <v>7.5</v>
      </c>
      <c r="AC103" s="33">
        <v>7.5</v>
      </c>
      <c r="AD103" s="33">
        <v>7.5</v>
      </c>
      <c r="AE103" s="33">
        <v>7.5</v>
      </c>
      <c r="AF103" s="33">
        <f>AVERAGE(Table27857[[#This Row],[5Ci Political parties]:[5Ciii Educational, sporting and cultural organizations]])</f>
        <v>7.5</v>
      </c>
      <c r="AG103" s="33">
        <v>7.5</v>
      </c>
      <c r="AH103" s="33">
        <v>7.5</v>
      </c>
      <c r="AI103" s="33">
        <v>7.5</v>
      </c>
      <c r="AJ103" s="33">
        <f>AVERAGE(Table27857[[#This Row],[5Di Political parties]:[5Diii Educational, sporting and cultural organizations5]])</f>
        <v>7.5</v>
      </c>
      <c r="AK103" s="33">
        <f>AVERAGE(AA103,AB103,AF103,AJ103)</f>
        <v>7.5</v>
      </c>
      <c r="AL103" s="33">
        <v>10</v>
      </c>
      <c r="AM103" s="34">
        <v>7</v>
      </c>
      <c r="AN103" s="34">
        <v>7</v>
      </c>
      <c r="AO103" s="34">
        <v>7.5</v>
      </c>
      <c r="AP103" s="34">
        <v>7.5</v>
      </c>
      <c r="AQ103" s="34">
        <f>AVERAGE(Table27857[[#This Row],[6Di Access to foreign television (cable/ satellite)]:[6Dii Access to foreign newspapers]])</f>
        <v>7.5</v>
      </c>
      <c r="AR103" s="34">
        <v>7.5</v>
      </c>
      <c r="AS103" s="33">
        <f>AVERAGE(AL103:AN103,AQ103:AR103)</f>
        <v>7.8</v>
      </c>
      <c r="AT103" s="33">
        <v>10</v>
      </c>
      <c r="AU103" s="33">
        <v>10</v>
      </c>
      <c r="AV103" s="33">
        <f>AVERAGE(Table27857[[#This Row],[7Ai Parental Authority: In marriage]:[7Aii Parental Authority: After divorce]])</f>
        <v>10</v>
      </c>
      <c r="AW103" s="33">
        <v>0</v>
      </c>
      <c r="AX103" s="33">
        <v>10</v>
      </c>
      <c r="AY103" s="33">
        <f>IFERROR(AVERAGE(AW103:AX103),"-")</f>
        <v>5</v>
      </c>
      <c r="AZ103" s="33">
        <v>10</v>
      </c>
      <c r="BA103" s="33">
        <f>AVERAGE(AV103,AZ103,AY103)</f>
        <v>8.3333333333333339</v>
      </c>
      <c r="BB103" s="35">
        <f>AVERAGE(Table27857[[#This Row],[RULE OF LAW]],Table27857[[#This Row],[SECURITY &amp; SAFETY]],Table27857[[#This Row],[PERSONAL FREEDOM (minus S&amp;S and RoL)]],Table27857[[#This Row],[PERSONAL FREEDOM (minus S&amp;S and RoL)]])</f>
        <v>7.2540416944444441</v>
      </c>
      <c r="BC103" s="36">
        <v>6.68</v>
      </c>
      <c r="BD103" s="37">
        <f>AVERAGE(Table27857[[#This Row],[PERSONAL FREEDOM]:[ECONOMIC FREEDOM]])</f>
        <v>6.9670208472222219</v>
      </c>
      <c r="BE103" s="49">
        <f>RANK(BF103,$BF$2:$BF$158)</f>
        <v>73</v>
      </c>
      <c r="BF103" s="20">
        <f>ROUND(BD103, 2)</f>
        <v>6.97</v>
      </c>
      <c r="BG103" s="35">
        <f>Table27857[[#This Row],[1 Rule of Law]]</f>
        <v>5.5783890000000005</v>
      </c>
      <c r="BH103" s="35">
        <f>Table27857[[#This Row],[2 Security &amp; Safety]]</f>
        <v>6.9844444444444447</v>
      </c>
      <c r="BI103" s="35">
        <f>AVERAGE(AS103,W103,AK103,BA103,Z103)</f>
        <v>8.2266666666666666</v>
      </c>
    </row>
    <row r="104" spans="1:61" ht="15" customHeight="1" x14ac:dyDescent="0.2">
      <c r="A104" s="32" t="s">
        <v>141</v>
      </c>
      <c r="B104" s="33">
        <v>4.9000000000000004</v>
      </c>
      <c r="C104" s="33">
        <v>4.2</v>
      </c>
      <c r="D104" s="33">
        <v>4.3</v>
      </c>
      <c r="E104" s="33">
        <v>4.4555555555555557</v>
      </c>
      <c r="F104" s="33">
        <v>9.64</v>
      </c>
      <c r="G104" s="33">
        <v>10</v>
      </c>
      <c r="H104" s="33">
        <v>10</v>
      </c>
      <c r="I104" s="33">
        <v>7.5</v>
      </c>
      <c r="J104" s="33">
        <v>9.9281479660431593</v>
      </c>
      <c r="K104" s="33">
        <v>9.3677021011798072</v>
      </c>
      <c r="L104" s="33">
        <f>AVERAGE(Table27857[[#This Row],[2Bi Disappearance]:[2Bv Terrorism Injured ]])</f>
        <v>9.3591700134445936</v>
      </c>
      <c r="M104" s="33">
        <v>10</v>
      </c>
      <c r="N104" s="33">
        <v>7.5</v>
      </c>
      <c r="O104" s="34">
        <v>10</v>
      </c>
      <c r="P104" s="34">
        <v>10</v>
      </c>
      <c r="Q104" s="34">
        <f>AVERAGE(Table27857[[#This Row],[2Ciii(a) Equal Inheritance Rights: Widows]:[2Ciii(b) Equal Inheritance Rights: Daughters]])</f>
        <v>10</v>
      </c>
      <c r="R104" s="34">
        <f>AVERAGE(M104:N104,Q104)</f>
        <v>9.1666666666666661</v>
      </c>
      <c r="S104" s="33">
        <f>AVERAGE(F104,L104,R104)</f>
        <v>9.3886122267037546</v>
      </c>
      <c r="T104" s="33">
        <v>10</v>
      </c>
      <c r="U104" s="33">
        <v>10</v>
      </c>
      <c r="V104" s="33">
        <v>5</v>
      </c>
      <c r="W104" s="33">
        <f>AVERAGE(T104:V104)</f>
        <v>8.3333333333333339</v>
      </c>
      <c r="X104" s="33">
        <v>7.5</v>
      </c>
      <c r="Y104" s="33">
        <v>5</v>
      </c>
      <c r="Z104" s="33">
        <f>AVERAGE(Table27857[[#This Row],[4A Freedom to establish religious organizations]:[4B Autonomy of religious organizations]])</f>
        <v>6.25</v>
      </c>
      <c r="AA104" s="33">
        <v>7.5</v>
      </c>
      <c r="AB104" s="33">
        <v>7.5</v>
      </c>
      <c r="AC104" s="33">
        <v>5</v>
      </c>
      <c r="AD104" s="33">
        <v>5</v>
      </c>
      <c r="AE104" s="33">
        <v>5</v>
      </c>
      <c r="AF104" s="33">
        <f>AVERAGE(Table27857[[#This Row],[5Ci Political parties]:[5Ciii Educational, sporting and cultural organizations]])</f>
        <v>5</v>
      </c>
      <c r="AG104" s="33">
        <v>7.5</v>
      </c>
      <c r="AH104" s="33">
        <v>2.5</v>
      </c>
      <c r="AI104" s="33">
        <v>7.5</v>
      </c>
      <c r="AJ104" s="33">
        <f>AVERAGE(Table27857[[#This Row],[5Di Political parties]:[5Diii Educational, sporting and cultural organizations5]])</f>
        <v>5.833333333333333</v>
      </c>
      <c r="AK104" s="33">
        <f>AVERAGE(AA104,AB104,AF104,AJ104)</f>
        <v>6.458333333333333</v>
      </c>
      <c r="AL104" s="33">
        <v>10</v>
      </c>
      <c r="AM104" s="34">
        <v>4.666666666666667</v>
      </c>
      <c r="AN104" s="34">
        <v>4</v>
      </c>
      <c r="AO104" s="34">
        <v>5</v>
      </c>
      <c r="AP104" s="34">
        <v>5</v>
      </c>
      <c r="AQ104" s="34">
        <f>AVERAGE(Table27857[[#This Row],[6Di Access to foreign television (cable/ satellite)]:[6Dii Access to foreign newspapers]])</f>
        <v>5</v>
      </c>
      <c r="AR104" s="34">
        <v>5</v>
      </c>
      <c r="AS104" s="33">
        <f>AVERAGE(AL104:AN104,AQ104:AR104)</f>
        <v>5.7333333333333334</v>
      </c>
      <c r="AT104" s="33">
        <v>10</v>
      </c>
      <c r="AU104" s="33">
        <v>10</v>
      </c>
      <c r="AV104" s="33">
        <f>AVERAGE(Table27857[[#This Row],[7Ai Parental Authority: In marriage]:[7Aii Parental Authority: After divorce]])</f>
        <v>10</v>
      </c>
      <c r="AW104" s="33">
        <v>10</v>
      </c>
      <c r="AX104" s="33">
        <v>10</v>
      </c>
      <c r="AY104" s="33">
        <f>IFERROR(AVERAGE(AW104:AX104),"-")</f>
        <v>10</v>
      </c>
      <c r="AZ104" s="33">
        <v>10</v>
      </c>
      <c r="BA104" s="33">
        <f>AVERAGE(AV104,AZ104,AY104)</f>
        <v>10</v>
      </c>
      <c r="BB104" s="35">
        <f>AVERAGE(Table27857[[#This Row],[RULE OF LAW]],Table27857[[#This Row],[SECURITY &amp; SAFETY]],Table27857[[#This Row],[PERSONAL FREEDOM (minus S&amp;S and RoL)]],Table27857[[#This Row],[PERSONAL FREEDOM (minus S&amp;S and RoL)]])</f>
        <v>7.1385419455648274</v>
      </c>
      <c r="BC104" s="36">
        <v>6.56</v>
      </c>
      <c r="BD104" s="37">
        <f>AVERAGE(Table27857[[#This Row],[PERSONAL FREEDOM]:[ECONOMIC FREEDOM]])</f>
        <v>6.8492709727824135</v>
      </c>
      <c r="BE104" s="49">
        <f>RANK(BF104,$BF$2:$BF$158)</f>
        <v>82</v>
      </c>
      <c r="BF104" s="20">
        <f>ROUND(BD104, 2)</f>
        <v>6.85</v>
      </c>
      <c r="BG104" s="35">
        <f>Table27857[[#This Row],[1 Rule of Law]]</f>
        <v>4.4555555555555557</v>
      </c>
      <c r="BH104" s="35">
        <f>Table27857[[#This Row],[2 Security &amp; Safety]]</f>
        <v>9.3886122267037546</v>
      </c>
      <c r="BI104" s="35">
        <f>AVERAGE(AS104,W104,AK104,BA104,Z104)</f>
        <v>7.3549999999999995</v>
      </c>
    </row>
    <row r="105" spans="1:61" ht="15" customHeight="1" x14ac:dyDescent="0.2">
      <c r="A105" s="32" t="s">
        <v>60</v>
      </c>
      <c r="B105" s="33">
        <v>8.6999999999999993</v>
      </c>
      <c r="C105" s="33">
        <v>8.2999999999999989</v>
      </c>
      <c r="D105" s="33">
        <v>7.5</v>
      </c>
      <c r="E105" s="33">
        <v>8.1873015873015866</v>
      </c>
      <c r="F105" s="33">
        <v>8.68</v>
      </c>
      <c r="G105" s="33">
        <v>10</v>
      </c>
      <c r="H105" s="33">
        <v>10</v>
      </c>
      <c r="I105" s="33">
        <v>7.5</v>
      </c>
      <c r="J105" s="33">
        <v>10</v>
      </c>
      <c r="K105" s="33">
        <v>10</v>
      </c>
      <c r="L105" s="33">
        <f>AVERAGE(Table27857[[#This Row],[2Bi Disappearance]:[2Bv Terrorism Injured ]])</f>
        <v>9.5</v>
      </c>
      <c r="M105" s="33">
        <v>10</v>
      </c>
      <c r="N105" s="33">
        <v>10</v>
      </c>
      <c r="O105" s="34">
        <v>10</v>
      </c>
      <c r="P105" s="34">
        <v>10</v>
      </c>
      <c r="Q105" s="34">
        <f>AVERAGE(Table27857[[#This Row],[2Ciii(a) Equal Inheritance Rights: Widows]:[2Ciii(b) Equal Inheritance Rights: Daughters]])</f>
        <v>10</v>
      </c>
      <c r="R105" s="34">
        <f>AVERAGE(M105:N105,Q105)</f>
        <v>10</v>
      </c>
      <c r="S105" s="33">
        <f>AVERAGE(F105,L105,R105)</f>
        <v>9.3933333333333326</v>
      </c>
      <c r="T105" s="33">
        <v>10</v>
      </c>
      <c r="U105" s="33">
        <v>10</v>
      </c>
      <c r="V105" s="33">
        <v>10</v>
      </c>
      <c r="W105" s="33">
        <f>AVERAGE(T105:V105)</f>
        <v>10</v>
      </c>
      <c r="X105" s="33">
        <v>10</v>
      </c>
      <c r="Y105" s="33">
        <v>10</v>
      </c>
      <c r="Z105" s="33">
        <f>AVERAGE(Table27857[[#This Row],[4A Freedom to establish religious organizations]:[4B Autonomy of religious organizations]])</f>
        <v>10</v>
      </c>
      <c r="AA105" s="33">
        <v>10</v>
      </c>
      <c r="AB105" s="33">
        <v>10</v>
      </c>
      <c r="AC105" s="33">
        <v>10</v>
      </c>
      <c r="AD105" s="33">
        <v>10</v>
      </c>
      <c r="AE105" s="33">
        <v>10</v>
      </c>
      <c r="AF105" s="33">
        <f>AVERAGE(Table27857[[#This Row],[5Ci Political parties]:[5Ciii Educational, sporting and cultural organizations]])</f>
        <v>10</v>
      </c>
      <c r="AG105" s="33">
        <v>10</v>
      </c>
      <c r="AH105" s="33">
        <v>10</v>
      </c>
      <c r="AI105" s="33">
        <v>10</v>
      </c>
      <c r="AJ105" s="33">
        <f>AVERAGE(Table27857[[#This Row],[5Di Political parties]:[5Diii Educational, sporting and cultural organizations5]])</f>
        <v>10</v>
      </c>
      <c r="AK105" s="33">
        <f>AVERAGE(AA105,AB105,AF105,AJ105)</f>
        <v>10</v>
      </c>
      <c r="AL105" s="33">
        <v>10</v>
      </c>
      <c r="AM105" s="34">
        <v>9.6666666666666661</v>
      </c>
      <c r="AN105" s="34">
        <v>8.75</v>
      </c>
      <c r="AO105" s="34">
        <v>10</v>
      </c>
      <c r="AP105" s="34">
        <v>10</v>
      </c>
      <c r="AQ105" s="34">
        <f>AVERAGE(Table27857[[#This Row],[6Di Access to foreign television (cable/ satellite)]:[6Dii Access to foreign newspapers]])</f>
        <v>10</v>
      </c>
      <c r="AR105" s="34">
        <v>10</v>
      </c>
      <c r="AS105" s="33">
        <f>AVERAGE(AL105:AN105,AQ105:AR105)</f>
        <v>9.6833333333333336</v>
      </c>
      <c r="AT105" s="33">
        <v>10</v>
      </c>
      <c r="AU105" s="33">
        <v>10</v>
      </c>
      <c r="AV105" s="33">
        <f>AVERAGE(Table27857[[#This Row],[7Ai Parental Authority: In marriage]:[7Aii Parental Authority: After divorce]])</f>
        <v>10</v>
      </c>
      <c r="AW105" s="33">
        <v>10</v>
      </c>
      <c r="AX105" s="33">
        <v>10</v>
      </c>
      <c r="AY105" s="33">
        <f>IFERROR(AVERAGE(AW105:AX105),"-")</f>
        <v>10</v>
      </c>
      <c r="AZ105" s="33">
        <v>10</v>
      </c>
      <c r="BA105" s="33">
        <f>AVERAGE(AV105,AZ105,AY105)</f>
        <v>10</v>
      </c>
      <c r="BB105" s="35">
        <f>AVERAGE(Table27857[[#This Row],[RULE OF LAW]],Table27857[[#This Row],[SECURITY &amp; SAFETY]],Table27857[[#This Row],[PERSONAL FREEDOM (minus S&amp;S and RoL)]],Table27857[[#This Row],[PERSONAL FREEDOM (minus S&amp;S and RoL)]])</f>
        <v>9.363492063492064</v>
      </c>
      <c r="BC105" s="36">
        <v>7.48</v>
      </c>
      <c r="BD105" s="37">
        <f>AVERAGE(Table27857[[#This Row],[PERSONAL FREEDOM]:[ECONOMIC FREEDOM]])</f>
        <v>8.4217460317460322</v>
      </c>
      <c r="BE105" s="49">
        <f>RANK(BF105,$BF$2:$BF$158)</f>
        <v>14</v>
      </c>
      <c r="BF105" s="20">
        <f>ROUND(BD105, 2)</f>
        <v>8.42</v>
      </c>
      <c r="BG105" s="35">
        <f>Table27857[[#This Row],[1 Rule of Law]]</f>
        <v>8.1873015873015866</v>
      </c>
      <c r="BH105" s="35">
        <f>Table27857[[#This Row],[2 Security &amp; Safety]]</f>
        <v>9.3933333333333326</v>
      </c>
      <c r="BI105" s="35">
        <f>AVERAGE(AS105,W105,AK105,BA105,Z105)</f>
        <v>9.9366666666666674</v>
      </c>
    </row>
    <row r="106" spans="1:61" ht="15" customHeight="1" x14ac:dyDescent="0.2">
      <c r="A106" s="32" t="s">
        <v>57</v>
      </c>
      <c r="B106" s="33">
        <v>8.5</v>
      </c>
      <c r="C106" s="33">
        <v>7.5</v>
      </c>
      <c r="D106" s="33">
        <v>7.1999999999999993</v>
      </c>
      <c r="E106" s="33">
        <v>7.7380952380952381</v>
      </c>
      <c r="F106" s="33">
        <v>9.64</v>
      </c>
      <c r="G106" s="33">
        <v>10</v>
      </c>
      <c r="H106" s="33">
        <v>10</v>
      </c>
      <c r="I106" s="33">
        <v>10</v>
      </c>
      <c r="J106" s="33">
        <v>10</v>
      </c>
      <c r="K106" s="33">
        <v>10</v>
      </c>
      <c r="L106" s="33">
        <f>AVERAGE(Table27857[[#This Row],[2Bi Disappearance]:[2Bv Terrorism Injured ]])</f>
        <v>10</v>
      </c>
      <c r="M106" s="33">
        <v>10</v>
      </c>
      <c r="N106" s="33">
        <v>10</v>
      </c>
      <c r="O106" s="34">
        <v>10</v>
      </c>
      <c r="P106" s="34">
        <v>10</v>
      </c>
      <c r="Q106" s="34">
        <f>AVERAGE(Table27857[[#This Row],[2Ciii(a) Equal Inheritance Rights: Widows]:[2Ciii(b) Equal Inheritance Rights: Daughters]])</f>
        <v>10</v>
      </c>
      <c r="R106" s="34">
        <f>AVERAGE(M106:N106,Q106)</f>
        <v>10</v>
      </c>
      <c r="S106" s="33">
        <f>AVERAGE(F106,L106,R106)</f>
        <v>9.8800000000000008</v>
      </c>
      <c r="T106" s="33">
        <v>10</v>
      </c>
      <c r="U106" s="33">
        <v>10</v>
      </c>
      <c r="V106" s="33">
        <v>10</v>
      </c>
      <c r="W106" s="33">
        <f>AVERAGE(T106:V106)</f>
        <v>10</v>
      </c>
      <c r="X106" s="33">
        <v>5</v>
      </c>
      <c r="Y106" s="33">
        <v>10</v>
      </c>
      <c r="Z106" s="33">
        <f>AVERAGE(Table27857[[#This Row],[4A Freedom to establish religious organizations]:[4B Autonomy of religious organizations]])</f>
        <v>7.5</v>
      </c>
      <c r="AA106" s="33">
        <v>10</v>
      </c>
      <c r="AB106" s="33">
        <v>10</v>
      </c>
      <c r="AC106" s="33">
        <v>10</v>
      </c>
      <c r="AD106" s="33">
        <v>7.5</v>
      </c>
      <c r="AE106" s="33">
        <v>10</v>
      </c>
      <c r="AF106" s="33">
        <f>AVERAGE(Table27857[[#This Row],[5Ci Political parties]:[5Ciii Educational, sporting and cultural organizations]])</f>
        <v>9.1666666666666661</v>
      </c>
      <c r="AG106" s="33">
        <v>5</v>
      </c>
      <c r="AH106" s="33">
        <v>2.5</v>
      </c>
      <c r="AI106" s="33">
        <v>10</v>
      </c>
      <c r="AJ106" s="33">
        <f>AVERAGE(Table27857[[#This Row],[5Di Political parties]:[5Diii Educational, sporting and cultural organizations5]])</f>
        <v>5.833333333333333</v>
      </c>
      <c r="AK106" s="33">
        <f>AVERAGE(AA106,AB106,AF106,AJ106)</f>
        <v>8.75</v>
      </c>
      <c r="AL106" s="33">
        <v>10</v>
      </c>
      <c r="AM106" s="34">
        <v>9</v>
      </c>
      <c r="AN106" s="34">
        <v>8</v>
      </c>
      <c r="AO106" s="34">
        <v>10</v>
      </c>
      <c r="AP106" s="34">
        <v>10</v>
      </c>
      <c r="AQ106" s="34">
        <f>AVERAGE(Table27857[[#This Row],[6Di Access to foreign television (cable/ satellite)]:[6Dii Access to foreign newspapers]])</f>
        <v>10</v>
      </c>
      <c r="AR106" s="34">
        <v>10</v>
      </c>
      <c r="AS106" s="33">
        <f>AVERAGE(AL106:AN106,AQ106:AR106)</f>
        <v>9.4</v>
      </c>
      <c r="AT106" s="33">
        <v>10</v>
      </c>
      <c r="AU106" s="33">
        <v>10</v>
      </c>
      <c r="AV106" s="33">
        <f>AVERAGE(Table27857[[#This Row],[7Ai Parental Authority: In marriage]:[7Aii Parental Authority: After divorce]])</f>
        <v>10</v>
      </c>
      <c r="AW106" s="33">
        <v>10</v>
      </c>
      <c r="AX106" s="33">
        <v>10</v>
      </c>
      <c r="AY106" s="33">
        <f>IFERROR(AVERAGE(AW106:AX106),"-")</f>
        <v>10</v>
      </c>
      <c r="AZ106" s="33">
        <v>10</v>
      </c>
      <c r="BA106" s="33">
        <f>AVERAGE(AV106,AZ106,AY106)</f>
        <v>10</v>
      </c>
      <c r="BB106" s="35">
        <f>AVERAGE(Table27857[[#This Row],[RULE OF LAW]],Table27857[[#This Row],[SECURITY &amp; SAFETY]],Table27857[[#This Row],[PERSONAL FREEDOM (minus S&amp;S and RoL)]],Table27857[[#This Row],[PERSONAL FREEDOM (minus S&amp;S and RoL)]])</f>
        <v>8.9695238095238103</v>
      </c>
      <c r="BC106" s="36">
        <v>8.19</v>
      </c>
      <c r="BD106" s="37">
        <f>AVERAGE(Table27857[[#This Row],[PERSONAL FREEDOM]:[ECONOMIC FREEDOM]])</f>
        <v>8.5797619047619058</v>
      </c>
      <c r="BE106" s="49">
        <f>RANK(BF106,$BF$2:$BF$158)</f>
        <v>4</v>
      </c>
      <c r="BF106" s="20">
        <f>ROUND(BD106, 2)</f>
        <v>8.58</v>
      </c>
      <c r="BG106" s="35">
        <f>Table27857[[#This Row],[1 Rule of Law]]</f>
        <v>7.7380952380952381</v>
      </c>
      <c r="BH106" s="35">
        <f>Table27857[[#This Row],[2 Security &amp; Safety]]</f>
        <v>9.8800000000000008</v>
      </c>
      <c r="BI106" s="35">
        <f>AVERAGE(AS106,W106,AK106,BA106,Z106)</f>
        <v>9.129999999999999</v>
      </c>
    </row>
    <row r="107" spans="1:61" ht="15" customHeight="1" x14ac:dyDescent="0.2">
      <c r="A107" s="32" t="s">
        <v>127</v>
      </c>
      <c r="B107" s="33">
        <v>4</v>
      </c>
      <c r="C107" s="33">
        <v>3.7</v>
      </c>
      <c r="D107" s="33">
        <v>3.5</v>
      </c>
      <c r="E107" s="33">
        <v>3.7619047619047619</v>
      </c>
      <c r="F107" s="33">
        <v>5.4799999999999995</v>
      </c>
      <c r="G107" s="33">
        <v>10</v>
      </c>
      <c r="H107" s="33">
        <v>10</v>
      </c>
      <c r="I107" s="33">
        <v>7.5</v>
      </c>
      <c r="J107" s="33">
        <v>10</v>
      </c>
      <c r="K107" s="33">
        <v>10</v>
      </c>
      <c r="L107" s="33">
        <f>AVERAGE(Table27857[[#This Row],[2Bi Disappearance]:[2Bv Terrorism Injured ]])</f>
        <v>9.5</v>
      </c>
      <c r="M107" s="33">
        <v>10</v>
      </c>
      <c r="N107" s="33">
        <v>10</v>
      </c>
      <c r="O107" s="34">
        <v>5</v>
      </c>
      <c r="P107" s="34">
        <v>5</v>
      </c>
      <c r="Q107" s="34">
        <f>AVERAGE(Table27857[[#This Row],[2Ciii(a) Equal Inheritance Rights: Widows]:[2Ciii(b) Equal Inheritance Rights: Daughters]])</f>
        <v>5</v>
      </c>
      <c r="R107" s="34">
        <f>AVERAGE(M107:N107,Q107)</f>
        <v>8.3333333333333339</v>
      </c>
      <c r="S107" s="33">
        <f>AVERAGE(F107,L107,R107)</f>
        <v>7.7711111111111109</v>
      </c>
      <c r="T107" s="33">
        <v>5</v>
      </c>
      <c r="U107" s="33">
        <v>10</v>
      </c>
      <c r="V107" s="33">
        <v>5</v>
      </c>
      <c r="W107" s="33">
        <f>AVERAGE(T107:V107)</f>
        <v>6.666666666666667</v>
      </c>
      <c r="X107" s="33">
        <v>5</v>
      </c>
      <c r="Y107" s="33">
        <v>7.5</v>
      </c>
      <c r="Z107" s="33">
        <f>AVERAGE(Table27857[[#This Row],[4A Freedom to establish religious organizations]:[4B Autonomy of religious organizations]])</f>
        <v>6.25</v>
      </c>
      <c r="AA107" s="33">
        <v>7.5</v>
      </c>
      <c r="AB107" s="33">
        <v>7.5</v>
      </c>
      <c r="AC107" s="33">
        <v>2.5</v>
      </c>
      <c r="AD107" s="33">
        <v>2.5</v>
      </c>
      <c r="AE107" s="33">
        <v>7.5</v>
      </c>
      <c r="AF107" s="33">
        <f>AVERAGE(Table27857[[#This Row],[5Ci Political parties]:[5Ciii Educational, sporting and cultural organizations]])</f>
        <v>4.166666666666667</v>
      </c>
      <c r="AG107" s="33">
        <v>2.5</v>
      </c>
      <c r="AH107" s="33">
        <v>5</v>
      </c>
      <c r="AI107" s="33">
        <v>5</v>
      </c>
      <c r="AJ107" s="33">
        <f>AVERAGE(Table27857[[#This Row],[5Di Political parties]:[5Diii Educational, sporting and cultural organizations5]])</f>
        <v>4.166666666666667</v>
      </c>
      <c r="AK107" s="33">
        <f>AVERAGE(AA107,AB107,AF107,AJ107)</f>
        <v>5.8333333333333339</v>
      </c>
      <c r="AL107" s="33">
        <v>10</v>
      </c>
      <c r="AM107" s="34">
        <v>5.333333333333333</v>
      </c>
      <c r="AN107" s="34">
        <v>4.75</v>
      </c>
      <c r="AO107" s="34">
        <v>10</v>
      </c>
      <c r="AP107" s="34">
        <v>7.5</v>
      </c>
      <c r="AQ107" s="34">
        <f>AVERAGE(Table27857[[#This Row],[6Di Access to foreign television (cable/ satellite)]:[6Dii Access to foreign newspapers]])</f>
        <v>8.75</v>
      </c>
      <c r="AR107" s="34">
        <v>10</v>
      </c>
      <c r="AS107" s="33">
        <f>AVERAGE(AL107:AN107,AQ107:AR107)</f>
        <v>7.7666666666666657</v>
      </c>
      <c r="AT107" s="33">
        <v>5</v>
      </c>
      <c r="AU107" s="33">
        <v>10</v>
      </c>
      <c r="AV107" s="33">
        <f>AVERAGE(Table27857[[#This Row],[7Ai Parental Authority: In marriage]:[7Aii Parental Authority: After divorce]])</f>
        <v>7.5</v>
      </c>
      <c r="AW107" s="33">
        <v>10</v>
      </c>
      <c r="AX107" s="33">
        <v>10</v>
      </c>
      <c r="AY107" s="33">
        <f>IFERROR(AVERAGE(AW107:AX107),"-")</f>
        <v>10</v>
      </c>
      <c r="AZ107" s="33">
        <v>10</v>
      </c>
      <c r="BA107" s="33">
        <f>AVERAGE(AV107,AZ107,AY107)</f>
        <v>9.1666666666666661</v>
      </c>
      <c r="BB107" s="35">
        <f>AVERAGE(Table27857[[#This Row],[RULE OF LAW]],Table27857[[#This Row],[SECURITY &amp; SAFETY]],Table27857[[#This Row],[PERSONAL FREEDOM (minus S&amp;S and RoL)]],Table27857[[#This Row],[PERSONAL FREEDOM (minus S&amp;S and RoL)]])</f>
        <v>6.4515873015873018</v>
      </c>
      <c r="BC107" s="36">
        <v>7.4</v>
      </c>
      <c r="BD107" s="37">
        <f>AVERAGE(Table27857[[#This Row],[PERSONAL FREEDOM]:[ECONOMIC FREEDOM]])</f>
        <v>6.9257936507936506</v>
      </c>
      <c r="BE107" s="49">
        <f>RANK(BF107,$BF$2:$BF$158)</f>
        <v>77</v>
      </c>
      <c r="BF107" s="20">
        <f>ROUND(BD107, 2)</f>
        <v>6.93</v>
      </c>
      <c r="BG107" s="35">
        <f>Table27857[[#This Row],[1 Rule of Law]]</f>
        <v>3.7619047619047619</v>
      </c>
      <c r="BH107" s="35">
        <f>Table27857[[#This Row],[2 Security &amp; Safety]]</f>
        <v>7.7711111111111109</v>
      </c>
      <c r="BI107" s="35">
        <f>AVERAGE(AS107,W107,AK107,BA107,Z107)</f>
        <v>7.1366666666666658</v>
      </c>
    </row>
    <row r="108" spans="1:61" ht="15" customHeight="1" x14ac:dyDescent="0.2">
      <c r="A108" s="32" t="s">
        <v>176</v>
      </c>
      <c r="B108" s="33" t="s">
        <v>49</v>
      </c>
      <c r="C108" s="33" t="s">
        <v>49</v>
      </c>
      <c r="D108" s="33" t="s">
        <v>49</v>
      </c>
      <c r="E108" s="33">
        <v>4.1202139999999998</v>
      </c>
      <c r="F108" s="33">
        <v>8.120000000000001</v>
      </c>
      <c r="G108" s="33">
        <v>10</v>
      </c>
      <c r="H108" s="33">
        <v>10</v>
      </c>
      <c r="I108" s="33">
        <v>5</v>
      </c>
      <c r="J108" s="33">
        <v>9.5279300974866104</v>
      </c>
      <c r="K108" s="33">
        <v>9.6405006127013433</v>
      </c>
      <c r="L108" s="33">
        <f>AVERAGE(Table27857[[#This Row],[2Bi Disappearance]:[2Bv Terrorism Injured ]])</f>
        <v>8.8336861420375907</v>
      </c>
      <c r="M108" s="33">
        <v>9.8000000000000007</v>
      </c>
      <c r="N108" s="33">
        <v>7.5</v>
      </c>
      <c r="O108" s="34">
        <v>0</v>
      </c>
      <c r="P108" s="34">
        <v>0</v>
      </c>
      <c r="Q108" s="34">
        <f>AVERAGE(Table27857[[#This Row],[2Ciii(a) Equal Inheritance Rights: Widows]:[2Ciii(b) Equal Inheritance Rights: Daughters]])</f>
        <v>0</v>
      </c>
      <c r="R108" s="34">
        <f>AVERAGE(M108:N108,Q108)</f>
        <v>5.7666666666666666</v>
      </c>
      <c r="S108" s="33">
        <f>AVERAGE(F108,L108,R108)</f>
        <v>7.5734509362347522</v>
      </c>
      <c r="T108" s="33">
        <v>5</v>
      </c>
      <c r="U108" s="33">
        <v>5</v>
      </c>
      <c r="V108" s="33">
        <v>0</v>
      </c>
      <c r="W108" s="33">
        <f>AVERAGE(T108:V108)</f>
        <v>3.3333333333333335</v>
      </c>
      <c r="X108" s="33">
        <v>7.5</v>
      </c>
      <c r="Y108" s="33">
        <v>7.5</v>
      </c>
      <c r="Z108" s="33">
        <f>AVERAGE(Table27857[[#This Row],[4A Freedom to establish religious organizations]:[4B Autonomy of religious organizations]])</f>
        <v>7.5</v>
      </c>
      <c r="AA108" s="33">
        <v>10</v>
      </c>
      <c r="AB108" s="33">
        <v>10</v>
      </c>
      <c r="AC108" s="33">
        <v>5</v>
      </c>
      <c r="AD108" s="33">
        <v>7.5</v>
      </c>
      <c r="AE108" s="33">
        <v>7.5</v>
      </c>
      <c r="AF108" s="33">
        <f>AVERAGE(Table27857[[#This Row],[5Ci Political parties]:[5Ciii Educational, sporting and cultural organizations]])</f>
        <v>6.666666666666667</v>
      </c>
      <c r="AG108" s="33">
        <v>7.5</v>
      </c>
      <c r="AH108" s="33">
        <v>7.5</v>
      </c>
      <c r="AI108" s="33">
        <v>7.5</v>
      </c>
      <c r="AJ108" s="33">
        <f>AVERAGE(Table27857[[#This Row],[5Di Political parties]:[5Diii Educational, sporting and cultural organizations5]])</f>
        <v>7.5</v>
      </c>
      <c r="AK108" s="33">
        <f>AVERAGE(AA108,AB108,AF108,AJ108)</f>
        <v>8.5416666666666679</v>
      </c>
      <c r="AL108" s="33">
        <v>10</v>
      </c>
      <c r="AM108" s="34">
        <v>5</v>
      </c>
      <c r="AN108" s="34">
        <v>5</v>
      </c>
      <c r="AO108" s="34">
        <v>10</v>
      </c>
      <c r="AP108" s="34">
        <v>10</v>
      </c>
      <c r="AQ108" s="34">
        <f>AVERAGE(Table27857[[#This Row],[6Di Access to foreign television (cable/ satellite)]:[6Dii Access to foreign newspapers]])</f>
        <v>10</v>
      </c>
      <c r="AR108" s="34">
        <v>10</v>
      </c>
      <c r="AS108" s="33">
        <f>AVERAGE(AL108:AN108,AQ108:AR108)</f>
        <v>8</v>
      </c>
      <c r="AT108" s="33">
        <v>5</v>
      </c>
      <c r="AU108" s="33">
        <v>0</v>
      </c>
      <c r="AV108" s="33">
        <f>AVERAGE(Table27857[[#This Row],[7Ai Parental Authority: In marriage]:[7Aii Parental Authority: After divorce]])</f>
        <v>2.5</v>
      </c>
      <c r="AW108" s="33">
        <v>10</v>
      </c>
      <c r="AX108" s="33">
        <v>10</v>
      </c>
      <c r="AY108" s="33">
        <f>IFERROR(AVERAGE(AW108:AX108),"-")</f>
        <v>10</v>
      </c>
      <c r="AZ108" s="33">
        <v>0</v>
      </c>
      <c r="BA108" s="33">
        <f>AVERAGE(AV108,AZ108,AY108)</f>
        <v>4.166666666666667</v>
      </c>
      <c r="BB108" s="35">
        <f>AVERAGE(Table27857[[#This Row],[RULE OF LAW]],Table27857[[#This Row],[SECURITY &amp; SAFETY]],Table27857[[#This Row],[PERSONAL FREEDOM (minus S&amp;S and RoL)]],Table27857[[#This Row],[PERSONAL FREEDOM (minus S&amp;S and RoL)]])</f>
        <v>6.0775829007253543</v>
      </c>
      <c r="BC108" s="36">
        <v>5.79</v>
      </c>
      <c r="BD108" s="37">
        <f>AVERAGE(Table27857[[#This Row],[PERSONAL FREEDOM]:[ECONOMIC FREEDOM]])</f>
        <v>5.9337914503626772</v>
      </c>
      <c r="BE108" s="49">
        <f>RANK(BF108,$BF$2:$BF$158)</f>
        <v>132</v>
      </c>
      <c r="BF108" s="20">
        <f>ROUND(BD108, 2)</f>
        <v>5.93</v>
      </c>
      <c r="BG108" s="35">
        <f>Table27857[[#This Row],[1 Rule of Law]]</f>
        <v>4.1202139999999998</v>
      </c>
      <c r="BH108" s="35">
        <f>Table27857[[#This Row],[2 Security &amp; Safety]]</f>
        <v>7.5734509362347522</v>
      </c>
      <c r="BI108" s="35">
        <f>AVERAGE(AS108,W108,AK108,BA108,Z108)</f>
        <v>6.3083333333333336</v>
      </c>
    </row>
    <row r="109" spans="1:61" ht="15" customHeight="1" x14ac:dyDescent="0.2">
      <c r="A109" s="32" t="s">
        <v>180</v>
      </c>
      <c r="B109" s="33">
        <v>2.7</v>
      </c>
      <c r="C109" s="33">
        <v>5</v>
      </c>
      <c r="D109" s="33">
        <v>3.1</v>
      </c>
      <c r="E109" s="33">
        <v>3.5936507936507938</v>
      </c>
      <c r="F109" s="33">
        <v>2</v>
      </c>
      <c r="G109" s="33">
        <v>0</v>
      </c>
      <c r="H109" s="33">
        <v>7.1569075580123336</v>
      </c>
      <c r="I109" s="33">
        <v>2.5</v>
      </c>
      <c r="J109" s="33">
        <v>6.1218984641381251</v>
      </c>
      <c r="K109" s="33">
        <v>9.4074640446549456</v>
      </c>
      <c r="L109" s="33">
        <f>AVERAGE(Table27857[[#This Row],[2Bi Disappearance]:[2Bv Terrorism Injured ]])</f>
        <v>5.037254013361081</v>
      </c>
      <c r="M109" s="33">
        <v>7</v>
      </c>
      <c r="N109" s="33">
        <v>7.5</v>
      </c>
      <c r="O109" s="34">
        <v>0</v>
      </c>
      <c r="P109" s="34">
        <v>0</v>
      </c>
      <c r="Q109" s="34">
        <f>AVERAGE(Table27857[[#This Row],[2Ciii(a) Equal Inheritance Rights: Widows]:[2Ciii(b) Equal Inheritance Rights: Daughters]])</f>
        <v>0</v>
      </c>
      <c r="R109" s="34">
        <f>AVERAGE(M109:N109,Q109)</f>
        <v>4.833333333333333</v>
      </c>
      <c r="S109" s="33">
        <f>AVERAGE(F109,L109,R109)</f>
        <v>3.9568624488981379</v>
      </c>
      <c r="T109" s="33">
        <v>5</v>
      </c>
      <c r="U109" s="33">
        <v>0</v>
      </c>
      <c r="V109" s="33">
        <v>5</v>
      </c>
      <c r="W109" s="33">
        <f>AVERAGE(T109:V109)</f>
        <v>3.3333333333333335</v>
      </c>
      <c r="X109" s="33">
        <v>10</v>
      </c>
      <c r="Y109" s="33">
        <v>2.5</v>
      </c>
      <c r="Z109" s="33">
        <f>AVERAGE(Table27857[[#This Row],[4A Freedom to establish religious organizations]:[4B Autonomy of religious organizations]])</f>
        <v>6.25</v>
      </c>
      <c r="AA109" s="33">
        <v>10</v>
      </c>
      <c r="AB109" s="33">
        <v>7.5</v>
      </c>
      <c r="AC109" s="33">
        <v>7.5</v>
      </c>
      <c r="AD109" s="33">
        <v>7.5</v>
      </c>
      <c r="AE109" s="33">
        <v>10</v>
      </c>
      <c r="AF109" s="33" t="s">
        <v>49</v>
      </c>
      <c r="AG109" s="33">
        <v>10</v>
      </c>
      <c r="AH109" s="33">
        <v>10</v>
      </c>
      <c r="AI109" s="33">
        <v>10</v>
      </c>
      <c r="AJ109" s="33" t="s">
        <v>49</v>
      </c>
      <c r="AK109" s="33" t="s">
        <v>49</v>
      </c>
      <c r="AL109" s="33">
        <v>10</v>
      </c>
      <c r="AM109" s="34">
        <v>5.333333333333333</v>
      </c>
      <c r="AN109" s="34">
        <v>4.5</v>
      </c>
      <c r="AO109" s="34">
        <v>10</v>
      </c>
      <c r="AP109" s="34">
        <v>10</v>
      </c>
      <c r="AQ109" s="34" t="s">
        <v>49</v>
      </c>
      <c r="AR109" s="34">
        <v>10</v>
      </c>
      <c r="AS109" s="33">
        <f>AVERAGE(AL109:AN109,AQ109:AR109)</f>
        <v>7.458333333333333</v>
      </c>
      <c r="AT109" s="33">
        <v>5</v>
      </c>
      <c r="AU109" s="33">
        <v>5</v>
      </c>
      <c r="AV109" s="33">
        <f>AVERAGE(Table27857[[#This Row],[7Ai Parental Authority: In marriage]:[7Aii Parental Authority: After divorce]])</f>
        <v>5</v>
      </c>
      <c r="AW109" s="33">
        <v>0</v>
      </c>
      <c r="AX109" s="33" t="s">
        <v>49</v>
      </c>
      <c r="AY109" s="33">
        <f>IFERROR(AVERAGE(AW109:AX109),"-")</f>
        <v>0</v>
      </c>
      <c r="AZ109" s="33">
        <v>5</v>
      </c>
      <c r="BA109" s="33">
        <f>AVERAGE(AV109,AZ109,AY109)</f>
        <v>3.3333333333333335</v>
      </c>
      <c r="BB109" s="35">
        <f>AVERAGE(Table27857[[#This Row],[RULE OF LAW]],Table27857[[#This Row],[SECURITY &amp; SAFETY]],Table27857[[#This Row],[PERSONAL FREEDOM (minus S&amp;S and RoL)]],Table27857[[#This Row],[PERSONAL FREEDOM (minus S&amp;S and RoL)]])</f>
        <v>4.4345033106372327</v>
      </c>
      <c r="BC109" s="36">
        <v>6.44</v>
      </c>
      <c r="BD109" s="37">
        <f>AVERAGE(Table27857[[#This Row],[PERSONAL FREEDOM]:[ECONOMIC FREEDOM]])</f>
        <v>5.437251655318617</v>
      </c>
      <c r="BE109" s="49">
        <f>RANK(BF109,$BF$2:$BF$158)</f>
        <v>143</v>
      </c>
      <c r="BF109" s="20">
        <f>ROUND(BD109, 2)</f>
        <v>5.44</v>
      </c>
      <c r="BG109" s="35">
        <f>Table27857[[#This Row],[1 Rule of Law]]</f>
        <v>3.5936507936507938</v>
      </c>
      <c r="BH109" s="35">
        <f>Table27857[[#This Row],[2 Security &amp; Safety]]</f>
        <v>3.9568624488981379</v>
      </c>
      <c r="BI109" s="35">
        <f>AVERAGE(AS109,W109,AK109,BA109,Z109)</f>
        <v>5.09375</v>
      </c>
    </row>
    <row r="110" spans="1:61" ht="15" customHeight="1" x14ac:dyDescent="0.2">
      <c r="A110" s="32" t="s">
        <v>63</v>
      </c>
      <c r="B110" s="33">
        <v>9.2000000000000011</v>
      </c>
      <c r="C110" s="33">
        <v>8.6</v>
      </c>
      <c r="D110" s="33">
        <v>8.2999999999999989</v>
      </c>
      <c r="E110" s="33">
        <v>8.7111111111111104</v>
      </c>
      <c r="F110" s="33">
        <v>9.120000000000001</v>
      </c>
      <c r="G110" s="33">
        <v>10</v>
      </c>
      <c r="H110" s="33">
        <v>10</v>
      </c>
      <c r="I110" s="33">
        <v>10</v>
      </c>
      <c r="J110" s="33">
        <v>10</v>
      </c>
      <c r="K110" s="33">
        <v>10</v>
      </c>
      <c r="L110" s="33">
        <f>AVERAGE(Table27857[[#This Row],[2Bi Disappearance]:[2Bv Terrorism Injured ]])</f>
        <v>10</v>
      </c>
      <c r="M110" s="33">
        <v>10</v>
      </c>
      <c r="N110" s="33">
        <v>10</v>
      </c>
      <c r="O110" s="34">
        <v>10</v>
      </c>
      <c r="P110" s="34">
        <v>10</v>
      </c>
      <c r="Q110" s="34">
        <f>AVERAGE(Table27857[[#This Row],[2Ciii(a) Equal Inheritance Rights: Widows]:[2Ciii(b) Equal Inheritance Rights: Daughters]])</f>
        <v>10</v>
      </c>
      <c r="R110" s="34">
        <f>AVERAGE(M110:N110,Q110)</f>
        <v>10</v>
      </c>
      <c r="S110" s="33">
        <f>AVERAGE(F110,L110,R110)</f>
        <v>9.706666666666667</v>
      </c>
      <c r="T110" s="33">
        <v>10</v>
      </c>
      <c r="U110" s="33">
        <v>10</v>
      </c>
      <c r="V110" s="33">
        <v>10</v>
      </c>
      <c r="W110" s="33">
        <f>AVERAGE(T110:V110)</f>
        <v>10</v>
      </c>
      <c r="X110" s="33">
        <v>10</v>
      </c>
      <c r="Y110" s="33">
        <v>7.5</v>
      </c>
      <c r="Z110" s="33">
        <f>AVERAGE(Table27857[[#This Row],[4A Freedom to establish religious organizations]:[4B Autonomy of religious organizations]])</f>
        <v>8.75</v>
      </c>
      <c r="AA110" s="33">
        <v>10</v>
      </c>
      <c r="AB110" s="33">
        <v>10</v>
      </c>
      <c r="AC110" s="33">
        <v>10</v>
      </c>
      <c r="AD110" s="33">
        <v>10</v>
      </c>
      <c r="AE110" s="33">
        <v>10</v>
      </c>
      <c r="AF110" s="33">
        <f>AVERAGE(Table27857[[#This Row],[5Ci Political parties]:[5Ciii Educational, sporting and cultural organizations]])</f>
        <v>10</v>
      </c>
      <c r="AG110" s="33">
        <v>10</v>
      </c>
      <c r="AH110" s="33">
        <v>10</v>
      </c>
      <c r="AI110" s="33">
        <v>10</v>
      </c>
      <c r="AJ110" s="33">
        <f>AVERAGE(Table27857[[#This Row],[5Di Political parties]:[5Diii Educational, sporting and cultural organizations5]])</f>
        <v>10</v>
      </c>
      <c r="AK110" s="33">
        <f>AVERAGE(AA110,AB110,AF110,AJ110)</f>
        <v>10</v>
      </c>
      <c r="AL110" s="33">
        <v>10</v>
      </c>
      <c r="AM110" s="34">
        <v>9</v>
      </c>
      <c r="AN110" s="34">
        <v>9.25</v>
      </c>
      <c r="AO110" s="34">
        <v>10</v>
      </c>
      <c r="AP110" s="34">
        <v>10</v>
      </c>
      <c r="AQ110" s="34">
        <f>AVERAGE(Table27857[[#This Row],[6Di Access to foreign television (cable/ satellite)]:[6Dii Access to foreign newspapers]])</f>
        <v>10</v>
      </c>
      <c r="AR110" s="34">
        <v>10</v>
      </c>
      <c r="AS110" s="33">
        <f>AVERAGE(AL110:AN110,AQ110:AR110)</f>
        <v>9.65</v>
      </c>
      <c r="AT110" s="33">
        <v>10</v>
      </c>
      <c r="AU110" s="33">
        <v>10</v>
      </c>
      <c r="AV110" s="33">
        <f>AVERAGE(Table27857[[#This Row],[7Ai Parental Authority: In marriage]:[7Aii Parental Authority: After divorce]])</f>
        <v>10</v>
      </c>
      <c r="AW110" s="33">
        <v>10</v>
      </c>
      <c r="AX110" s="33">
        <v>10</v>
      </c>
      <c r="AY110" s="33">
        <f>IFERROR(AVERAGE(AW110:AX110),"-")</f>
        <v>10</v>
      </c>
      <c r="AZ110" s="33">
        <v>10</v>
      </c>
      <c r="BA110" s="33">
        <f>AVERAGE(AV110,AZ110,AY110)</f>
        <v>10</v>
      </c>
      <c r="BB110" s="35">
        <f>AVERAGE(Table27857[[#This Row],[RULE OF LAW]],Table27857[[#This Row],[SECURITY &amp; SAFETY]],Table27857[[#This Row],[PERSONAL FREEDOM (minus S&amp;S and RoL)]],Table27857[[#This Row],[PERSONAL FREEDOM (minus S&amp;S and RoL)]])</f>
        <v>9.4444444444444446</v>
      </c>
      <c r="BC110" s="36">
        <v>7.51</v>
      </c>
      <c r="BD110" s="37">
        <f>AVERAGE(Table27857[[#This Row],[PERSONAL FREEDOM]:[ECONOMIC FREEDOM]])</f>
        <v>8.4772222222222222</v>
      </c>
      <c r="BE110" s="49">
        <f>RANK(BF110,$BF$2:$BF$158)</f>
        <v>10</v>
      </c>
      <c r="BF110" s="20">
        <f>ROUND(BD110, 2)</f>
        <v>8.48</v>
      </c>
      <c r="BG110" s="35">
        <f>Table27857[[#This Row],[1 Rule of Law]]</f>
        <v>8.7111111111111104</v>
      </c>
      <c r="BH110" s="35">
        <f>Table27857[[#This Row],[2 Security &amp; Safety]]</f>
        <v>9.706666666666667</v>
      </c>
      <c r="BI110" s="35">
        <f>AVERAGE(AS110,W110,AK110,BA110,Z110)</f>
        <v>9.68</v>
      </c>
    </row>
    <row r="111" spans="1:61" ht="15" customHeight="1" x14ac:dyDescent="0.2">
      <c r="A111" s="32" t="s">
        <v>179</v>
      </c>
      <c r="B111" s="33" t="s">
        <v>49</v>
      </c>
      <c r="C111" s="33" t="s">
        <v>49</v>
      </c>
      <c r="D111" s="33" t="s">
        <v>49</v>
      </c>
      <c r="E111" s="33">
        <v>6.0842870000000007</v>
      </c>
      <c r="F111" s="33">
        <v>9.5599999999999987</v>
      </c>
      <c r="G111" s="33">
        <v>5</v>
      </c>
      <c r="H111" s="33">
        <v>10</v>
      </c>
      <c r="I111" s="33">
        <v>7.5</v>
      </c>
      <c r="J111" s="33">
        <v>10</v>
      </c>
      <c r="K111" s="33">
        <v>10</v>
      </c>
      <c r="L111" s="33">
        <f>AVERAGE(Table27857[[#This Row],[2Bi Disappearance]:[2Bv Terrorism Injured ]])</f>
        <v>8.5</v>
      </c>
      <c r="M111" s="33">
        <v>10</v>
      </c>
      <c r="N111" s="33">
        <v>7.5</v>
      </c>
      <c r="O111" s="34">
        <v>0</v>
      </c>
      <c r="P111" s="34">
        <v>0</v>
      </c>
      <c r="Q111" s="34">
        <f>AVERAGE(Table27857[[#This Row],[2Ciii(a) Equal Inheritance Rights: Widows]:[2Ciii(b) Equal Inheritance Rights: Daughters]])</f>
        <v>0</v>
      </c>
      <c r="R111" s="34">
        <f>AVERAGE(M111:N111,Q111)</f>
        <v>5.833333333333333</v>
      </c>
      <c r="S111" s="33">
        <f>AVERAGE(F111,L111,R111)</f>
        <v>7.9644444444444433</v>
      </c>
      <c r="T111" s="33">
        <v>10</v>
      </c>
      <c r="U111" s="33">
        <v>10</v>
      </c>
      <c r="V111" s="33">
        <v>0</v>
      </c>
      <c r="W111" s="33">
        <f>AVERAGE(T111:V111)</f>
        <v>6.666666666666667</v>
      </c>
      <c r="X111" s="33">
        <v>2.5</v>
      </c>
      <c r="Y111" s="33">
        <v>5</v>
      </c>
      <c r="Z111" s="33">
        <f>AVERAGE(Table27857[[#This Row],[4A Freedom to establish religious organizations]:[4B Autonomy of religious organizations]])</f>
        <v>3.75</v>
      </c>
      <c r="AA111" s="33">
        <v>2.5</v>
      </c>
      <c r="AB111" s="33">
        <v>2.5</v>
      </c>
      <c r="AC111" s="33">
        <v>2.5</v>
      </c>
      <c r="AD111" s="33">
        <v>5</v>
      </c>
      <c r="AE111" s="33">
        <v>5</v>
      </c>
      <c r="AF111" s="33">
        <f>AVERAGE(Table27857[[#This Row],[5Ci Political parties]:[5Ciii Educational, sporting and cultural organizations]])</f>
        <v>4.166666666666667</v>
      </c>
      <c r="AG111" s="33">
        <v>2.5</v>
      </c>
      <c r="AH111" s="33">
        <v>2.5</v>
      </c>
      <c r="AI111" s="33">
        <v>5</v>
      </c>
      <c r="AJ111" s="33">
        <f>AVERAGE(Table27857[[#This Row],[5Di Political parties]:[5Diii Educational, sporting and cultural organizations5]])</f>
        <v>3.3333333333333335</v>
      </c>
      <c r="AK111" s="33">
        <f>AVERAGE(AA111,AB111,AF111,AJ111)</f>
        <v>3.1250000000000004</v>
      </c>
      <c r="AL111" s="33">
        <v>10</v>
      </c>
      <c r="AM111" s="34">
        <v>1.6666666666666667</v>
      </c>
      <c r="AN111" s="34">
        <v>3.25</v>
      </c>
      <c r="AO111" s="34">
        <v>7.5</v>
      </c>
      <c r="AP111" s="34">
        <v>5</v>
      </c>
      <c r="AQ111" s="34">
        <f>AVERAGE(Table27857[[#This Row],[6Di Access to foreign television (cable/ satellite)]:[6Dii Access to foreign newspapers]])</f>
        <v>6.25</v>
      </c>
      <c r="AR111" s="34">
        <v>5</v>
      </c>
      <c r="AS111" s="33">
        <f>AVERAGE(AL111:AN111,AQ111:AR111)</f>
        <v>5.2333333333333325</v>
      </c>
      <c r="AT111" s="33">
        <v>0</v>
      </c>
      <c r="AU111" s="33">
        <v>0</v>
      </c>
      <c r="AV111" s="33">
        <f>AVERAGE(Table27857[[#This Row],[7Ai Parental Authority: In marriage]:[7Aii Parental Authority: After divorce]])</f>
        <v>0</v>
      </c>
      <c r="AW111" s="33">
        <v>0</v>
      </c>
      <c r="AX111" s="33">
        <v>0</v>
      </c>
      <c r="AY111" s="33">
        <f>IFERROR(AVERAGE(AW111:AX111),"-")</f>
        <v>0</v>
      </c>
      <c r="AZ111" s="33">
        <v>0</v>
      </c>
      <c r="BA111" s="33">
        <f>AVERAGE(AV111,AZ111,AY111)</f>
        <v>0</v>
      </c>
      <c r="BB111" s="35">
        <f>AVERAGE(Table27857[[#This Row],[RULE OF LAW]],Table27857[[#This Row],[SECURITY &amp; SAFETY]],Table27857[[#This Row],[PERSONAL FREEDOM (minus S&amp;S and RoL)]],Table27857[[#This Row],[PERSONAL FREEDOM (minus S&amp;S and RoL)]])</f>
        <v>5.3896828611111109</v>
      </c>
      <c r="BC111" s="36">
        <v>7.21</v>
      </c>
      <c r="BD111" s="37">
        <f>AVERAGE(Table27857[[#This Row],[PERSONAL FREEDOM]:[ECONOMIC FREEDOM]])</f>
        <v>6.2998414305555555</v>
      </c>
      <c r="BE111" s="49">
        <f>RANK(BF111,$BF$2:$BF$158)</f>
        <v>119</v>
      </c>
      <c r="BF111" s="20">
        <f>ROUND(BD111, 2)</f>
        <v>6.3</v>
      </c>
      <c r="BG111" s="35">
        <f>Table27857[[#This Row],[1 Rule of Law]]</f>
        <v>6.0842870000000007</v>
      </c>
      <c r="BH111" s="35">
        <f>Table27857[[#This Row],[2 Security &amp; Safety]]</f>
        <v>7.9644444444444433</v>
      </c>
      <c r="BI111" s="35">
        <f>AVERAGE(AS111,W111,AK111,BA111,Z111)</f>
        <v>3.7549999999999999</v>
      </c>
    </row>
    <row r="112" spans="1:61" ht="15" customHeight="1" x14ac:dyDescent="0.2">
      <c r="A112" s="32" t="s">
        <v>193</v>
      </c>
      <c r="B112" s="33">
        <v>2.4</v>
      </c>
      <c r="C112" s="33">
        <v>3.5999999999999996</v>
      </c>
      <c r="D112" s="33">
        <v>3.7</v>
      </c>
      <c r="E112" s="33">
        <v>3.2444444444444449</v>
      </c>
      <c r="F112" s="33">
        <v>6.9200000000000008</v>
      </c>
      <c r="G112" s="33">
        <v>0</v>
      </c>
      <c r="H112" s="33">
        <v>6.7364385564890235</v>
      </c>
      <c r="I112" s="33">
        <v>2.5</v>
      </c>
      <c r="J112" s="33">
        <v>4.7091303768108421</v>
      </c>
      <c r="K112" s="33">
        <v>3.6156349303492159</v>
      </c>
      <c r="L112" s="33">
        <f>AVERAGE(Table27857[[#This Row],[2Bi Disappearance]:[2Bv Terrorism Injured ]])</f>
        <v>3.5122407727298159</v>
      </c>
      <c r="M112" s="33">
        <v>10</v>
      </c>
      <c r="N112" s="33">
        <v>5</v>
      </c>
      <c r="O112" s="51">
        <v>0</v>
      </c>
      <c r="P112" s="51">
        <v>0</v>
      </c>
      <c r="Q112" s="34">
        <f>AVERAGE(Table27857[[#This Row],[2Ciii(a) Equal Inheritance Rights: Widows]:[2Ciii(b) Equal Inheritance Rights: Daughters]])</f>
        <v>0</v>
      </c>
      <c r="R112" s="34">
        <f>AVERAGE(M112:N112,Q112)</f>
        <v>5</v>
      </c>
      <c r="S112" s="33">
        <f>AVERAGE(F112,L112,R112)</f>
        <v>5.1440802575766051</v>
      </c>
      <c r="T112" s="33">
        <v>5</v>
      </c>
      <c r="U112" s="33">
        <v>5</v>
      </c>
      <c r="V112" s="33">
        <v>5</v>
      </c>
      <c r="W112" s="33">
        <f>AVERAGE(T112:V112)</f>
        <v>5</v>
      </c>
      <c r="X112" s="33">
        <v>2.5</v>
      </c>
      <c r="Y112" s="33">
        <v>7.5</v>
      </c>
      <c r="Z112" s="33">
        <f>AVERAGE(Table27857[[#This Row],[4A Freedom to establish religious organizations]:[4B Autonomy of religious organizations]])</f>
        <v>5</v>
      </c>
      <c r="AA112" s="33">
        <v>7.5</v>
      </c>
      <c r="AB112" s="33">
        <v>7.5</v>
      </c>
      <c r="AC112" s="33">
        <v>7.5</v>
      </c>
      <c r="AD112" s="33">
        <v>7.5</v>
      </c>
      <c r="AE112" s="33">
        <v>7.5</v>
      </c>
      <c r="AF112" s="33">
        <f>AVERAGE(Table27857[[#This Row],[5Ci Political parties]:[5Ciii Educational, sporting and cultural organizations]])</f>
        <v>7.5</v>
      </c>
      <c r="AG112" s="33">
        <v>10</v>
      </c>
      <c r="AH112" s="33">
        <v>10</v>
      </c>
      <c r="AI112" s="33">
        <v>10</v>
      </c>
      <c r="AJ112" s="33">
        <f>AVERAGE(Table27857[[#This Row],[5Di Political parties]:[5Diii Educational, sporting and cultural organizations5]])</f>
        <v>10</v>
      </c>
      <c r="AK112" s="33">
        <f>AVERAGE(AA112:AB112,AF112,AJ112)</f>
        <v>8.125</v>
      </c>
      <c r="AL112" s="33">
        <v>7.2405061075160848</v>
      </c>
      <c r="AM112" s="51">
        <v>3.6666666666666665</v>
      </c>
      <c r="AN112" s="51">
        <v>2.75</v>
      </c>
      <c r="AO112" s="51">
        <v>10</v>
      </c>
      <c r="AP112" s="51">
        <v>7.5</v>
      </c>
      <c r="AQ112" s="51">
        <f>AVERAGE(Table27857[[#This Row],[6Di Access to foreign television (cable/ satellite)]:[6Dii Access to foreign newspapers]])</f>
        <v>8.75</v>
      </c>
      <c r="AR112" s="51">
        <v>7.5</v>
      </c>
      <c r="AS112" s="33">
        <f>AVERAGE(AL112:AN112,AQ112:AR112)</f>
        <v>5.9814345548365502</v>
      </c>
      <c r="AT112" s="33">
        <v>0</v>
      </c>
      <c r="AU112" s="33">
        <v>0</v>
      </c>
      <c r="AV112" s="33">
        <f>AVERAGE(Table27857[[#This Row],[7Ai Parental Authority: In marriage]:[7Aii Parental Authority: After divorce]])</f>
        <v>0</v>
      </c>
      <c r="AW112" s="33">
        <v>0</v>
      </c>
      <c r="AX112" s="33">
        <v>0</v>
      </c>
      <c r="AY112" s="33">
        <f>IFERROR(AVERAGE(AW112:AX112),"-")</f>
        <v>0</v>
      </c>
      <c r="AZ112" s="33">
        <v>0</v>
      </c>
      <c r="BA112" s="33">
        <f>AVERAGE(AV112,AZ112,AY112)</f>
        <v>0</v>
      </c>
      <c r="BB112" s="35">
        <f>AVERAGE(Table27857[[#This Row],[RULE OF LAW]],Table27857[[#This Row],[SECURITY &amp; SAFETY]],Table27857[[#This Row],[PERSONAL FREEDOM (minus S&amp;S and RoL)]],Table27857[[#This Row],[PERSONAL FREEDOM (minus S&amp;S and RoL)]])</f>
        <v>4.5077746309889175</v>
      </c>
      <c r="BC112" s="52">
        <v>6.28</v>
      </c>
      <c r="BD112" s="37">
        <f>AVERAGE(Table27857[[#This Row],[PERSONAL FREEDOM]:[ECONOMIC FREEDOM]])</f>
        <v>5.3938873154944584</v>
      </c>
      <c r="BE112" s="53">
        <f>RANK(BF112,$BF$2:$BF$158)</f>
        <v>145</v>
      </c>
      <c r="BF112" s="54">
        <f>ROUND(BD112, 2)</f>
        <v>5.39</v>
      </c>
      <c r="BG112" s="35">
        <f>Table27857[[#This Row],[1 Rule of Law]]</f>
        <v>3.2444444444444449</v>
      </c>
      <c r="BH112" s="35">
        <f>Table27857[[#This Row],[2 Security &amp; Safety]]</f>
        <v>5.1440802575766051</v>
      </c>
      <c r="BI112" s="35">
        <f>AVERAGE(AS112,W112,AK112,BA112,Z112)</f>
        <v>4.8212869109673102</v>
      </c>
    </row>
    <row r="113" spans="1:61" ht="15" customHeight="1" x14ac:dyDescent="0.2">
      <c r="A113" s="32" t="s">
        <v>88</v>
      </c>
      <c r="B113" s="33">
        <v>5.6000000000000005</v>
      </c>
      <c r="C113" s="33">
        <v>4.5</v>
      </c>
      <c r="D113" s="33">
        <v>3.8</v>
      </c>
      <c r="E113" s="33">
        <v>4.6174603174603179</v>
      </c>
      <c r="F113" s="33">
        <v>3.1200000000000006</v>
      </c>
      <c r="G113" s="33">
        <v>10</v>
      </c>
      <c r="H113" s="33">
        <v>10</v>
      </c>
      <c r="I113" s="33">
        <v>10</v>
      </c>
      <c r="J113" s="33">
        <v>10</v>
      </c>
      <c r="K113" s="33">
        <v>10</v>
      </c>
      <c r="L113" s="33">
        <f>AVERAGE(Table27857[[#This Row],[2Bi Disappearance]:[2Bv Terrorism Injured ]])</f>
        <v>10</v>
      </c>
      <c r="M113" s="33">
        <v>10</v>
      </c>
      <c r="N113" s="33">
        <v>10</v>
      </c>
      <c r="O113" s="34">
        <v>10</v>
      </c>
      <c r="P113" s="34">
        <v>10</v>
      </c>
      <c r="Q113" s="34">
        <f>AVERAGE(Table27857[[#This Row],[2Ciii(a) Equal Inheritance Rights: Widows]:[2Ciii(b) Equal Inheritance Rights: Daughters]])</f>
        <v>10</v>
      </c>
      <c r="R113" s="34">
        <f>AVERAGE(M113:N113,Q113)</f>
        <v>10</v>
      </c>
      <c r="S113" s="33">
        <f>AVERAGE(F113,L113,R113)</f>
        <v>7.706666666666667</v>
      </c>
      <c r="T113" s="33">
        <v>10</v>
      </c>
      <c r="U113" s="33">
        <v>10</v>
      </c>
      <c r="V113" s="33">
        <v>10</v>
      </c>
      <c r="W113" s="33">
        <f>AVERAGE(T113:V113)</f>
        <v>10</v>
      </c>
      <c r="X113" s="33">
        <v>10</v>
      </c>
      <c r="Y113" s="33">
        <v>10</v>
      </c>
      <c r="Z113" s="33">
        <f>AVERAGE(Table27857[[#This Row],[4A Freedom to establish religious organizations]:[4B Autonomy of religious organizations]])</f>
        <v>10</v>
      </c>
      <c r="AA113" s="33">
        <v>10</v>
      </c>
      <c r="AB113" s="33">
        <v>10</v>
      </c>
      <c r="AC113" s="33">
        <v>10</v>
      </c>
      <c r="AD113" s="33">
        <v>10</v>
      </c>
      <c r="AE113" s="33">
        <v>10</v>
      </c>
      <c r="AF113" s="33">
        <f>AVERAGE(Table27857[[#This Row],[5Ci Political parties]:[5Ciii Educational, sporting and cultural organizations]])</f>
        <v>10</v>
      </c>
      <c r="AG113" s="33">
        <v>10</v>
      </c>
      <c r="AH113" s="33">
        <v>10</v>
      </c>
      <c r="AI113" s="33">
        <v>10</v>
      </c>
      <c r="AJ113" s="33">
        <f>AVERAGE(Table27857[[#This Row],[5Di Political parties]:[5Diii Educational, sporting and cultural organizations5]])</f>
        <v>10</v>
      </c>
      <c r="AK113" s="33">
        <f>AVERAGE(AA113,AB113,AF113,AJ113)</f>
        <v>10</v>
      </c>
      <c r="AL113" s="33">
        <v>10</v>
      </c>
      <c r="AM113" s="34">
        <v>4.333333333333333</v>
      </c>
      <c r="AN113" s="34">
        <v>5</v>
      </c>
      <c r="AO113" s="34">
        <v>10</v>
      </c>
      <c r="AP113" s="34">
        <v>10</v>
      </c>
      <c r="AQ113" s="34">
        <f>AVERAGE(Table27857[[#This Row],[6Di Access to foreign television (cable/ satellite)]:[6Dii Access to foreign newspapers]])</f>
        <v>10</v>
      </c>
      <c r="AR113" s="34">
        <v>10</v>
      </c>
      <c r="AS113" s="33">
        <f>AVERAGE(AL113:AN113,AQ113:AR113)</f>
        <v>7.8666666666666654</v>
      </c>
      <c r="AT113" s="33">
        <v>10</v>
      </c>
      <c r="AU113" s="33">
        <v>10</v>
      </c>
      <c r="AV113" s="33">
        <f>AVERAGE(Table27857[[#This Row],[7Ai Parental Authority: In marriage]:[7Aii Parental Authority: After divorce]])</f>
        <v>10</v>
      </c>
      <c r="AW113" s="33">
        <v>10</v>
      </c>
      <c r="AX113" s="33">
        <v>10</v>
      </c>
      <c r="AY113" s="33">
        <f>IFERROR(AVERAGE(AW113:AX113),"-")</f>
        <v>10</v>
      </c>
      <c r="AZ113" s="33">
        <v>10</v>
      </c>
      <c r="BA113" s="33">
        <f>AVERAGE(AV113,AZ113,AY113)</f>
        <v>10</v>
      </c>
      <c r="BB113" s="35">
        <f>AVERAGE(Table27857[[#This Row],[RULE OF LAW]],Table27857[[#This Row],[SECURITY &amp; SAFETY]],Table27857[[#This Row],[PERSONAL FREEDOM (minus S&amp;S and RoL)]],Table27857[[#This Row],[PERSONAL FREEDOM (minus S&amp;S and RoL)]])</f>
        <v>7.8676984126984131</v>
      </c>
      <c r="BC113" s="36">
        <v>7.27</v>
      </c>
      <c r="BD113" s="37">
        <f>AVERAGE(Table27857[[#This Row],[PERSONAL FREEDOM]:[ECONOMIC FREEDOM]])</f>
        <v>7.5688492063492063</v>
      </c>
      <c r="BE113" s="49">
        <f>RANK(BF113,$BF$2:$BF$158)</f>
        <v>49</v>
      </c>
      <c r="BF113" s="20">
        <f>ROUND(BD113, 2)</f>
        <v>7.57</v>
      </c>
      <c r="BG113" s="35">
        <f>Table27857[[#This Row],[1 Rule of Law]]</f>
        <v>4.6174603174603179</v>
      </c>
      <c r="BH113" s="35">
        <f>Table27857[[#This Row],[2 Security &amp; Safety]]</f>
        <v>7.706666666666667</v>
      </c>
      <c r="BI113" s="35">
        <f>AVERAGE(AS113,W113,AK113,BA113,Z113)</f>
        <v>9.5733333333333341</v>
      </c>
    </row>
    <row r="114" spans="1:61" ht="15" customHeight="1" x14ac:dyDescent="0.2">
      <c r="A114" s="32" t="s">
        <v>114</v>
      </c>
      <c r="B114" s="33" t="s">
        <v>49</v>
      </c>
      <c r="C114" s="33" t="s">
        <v>49</v>
      </c>
      <c r="D114" s="33" t="s">
        <v>49</v>
      </c>
      <c r="E114" s="33">
        <v>3.941662</v>
      </c>
      <c r="F114" s="33">
        <v>5.84</v>
      </c>
      <c r="G114" s="33">
        <v>10</v>
      </c>
      <c r="H114" s="33">
        <v>10</v>
      </c>
      <c r="I114" s="33">
        <v>7.5</v>
      </c>
      <c r="J114" s="33">
        <v>10</v>
      </c>
      <c r="K114" s="33">
        <v>10</v>
      </c>
      <c r="L114" s="33">
        <f>AVERAGE(Table27857[[#This Row],[2Bi Disappearance]:[2Bv Terrorism Injured ]])</f>
        <v>9.5</v>
      </c>
      <c r="M114" s="33">
        <v>10</v>
      </c>
      <c r="N114" s="33">
        <v>7.5</v>
      </c>
      <c r="O114" s="34">
        <v>5</v>
      </c>
      <c r="P114" s="34">
        <v>5</v>
      </c>
      <c r="Q114" s="34">
        <f>AVERAGE(Table27857[[#This Row],[2Ciii(a) Equal Inheritance Rights: Widows]:[2Ciii(b) Equal Inheritance Rights: Daughters]])</f>
        <v>5</v>
      </c>
      <c r="R114" s="34">
        <f>AVERAGE(M114:N114,Q114)</f>
        <v>7.5</v>
      </c>
      <c r="S114" s="33">
        <f>AVERAGE(F114,L114,R114)</f>
        <v>7.6133333333333333</v>
      </c>
      <c r="T114" s="33">
        <v>10</v>
      </c>
      <c r="U114" s="33">
        <v>10</v>
      </c>
      <c r="V114" s="33">
        <v>10</v>
      </c>
      <c r="W114" s="33">
        <f>AVERAGE(T114:V114)</f>
        <v>10</v>
      </c>
      <c r="X114" s="33" t="s">
        <v>49</v>
      </c>
      <c r="Y114" s="33" t="s">
        <v>49</v>
      </c>
      <c r="Z114" s="33" t="s">
        <v>49</v>
      </c>
      <c r="AA114" s="33" t="s">
        <v>49</v>
      </c>
      <c r="AB114" s="33" t="s">
        <v>49</v>
      </c>
      <c r="AC114" s="33" t="s">
        <v>49</v>
      </c>
      <c r="AD114" s="33" t="s">
        <v>49</v>
      </c>
      <c r="AE114" s="33" t="s">
        <v>49</v>
      </c>
      <c r="AF114" s="33" t="s">
        <v>49</v>
      </c>
      <c r="AG114" s="33" t="s">
        <v>49</v>
      </c>
      <c r="AH114" s="33" t="s">
        <v>49</v>
      </c>
      <c r="AI114" s="33" t="s">
        <v>49</v>
      </c>
      <c r="AJ114" s="33" t="s">
        <v>49</v>
      </c>
      <c r="AK114" s="33" t="s">
        <v>49</v>
      </c>
      <c r="AL114" s="33">
        <v>10</v>
      </c>
      <c r="AM114" s="34">
        <v>8</v>
      </c>
      <c r="AN114" s="34">
        <v>6.75</v>
      </c>
      <c r="AO114" s="34" t="s">
        <v>49</v>
      </c>
      <c r="AP114" s="34" t="s">
        <v>49</v>
      </c>
      <c r="AQ114" s="34" t="s">
        <v>49</v>
      </c>
      <c r="AR114" s="34" t="s">
        <v>49</v>
      </c>
      <c r="AS114" s="33">
        <f>AVERAGE(AL114:AN114,AQ114:AR114)</f>
        <v>8.25</v>
      </c>
      <c r="AT114" s="33">
        <v>5</v>
      </c>
      <c r="AU114" s="33">
        <v>10</v>
      </c>
      <c r="AV114" s="33">
        <f>AVERAGE(Table27857[[#This Row],[7Ai Parental Authority: In marriage]:[7Aii Parental Authority: After divorce]])</f>
        <v>7.5</v>
      </c>
      <c r="AW114" s="33">
        <v>0</v>
      </c>
      <c r="AX114" s="33">
        <v>10</v>
      </c>
      <c r="AY114" s="33">
        <f>IFERROR(AVERAGE(AW114:AX114),"-")</f>
        <v>5</v>
      </c>
      <c r="AZ114" s="33">
        <v>10</v>
      </c>
      <c r="BA114" s="33">
        <f>AVERAGE(AV114,AZ114,AY114)</f>
        <v>7.5</v>
      </c>
      <c r="BB114" s="35">
        <f>AVERAGE(Table27857[[#This Row],[RULE OF LAW]],Table27857[[#This Row],[SECURITY &amp; SAFETY]],Table27857[[#This Row],[PERSONAL FREEDOM (minus S&amp;S and RoL)]],Table27857[[#This Row],[PERSONAL FREEDOM (minus S&amp;S and RoL)]])</f>
        <v>7.1804155000000005</v>
      </c>
      <c r="BC114" s="36">
        <v>7.11</v>
      </c>
      <c r="BD114" s="37">
        <f>AVERAGE(Table27857[[#This Row],[PERSONAL FREEDOM]:[ECONOMIC FREEDOM]])</f>
        <v>7.1452077500000009</v>
      </c>
      <c r="BE114" s="49">
        <f>RANK(BF114,$BF$2:$BF$158)</f>
        <v>60</v>
      </c>
      <c r="BF114" s="20">
        <f>ROUND(BD114, 2)</f>
        <v>7.15</v>
      </c>
      <c r="BG114" s="35">
        <f>Table27857[[#This Row],[1 Rule of Law]]</f>
        <v>3.941662</v>
      </c>
      <c r="BH114" s="35">
        <f>Table27857[[#This Row],[2 Security &amp; Safety]]</f>
        <v>7.6133333333333333</v>
      </c>
      <c r="BI114" s="35">
        <f>AVERAGE(AS114,W114,AK114,BA114,Z114)</f>
        <v>8.5833333333333339</v>
      </c>
    </row>
    <row r="115" spans="1:61" ht="15" customHeight="1" x14ac:dyDescent="0.2">
      <c r="A115" s="32" t="s">
        <v>122</v>
      </c>
      <c r="B115" s="33" t="s">
        <v>49</v>
      </c>
      <c r="C115" s="33" t="s">
        <v>49</v>
      </c>
      <c r="D115" s="33" t="s">
        <v>49</v>
      </c>
      <c r="E115" s="33">
        <v>3.9267829999999999</v>
      </c>
      <c r="F115" s="33">
        <v>6.1180501546125594</v>
      </c>
      <c r="G115" s="33">
        <v>10</v>
      </c>
      <c r="H115" s="33">
        <v>10</v>
      </c>
      <c r="I115" s="33">
        <v>5</v>
      </c>
      <c r="J115" s="33">
        <v>9.3813478543364965</v>
      </c>
      <c r="K115" s="33">
        <v>9.5360108907523724</v>
      </c>
      <c r="L115" s="33">
        <f>AVERAGE(Table27857[[#This Row],[2Bi Disappearance]:[2Bv Terrorism Injured ]])</f>
        <v>8.7834717490177745</v>
      </c>
      <c r="M115" s="33">
        <v>10</v>
      </c>
      <c r="N115" s="33">
        <v>10</v>
      </c>
      <c r="O115" s="34">
        <v>5</v>
      </c>
      <c r="P115" s="34">
        <v>5</v>
      </c>
      <c r="Q115" s="34">
        <f>AVERAGE(Table27857[[#This Row],[2Ciii(a) Equal Inheritance Rights: Widows]:[2Ciii(b) Equal Inheritance Rights: Daughters]])</f>
        <v>5</v>
      </c>
      <c r="R115" s="34">
        <f>AVERAGE(M115:N115,Q115)</f>
        <v>8.3333333333333339</v>
      </c>
      <c r="S115" s="33">
        <f>AVERAGE(F115,L115,R115)</f>
        <v>7.7449517456545562</v>
      </c>
      <c r="T115" s="33">
        <v>10</v>
      </c>
      <c r="U115" s="33">
        <v>10</v>
      </c>
      <c r="V115" s="33">
        <v>10</v>
      </c>
      <c r="W115" s="33">
        <f>AVERAGE(T115:V115)</f>
        <v>10</v>
      </c>
      <c r="X115" s="33">
        <v>5</v>
      </c>
      <c r="Y115" s="33">
        <v>7.5</v>
      </c>
      <c r="Z115" s="33">
        <f>AVERAGE(Table27857[[#This Row],[4A Freedom to establish religious organizations]:[4B Autonomy of religious organizations]])</f>
        <v>6.25</v>
      </c>
      <c r="AA115" s="33">
        <v>7.5</v>
      </c>
      <c r="AB115" s="33">
        <v>7.5</v>
      </c>
      <c r="AC115" s="33">
        <v>5</v>
      </c>
      <c r="AD115" s="33">
        <v>5</v>
      </c>
      <c r="AE115" s="33">
        <v>5</v>
      </c>
      <c r="AF115" s="33">
        <f>AVERAGE(Table27857[[#This Row],[5Ci Political parties]:[5Ciii Educational, sporting and cultural organizations]])</f>
        <v>5</v>
      </c>
      <c r="AG115" s="33">
        <v>5</v>
      </c>
      <c r="AH115" s="33">
        <v>5</v>
      </c>
      <c r="AI115" s="33">
        <v>5</v>
      </c>
      <c r="AJ115" s="33">
        <f>AVERAGE(Table27857[[#This Row],[5Di Political parties]:[5Diii Educational, sporting and cultural organizations5]])</f>
        <v>5</v>
      </c>
      <c r="AK115" s="33">
        <f>AVERAGE(AA115,AB115,AF115,AJ115)</f>
        <v>6.25</v>
      </c>
      <c r="AL115" s="33">
        <v>10</v>
      </c>
      <c r="AM115" s="34">
        <v>4.333333333333333</v>
      </c>
      <c r="AN115" s="34">
        <v>4</v>
      </c>
      <c r="AO115" s="34">
        <v>10</v>
      </c>
      <c r="AP115" s="34">
        <v>10</v>
      </c>
      <c r="AQ115" s="34">
        <f>AVERAGE(Table27857[[#This Row],[6Di Access to foreign television (cable/ satellite)]:[6Dii Access to foreign newspapers]])</f>
        <v>10</v>
      </c>
      <c r="AR115" s="34">
        <v>10</v>
      </c>
      <c r="AS115" s="33">
        <f>AVERAGE(AL115:AN115,AQ115:AR115)</f>
        <v>7.6666666666666661</v>
      </c>
      <c r="AT115" s="33">
        <v>10</v>
      </c>
      <c r="AU115" s="33">
        <v>10</v>
      </c>
      <c r="AV115" s="33">
        <f>AVERAGE(Table27857[[#This Row],[7Ai Parental Authority: In marriage]:[7Aii Parental Authority: After divorce]])</f>
        <v>10</v>
      </c>
      <c r="AW115" s="33">
        <v>10</v>
      </c>
      <c r="AX115" s="33">
        <v>10</v>
      </c>
      <c r="AY115" s="33">
        <f>IFERROR(AVERAGE(AW115:AX115),"-")</f>
        <v>10</v>
      </c>
      <c r="AZ115" s="33">
        <v>10</v>
      </c>
      <c r="BA115" s="33">
        <f>AVERAGE(AV115,AZ115,AY115)</f>
        <v>10</v>
      </c>
      <c r="BB115" s="35">
        <f>AVERAGE(Table27857[[#This Row],[RULE OF LAW]],Table27857[[#This Row],[SECURITY &amp; SAFETY]],Table27857[[#This Row],[PERSONAL FREEDOM (minus S&amp;S and RoL)]],Table27857[[#This Row],[PERSONAL FREEDOM (minus S&amp;S and RoL)]])</f>
        <v>6.934600353080306</v>
      </c>
      <c r="BC115" s="36">
        <v>6.85</v>
      </c>
      <c r="BD115" s="37">
        <f>AVERAGE(Table27857[[#This Row],[PERSONAL FREEDOM]:[ECONOMIC FREEDOM]])</f>
        <v>6.8923001765401528</v>
      </c>
      <c r="BE115" s="49">
        <f>RANK(BF115,$BF$2:$BF$158)</f>
        <v>79</v>
      </c>
      <c r="BF115" s="20">
        <f>ROUND(BD115, 2)</f>
        <v>6.89</v>
      </c>
      <c r="BG115" s="35">
        <f>Table27857[[#This Row],[1 Rule of Law]]</f>
        <v>3.9267829999999999</v>
      </c>
      <c r="BH115" s="35">
        <f>Table27857[[#This Row],[2 Security &amp; Safety]]</f>
        <v>7.7449517456545562</v>
      </c>
      <c r="BI115" s="35">
        <f>AVERAGE(AS115,W115,AK115,BA115,Z115)</f>
        <v>8.0333333333333332</v>
      </c>
    </row>
    <row r="116" spans="1:61" ht="15" customHeight="1" x14ac:dyDescent="0.2">
      <c r="A116" s="32" t="s">
        <v>99</v>
      </c>
      <c r="B116" s="33">
        <v>6.7</v>
      </c>
      <c r="C116" s="33">
        <v>3.9000000000000004</v>
      </c>
      <c r="D116" s="33">
        <v>3.7</v>
      </c>
      <c r="E116" s="33">
        <v>4.8015873015873014</v>
      </c>
      <c r="F116" s="33">
        <v>6.16</v>
      </c>
      <c r="G116" s="33">
        <v>10</v>
      </c>
      <c r="H116" s="33">
        <v>10</v>
      </c>
      <c r="I116" s="33">
        <v>7.5</v>
      </c>
      <c r="J116" s="33">
        <v>9.9454722221704213</v>
      </c>
      <c r="K116" s="33">
        <v>9.9738266666418021</v>
      </c>
      <c r="L116" s="33">
        <f>AVERAGE(Table27857[[#This Row],[2Bi Disappearance]:[2Bv Terrorism Injured ]])</f>
        <v>9.4838597777624436</v>
      </c>
      <c r="M116" s="33">
        <v>10</v>
      </c>
      <c r="N116" s="33">
        <v>10</v>
      </c>
      <c r="O116" s="34">
        <v>5</v>
      </c>
      <c r="P116" s="34">
        <v>5</v>
      </c>
      <c r="Q116" s="34">
        <f>AVERAGE(Table27857[[#This Row],[2Ciii(a) Equal Inheritance Rights: Widows]:[2Ciii(b) Equal Inheritance Rights: Daughters]])</f>
        <v>5</v>
      </c>
      <c r="R116" s="34">
        <f>AVERAGE(M116:N116,Q116)</f>
        <v>8.3333333333333339</v>
      </c>
      <c r="S116" s="33">
        <f>AVERAGE(F116,L116,R116)</f>
        <v>7.9923977036985931</v>
      </c>
      <c r="T116" s="33">
        <v>10</v>
      </c>
      <c r="U116" s="33">
        <v>10</v>
      </c>
      <c r="V116" s="33">
        <v>10</v>
      </c>
      <c r="W116" s="33">
        <f>AVERAGE(T116:V116)</f>
        <v>10</v>
      </c>
      <c r="X116" s="33">
        <v>7.5</v>
      </c>
      <c r="Y116" s="33">
        <v>7.5</v>
      </c>
      <c r="Z116" s="33">
        <f>AVERAGE(Table27857[[#This Row],[4A Freedom to establish religious organizations]:[4B Autonomy of religious organizations]])</f>
        <v>7.5</v>
      </c>
      <c r="AA116" s="33">
        <v>7.5</v>
      </c>
      <c r="AB116" s="33">
        <v>7.5</v>
      </c>
      <c r="AC116" s="33">
        <v>7.5</v>
      </c>
      <c r="AD116" s="33">
        <v>5</v>
      </c>
      <c r="AE116" s="33">
        <v>7.5</v>
      </c>
      <c r="AF116" s="33">
        <f>AVERAGE(Table27857[[#This Row],[5Ci Political parties]:[5Ciii Educational, sporting and cultural organizations]])</f>
        <v>6.666666666666667</v>
      </c>
      <c r="AG116" s="33">
        <v>7.5</v>
      </c>
      <c r="AH116" s="33">
        <v>7.5</v>
      </c>
      <c r="AI116" s="33">
        <v>7.5</v>
      </c>
      <c r="AJ116" s="33">
        <f>AVERAGE(Table27857[[#This Row],[5Di Political parties]:[5Diii Educational, sporting and cultural organizations5]])</f>
        <v>7.5</v>
      </c>
      <c r="AK116" s="33">
        <f>AVERAGE(AA116,AB116,AF116,AJ116)</f>
        <v>7.291666666666667</v>
      </c>
      <c r="AL116" s="33">
        <v>10</v>
      </c>
      <c r="AM116" s="34">
        <v>5.333333333333333</v>
      </c>
      <c r="AN116" s="34">
        <v>5.5</v>
      </c>
      <c r="AO116" s="34">
        <v>10</v>
      </c>
      <c r="AP116" s="34">
        <v>10</v>
      </c>
      <c r="AQ116" s="34">
        <f>AVERAGE(Table27857[[#This Row],[6Di Access to foreign television (cable/ satellite)]:[6Dii Access to foreign newspapers]])</f>
        <v>10</v>
      </c>
      <c r="AR116" s="34">
        <v>10</v>
      </c>
      <c r="AS116" s="33">
        <f>AVERAGE(AL116:AN116,AQ116:AR116)</f>
        <v>8.1666666666666661</v>
      </c>
      <c r="AT116" s="33">
        <v>10</v>
      </c>
      <c r="AU116" s="33">
        <v>5</v>
      </c>
      <c r="AV116" s="33">
        <f>AVERAGE(Table27857[[#This Row],[7Ai Parental Authority: In marriage]:[7Aii Parental Authority: After divorce]])</f>
        <v>7.5</v>
      </c>
      <c r="AW116" s="33">
        <v>10</v>
      </c>
      <c r="AX116" s="33">
        <v>10</v>
      </c>
      <c r="AY116" s="33">
        <f>IFERROR(AVERAGE(AW116:AX116),"-")</f>
        <v>10</v>
      </c>
      <c r="AZ116" s="33">
        <v>10</v>
      </c>
      <c r="BA116" s="33">
        <f>AVERAGE(AV116,AZ116,AY116)</f>
        <v>9.1666666666666661</v>
      </c>
      <c r="BB116" s="35">
        <f>AVERAGE(Table27857[[#This Row],[RULE OF LAW]],Table27857[[#This Row],[SECURITY &amp; SAFETY]],Table27857[[#This Row],[PERSONAL FREEDOM (minus S&amp;S and RoL)]],Table27857[[#This Row],[PERSONAL FREEDOM (minus S&amp;S and RoL)]])</f>
        <v>7.4109962513214738</v>
      </c>
      <c r="BC116" s="36">
        <v>7.34</v>
      </c>
      <c r="BD116" s="37">
        <f>AVERAGE(Table27857[[#This Row],[PERSONAL FREEDOM]:[ECONOMIC FREEDOM]])</f>
        <v>7.3754981256607373</v>
      </c>
      <c r="BE116" s="49">
        <f>RANK(BF116,$BF$2:$BF$158)</f>
        <v>53</v>
      </c>
      <c r="BF116" s="20">
        <f>ROUND(BD116, 2)</f>
        <v>7.38</v>
      </c>
      <c r="BG116" s="35">
        <f>Table27857[[#This Row],[1 Rule of Law]]</f>
        <v>4.8015873015873014</v>
      </c>
      <c r="BH116" s="35">
        <f>Table27857[[#This Row],[2 Security &amp; Safety]]</f>
        <v>7.9923977036985931</v>
      </c>
      <c r="BI116" s="35">
        <f>AVERAGE(AS116,W116,AK116,BA116,Z116)</f>
        <v>8.4250000000000007</v>
      </c>
    </row>
    <row r="117" spans="1:61" ht="15" customHeight="1" x14ac:dyDescent="0.2">
      <c r="A117" s="32" t="s">
        <v>148</v>
      </c>
      <c r="B117" s="33">
        <v>3.5999999999999996</v>
      </c>
      <c r="C117" s="33">
        <v>3.9000000000000004</v>
      </c>
      <c r="D117" s="33">
        <v>3.5999999999999996</v>
      </c>
      <c r="E117" s="33">
        <v>3.734920634920635</v>
      </c>
      <c r="F117" s="33">
        <v>6.48</v>
      </c>
      <c r="G117" s="33">
        <v>5</v>
      </c>
      <c r="H117" s="33">
        <v>8.2440259268137055</v>
      </c>
      <c r="I117" s="33">
        <v>2.5</v>
      </c>
      <c r="J117" s="33">
        <v>8.5207455764792499</v>
      </c>
      <c r="K117" s="33">
        <v>8.6348497283166488</v>
      </c>
      <c r="L117" s="33">
        <f>AVERAGE(Table27857[[#This Row],[2Bi Disappearance]:[2Bv Terrorism Injured ]])</f>
        <v>6.5799242463219203</v>
      </c>
      <c r="M117" s="33">
        <v>10</v>
      </c>
      <c r="N117" s="33">
        <v>10</v>
      </c>
      <c r="O117" s="34">
        <v>5</v>
      </c>
      <c r="P117" s="34">
        <v>5</v>
      </c>
      <c r="Q117" s="34">
        <f>AVERAGE(Table27857[[#This Row],[2Ciii(a) Equal Inheritance Rights: Widows]:[2Ciii(b) Equal Inheritance Rights: Daughters]])</f>
        <v>5</v>
      </c>
      <c r="R117" s="34">
        <f>AVERAGE(M117:N117,Q117)</f>
        <v>8.3333333333333339</v>
      </c>
      <c r="S117" s="33">
        <f>AVERAGE(F117,L117,R117)</f>
        <v>7.1310858598850855</v>
      </c>
      <c r="T117" s="33">
        <v>5</v>
      </c>
      <c r="U117" s="33">
        <v>10</v>
      </c>
      <c r="V117" s="33">
        <v>5</v>
      </c>
      <c r="W117" s="33">
        <f>AVERAGE(T117:V117)</f>
        <v>6.666666666666667</v>
      </c>
      <c r="X117" s="33">
        <v>5</v>
      </c>
      <c r="Y117" s="33">
        <v>10</v>
      </c>
      <c r="Z117" s="33">
        <f>AVERAGE(Table27857[[#This Row],[4A Freedom to establish religious organizations]:[4B Autonomy of religious organizations]])</f>
        <v>7.5</v>
      </c>
      <c r="AA117" s="33">
        <v>7.5</v>
      </c>
      <c r="AB117" s="33">
        <v>7.5</v>
      </c>
      <c r="AC117" s="33">
        <v>2.5</v>
      </c>
      <c r="AD117" s="33">
        <v>5</v>
      </c>
      <c r="AE117" s="33">
        <v>5</v>
      </c>
      <c r="AF117" s="33">
        <f>AVERAGE(Table27857[[#This Row],[5Ci Political parties]:[5Ciii Educational, sporting and cultural organizations]])</f>
        <v>4.166666666666667</v>
      </c>
      <c r="AG117" s="33">
        <v>7.5</v>
      </c>
      <c r="AH117" s="33">
        <v>5</v>
      </c>
      <c r="AI117" s="33">
        <v>7.5</v>
      </c>
      <c r="AJ117" s="33">
        <f>AVERAGE(Table27857[[#This Row],[5Di Political parties]:[5Diii Educational, sporting and cultural organizations5]])</f>
        <v>6.666666666666667</v>
      </c>
      <c r="AK117" s="33">
        <f>AVERAGE(AA117,AB117,AF117,AJ117)</f>
        <v>6.4583333333333339</v>
      </c>
      <c r="AL117" s="33">
        <v>6.9253372259383958</v>
      </c>
      <c r="AM117" s="34">
        <v>5.666666666666667</v>
      </c>
      <c r="AN117" s="34">
        <v>4.75</v>
      </c>
      <c r="AO117" s="34">
        <v>7.5</v>
      </c>
      <c r="AP117" s="34">
        <v>10</v>
      </c>
      <c r="AQ117" s="34">
        <f>AVERAGE(Table27857[[#This Row],[6Di Access to foreign television (cable/ satellite)]:[6Dii Access to foreign newspapers]])</f>
        <v>8.75</v>
      </c>
      <c r="AR117" s="34">
        <v>7.5</v>
      </c>
      <c r="AS117" s="33">
        <f>AVERAGE(AL117:AN117,AQ117:AR117)</f>
        <v>6.7184007785210129</v>
      </c>
      <c r="AT117" s="33">
        <v>0</v>
      </c>
      <c r="AU117" s="33">
        <v>0</v>
      </c>
      <c r="AV117" s="33">
        <f>AVERAGE(Table27857[[#This Row],[7Ai Parental Authority: In marriage]:[7Aii Parental Authority: After divorce]])</f>
        <v>0</v>
      </c>
      <c r="AW117" s="33">
        <v>10</v>
      </c>
      <c r="AX117" s="33">
        <v>10</v>
      </c>
      <c r="AY117" s="33">
        <f>IFERROR(AVERAGE(AW117:AX117),"-")</f>
        <v>10</v>
      </c>
      <c r="AZ117" s="33">
        <v>5</v>
      </c>
      <c r="BA117" s="33">
        <f>AVERAGE(AV117,AZ117,AY117)</f>
        <v>5</v>
      </c>
      <c r="BB117" s="35">
        <f>AVERAGE(Table27857[[#This Row],[RULE OF LAW]],Table27857[[#This Row],[SECURITY &amp; SAFETY]],Table27857[[#This Row],[PERSONAL FREEDOM (minus S&amp;S and RoL)]],Table27857[[#This Row],[PERSONAL FREEDOM (minus S&amp;S and RoL)]])</f>
        <v>5.9508417015535313</v>
      </c>
      <c r="BC117" s="36">
        <v>7.14</v>
      </c>
      <c r="BD117" s="37">
        <f>AVERAGE(Table27857[[#This Row],[PERSONAL FREEDOM]:[ECONOMIC FREEDOM]])</f>
        <v>6.5454208507767655</v>
      </c>
      <c r="BE117" s="49">
        <f>RANK(BF117,$BF$2:$BF$158)</f>
        <v>101</v>
      </c>
      <c r="BF117" s="20">
        <f>ROUND(BD117, 2)</f>
        <v>6.55</v>
      </c>
      <c r="BG117" s="35">
        <f>Table27857[[#This Row],[1 Rule of Law]]</f>
        <v>3.734920634920635</v>
      </c>
      <c r="BH117" s="35">
        <f>Table27857[[#This Row],[2 Security &amp; Safety]]</f>
        <v>7.1310858598850855</v>
      </c>
      <c r="BI117" s="35">
        <f>AVERAGE(AS117,W117,AK117,BA117,Z117)</f>
        <v>6.4686801557042033</v>
      </c>
    </row>
    <row r="118" spans="1:61" ht="15" customHeight="1" x14ac:dyDescent="0.2">
      <c r="A118" s="32" t="s">
        <v>73</v>
      </c>
      <c r="B118" s="33">
        <v>7.4</v>
      </c>
      <c r="C118" s="33">
        <v>6.2</v>
      </c>
      <c r="D118" s="33">
        <v>6.8999999999999995</v>
      </c>
      <c r="E118" s="33">
        <v>6.8587301587301575</v>
      </c>
      <c r="F118" s="33">
        <v>9.5200000000000014</v>
      </c>
      <c r="G118" s="33">
        <v>10</v>
      </c>
      <c r="H118" s="33">
        <v>10</v>
      </c>
      <c r="I118" s="33">
        <v>10</v>
      </c>
      <c r="J118" s="33">
        <v>10</v>
      </c>
      <c r="K118" s="33">
        <v>10</v>
      </c>
      <c r="L118" s="33">
        <f>AVERAGE(Table27857[[#This Row],[2Bi Disappearance]:[2Bv Terrorism Injured ]])</f>
        <v>10</v>
      </c>
      <c r="M118" s="33">
        <v>10</v>
      </c>
      <c r="N118" s="33">
        <v>10</v>
      </c>
      <c r="O118" s="34">
        <v>10</v>
      </c>
      <c r="P118" s="34">
        <v>10</v>
      </c>
      <c r="Q118" s="34">
        <f>AVERAGE(Table27857[[#This Row],[2Ciii(a) Equal Inheritance Rights: Widows]:[2Ciii(b) Equal Inheritance Rights: Daughters]])</f>
        <v>10</v>
      </c>
      <c r="R118" s="34">
        <f>AVERAGE(M118:N118,Q118)</f>
        <v>10</v>
      </c>
      <c r="S118" s="33">
        <f>AVERAGE(F118,L118,R118)</f>
        <v>9.8400000000000016</v>
      </c>
      <c r="T118" s="33">
        <v>10</v>
      </c>
      <c r="U118" s="33">
        <v>10</v>
      </c>
      <c r="V118" s="33">
        <v>10</v>
      </c>
      <c r="W118" s="33">
        <f>AVERAGE(T118:V118)</f>
        <v>10</v>
      </c>
      <c r="X118" s="33">
        <v>10</v>
      </c>
      <c r="Y118" s="33">
        <v>10</v>
      </c>
      <c r="Z118" s="33">
        <f>AVERAGE(Table27857[[#This Row],[4A Freedom to establish religious organizations]:[4B Autonomy of religious organizations]])</f>
        <v>10</v>
      </c>
      <c r="AA118" s="33">
        <v>10</v>
      </c>
      <c r="AB118" s="33">
        <v>10</v>
      </c>
      <c r="AC118" s="33">
        <v>10</v>
      </c>
      <c r="AD118" s="33">
        <v>10</v>
      </c>
      <c r="AE118" s="33">
        <v>5</v>
      </c>
      <c r="AF118" s="33">
        <f>AVERAGE(Table27857[[#This Row],[5Ci Political parties]:[5Ciii Educational, sporting and cultural organizations]])</f>
        <v>8.3333333333333339</v>
      </c>
      <c r="AG118" s="33">
        <v>10</v>
      </c>
      <c r="AH118" s="33">
        <v>10</v>
      </c>
      <c r="AI118" s="33">
        <v>10</v>
      </c>
      <c r="AJ118" s="33">
        <f>AVERAGE(Table27857[[#This Row],[5Di Political parties]:[5Diii Educational, sporting and cultural organizations5]])</f>
        <v>10</v>
      </c>
      <c r="AK118" s="33">
        <f>AVERAGE(AA118,AB118,AF118,AJ118)</f>
        <v>9.5833333333333339</v>
      </c>
      <c r="AL118" s="33">
        <v>10</v>
      </c>
      <c r="AM118" s="34">
        <v>7</v>
      </c>
      <c r="AN118" s="34">
        <v>7.25</v>
      </c>
      <c r="AO118" s="34">
        <v>10</v>
      </c>
      <c r="AP118" s="34">
        <v>10</v>
      </c>
      <c r="AQ118" s="34">
        <f>AVERAGE(Table27857[[#This Row],[6Di Access to foreign television (cable/ satellite)]:[6Dii Access to foreign newspapers]])</f>
        <v>10</v>
      </c>
      <c r="AR118" s="34">
        <v>10</v>
      </c>
      <c r="AS118" s="33">
        <f>AVERAGE(AL118:AN118,AQ118:AR118)</f>
        <v>8.85</v>
      </c>
      <c r="AT118" s="33">
        <v>10</v>
      </c>
      <c r="AU118" s="33">
        <v>10</v>
      </c>
      <c r="AV118" s="33">
        <f>AVERAGE(Table27857[[#This Row],[7Ai Parental Authority: In marriage]:[7Aii Parental Authority: After divorce]])</f>
        <v>10</v>
      </c>
      <c r="AW118" s="33">
        <v>10</v>
      </c>
      <c r="AX118" s="33">
        <v>10</v>
      </c>
      <c r="AY118" s="33">
        <f>IFERROR(AVERAGE(AW118:AX118),"-")</f>
        <v>10</v>
      </c>
      <c r="AZ118" s="33">
        <v>10</v>
      </c>
      <c r="BA118" s="33">
        <f>AVERAGE(AV118,AZ118,AY118)</f>
        <v>10</v>
      </c>
      <c r="BB118" s="35">
        <f>AVERAGE(Table27857[[#This Row],[RULE OF LAW]],Table27857[[#This Row],[SECURITY &amp; SAFETY]],Table27857[[#This Row],[PERSONAL FREEDOM (minus S&amp;S and RoL)]],Table27857[[#This Row],[PERSONAL FREEDOM (minus S&amp;S and RoL)]])</f>
        <v>9.018015873015873</v>
      </c>
      <c r="BC118" s="36">
        <v>7.29</v>
      </c>
      <c r="BD118" s="37">
        <f>AVERAGE(Table27857[[#This Row],[PERSONAL FREEDOM]:[ECONOMIC FREEDOM]])</f>
        <v>8.1540079365079361</v>
      </c>
      <c r="BE118" s="49">
        <f>RANK(BF118,$BF$2:$BF$158)</f>
        <v>25</v>
      </c>
      <c r="BF118" s="20">
        <f>ROUND(BD118, 2)</f>
        <v>8.15</v>
      </c>
      <c r="BG118" s="35">
        <f>Table27857[[#This Row],[1 Rule of Law]]</f>
        <v>6.8587301587301575</v>
      </c>
      <c r="BH118" s="35">
        <f>Table27857[[#This Row],[2 Security &amp; Safety]]</f>
        <v>9.8400000000000016</v>
      </c>
      <c r="BI118" s="35">
        <f>AVERAGE(AS118,W118,AK118,BA118,Z118)</f>
        <v>9.6866666666666674</v>
      </c>
    </row>
    <row r="119" spans="1:61" ht="15" customHeight="1" x14ac:dyDescent="0.2">
      <c r="A119" s="32" t="s">
        <v>66</v>
      </c>
      <c r="B119" s="33">
        <v>7.3</v>
      </c>
      <c r="C119" s="33">
        <v>6.2</v>
      </c>
      <c r="D119" s="33">
        <v>5.8999999999999995</v>
      </c>
      <c r="E119" s="33">
        <v>6.4619047619047612</v>
      </c>
      <c r="F119" s="33">
        <v>9.5200000000000014</v>
      </c>
      <c r="G119" s="33">
        <v>10</v>
      </c>
      <c r="H119" s="33">
        <v>10</v>
      </c>
      <c r="I119" s="33">
        <v>10</v>
      </c>
      <c r="J119" s="33">
        <v>10</v>
      </c>
      <c r="K119" s="33">
        <v>10</v>
      </c>
      <c r="L119" s="33">
        <f>AVERAGE(Table27857[[#This Row],[2Bi Disappearance]:[2Bv Terrorism Injured ]])</f>
        <v>10</v>
      </c>
      <c r="M119" s="33">
        <v>10</v>
      </c>
      <c r="N119" s="33">
        <v>10</v>
      </c>
      <c r="O119" s="34">
        <v>10</v>
      </c>
      <c r="P119" s="34">
        <v>10</v>
      </c>
      <c r="Q119" s="34">
        <f>AVERAGE(Table27857[[#This Row],[2Ciii(a) Equal Inheritance Rights: Widows]:[2Ciii(b) Equal Inheritance Rights: Daughters]])</f>
        <v>10</v>
      </c>
      <c r="R119" s="34">
        <f>AVERAGE(M119:N119,Q119)</f>
        <v>10</v>
      </c>
      <c r="S119" s="33">
        <f>AVERAGE(F119,L119,R119)</f>
        <v>9.8400000000000016</v>
      </c>
      <c r="T119" s="33">
        <v>10</v>
      </c>
      <c r="U119" s="33">
        <v>10</v>
      </c>
      <c r="V119" s="33">
        <v>10</v>
      </c>
      <c r="W119" s="33">
        <f>AVERAGE(T119:V119)</f>
        <v>10</v>
      </c>
      <c r="X119" s="33">
        <v>10</v>
      </c>
      <c r="Y119" s="33">
        <v>10</v>
      </c>
      <c r="Z119" s="33">
        <f>AVERAGE(Table27857[[#This Row],[4A Freedom to establish religious organizations]:[4B Autonomy of religious organizations]])</f>
        <v>10</v>
      </c>
      <c r="AA119" s="33">
        <v>10</v>
      </c>
      <c r="AB119" s="33">
        <v>10</v>
      </c>
      <c r="AC119" s="33">
        <v>10</v>
      </c>
      <c r="AD119" s="33">
        <v>10</v>
      </c>
      <c r="AE119" s="33">
        <v>10</v>
      </c>
      <c r="AF119" s="33" t="s">
        <v>49</v>
      </c>
      <c r="AG119" s="33">
        <v>10</v>
      </c>
      <c r="AH119" s="33">
        <v>10</v>
      </c>
      <c r="AI119" s="33">
        <v>10</v>
      </c>
      <c r="AJ119" s="33" t="s">
        <v>49</v>
      </c>
      <c r="AK119" s="33" t="s">
        <v>49</v>
      </c>
      <c r="AL119" s="33">
        <v>10</v>
      </c>
      <c r="AM119" s="34">
        <v>8.3333333333333339</v>
      </c>
      <c r="AN119" s="34">
        <v>8.25</v>
      </c>
      <c r="AO119" s="34">
        <v>10</v>
      </c>
      <c r="AP119" s="34">
        <v>10</v>
      </c>
      <c r="AQ119" s="34" t="s">
        <v>49</v>
      </c>
      <c r="AR119" s="34">
        <v>10</v>
      </c>
      <c r="AS119" s="33">
        <f>AVERAGE(AL119:AN119,AQ119:AR119)</f>
        <v>9.1458333333333339</v>
      </c>
      <c r="AT119" s="33">
        <v>10</v>
      </c>
      <c r="AU119" s="33">
        <v>10</v>
      </c>
      <c r="AV119" s="33">
        <f>AVERAGE(Table27857[[#This Row],[7Ai Parental Authority: In marriage]:[7Aii Parental Authority: After divorce]])</f>
        <v>10</v>
      </c>
      <c r="AW119" s="33">
        <v>10</v>
      </c>
      <c r="AX119" s="33">
        <v>10</v>
      </c>
      <c r="AY119" s="33">
        <f>IFERROR(AVERAGE(AW119:AX119),"-")</f>
        <v>10</v>
      </c>
      <c r="AZ119" s="33">
        <v>10</v>
      </c>
      <c r="BA119" s="33">
        <f>AVERAGE(AV119,AZ119,AY119)</f>
        <v>10</v>
      </c>
      <c r="BB119" s="35">
        <f>AVERAGE(Table27857[[#This Row],[RULE OF LAW]],Table27857[[#This Row],[SECURITY &amp; SAFETY]],Table27857[[#This Row],[PERSONAL FREEDOM (minus S&amp;S and RoL)]],Table27857[[#This Row],[PERSONAL FREEDOM (minus S&amp;S and RoL)]])</f>
        <v>8.9687053571428574</v>
      </c>
      <c r="BC119" s="36">
        <v>7.42</v>
      </c>
      <c r="BD119" s="37">
        <f>AVERAGE(Table27857[[#This Row],[PERSONAL FREEDOM]:[ECONOMIC FREEDOM]])</f>
        <v>8.1943526785714287</v>
      </c>
      <c r="BE119" s="49">
        <f>RANK(BF119,$BF$2:$BF$158)</f>
        <v>23</v>
      </c>
      <c r="BF119" s="20">
        <f>ROUND(BD119, 2)</f>
        <v>8.19</v>
      </c>
      <c r="BG119" s="35">
        <f>Table27857[[#This Row],[1 Rule of Law]]</f>
        <v>6.4619047619047612</v>
      </c>
      <c r="BH119" s="35">
        <f>Table27857[[#This Row],[2 Security &amp; Safety]]</f>
        <v>9.8400000000000016</v>
      </c>
      <c r="BI119" s="35">
        <f>AVERAGE(AS119,W119,AK119,BA119,Z119)</f>
        <v>9.7864583333333339</v>
      </c>
    </row>
    <row r="120" spans="1:61" ht="15" customHeight="1" x14ac:dyDescent="0.2">
      <c r="A120" s="32" t="s">
        <v>177</v>
      </c>
      <c r="B120" s="33" t="s">
        <v>49</v>
      </c>
      <c r="C120" s="33" t="s">
        <v>49</v>
      </c>
      <c r="D120" s="33" t="s">
        <v>49</v>
      </c>
      <c r="E120" s="33">
        <v>6.753857</v>
      </c>
      <c r="F120" s="33">
        <v>9.5599999999999987</v>
      </c>
      <c r="G120" s="33">
        <v>5</v>
      </c>
      <c r="H120" s="33">
        <v>10</v>
      </c>
      <c r="I120" s="33">
        <v>10</v>
      </c>
      <c r="J120" s="33">
        <v>10</v>
      </c>
      <c r="K120" s="33">
        <v>10</v>
      </c>
      <c r="L120" s="33">
        <f>AVERAGE(Table27857[[#This Row],[2Bi Disappearance]:[2Bv Terrorism Injured ]])</f>
        <v>9</v>
      </c>
      <c r="M120" s="33">
        <v>10</v>
      </c>
      <c r="N120" s="33">
        <v>7.5</v>
      </c>
      <c r="O120" s="34">
        <v>0</v>
      </c>
      <c r="P120" s="34">
        <v>0</v>
      </c>
      <c r="Q120" s="34">
        <f>AVERAGE(Table27857[[#This Row],[2Ciii(a) Equal Inheritance Rights: Widows]:[2Ciii(b) Equal Inheritance Rights: Daughters]])</f>
        <v>0</v>
      </c>
      <c r="R120" s="34">
        <f>AVERAGE(M120:N120,Q120)</f>
        <v>5.833333333333333</v>
      </c>
      <c r="S120" s="33">
        <f>AVERAGE(F120,L120,R120)</f>
        <v>8.1311111111111103</v>
      </c>
      <c r="T120" s="33">
        <v>0</v>
      </c>
      <c r="U120" s="33">
        <v>10</v>
      </c>
      <c r="V120" s="33">
        <v>0</v>
      </c>
      <c r="W120" s="33">
        <f>AVERAGE(T120:V120)</f>
        <v>3.3333333333333335</v>
      </c>
      <c r="X120" s="33">
        <v>2.5</v>
      </c>
      <c r="Y120" s="33">
        <v>2.5</v>
      </c>
      <c r="Z120" s="33">
        <f>AVERAGE(Table27857[[#This Row],[4A Freedom to establish religious organizations]:[4B Autonomy of religious organizations]])</f>
        <v>2.5</v>
      </c>
      <c r="AA120" s="33">
        <v>2.5</v>
      </c>
      <c r="AB120" s="33">
        <v>5</v>
      </c>
      <c r="AC120" s="33">
        <v>0</v>
      </c>
      <c r="AD120" s="33">
        <v>0</v>
      </c>
      <c r="AE120" s="33">
        <v>5</v>
      </c>
      <c r="AF120" s="33">
        <f>AVERAGE(Table27857[[#This Row],[5Ci Political parties]:[5Ciii Educational, sporting and cultural organizations]])</f>
        <v>1.6666666666666667</v>
      </c>
      <c r="AG120" s="33">
        <v>0</v>
      </c>
      <c r="AH120" s="33">
        <v>0</v>
      </c>
      <c r="AI120" s="33">
        <v>2.5</v>
      </c>
      <c r="AJ120" s="33">
        <f>AVERAGE(Table27857[[#This Row],[5Di Political parties]:[5Diii Educational, sporting and cultural organizations5]])</f>
        <v>0.83333333333333337</v>
      </c>
      <c r="AK120" s="33">
        <f>AVERAGE(AA120,AB120,AF120,AJ120)</f>
        <v>2.5</v>
      </c>
      <c r="AL120" s="33">
        <v>10</v>
      </c>
      <c r="AM120" s="34">
        <v>3.3333333333333335</v>
      </c>
      <c r="AN120" s="34">
        <v>3.75</v>
      </c>
      <c r="AO120" s="34">
        <v>7.5</v>
      </c>
      <c r="AP120" s="34">
        <v>5</v>
      </c>
      <c r="AQ120" s="34">
        <f>AVERAGE(Table27857[[#This Row],[6Di Access to foreign television (cable/ satellite)]:[6Dii Access to foreign newspapers]])</f>
        <v>6.25</v>
      </c>
      <c r="AR120" s="34">
        <v>5</v>
      </c>
      <c r="AS120" s="33">
        <f>AVERAGE(AL120:AN120,AQ120:AR120)</f>
        <v>5.666666666666667</v>
      </c>
      <c r="AT120" s="33">
        <v>0</v>
      </c>
      <c r="AU120" s="33">
        <v>0</v>
      </c>
      <c r="AV120" s="33">
        <f>AVERAGE(Table27857[[#This Row],[7Ai Parental Authority: In marriage]:[7Aii Parental Authority: After divorce]])</f>
        <v>0</v>
      </c>
      <c r="AW120" s="33">
        <v>0</v>
      </c>
      <c r="AX120" s="33">
        <v>0</v>
      </c>
      <c r="AY120" s="33">
        <f>IFERROR(AVERAGE(AW120:AX120),"-")</f>
        <v>0</v>
      </c>
      <c r="AZ120" s="33">
        <v>0</v>
      </c>
      <c r="BA120" s="33">
        <f>AVERAGE(AV120,AZ120,AY120)</f>
        <v>0</v>
      </c>
      <c r="BB120" s="35">
        <f>AVERAGE(Table27857[[#This Row],[RULE OF LAW]],Table27857[[#This Row],[SECURITY &amp; SAFETY]],Table27857[[#This Row],[PERSONAL FREEDOM (minus S&amp;S and RoL)]],Table27857[[#This Row],[PERSONAL FREEDOM (minus S&amp;S and RoL)]])</f>
        <v>5.1212420277777779</v>
      </c>
      <c r="BC120" s="36">
        <v>7.77</v>
      </c>
      <c r="BD120" s="37">
        <f>AVERAGE(Table27857[[#This Row],[PERSONAL FREEDOM]:[ECONOMIC FREEDOM]])</f>
        <v>6.4456210138888892</v>
      </c>
      <c r="BE120" s="49">
        <f>RANK(BF120,$BF$2:$BF$158)</f>
        <v>107</v>
      </c>
      <c r="BF120" s="20">
        <f>ROUND(BD120, 2)</f>
        <v>6.45</v>
      </c>
      <c r="BG120" s="35">
        <f>Table27857[[#This Row],[1 Rule of Law]]</f>
        <v>6.753857</v>
      </c>
      <c r="BH120" s="35">
        <f>Table27857[[#This Row],[2 Security &amp; Safety]]</f>
        <v>8.1311111111111103</v>
      </c>
      <c r="BI120" s="35">
        <f>AVERAGE(AS120,W120,AK120,BA120,Z120)</f>
        <v>2.8</v>
      </c>
    </row>
    <row r="121" spans="1:61" ht="15" customHeight="1" x14ac:dyDescent="0.2">
      <c r="A121" s="32" t="s">
        <v>80</v>
      </c>
      <c r="B121" s="33">
        <v>7.1</v>
      </c>
      <c r="C121" s="33">
        <v>5.8999999999999995</v>
      </c>
      <c r="D121" s="33">
        <v>5.6000000000000005</v>
      </c>
      <c r="E121" s="33">
        <v>6.1952380952380945</v>
      </c>
      <c r="F121" s="33">
        <v>9.32</v>
      </c>
      <c r="G121" s="33">
        <v>10</v>
      </c>
      <c r="H121" s="33">
        <v>10</v>
      </c>
      <c r="I121" s="33">
        <v>10</v>
      </c>
      <c r="J121" s="33">
        <v>10</v>
      </c>
      <c r="K121" s="33">
        <v>10</v>
      </c>
      <c r="L121" s="33">
        <f>AVERAGE(Table27857[[#This Row],[2Bi Disappearance]:[2Bv Terrorism Injured ]])</f>
        <v>10</v>
      </c>
      <c r="M121" s="33">
        <v>10</v>
      </c>
      <c r="N121" s="33">
        <v>10</v>
      </c>
      <c r="O121" s="34">
        <v>10</v>
      </c>
      <c r="P121" s="34">
        <v>10</v>
      </c>
      <c r="Q121" s="34">
        <f>AVERAGE(Table27857[[#This Row],[2Ciii(a) Equal Inheritance Rights: Widows]:[2Ciii(b) Equal Inheritance Rights: Daughters]])</f>
        <v>10</v>
      </c>
      <c r="R121" s="34">
        <f>AVERAGE(M121:N121,Q121)</f>
        <v>10</v>
      </c>
      <c r="S121" s="33">
        <f>AVERAGE(F121,L121,R121)</f>
        <v>9.7733333333333334</v>
      </c>
      <c r="T121" s="33">
        <v>10</v>
      </c>
      <c r="U121" s="33">
        <v>10</v>
      </c>
      <c r="V121" s="33">
        <v>10</v>
      </c>
      <c r="W121" s="33">
        <f>AVERAGE(T121:V121)</f>
        <v>10</v>
      </c>
      <c r="X121" s="33">
        <v>10</v>
      </c>
      <c r="Y121" s="33">
        <v>5</v>
      </c>
      <c r="Z121" s="33">
        <f>AVERAGE(Table27857[[#This Row],[4A Freedom to establish religious organizations]:[4B Autonomy of religious organizations]])</f>
        <v>7.5</v>
      </c>
      <c r="AA121" s="33">
        <v>10</v>
      </c>
      <c r="AB121" s="33">
        <v>7.5</v>
      </c>
      <c r="AC121" s="33">
        <v>7.5</v>
      </c>
      <c r="AD121" s="33">
        <v>5</v>
      </c>
      <c r="AE121" s="33">
        <v>7.5</v>
      </c>
      <c r="AF121" s="33">
        <f>AVERAGE(Table27857[[#This Row],[5Ci Political parties]:[5Ciii Educational, sporting and cultural organizations]])</f>
        <v>6.666666666666667</v>
      </c>
      <c r="AG121" s="33">
        <v>10</v>
      </c>
      <c r="AH121" s="33">
        <v>5</v>
      </c>
      <c r="AI121" s="33">
        <v>10</v>
      </c>
      <c r="AJ121" s="33">
        <f>AVERAGE(Table27857[[#This Row],[5Di Political parties]:[5Diii Educational, sporting and cultural organizations5]])</f>
        <v>8.3333333333333339</v>
      </c>
      <c r="AK121" s="33">
        <f>AVERAGE(AA121,AB121,AF121,AJ121)</f>
        <v>8.125</v>
      </c>
      <c r="AL121" s="33">
        <v>10</v>
      </c>
      <c r="AM121" s="34">
        <v>6</v>
      </c>
      <c r="AN121" s="34">
        <v>6.25</v>
      </c>
      <c r="AO121" s="34">
        <v>10</v>
      </c>
      <c r="AP121" s="34">
        <v>10</v>
      </c>
      <c r="AQ121" s="34">
        <f>AVERAGE(Table27857[[#This Row],[6Di Access to foreign television (cable/ satellite)]:[6Dii Access to foreign newspapers]])</f>
        <v>10</v>
      </c>
      <c r="AR121" s="34">
        <v>10</v>
      </c>
      <c r="AS121" s="33">
        <f>AVERAGE(AL121:AN121,AQ121:AR121)</f>
        <v>8.4499999999999993</v>
      </c>
      <c r="AT121" s="33">
        <v>10</v>
      </c>
      <c r="AU121" s="33">
        <v>10</v>
      </c>
      <c r="AV121" s="33">
        <f>AVERAGE(Table27857[[#This Row],[7Ai Parental Authority: In marriage]:[7Aii Parental Authority: After divorce]])</f>
        <v>10</v>
      </c>
      <c r="AW121" s="33">
        <v>10</v>
      </c>
      <c r="AX121" s="33">
        <v>10</v>
      </c>
      <c r="AY121" s="33">
        <f>IFERROR(AVERAGE(AW121:AX121),"-")</f>
        <v>10</v>
      </c>
      <c r="AZ121" s="33">
        <v>10</v>
      </c>
      <c r="BA121" s="33">
        <f>AVERAGE(AV121,AZ121,AY121)</f>
        <v>10</v>
      </c>
      <c r="BB121" s="35">
        <f>AVERAGE(Table27857[[#This Row],[RULE OF LAW]],Table27857[[#This Row],[SECURITY &amp; SAFETY]],Table27857[[#This Row],[PERSONAL FREEDOM (minus S&amp;S and RoL)]],Table27857[[#This Row],[PERSONAL FREEDOM (minus S&amp;S and RoL)]])</f>
        <v>8.3996428571428581</v>
      </c>
      <c r="BC121" s="36">
        <v>7.69</v>
      </c>
      <c r="BD121" s="37">
        <f>AVERAGE(Table27857[[#This Row],[PERSONAL FREEDOM]:[ECONOMIC FREEDOM]])</f>
        <v>8.0448214285714297</v>
      </c>
      <c r="BE121" s="49">
        <f>RANK(BF121,$BF$2:$BF$158)</f>
        <v>31</v>
      </c>
      <c r="BF121" s="20">
        <f>ROUND(BD121, 2)</f>
        <v>8.0399999999999991</v>
      </c>
      <c r="BG121" s="35">
        <f>Table27857[[#This Row],[1 Rule of Law]]</f>
        <v>6.1952380952380945</v>
      </c>
      <c r="BH121" s="35">
        <f>Table27857[[#This Row],[2 Security &amp; Safety]]</f>
        <v>9.7733333333333334</v>
      </c>
      <c r="BI121" s="35">
        <f>AVERAGE(AS121,W121,AK121,BA121,Z121)</f>
        <v>8.8150000000000013</v>
      </c>
    </row>
    <row r="122" spans="1:61" ht="15" customHeight="1" x14ac:dyDescent="0.2">
      <c r="A122" s="32" t="s">
        <v>165</v>
      </c>
      <c r="B122" s="33">
        <v>4</v>
      </c>
      <c r="C122" s="33">
        <v>4.6000000000000005</v>
      </c>
      <c r="D122" s="33">
        <v>3.5999999999999996</v>
      </c>
      <c r="E122" s="33">
        <v>4.0476190476190483</v>
      </c>
      <c r="F122" s="33">
        <v>6.32</v>
      </c>
      <c r="G122" s="33">
        <v>0</v>
      </c>
      <c r="H122" s="33">
        <v>9.3356882071461129</v>
      </c>
      <c r="I122" s="33">
        <v>5</v>
      </c>
      <c r="J122" s="33">
        <v>9.6585530295471287</v>
      </c>
      <c r="K122" s="33">
        <v>9.5986256020798884</v>
      </c>
      <c r="L122" s="33">
        <f>AVERAGE(Table27857[[#This Row],[2Bi Disappearance]:[2Bv Terrorism Injured ]])</f>
        <v>6.7185733677546269</v>
      </c>
      <c r="M122" s="33">
        <v>10</v>
      </c>
      <c r="N122" s="33">
        <v>10</v>
      </c>
      <c r="O122" s="34">
        <v>10</v>
      </c>
      <c r="P122" s="34">
        <v>10</v>
      </c>
      <c r="Q122" s="34">
        <f>AVERAGE(Table27857[[#This Row],[2Ciii(a) Equal Inheritance Rights: Widows]:[2Ciii(b) Equal Inheritance Rights: Daughters]])</f>
        <v>10</v>
      </c>
      <c r="R122" s="34">
        <f>AVERAGE(M122:N122,Q122)</f>
        <v>10</v>
      </c>
      <c r="S122" s="33">
        <f>AVERAGE(F122,L122,R122)</f>
        <v>7.6795244559182088</v>
      </c>
      <c r="T122" s="33">
        <v>10</v>
      </c>
      <c r="U122" s="33">
        <v>0</v>
      </c>
      <c r="V122" s="33">
        <v>10</v>
      </c>
      <c r="W122" s="33">
        <f>AVERAGE(T122:V122)</f>
        <v>6.666666666666667</v>
      </c>
      <c r="X122" s="33">
        <v>2.5</v>
      </c>
      <c r="Y122" s="33">
        <v>5</v>
      </c>
      <c r="Z122" s="33">
        <f>AVERAGE(Table27857[[#This Row],[4A Freedom to establish religious organizations]:[4B Autonomy of religious organizations]])</f>
        <v>3.75</v>
      </c>
      <c r="AA122" s="33">
        <v>5</v>
      </c>
      <c r="AB122" s="33">
        <v>2.5</v>
      </c>
      <c r="AC122" s="33">
        <v>5</v>
      </c>
      <c r="AD122" s="33">
        <v>7.5</v>
      </c>
      <c r="AE122" s="33">
        <v>7.5</v>
      </c>
      <c r="AF122" s="33">
        <f>AVERAGE(Table27857[[#This Row],[5Ci Political parties]:[5Ciii Educational, sporting and cultural organizations]])</f>
        <v>6.666666666666667</v>
      </c>
      <c r="AG122" s="33">
        <v>2.5</v>
      </c>
      <c r="AH122" s="33">
        <v>5</v>
      </c>
      <c r="AI122" s="33">
        <v>2.5</v>
      </c>
      <c r="AJ122" s="33">
        <f>AVERAGE(Table27857[[#This Row],[5Di Political parties]:[5Diii Educational, sporting and cultural organizations5]])</f>
        <v>3.3333333333333335</v>
      </c>
      <c r="AK122" s="33">
        <f>AVERAGE(AA122,AB122,AF122,AJ122)</f>
        <v>4.375</v>
      </c>
      <c r="AL122" s="33">
        <v>8.6063388961107243</v>
      </c>
      <c r="AM122" s="34">
        <v>1.6666666666666667</v>
      </c>
      <c r="AN122" s="34">
        <v>2</v>
      </c>
      <c r="AO122" s="34">
        <v>10</v>
      </c>
      <c r="AP122" s="34">
        <v>10</v>
      </c>
      <c r="AQ122" s="34">
        <f>AVERAGE(Table27857[[#This Row],[6Di Access to foreign television (cable/ satellite)]:[6Dii Access to foreign newspapers]])</f>
        <v>10</v>
      </c>
      <c r="AR122" s="34">
        <v>10</v>
      </c>
      <c r="AS122" s="33">
        <f>AVERAGE(AL122:AN122,AQ122:AR122)</f>
        <v>6.4546011125554781</v>
      </c>
      <c r="AT122" s="33">
        <v>10</v>
      </c>
      <c r="AU122" s="33">
        <v>10</v>
      </c>
      <c r="AV122" s="33">
        <f>AVERAGE(Table27857[[#This Row],[7Ai Parental Authority: In marriage]:[7Aii Parental Authority: After divorce]])</f>
        <v>10</v>
      </c>
      <c r="AW122" s="33">
        <v>10</v>
      </c>
      <c r="AX122" s="33">
        <v>10</v>
      </c>
      <c r="AY122" s="33">
        <f>IFERROR(AVERAGE(AW122:AX122),"-")</f>
        <v>10</v>
      </c>
      <c r="AZ122" s="33">
        <v>10</v>
      </c>
      <c r="BA122" s="33">
        <f>AVERAGE(AV122,AZ122,AY122)</f>
        <v>10</v>
      </c>
      <c r="BB122" s="35">
        <f>AVERAGE(Table27857[[#This Row],[RULE OF LAW]],Table27857[[#This Row],[SECURITY &amp; SAFETY]],Table27857[[#This Row],[PERSONAL FREEDOM (minus S&amp;S and RoL)]],Table27857[[#This Row],[PERSONAL FREEDOM (minus S&amp;S and RoL)]])</f>
        <v>6.0564126538065288</v>
      </c>
      <c r="BC122" s="36">
        <v>6.69</v>
      </c>
      <c r="BD122" s="37">
        <f>AVERAGE(Table27857[[#This Row],[PERSONAL FREEDOM]:[ECONOMIC FREEDOM]])</f>
        <v>6.3732063269032651</v>
      </c>
      <c r="BE122" s="49">
        <f>RANK(BF122,$BF$2:$BF$158)</f>
        <v>116</v>
      </c>
      <c r="BF122" s="20">
        <f>ROUND(BD122, 2)</f>
        <v>6.37</v>
      </c>
      <c r="BG122" s="35">
        <f>Table27857[[#This Row],[1 Rule of Law]]</f>
        <v>4.0476190476190483</v>
      </c>
      <c r="BH122" s="35">
        <f>Table27857[[#This Row],[2 Security &amp; Safety]]</f>
        <v>7.6795244559182088</v>
      </c>
      <c r="BI122" s="35">
        <f>AVERAGE(AS122,W122,AK122,BA122,Z122)</f>
        <v>6.2492535558444287</v>
      </c>
    </row>
    <row r="123" spans="1:61" ht="15" customHeight="1" x14ac:dyDescent="0.2">
      <c r="A123" s="32" t="s">
        <v>156</v>
      </c>
      <c r="B123" s="33" t="s">
        <v>49</v>
      </c>
      <c r="C123" s="33" t="s">
        <v>49</v>
      </c>
      <c r="D123" s="33" t="s">
        <v>49</v>
      </c>
      <c r="E123" s="33">
        <v>4.834422</v>
      </c>
      <c r="F123" s="33">
        <v>0.75999999999999945</v>
      </c>
      <c r="G123" s="33">
        <v>0</v>
      </c>
      <c r="H123" s="33">
        <v>10</v>
      </c>
      <c r="I123" s="33">
        <v>5</v>
      </c>
      <c r="J123" s="33">
        <v>9.8194635449506436</v>
      </c>
      <c r="K123" s="33">
        <v>9.0251031427334745</v>
      </c>
      <c r="L123" s="33">
        <f>AVERAGE(Table27857[[#This Row],[2Bi Disappearance]:[2Bv Terrorism Injured ]])</f>
        <v>6.7689133375368247</v>
      </c>
      <c r="M123" s="33">
        <v>10</v>
      </c>
      <c r="N123" s="33">
        <v>10</v>
      </c>
      <c r="O123" s="34">
        <v>5</v>
      </c>
      <c r="P123" s="34">
        <v>5</v>
      </c>
      <c r="Q123" s="34">
        <f>AVERAGE(Table27857[[#This Row],[2Ciii(a) Equal Inheritance Rights: Widows]:[2Ciii(b) Equal Inheritance Rights: Daughters]])</f>
        <v>5</v>
      </c>
      <c r="R123" s="34">
        <f>AVERAGE(M123:N123,Q123)</f>
        <v>8.3333333333333339</v>
      </c>
      <c r="S123" s="33">
        <f>AVERAGE(F123,L123,R123)</f>
        <v>5.2874155569567192</v>
      </c>
      <c r="T123" s="33">
        <v>5</v>
      </c>
      <c r="U123" s="33">
        <v>10</v>
      </c>
      <c r="V123" s="33">
        <v>5</v>
      </c>
      <c r="W123" s="33">
        <f>AVERAGE(T123:V123)</f>
        <v>6.666666666666667</v>
      </c>
      <c r="X123" s="33">
        <v>5</v>
      </c>
      <c r="Y123" s="33">
        <v>2.5</v>
      </c>
      <c r="Z123" s="33">
        <f>AVERAGE(Table27857[[#This Row],[4A Freedom to establish religious organizations]:[4B Autonomy of religious organizations]])</f>
        <v>3.75</v>
      </c>
      <c r="AA123" s="33">
        <v>5</v>
      </c>
      <c r="AB123" s="33">
        <v>5</v>
      </c>
      <c r="AC123" s="33">
        <v>0</v>
      </c>
      <c r="AD123" s="33">
        <v>2.5</v>
      </c>
      <c r="AE123" s="33">
        <v>2.5</v>
      </c>
      <c r="AF123" s="33">
        <f>AVERAGE(Table27857[[#This Row],[5Ci Political parties]:[5Ciii Educational, sporting and cultural organizations]])</f>
        <v>1.6666666666666667</v>
      </c>
      <c r="AG123" s="33">
        <v>0</v>
      </c>
      <c r="AH123" s="33">
        <v>2.5</v>
      </c>
      <c r="AI123" s="33">
        <v>5</v>
      </c>
      <c r="AJ123" s="33">
        <f>AVERAGE(Table27857[[#This Row],[5Di Political parties]:[5Diii Educational, sporting and cultural organizations5]])</f>
        <v>2.5</v>
      </c>
      <c r="AK123" s="33">
        <f>AVERAGE(AA123,AB123,AF123,AJ123)</f>
        <v>3.5416666666666665</v>
      </c>
      <c r="AL123" s="33">
        <v>10</v>
      </c>
      <c r="AM123" s="34">
        <v>2.6666666666666665</v>
      </c>
      <c r="AN123" s="34">
        <v>1.75</v>
      </c>
      <c r="AO123" s="34">
        <v>10</v>
      </c>
      <c r="AP123" s="34">
        <v>7.5</v>
      </c>
      <c r="AQ123" s="34">
        <f>AVERAGE(Table27857[[#This Row],[6Di Access to foreign television (cable/ satellite)]:[6Dii Access to foreign newspapers]])</f>
        <v>8.75</v>
      </c>
      <c r="AR123" s="34">
        <v>7.5</v>
      </c>
      <c r="AS123" s="33">
        <f>AVERAGE(AL123:AN123,AQ123:AR123)</f>
        <v>6.1333333333333329</v>
      </c>
      <c r="AT123" s="33">
        <v>5</v>
      </c>
      <c r="AU123" s="33">
        <v>10</v>
      </c>
      <c r="AV123" s="33">
        <f>AVERAGE(Table27857[[#This Row],[7Ai Parental Authority: In marriage]:[7Aii Parental Authority: After divorce]])</f>
        <v>7.5</v>
      </c>
      <c r="AW123" s="33">
        <v>10</v>
      </c>
      <c r="AX123" s="33">
        <v>10</v>
      </c>
      <c r="AY123" s="33">
        <f>IFERROR(AVERAGE(AW123:AX123),"-")</f>
        <v>10</v>
      </c>
      <c r="AZ123" s="33">
        <v>10</v>
      </c>
      <c r="BA123" s="33">
        <f>AVERAGE(AV123,AZ123,AY123)</f>
        <v>9.1666666666666661</v>
      </c>
      <c r="BB123" s="35">
        <f>AVERAGE(Table27857[[#This Row],[RULE OF LAW]],Table27857[[#This Row],[SECURITY &amp; SAFETY]],Table27857[[#This Row],[PERSONAL FREEDOM (minus S&amp;S and RoL)]],Table27857[[#This Row],[PERSONAL FREEDOM (minus S&amp;S and RoL)]])</f>
        <v>5.4562927225725133</v>
      </c>
      <c r="BC123" s="36">
        <v>7.43</v>
      </c>
      <c r="BD123" s="37">
        <f>AVERAGE(Table27857[[#This Row],[PERSONAL FREEDOM]:[ECONOMIC FREEDOM]])</f>
        <v>6.4431463612862565</v>
      </c>
      <c r="BE123" s="49">
        <f>RANK(BF123,$BF$2:$BF$158)</f>
        <v>108</v>
      </c>
      <c r="BF123" s="20">
        <f>ROUND(BD123, 2)</f>
        <v>6.44</v>
      </c>
      <c r="BG123" s="35">
        <f>Table27857[[#This Row],[1 Rule of Law]]</f>
        <v>4.834422</v>
      </c>
      <c r="BH123" s="35">
        <f>Table27857[[#This Row],[2 Security &amp; Safety]]</f>
        <v>5.2874155569567192</v>
      </c>
      <c r="BI123" s="35">
        <f>AVERAGE(AS123,W123,AK123,BA123,Z123)</f>
        <v>5.8516666666666666</v>
      </c>
    </row>
    <row r="124" spans="1:61" ht="15" customHeight="1" x14ac:dyDescent="0.2">
      <c r="A124" s="32" t="s">
        <v>202</v>
      </c>
      <c r="B124" s="33" t="s">
        <v>49</v>
      </c>
      <c r="C124" s="33" t="s">
        <v>49</v>
      </c>
      <c r="D124" s="33" t="s">
        <v>49</v>
      </c>
      <c r="E124" s="33">
        <v>5.5783890000000005</v>
      </c>
      <c r="F124" s="33">
        <v>9.68</v>
      </c>
      <c r="G124" s="33">
        <v>0</v>
      </c>
      <c r="H124" s="33">
        <v>10</v>
      </c>
      <c r="I124" s="33">
        <v>5</v>
      </c>
      <c r="J124" s="33">
        <v>9.9779257130267869</v>
      </c>
      <c r="K124" s="33">
        <v>9.9337771390803589</v>
      </c>
      <c r="L124" s="33">
        <f>AVERAGE(Table27857[[#This Row],[2Bi Disappearance]:[2Bv Terrorism Injured ]])</f>
        <v>6.9823405704214281</v>
      </c>
      <c r="M124" s="33">
        <v>10</v>
      </c>
      <c r="N124" s="33">
        <v>5</v>
      </c>
      <c r="O124" s="34">
        <v>0</v>
      </c>
      <c r="P124" s="34">
        <v>0</v>
      </c>
      <c r="Q124" s="34">
        <f>AVERAGE(Table27857[[#This Row],[2Ciii(a) Equal Inheritance Rights: Widows]:[2Ciii(b) Equal Inheritance Rights: Daughters]])</f>
        <v>0</v>
      </c>
      <c r="R124" s="34">
        <f>AVERAGE(M124:N124,Q124)</f>
        <v>5</v>
      </c>
      <c r="S124" s="33">
        <f>AVERAGE(F124,L124,R124)</f>
        <v>7.2207801901404762</v>
      </c>
      <c r="T124" s="33">
        <v>0</v>
      </c>
      <c r="U124" s="33">
        <v>0</v>
      </c>
      <c r="V124" s="33">
        <v>0</v>
      </c>
      <c r="W124" s="33">
        <f>AVERAGE(T124:V124)</f>
        <v>0</v>
      </c>
      <c r="X124" s="33">
        <v>2.5</v>
      </c>
      <c r="Y124" s="33">
        <v>2.5</v>
      </c>
      <c r="Z124" s="33">
        <f>AVERAGE(Table27857[[#This Row],[4A Freedom to establish religious organizations]:[4B Autonomy of religious organizations]])</f>
        <v>2.5</v>
      </c>
      <c r="AA124" s="33">
        <v>0</v>
      </c>
      <c r="AB124" s="33">
        <v>0</v>
      </c>
      <c r="AC124" s="33">
        <v>0</v>
      </c>
      <c r="AD124" s="33">
        <v>0</v>
      </c>
      <c r="AE124" s="33">
        <v>0</v>
      </c>
      <c r="AF124" s="33">
        <f>AVERAGE(Table27857[[#This Row],[5Ci Political parties]:[5Ciii Educational, sporting and cultural organizations]])</f>
        <v>0</v>
      </c>
      <c r="AG124" s="33">
        <v>0</v>
      </c>
      <c r="AH124" s="33">
        <v>0</v>
      </c>
      <c r="AI124" s="33">
        <v>2.5</v>
      </c>
      <c r="AJ124" s="33">
        <f>AVERAGE(Table27857[[#This Row],[5Di Political parties]:[5Diii Educational, sporting and cultural organizations5]])</f>
        <v>0.83333333333333337</v>
      </c>
      <c r="AK124" s="33">
        <f>AVERAGE(AA124,AB124,AF124,AJ124)</f>
        <v>0.20833333333333334</v>
      </c>
      <c r="AL124" s="33">
        <v>10</v>
      </c>
      <c r="AM124" s="34">
        <v>0.33333333333333331</v>
      </c>
      <c r="AN124" s="34">
        <v>2.75</v>
      </c>
      <c r="AO124" s="34">
        <v>5</v>
      </c>
      <c r="AP124" s="34">
        <v>2.5</v>
      </c>
      <c r="AQ124" s="34">
        <f>AVERAGE(Table27857[[#This Row],[6Di Access to foreign television (cable/ satellite)]:[6Dii Access to foreign newspapers]])</f>
        <v>3.75</v>
      </c>
      <c r="AR124" s="34">
        <v>2.5</v>
      </c>
      <c r="AS124" s="33">
        <f>AVERAGE(AL124:AN124,AQ124:AR124)</f>
        <v>3.8666666666666671</v>
      </c>
      <c r="AT124" s="33">
        <v>0</v>
      </c>
      <c r="AU124" s="33">
        <v>0</v>
      </c>
      <c r="AV124" s="33">
        <f>AVERAGE(Table27857[[#This Row],[7Ai Parental Authority: In marriage]:[7Aii Parental Authority: After divorce]])</f>
        <v>0</v>
      </c>
      <c r="AW124" s="33">
        <v>0</v>
      </c>
      <c r="AX124" s="33">
        <v>0</v>
      </c>
      <c r="AY124" s="33">
        <f>IFERROR(AVERAGE(AW124:AX124),"-")</f>
        <v>0</v>
      </c>
      <c r="AZ124" s="33">
        <v>0</v>
      </c>
      <c r="BA124" s="33">
        <f>AVERAGE(AV124,AZ124,AY124)</f>
        <v>0</v>
      </c>
      <c r="BB124" s="35">
        <f>AVERAGE(Table27857[[#This Row],[RULE OF LAW]],Table27857[[#This Row],[SECURITY &amp; SAFETY]],Table27857[[#This Row],[PERSONAL FREEDOM (minus S&amp;S and RoL)]],Table27857[[#This Row],[PERSONAL FREEDOM (minus S&amp;S and RoL)]])</f>
        <v>3.8572922975351189</v>
      </c>
      <c r="BC124" s="36">
        <v>6.95</v>
      </c>
      <c r="BD124" s="37">
        <f>AVERAGE(Table27857[[#This Row],[PERSONAL FREEDOM]:[ECONOMIC FREEDOM]])</f>
        <v>5.4036461487675593</v>
      </c>
      <c r="BE124" s="49">
        <f>RANK(BF124,$BF$2:$BF$158)</f>
        <v>144</v>
      </c>
      <c r="BF124" s="20">
        <f>ROUND(BD124, 2)</f>
        <v>5.4</v>
      </c>
      <c r="BG124" s="35">
        <f>Table27857[[#This Row],[1 Rule of Law]]</f>
        <v>5.5783890000000005</v>
      </c>
      <c r="BH124" s="35">
        <f>Table27857[[#This Row],[2 Security &amp; Safety]]</f>
        <v>7.2207801901404762</v>
      </c>
      <c r="BI124" s="35">
        <f>AVERAGE(AS124,W124,AK124,BA124,Z124)</f>
        <v>1.3149999999999999</v>
      </c>
    </row>
    <row r="125" spans="1:61" ht="15" customHeight="1" x14ac:dyDescent="0.2">
      <c r="A125" s="32" t="s">
        <v>161</v>
      </c>
      <c r="B125" s="33">
        <v>5.2</v>
      </c>
      <c r="C125" s="33">
        <v>5.5</v>
      </c>
      <c r="D125" s="33">
        <v>4.0999999999999996</v>
      </c>
      <c r="E125" s="33">
        <v>4.9730158730158731</v>
      </c>
      <c r="F125" s="33">
        <v>8.8800000000000008</v>
      </c>
      <c r="G125" s="33">
        <v>10</v>
      </c>
      <c r="H125" s="33">
        <v>10</v>
      </c>
      <c r="I125" s="33">
        <v>5</v>
      </c>
      <c r="J125" s="33">
        <v>9.8359238727085199</v>
      </c>
      <c r="K125" s="33">
        <v>9.9859363319464443</v>
      </c>
      <c r="L125" s="33">
        <f>AVERAGE(Table27857[[#This Row],[2Bi Disappearance]:[2Bv Terrorism Injured ]])</f>
        <v>8.9643720409309928</v>
      </c>
      <c r="M125" s="33">
        <v>7.4</v>
      </c>
      <c r="N125" s="33">
        <v>10</v>
      </c>
      <c r="O125" s="34">
        <v>5</v>
      </c>
      <c r="P125" s="34">
        <v>5</v>
      </c>
      <c r="Q125" s="34">
        <f>AVERAGE(Table27857[[#This Row],[2Ciii(a) Equal Inheritance Rights: Widows]:[2Ciii(b) Equal Inheritance Rights: Daughters]])</f>
        <v>5</v>
      </c>
      <c r="R125" s="34">
        <f>AVERAGE(M125:N125,Q125)</f>
        <v>7.4666666666666659</v>
      </c>
      <c r="S125" s="33">
        <f>AVERAGE(F125,L125,R125)</f>
        <v>8.4370129025325529</v>
      </c>
      <c r="T125" s="33">
        <v>5</v>
      </c>
      <c r="U125" s="33">
        <v>10</v>
      </c>
      <c r="V125" s="33">
        <v>5</v>
      </c>
      <c r="W125" s="33">
        <f>AVERAGE(T125:V125)</f>
        <v>6.666666666666667</v>
      </c>
      <c r="X125" s="33">
        <v>7.5</v>
      </c>
      <c r="Y125" s="33">
        <v>5</v>
      </c>
      <c r="Z125" s="33">
        <f>AVERAGE(Table27857[[#This Row],[4A Freedom to establish religious organizations]:[4B Autonomy of religious organizations]])</f>
        <v>6.25</v>
      </c>
      <c r="AA125" s="33">
        <v>10</v>
      </c>
      <c r="AB125" s="33">
        <v>10</v>
      </c>
      <c r="AC125" s="33">
        <v>7.5</v>
      </c>
      <c r="AD125" s="33">
        <v>7.5</v>
      </c>
      <c r="AE125" s="33">
        <v>7.5</v>
      </c>
      <c r="AF125" s="33">
        <f>AVERAGE(Table27857[[#This Row],[5Ci Political parties]:[5Ciii Educational, sporting and cultural organizations]])</f>
        <v>7.5</v>
      </c>
      <c r="AG125" s="33">
        <v>10</v>
      </c>
      <c r="AH125" s="33">
        <v>10</v>
      </c>
      <c r="AI125" s="33">
        <v>10</v>
      </c>
      <c r="AJ125" s="33">
        <f>AVERAGE(Table27857[[#This Row],[5Di Political parties]:[5Diii Educational, sporting and cultural organizations5]])</f>
        <v>10</v>
      </c>
      <c r="AK125" s="33">
        <f>AVERAGE(AA125,AB125,AF125,AJ125)</f>
        <v>9.375</v>
      </c>
      <c r="AL125" s="33">
        <v>10</v>
      </c>
      <c r="AM125" s="34">
        <v>4</v>
      </c>
      <c r="AN125" s="34">
        <v>6</v>
      </c>
      <c r="AO125" s="34">
        <v>10</v>
      </c>
      <c r="AP125" s="34">
        <v>10</v>
      </c>
      <c r="AQ125" s="34">
        <f>AVERAGE(Table27857[[#This Row],[6Di Access to foreign television (cable/ satellite)]:[6Dii Access to foreign newspapers]])</f>
        <v>10</v>
      </c>
      <c r="AR125" s="34">
        <v>10</v>
      </c>
      <c r="AS125" s="33">
        <f>AVERAGE(AL125:AN125,AQ125:AR125)</f>
        <v>8</v>
      </c>
      <c r="AT125" s="33">
        <v>0</v>
      </c>
      <c r="AU125" s="33">
        <v>5</v>
      </c>
      <c r="AV125" s="33">
        <f>AVERAGE(Table27857[[#This Row],[7Ai Parental Authority: In marriage]:[7Aii Parental Authority: After divorce]])</f>
        <v>2.5</v>
      </c>
      <c r="AW125" s="33">
        <v>0</v>
      </c>
      <c r="AX125" s="33">
        <v>0</v>
      </c>
      <c r="AY125" s="33">
        <f>IFERROR(AVERAGE(AW125:AX125),"-")</f>
        <v>0</v>
      </c>
      <c r="AZ125" s="33">
        <v>5</v>
      </c>
      <c r="BA125" s="33">
        <f>AVERAGE(AV125,AZ125,AY125)</f>
        <v>2.5</v>
      </c>
      <c r="BB125" s="35">
        <f>AVERAGE(Table27857[[#This Row],[RULE OF LAW]],Table27857[[#This Row],[SECURITY &amp; SAFETY]],Table27857[[#This Row],[PERSONAL FREEDOM (minus S&amp;S and RoL)]],Table27857[[#This Row],[PERSONAL FREEDOM (minus S&amp;S and RoL)]])</f>
        <v>6.6316738605537733</v>
      </c>
      <c r="BC125" s="36">
        <v>6.32</v>
      </c>
      <c r="BD125" s="37">
        <f>AVERAGE(Table27857[[#This Row],[PERSONAL FREEDOM]:[ECONOMIC FREEDOM]])</f>
        <v>6.4758369302768868</v>
      </c>
      <c r="BE125" s="49">
        <f>RANK(BF125,$BF$2:$BF$158)</f>
        <v>104</v>
      </c>
      <c r="BF125" s="20">
        <f>ROUND(BD125, 2)</f>
        <v>6.48</v>
      </c>
      <c r="BG125" s="35">
        <f>Table27857[[#This Row],[1 Rule of Law]]</f>
        <v>4.9730158730158731</v>
      </c>
      <c r="BH125" s="35">
        <f>Table27857[[#This Row],[2 Security &amp; Safety]]</f>
        <v>8.4370129025325529</v>
      </c>
      <c r="BI125" s="35">
        <f>AVERAGE(AS125,W125,AK125,BA125,Z125)</f>
        <v>6.5583333333333345</v>
      </c>
    </row>
    <row r="126" spans="1:61" ht="15" customHeight="1" x14ac:dyDescent="0.2">
      <c r="A126" s="32" t="s">
        <v>125</v>
      </c>
      <c r="B126" s="33">
        <v>5.3000000000000007</v>
      </c>
      <c r="C126" s="33">
        <v>4.5</v>
      </c>
      <c r="D126" s="33">
        <v>4.0999999999999996</v>
      </c>
      <c r="E126" s="33">
        <v>4.6349206349206344</v>
      </c>
      <c r="F126" s="33">
        <v>9.5200000000000014</v>
      </c>
      <c r="G126" s="33">
        <v>10</v>
      </c>
      <c r="H126" s="33">
        <v>10</v>
      </c>
      <c r="I126" s="33">
        <v>7.5</v>
      </c>
      <c r="J126" s="33">
        <v>10</v>
      </c>
      <c r="K126" s="33">
        <v>10</v>
      </c>
      <c r="L126" s="33">
        <f>AVERAGE(Table27857[[#This Row],[2Bi Disappearance]:[2Bv Terrorism Injured ]])</f>
        <v>9.5</v>
      </c>
      <c r="M126" s="33">
        <v>10</v>
      </c>
      <c r="N126" s="33">
        <v>10</v>
      </c>
      <c r="O126" s="34">
        <v>5</v>
      </c>
      <c r="P126" s="34">
        <v>10</v>
      </c>
      <c r="Q126" s="34">
        <f>AVERAGE(Table27857[[#This Row],[2Ciii(a) Equal Inheritance Rights: Widows]:[2Ciii(b) Equal Inheritance Rights: Daughters]])</f>
        <v>7.5</v>
      </c>
      <c r="R126" s="34">
        <f>AVERAGE(M126:N126,Q126)</f>
        <v>9.1666666666666661</v>
      </c>
      <c r="S126" s="33">
        <f>AVERAGE(F126,L126,R126)</f>
        <v>9.3955555555555552</v>
      </c>
      <c r="T126" s="33">
        <v>5</v>
      </c>
      <c r="U126" s="33">
        <v>5</v>
      </c>
      <c r="V126" s="33">
        <v>10</v>
      </c>
      <c r="W126" s="33">
        <f>AVERAGE(T126:V126)</f>
        <v>6.666666666666667</v>
      </c>
      <c r="X126" s="33">
        <v>5</v>
      </c>
      <c r="Y126" s="33">
        <v>7.5</v>
      </c>
      <c r="Z126" s="33">
        <f>AVERAGE(Table27857[[#This Row],[4A Freedom to establish religious organizations]:[4B Autonomy of religious organizations]])</f>
        <v>6.25</v>
      </c>
      <c r="AA126" s="33">
        <v>7.5</v>
      </c>
      <c r="AB126" s="33">
        <v>10</v>
      </c>
      <c r="AC126" s="33">
        <v>5</v>
      </c>
      <c r="AD126" s="33">
        <v>5</v>
      </c>
      <c r="AE126" s="33">
        <v>7.5</v>
      </c>
      <c r="AF126" s="33">
        <f>AVERAGE(Table27857[[#This Row],[5Ci Political parties]:[5Ciii Educational, sporting and cultural organizations]])</f>
        <v>5.833333333333333</v>
      </c>
      <c r="AG126" s="33">
        <v>10</v>
      </c>
      <c r="AH126" s="33">
        <v>5</v>
      </c>
      <c r="AI126" s="33">
        <v>7.5</v>
      </c>
      <c r="AJ126" s="33">
        <f>AVERAGE(Table27857[[#This Row],[5Di Political parties]:[5Diii Educational, sporting and cultural organizations5]])</f>
        <v>7.5</v>
      </c>
      <c r="AK126" s="33">
        <f>AVERAGE(AA126,AB126,AF126,AJ126)</f>
        <v>7.708333333333333</v>
      </c>
      <c r="AL126" s="33">
        <v>10</v>
      </c>
      <c r="AM126" s="34">
        <v>7</v>
      </c>
      <c r="AN126" s="34">
        <v>6</v>
      </c>
      <c r="AO126" s="34">
        <v>10</v>
      </c>
      <c r="AP126" s="34">
        <v>7.5</v>
      </c>
      <c r="AQ126" s="34">
        <f>AVERAGE(Table27857[[#This Row],[6Di Access to foreign television (cable/ satellite)]:[6Dii Access to foreign newspapers]])</f>
        <v>8.75</v>
      </c>
      <c r="AR126" s="34">
        <v>10</v>
      </c>
      <c r="AS126" s="33">
        <f>AVERAGE(AL126:AN126,AQ126:AR126)</f>
        <v>8.35</v>
      </c>
      <c r="AT126" s="33">
        <v>10</v>
      </c>
      <c r="AU126" s="33">
        <v>10</v>
      </c>
      <c r="AV126" s="33">
        <f>AVERAGE(Table27857[[#This Row],[7Ai Parental Authority: In marriage]:[7Aii Parental Authority: After divorce]])</f>
        <v>10</v>
      </c>
      <c r="AW126" s="33">
        <v>10</v>
      </c>
      <c r="AX126" s="33">
        <v>10</v>
      </c>
      <c r="AY126" s="33">
        <f>IFERROR(AVERAGE(AW126:AX126),"-")</f>
        <v>10</v>
      </c>
      <c r="AZ126" s="33">
        <v>10</v>
      </c>
      <c r="BA126" s="33">
        <f>AVERAGE(AV126,AZ126,AY126)</f>
        <v>10</v>
      </c>
      <c r="BB126" s="35">
        <f>AVERAGE(Table27857[[#This Row],[RULE OF LAW]],Table27857[[#This Row],[SECURITY &amp; SAFETY]],Table27857[[#This Row],[PERSONAL FREEDOM (minus S&amp;S and RoL)]],Table27857[[#This Row],[PERSONAL FREEDOM (minus S&amp;S and RoL)]])</f>
        <v>7.4051190476190465</v>
      </c>
      <c r="BC126" s="36">
        <v>6.65</v>
      </c>
      <c r="BD126" s="37">
        <f>AVERAGE(Table27857[[#This Row],[PERSONAL FREEDOM]:[ECONOMIC FREEDOM]])</f>
        <v>7.0275595238095239</v>
      </c>
      <c r="BE126" s="49">
        <f>RANK(BF126,$BF$2:$BF$158)</f>
        <v>66</v>
      </c>
      <c r="BF126" s="20">
        <f>ROUND(BD126, 2)</f>
        <v>7.03</v>
      </c>
      <c r="BG126" s="35">
        <f>Table27857[[#This Row],[1 Rule of Law]]</f>
        <v>4.6349206349206344</v>
      </c>
      <c r="BH126" s="35">
        <f>Table27857[[#This Row],[2 Security &amp; Safety]]</f>
        <v>9.3955555555555552</v>
      </c>
      <c r="BI126" s="35">
        <f>AVERAGE(AS126,W126,AK126,BA126,Z126)</f>
        <v>7.794999999999999</v>
      </c>
    </row>
    <row r="127" spans="1:61" ht="15" customHeight="1" x14ac:dyDescent="0.2">
      <c r="A127" s="32" t="s">
        <v>130</v>
      </c>
      <c r="B127" s="33" t="s">
        <v>49</v>
      </c>
      <c r="C127" s="33" t="s">
        <v>49</v>
      </c>
      <c r="D127" s="33" t="s">
        <v>49</v>
      </c>
      <c r="E127" s="33">
        <v>5.1617680000000004</v>
      </c>
      <c r="F127" s="33">
        <v>6.2</v>
      </c>
      <c r="G127" s="33">
        <v>10</v>
      </c>
      <c r="H127" s="33">
        <v>10</v>
      </c>
      <c r="I127" s="33" t="s">
        <v>49</v>
      </c>
      <c r="J127" s="33">
        <v>10</v>
      </c>
      <c r="K127" s="33">
        <v>10</v>
      </c>
      <c r="L127" s="33">
        <f>AVERAGE(Table27857[[#This Row],[2Bi Disappearance]:[2Bv Terrorism Injured ]])</f>
        <v>10</v>
      </c>
      <c r="M127" s="33" t="s">
        <v>49</v>
      </c>
      <c r="N127" s="33" t="s">
        <v>49</v>
      </c>
      <c r="O127" s="34" t="s">
        <v>49</v>
      </c>
      <c r="P127" s="34" t="s">
        <v>49</v>
      </c>
      <c r="Q127" s="51" t="s">
        <v>49</v>
      </c>
      <c r="R127" s="51" t="s">
        <v>49</v>
      </c>
      <c r="S127" s="33">
        <f>AVERAGE(F127,L127,R127)</f>
        <v>8.1</v>
      </c>
      <c r="T127" s="33">
        <v>10</v>
      </c>
      <c r="U127" s="33">
        <v>10</v>
      </c>
      <c r="V127" s="33" t="s">
        <v>49</v>
      </c>
      <c r="W127" s="33">
        <f>AVERAGE(T127:V127)</f>
        <v>10</v>
      </c>
      <c r="X127" s="33" t="s">
        <v>49</v>
      </c>
      <c r="Y127" s="33" t="s">
        <v>49</v>
      </c>
      <c r="Z127" s="33" t="s">
        <v>49</v>
      </c>
      <c r="AA127" s="33" t="s">
        <v>49</v>
      </c>
      <c r="AB127" s="33" t="s">
        <v>49</v>
      </c>
      <c r="AC127" s="33" t="s">
        <v>49</v>
      </c>
      <c r="AD127" s="33" t="s">
        <v>49</v>
      </c>
      <c r="AE127" s="33" t="s">
        <v>49</v>
      </c>
      <c r="AF127" s="33" t="s">
        <v>49</v>
      </c>
      <c r="AG127" s="33" t="s">
        <v>49</v>
      </c>
      <c r="AH127" s="33" t="s">
        <v>49</v>
      </c>
      <c r="AI127" s="33" t="s">
        <v>49</v>
      </c>
      <c r="AJ127" s="33" t="s">
        <v>49</v>
      </c>
      <c r="AK127" s="33" t="s">
        <v>49</v>
      </c>
      <c r="AL127" s="33">
        <v>10</v>
      </c>
      <c r="AM127" s="34">
        <v>4.666666666666667</v>
      </c>
      <c r="AN127" s="34">
        <v>5.25</v>
      </c>
      <c r="AO127" s="34" t="s">
        <v>49</v>
      </c>
      <c r="AP127" s="34" t="s">
        <v>49</v>
      </c>
      <c r="AQ127" s="34" t="s">
        <v>49</v>
      </c>
      <c r="AR127" s="34" t="s">
        <v>49</v>
      </c>
      <c r="AS127" s="33">
        <f>AVERAGE(AL127:AN127,AQ127:AR127)</f>
        <v>6.6388888888888893</v>
      </c>
      <c r="AT127" s="33" t="s">
        <v>49</v>
      </c>
      <c r="AU127" s="33" t="s">
        <v>49</v>
      </c>
      <c r="AV127" s="33" t="s">
        <v>49</v>
      </c>
      <c r="AW127" s="33">
        <v>0</v>
      </c>
      <c r="AX127" s="33">
        <v>10</v>
      </c>
      <c r="AY127" s="33">
        <f>IFERROR(AVERAGE(AW127:AX127),"-")</f>
        <v>5</v>
      </c>
      <c r="AZ127" s="33" t="s">
        <v>49</v>
      </c>
      <c r="BA127" s="33">
        <f>AVERAGE(AV127,AZ127,AY127)</f>
        <v>5</v>
      </c>
      <c r="BB127" s="35">
        <f>AVERAGE(Table27857[[#This Row],[RULE OF LAW]],Table27857[[#This Row],[SECURITY &amp; SAFETY]],Table27857[[#This Row],[PERSONAL FREEDOM (minus S&amp;S and RoL)]],Table27857[[#This Row],[PERSONAL FREEDOM (minus S&amp;S and RoL)]])</f>
        <v>6.921923481481481</v>
      </c>
      <c r="BC127" s="36">
        <v>7.07</v>
      </c>
      <c r="BD127" s="37">
        <f>AVERAGE(Table27857[[#This Row],[PERSONAL FREEDOM]:[ECONOMIC FREEDOM]])</f>
        <v>6.9959617407407411</v>
      </c>
      <c r="BE127" s="49">
        <f>RANK(BF127,$BF$2:$BF$158)</f>
        <v>68</v>
      </c>
      <c r="BF127" s="20">
        <f>ROUND(BD127, 2)</f>
        <v>7</v>
      </c>
      <c r="BG127" s="35">
        <f>Table27857[[#This Row],[1 Rule of Law]]</f>
        <v>5.1617680000000004</v>
      </c>
      <c r="BH127" s="35">
        <f>Table27857[[#This Row],[2 Security &amp; Safety]]</f>
        <v>8.1</v>
      </c>
      <c r="BI127" s="35">
        <f>AVERAGE(AS127,W127,AK127,BA127,Z127)</f>
        <v>7.2129629629629628</v>
      </c>
    </row>
    <row r="128" spans="1:61" ht="15" customHeight="1" x14ac:dyDescent="0.2">
      <c r="A128" s="32" t="s">
        <v>171</v>
      </c>
      <c r="B128" s="33">
        <v>4.4000000000000004</v>
      </c>
      <c r="C128" s="33">
        <v>4.6999999999999993</v>
      </c>
      <c r="D128" s="33">
        <v>3.2</v>
      </c>
      <c r="E128" s="33">
        <v>4.125396825396825</v>
      </c>
      <c r="F128" s="33">
        <v>9.24</v>
      </c>
      <c r="G128" s="33">
        <v>10</v>
      </c>
      <c r="H128" s="33">
        <v>10</v>
      </c>
      <c r="I128" s="33">
        <v>7.5</v>
      </c>
      <c r="J128" s="33">
        <v>10</v>
      </c>
      <c r="K128" s="33">
        <v>10</v>
      </c>
      <c r="L128" s="33">
        <f>AVERAGE(Table27857[[#This Row],[2Bi Disappearance]:[2Bv Terrorism Injured ]])</f>
        <v>9.5</v>
      </c>
      <c r="M128" s="33">
        <v>1.2</v>
      </c>
      <c r="N128" s="33">
        <v>10</v>
      </c>
      <c r="O128" s="34">
        <v>5</v>
      </c>
      <c r="P128" s="34">
        <v>5</v>
      </c>
      <c r="Q128" s="34">
        <f>AVERAGE(Table27857[[#This Row],[2Ciii(a) Equal Inheritance Rights: Widows]:[2Ciii(b) Equal Inheritance Rights: Daughters]])</f>
        <v>5</v>
      </c>
      <c r="R128" s="34">
        <f>AVERAGE(M128:N128,Q128)</f>
        <v>5.3999999999999995</v>
      </c>
      <c r="S128" s="33">
        <f>AVERAGE(F128,L128,R128)</f>
        <v>8.0466666666666669</v>
      </c>
      <c r="T128" s="33">
        <v>5</v>
      </c>
      <c r="U128" s="33">
        <v>0</v>
      </c>
      <c r="V128" s="33">
        <v>5</v>
      </c>
      <c r="W128" s="33">
        <f>AVERAGE(T128:V128)</f>
        <v>3.3333333333333335</v>
      </c>
      <c r="X128" s="33">
        <v>7.5</v>
      </c>
      <c r="Y128" s="33">
        <v>7.5</v>
      </c>
      <c r="Z128" s="33">
        <f>AVERAGE(Table27857[[#This Row],[4A Freedom to establish religious organizations]:[4B Autonomy of religious organizations]])</f>
        <v>7.5</v>
      </c>
      <c r="AA128" s="33">
        <v>5</v>
      </c>
      <c r="AB128" s="33">
        <v>5</v>
      </c>
      <c r="AC128" s="33">
        <v>5</v>
      </c>
      <c r="AD128" s="33">
        <v>5</v>
      </c>
      <c r="AE128" s="33">
        <v>7.5</v>
      </c>
      <c r="AF128" s="33">
        <f>AVERAGE(Table27857[[#This Row],[5Ci Political parties]:[5Ciii Educational, sporting and cultural organizations]])</f>
        <v>5.833333333333333</v>
      </c>
      <c r="AG128" s="33">
        <v>5</v>
      </c>
      <c r="AH128" s="33">
        <v>5</v>
      </c>
      <c r="AI128" s="33">
        <v>5</v>
      </c>
      <c r="AJ128" s="33">
        <f>AVERAGE(Table27857[[#This Row],[5Di Political parties]:[5Diii Educational, sporting and cultural organizations5]])</f>
        <v>5</v>
      </c>
      <c r="AK128" s="33">
        <f>AVERAGE(AA128,AB128,AF128,AJ128)</f>
        <v>5.208333333333333</v>
      </c>
      <c r="AL128" s="33">
        <v>10</v>
      </c>
      <c r="AM128" s="34">
        <v>5.333333333333333</v>
      </c>
      <c r="AN128" s="34">
        <v>5.25</v>
      </c>
      <c r="AO128" s="34">
        <v>7.5</v>
      </c>
      <c r="AP128" s="34">
        <v>5</v>
      </c>
      <c r="AQ128" s="34">
        <f>AVERAGE(Table27857[[#This Row],[6Di Access to foreign television (cable/ satellite)]:[6Dii Access to foreign newspapers]])</f>
        <v>6.25</v>
      </c>
      <c r="AR128" s="34">
        <v>7.5</v>
      </c>
      <c r="AS128" s="33">
        <f>AVERAGE(AL128:AN128,AQ128:AR128)</f>
        <v>6.8666666666666654</v>
      </c>
      <c r="AT128" s="33">
        <v>10</v>
      </c>
      <c r="AU128" s="33">
        <v>10</v>
      </c>
      <c r="AV128" s="33">
        <f>AVERAGE(Table27857[[#This Row],[7Ai Parental Authority: In marriage]:[7Aii Parental Authority: After divorce]])</f>
        <v>10</v>
      </c>
      <c r="AW128" s="33">
        <v>0</v>
      </c>
      <c r="AX128" s="33">
        <v>10</v>
      </c>
      <c r="AY128" s="33">
        <f>IFERROR(AVERAGE(AW128:AX128),"-")</f>
        <v>5</v>
      </c>
      <c r="AZ128" s="33">
        <v>10</v>
      </c>
      <c r="BA128" s="33">
        <f>AVERAGE(AV128,AZ128,AY128)</f>
        <v>8.3333333333333339</v>
      </c>
      <c r="BB128" s="35">
        <f>AVERAGE(Table27857[[#This Row],[RULE OF LAW]],Table27857[[#This Row],[SECURITY &amp; SAFETY]],Table27857[[#This Row],[PERSONAL FREEDOM (minus S&amp;S and RoL)]],Table27857[[#This Row],[PERSONAL FREEDOM (minus S&amp;S and RoL)]])</f>
        <v>6.167182539682539</v>
      </c>
      <c r="BC128" s="36">
        <v>6.08</v>
      </c>
      <c r="BD128" s="37">
        <f>AVERAGE(Table27857[[#This Row],[PERSONAL FREEDOM]:[ECONOMIC FREEDOM]])</f>
        <v>6.1235912698412696</v>
      </c>
      <c r="BE128" s="49">
        <f>RANK(BF128,$BF$2:$BF$158)</f>
        <v>125</v>
      </c>
      <c r="BF128" s="20">
        <f>ROUND(BD128, 2)</f>
        <v>6.12</v>
      </c>
      <c r="BG128" s="35">
        <f>Table27857[[#This Row],[1 Rule of Law]]</f>
        <v>4.125396825396825</v>
      </c>
      <c r="BH128" s="35">
        <f>Table27857[[#This Row],[2 Security &amp; Safety]]</f>
        <v>8.0466666666666669</v>
      </c>
      <c r="BI128" s="35">
        <f>AVERAGE(AS128,W128,AK128,BA128,Z128)</f>
        <v>6.2483333333333331</v>
      </c>
    </row>
    <row r="129" spans="1:61" ht="15" customHeight="1" x14ac:dyDescent="0.2">
      <c r="A129" s="32" t="s">
        <v>103</v>
      </c>
      <c r="B129" s="33">
        <v>8.1000000000000014</v>
      </c>
      <c r="C129" s="33">
        <v>7.7</v>
      </c>
      <c r="D129" s="33">
        <v>8.5</v>
      </c>
      <c r="E129" s="33">
        <v>8.0857142857142854</v>
      </c>
      <c r="F129" s="33">
        <v>9.92</v>
      </c>
      <c r="G129" s="33">
        <v>10</v>
      </c>
      <c r="H129" s="33">
        <v>10</v>
      </c>
      <c r="I129" s="33">
        <v>10</v>
      </c>
      <c r="J129" s="33">
        <v>10</v>
      </c>
      <c r="K129" s="33">
        <v>10</v>
      </c>
      <c r="L129" s="33">
        <f>AVERAGE(Table27857[[#This Row],[2Bi Disappearance]:[2Bv Terrorism Injured ]])</f>
        <v>10</v>
      </c>
      <c r="M129" s="33">
        <v>10</v>
      </c>
      <c r="N129" s="33">
        <v>10</v>
      </c>
      <c r="O129" s="34">
        <v>5</v>
      </c>
      <c r="P129" s="34">
        <v>5</v>
      </c>
      <c r="Q129" s="34">
        <f>AVERAGE(Table27857[[#This Row],[2Ciii(a) Equal Inheritance Rights: Widows]:[2Ciii(b) Equal Inheritance Rights: Daughters]])</f>
        <v>5</v>
      </c>
      <c r="R129" s="34">
        <f>AVERAGE(M129:N129,Q129)</f>
        <v>8.3333333333333339</v>
      </c>
      <c r="S129" s="33">
        <f>AVERAGE(F129,L129,R129)</f>
        <v>9.4177777777777791</v>
      </c>
      <c r="T129" s="33">
        <v>5</v>
      </c>
      <c r="U129" s="33">
        <v>5</v>
      </c>
      <c r="V129" s="33">
        <v>10</v>
      </c>
      <c r="W129" s="33">
        <f>AVERAGE(T129:V129)</f>
        <v>6.666666666666667</v>
      </c>
      <c r="X129" s="33">
        <v>5</v>
      </c>
      <c r="Y129" s="33">
        <v>5</v>
      </c>
      <c r="Z129" s="33">
        <f>AVERAGE(Table27857[[#This Row],[4A Freedom to establish religious organizations]:[4B Autonomy of religious organizations]])</f>
        <v>5</v>
      </c>
      <c r="AA129" s="33">
        <v>2.5</v>
      </c>
      <c r="AB129" s="33">
        <v>0</v>
      </c>
      <c r="AC129" s="33">
        <v>5</v>
      </c>
      <c r="AD129" s="33">
        <v>2.5</v>
      </c>
      <c r="AE129" s="33">
        <v>5</v>
      </c>
      <c r="AF129" s="33">
        <f>AVERAGE(Table27857[[#This Row],[5Ci Political parties]:[5Ciii Educational, sporting and cultural organizations]])</f>
        <v>4.166666666666667</v>
      </c>
      <c r="AG129" s="33">
        <v>5</v>
      </c>
      <c r="AH129" s="33">
        <v>2.5</v>
      </c>
      <c r="AI129" s="33">
        <v>5</v>
      </c>
      <c r="AJ129" s="33">
        <f>AVERAGE(Table27857[[#This Row],[5Di Political parties]:[5Diii Educational, sporting and cultural organizations5]])</f>
        <v>4.166666666666667</v>
      </c>
      <c r="AK129" s="33">
        <f>AVERAGE(AA129,AB129,AF129,AJ129)</f>
        <v>2.7083333333333335</v>
      </c>
      <c r="AL129" s="33">
        <v>10</v>
      </c>
      <c r="AM129" s="34">
        <v>2</v>
      </c>
      <c r="AN129" s="34">
        <v>4.5</v>
      </c>
      <c r="AO129" s="34">
        <v>5</v>
      </c>
      <c r="AP129" s="34">
        <v>7.5</v>
      </c>
      <c r="AQ129" s="34">
        <f>AVERAGE(Table27857[[#This Row],[6Di Access to foreign television (cable/ satellite)]:[6Dii Access to foreign newspapers]])</f>
        <v>6.25</v>
      </c>
      <c r="AR129" s="34">
        <v>5</v>
      </c>
      <c r="AS129" s="33">
        <f>AVERAGE(AL129:AN129,AQ129:AR129)</f>
        <v>5.55</v>
      </c>
      <c r="AT129" s="33">
        <v>10</v>
      </c>
      <c r="AU129" s="33">
        <v>10</v>
      </c>
      <c r="AV129" s="33">
        <f>AVERAGE(Table27857[[#This Row],[7Ai Parental Authority: In marriage]:[7Aii Parental Authority: After divorce]])</f>
        <v>10</v>
      </c>
      <c r="AW129" s="33">
        <v>0</v>
      </c>
      <c r="AX129" s="33">
        <v>10</v>
      </c>
      <c r="AY129" s="33">
        <f>IFERROR(AVERAGE(AW129:AX129),"-")</f>
        <v>5</v>
      </c>
      <c r="AZ129" s="33">
        <v>10</v>
      </c>
      <c r="BA129" s="33">
        <f>AVERAGE(AV129,AZ129,AY129)</f>
        <v>8.3333333333333339</v>
      </c>
      <c r="BB129" s="35">
        <f>AVERAGE(Table27857[[#This Row],[RULE OF LAW]],Table27857[[#This Row],[SECURITY &amp; SAFETY]],Table27857[[#This Row],[PERSONAL FREEDOM (minus S&amp;S and RoL)]],Table27857[[#This Row],[PERSONAL FREEDOM (minus S&amp;S and RoL)]])</f>
        <v>7.2017063492063498</v>
      </c>
      <c r="BC129" s="36">
        <v>8.52</v>
      </c>
      <c r="BD129" s="37">
        <f>AVERAGE(Table27857[[#This Row],[PERSONAL FREEDOM]:[ECONOMIC FREEDOM]])</f>
        <v>7.8608531746031751</v>
      </c>
      <c r="BE129" s="49">
        <f>RANK(BF129,$BF$2:$BF$158)</f>
        <v>37</v>
      </c>
      <c r="BF129" s="20">
        <f>ROUND(BD129, 2)</f>
        <v>7.86</v>
      </c>
      <c r="BG129" s="35">
        <f>Table27857[[#This Row],[1 Rule of Law]]</f>
        <v>8.0857142857142854</v>
      </c>
      <c r="BH129" s="35">
        <f>Table27857[[#This Row],[2 Security &amp; Safety]]</f>
        <v>9.4177777777777791</v>
      </c>
      <c r="BI129" s="35">
        <f>AVERAGE(AS129,W129,AK129,BA129,Z129)</f>
        <v>5.6516666666666664</v>
      </c>
    </row>
    <row r="130" spans="1:61" ht="15" customHeight="1" x14ac:dyDescent="0.2">
      <c r="A130" s="32" t="s">
        <v>76</v>
      </c>
      <c r="B130" s="33" t="s">
        <v>49</v>
      </c>
      <c r="C130" s="33" t="s">
        <v>49</v>
      </c>
      <c r="D130" s="33" t="s">
        <v>49</v>
      </c>
      <c r="E130" s="33">
        <v>5.9057340000000007</v>
      </c>
      <c r="F130" s="33">
        <v>9.4400000000000013</v>
      </c>
      <c r="G130" s="33">
        <v>10</v>
      </c>
      <c r="H130" s="33">
        <v>10</v>
      </c>
      <c r="I130" s="33">
        <v>7.5</v>
      </c>
      <c r="J130" s="33">
        <v>10</v>
      </c>
      <c r="K130" s="33">
        <v>10</v>
      </c>
      <c r="L130" s="33">
        <f>AVERAGE(Table27857[[#This Row],[2Bi Disappearance]:[2Bv Terrorism Injured ]])</f>
        <v>9.5</v>
      </c>
      <c r="M130" s="33">
        <v>10</v>
      </c>
      <c r="N130" s="33">
        <v>10</v>
      </c>
      <c r="O130" s="34">
        <v>10</v>
      </c>
      <c r="P130" s="34">
        <v>10</v>
      </c>
      <c r="Q130" s="34">
        <f>AVERAGE(Table27857[[#This Row],[2Ciii(a) Equal Inheritance Rights: Widows]:[2Ciii(b) Equal Inheritance Rights: Daughters]])</f>
        <v>10</v>
      </c>
      <c r="R130" s="34">
        <f>AVERAGE(M130:N130,Q130)</f>
        <v>10</v>
      </c>
      <c r="S130" s="33">
        <f>AVERAGE(F130,L130,R130)</f>
        <v>9.6466666666666665</v>
      </c>
      <c r="T130" s="33">
        <v>10</v>
      </c>
      <c r="U130" s="33">
        <v>10</v>
      </c>
      <c r="V130" s="33">
        <v>10</v>
      </c>
      <c r="W130" s="33">
        <f>AVERAGE(T130:V130)</f>
        <v>10</v>
      </c>
      <c r="X130" s="33">
        <v>10</v>
      </c>
      <c r="Y130" s="33">
        <v>10</v>
      </c>
      <c r="Z130" s="33">
        <f>AVERAGE(Table27857[[#This Row],[4A Freedom to establish religious organizations]:[4B Autonomy of religious organizations]])</f>
        <v>10</v>
      </c>
      <c r="AA130" s="33">
        <v>10</v>
      </c>
      <c r="AB130" s="33">
        <v>10</v>
      </c>
      <c r="AC130" s="33">
        <v>10</v>
      </c>
      <c r="AD130" s="33">
        <v>10</v>
      </c>
      <c r="AE130" s="33">
        <v>10</v>
      </c>
      <c r="AF130" s="33">
        <f>AVERAGE(Table27857[[#This Row],[5Ci Political parties]:[5Ciii Educational, sporting and cultural organizations]])</f>
        <v>10</v>
      </c>
      <c r="AG130" s="33">
        <v>10</v>
      </c>
      <c r="AH130" s="33">
        <v>10</v>
      </c>
      <c r="AI130" s="33">
        <v>10</v>
      </c>
      <c r="AJ130" s="33">
        <f>AVERAGE(Table27857[[#This Row],[5Di Political parties]:[5Diii Educational, sporting and cultural organizations5]])</f>
        <v>10</v>
      </c>
      <c r="AK130" s="33">
        <f>AVERAGE(AA130,AB130,AF130,AJ130)</f>
        <v>10</v>
      </c>
      <c r="AL130" s="33">
        <v>10</v>
      </c>
      <c r="AM130" s="34">
        <v>7.666666666666667</v>
      </c>
      <c r="AN130" s="34">
        <v>7.75</v>
      </c>
      <c r="AO130" s="34">
        <v>10</v>
      </c>
      <c r="AP130" s="34">
        <v>10</v>
      </c>
      <c r="AQ130" s="34">
        <f>AVERAGE(Table27857[[#This Row],[6Di Access to foreign television (cable/ satellite)]:[6Dii Access to foreign newspapers]])</f>
        <v>10</v>
      </c>
      <c r="AR130" s="34">
        <v>10</v>
      </c>
      <c r="AS130" s="33">
        <f>AVERAGE(AL130:AN130,AQ130:AR130)</f>
        <v>9.0833333333333339</v>
      </c>
      <c r="AT130" s="33">
        <v>10</v>
      </c>
      <c r="AU130" s="33">
        <v>10</v>
      </c>
      <c r="AV130" s="33">
        <f>AVERAGE(Table27857[[#This Row],[7Ai Parental Authority: In marriage]:[7Aii Parental Authority: After divorce]])</f>
        <v>10</v>
      </c>
      <c r="AW130" s="33">
        <v>10</v>
      </c>
      <c r="AX130" s="33">
        <v>10</v>
      </c>
      <c r="AY130" s="33">
        <f>IFERROR(AVERAGE(AW130:AX130),"-")</f>
        <v>10</v>
      </c>
      <c r="AZ130" s="33">
        <v>10</v>
      </c>
      <c r="BA130" s="33">
        <f>AVERAGE(AV130,AZ130,AY130)</f>
        <v>10</v>
      </c>
      <c r="BB130" s="35">
        <f>AVERAGE(Table27857[[#This Row],[RULE OF LAW]],Table27857[[#This Row],[SECURITY &amp; SAFETY]],Table27857[[#This Row],[PERSONAL FREEDOM (minus S&amp;S and RoL)]],Table27857[[#This Row],[PERSONAL FREEDOM (minus S&amp;S and RoL)]])</f>
        <v>8.7964334999999991</v>
      </c>
      <c r="BC130" s="36">
        <v>7.29</v>
      </c>
      <c r="BD130" s="37">
        <f>AVERAGE(Table27857[[#This Row],[PERSONAL FREEDOM]:[ECONOMIC FREEDOM]])</f>
        <v>8.0432167499999991</v>
      </c>
      <c r="BE130" s="49">
        <f>RANK(BF130,$BF$2:$BF$158)</f>
        <v>31</v>
      </c>
      <c r="BF130" s="20">
        <f>ROUND(BD130, 2)</f>
        <v>8.0399999999999991</v>
      </c>
      <c r="BG130" s="35">
        <f>Table27857[[#This Row],[1 Rule of Law]]</f>
        <v>5.9057340000000007</v>
      </c>
      <c r="BH130" s="35">
        <f>Table27857[[#This Row],[2 Security &amp; Safety]]</f>
        <v>9.6466666666666665</v>
      </c>
      <c r="BI130" s="35">
        <f>AVERAGE(AS130,W130,AK130,BA130,Z130)</f>
        <v>9.8166666666666664</v>
      </c>
    </row>
    <row r="131" spans="1:61" ht="15" customHeight="1" x14ac:dyDescent="0.2">
      <c r="A131" s="32" t="s">
        <v>90</v>
      </c>
      <c r="B131" s="33">
        <v>8.4</v>
      </c>
      <c r="C131" s="33">
        <v>6.1</v>
      </c>
      <c r="D131" s="33">
        <v>5.8</v>
      </c>
      <c r="E131" s="33">
        <v>6.761904761904761</v>
      </c>
      <c r="F131" s="33">
        <v>9.7199999999999989</v>
      </c>
      <c r="G131" s="33">
        <v>10</v>
      </c>
      <c r="H131" s="33">
        <v>10</v>
      </c>
      <c r="I131" s="33">
        <v>7.5</v>
      </c>
      <c r="J131" s="33">
        <v>10</v>
      </c>
      <c r="K131" s="33">
        <v>10</v>
      </c>
      <c r="L131" s="33">
        <f>AVERAGE(Table27857[[#This Row],[2Bi Disappearance]:[2Bv Terrorism Injured ]])</f>
        <v>9.5</v>
      </c>
      <c r="M131" s="33">
        <v>10</v>
      </c>
      <c r="N131" s="33">
        <v>10</v>
      </c>
      <c r="O131" s="34">
        <v>10</v>
      </c>
      <c r="P131" s="34">
        <v>10</v>
      </c>
      <c r="Q131" s="34">
        <f>AVERAGE(Table27857[[#This Row],[2Ciii(a) Equal Inheritance Rights: Widows]:[2Ciii(b) Equal Inheritance Rights: Daughters]])</f>
        <v>10</v>
      </c>
      <c r="R131" s="34">
        <f>AVERAGE(M131:N131,Q131)</f>
        <v>10</v>
      </c>
      <c r="S131" s="33">
        <f>AVERAGE(F131,L131,R131)</f>
        <v>9.74</v>
      </c>
      <c r="T131" s="33">
        <v>10</v>
      </c>
      <c r="U131" s="33">
        <v>10</v>
      </c>
      <c r="V131" s="33">
        <v>10</v>
      </c>
      <c r="W131" s="33">
        <f>AVERAGE(T131:V131)</f>
        <v>10</v>
      </c>
      <c r="X131" s="33">
        <v>10</v>
      </c>
      <c r="Y131" s="33">
        <v>10</v>
      </c>
      <c r="Z131" s="33">
        <f>AVERAGE(Table27857[[#This Row],[4A Freedom to establish religious organizations]:[4B Autonomy of religious organizations]])</f>
        <v>10</v>
      </c>
      <c r="AA131" s="33">
        <v>10</v>
      </c>
      <c r="AB131" s="33">
        <v>10</v>
      </c>
      <c r="AC131" s="33">
        <v>10</v>
      </c>
      <c r="AD131" s="33">
        <v>10</v>
      </c>
      <c r="AE131" s="33">
        <v>10</v>
      </c>
      <c r="AF131" s="33">
        <f>AVERAGE(Table27857[[#This Row],[5Ci Political parties]:[5Ciii Educational, sporting and cultural organizations]])</f>
        <v>10</v>
      </c>
      <c r="AG131" s="33">
        <v>10</v>
      </c>
      <c r="AH131" s="33">
        <v>10</v>
      </c>
      <c r="AI131" s="33">
        <v>10</v>
      </c>
      <c r="AJ131" s="33">
        <f>AVERAGE(Table27857[[#This Row],[5Di Political parties]:[5Diii Educational, sporting and cultural organizations5]])</f>
        <v>10</v>
      </c>
      <c r="AK131" s="33">
        <f>AVERAGE(AA131,AB131,AF131,AJ131)</f>
        <v>10</v>
      </c>
      <c r="AL131" s="33">
        <v>10</v>
      </c>
      <c r="AM131" s="34">
        <v>8</v>
      </c>
      <c r="AN131" s="34">
        <v>7.25</v>
      </c>
      <c r="AO131" s="34">
        <v>10</v>
      </c>
      <c r="AP131" s="34">
        <v>10</v>
      </c>
      <c r="AQ131" s="34">
        <f>AVERAGE(Table27857[[#This Row],[6Di Access to foreign television (cable/ satellite)]:[6Dii Access to foreign newspapers]])</f>
        <v>10</v>
      </c>
      <c r="AR131" s="34">
        <v>10</v>
      </c>
      <c r="AS131" s="33">
        <f>AVERAGE(AL131:AN131,AQ131:AR131)</f>
        <v>9.0500000000000007</v>
      </c>
      <c r="AT131" s="33">
        <v>10</v>
      </c>
      <c r="AU131" s="33">
        <v>10</v>
      </c>
      <c r="AV131" s="33">
        <f>AVERAGE(Table27857[[#This Row],[7Ai Parental Authority: In marriage]:[7Aii Parental Authority: After divorce]])</f>
        <v>10</v>
      </c>
      <c r="AW131" s="33">
        <v>10</v>
      </c>
      <c r="AX131" s="33">
        <v>10</v>
      </c>
      <c r="AY131" s="33">
        <f>IFERROR(AVERAGE(AW131:AX131),"-")</f>
        <v>10</v>
      </c>
      <c r="AZ131" s="33">
        <v>10</v>
      </c>
      <c r="BA131" s="33">
        <f>AVERAGE(AV131,AZ131,AY131)</f>
        <v>10</v>
      </c>
      <c r="BB131" s="35">
        <f>AVERAGE(Table27857[[#This Row],[RULE OF LAW]],Table27857[[#This Row],[SECURITY &amp; SAFETY]],Table27857[[#This Row],[PERSONAL FREEDOM (minus S&amp;S and RoL)]],Table27857[[#This Row],[PERSONAL FREEDOM (minus S&amp;S and RoL)]])</f>
        <v>9.0304761904761897</v>
      </c>
      <c r="BC131" s="36">
        <v>6.44</v>
      </c>
      <c r="BD131" s="37">
        <f>AVERAGE(Table27857[[#This Row],[PERSONAL FREEDOM]:[ECONOMIC FREEDOM]])</f>
        <v>7.7352380952380955</v>
      </c>
      <c r="BE131" s="49">
        <f>RANK(BF131,$BF$2:$BF$158)</f>
        <v>42</v>
      </c>
      <c r="BF131" s="20">
        <f>ROUND(BD131, 2)</f>
        <v>7.74</v>
      </c>
      <c r="BG131" s="35">
        <f>Table27857[[#This Row],[1 Rule of Law]]</f>
        <v>6.761904761904761</v>
      </c>
      <c r="BH131" s="35">
        <f>Table27857[[#This Row],[2 Security &amp; Safety]]</f>
        <v>9.74</v>
      </c>
      <c r="BI131" s="35">
        <f>AVERAGE(AS131,W131,AK131,BA131,Z131)</f>
        <v>9.8099999999999987</v>
      </c>
    </row>
    <row r="132" spans="1:61" ht="15" customHeight="1" x14ac:dyDescent="0.2">
      <c r="A132" s="32" t="s">
        <v>110</v>
      </c>
      <c r="B132" s="33">
        <v>5.4</v>
      </c>
      <c r="C132" s="33">
        <v>5.3000000000000007</v>
      </c>
      <c r="D132" s="33">
        <v>4.5</v>
      </c>
      <c r="E132" s="33">
        <v>5.0650793650793648</v>
      </c>
      <c r="F132" s="33">
        <v>0</v>
      </c>
      <c r="G132" s="33">
        <v>5</v>
      </c>
      <c r="H132" s="33">
        <v>10</v>
      </c>
      <c r="I132" s="33">
        <v>2.5</v>
      </c>
      <c r="J132" s="33">
        <v>9.9498346015459607</v>
      </c>
      <c r="K132" s="33">
        <v>9.9811879755797346</v>
      </c>
      <c r="L132" s="33">
        <f>AVERAGE(Table27857[[#This Row],[2Bi Disappearance]:[2Bv Terrorism Injured ]])</f>
        <v>7.4862045154251389</v>
      </c>
      <c r="M132" s="33">
        <v>10</v>
      </c>
      <c r="N132" s="33">
        <v>7.5</v>
      </c>
      <c r="O132" s="34">
        <v>10</v>
      </c>
      <c r="P132" s="34">
        <v>10</v>
      </c>
      <c r="Q132" s="34">
        <f>AVERAGE(Table27857[[#This Row],[2Ciii(a) Equal Inheritance Rights: Widows]:[2Ciii(b) Equal Inheritance Rights: Daughters]])</f>
        <v>10</v>
      </c>
      <c r="R132" s="34">
        <f>AVERAGE(M132:N132,Q132)</f>
        <v>9.1666666666666661</v>
      </c>
      <c r="S132" s="33">
        <f>AVERAGE(F132,L132,R132)</f>
        <v>5.550957060697268</v>
      </c>
      <c r="T132" s="33">
        <v>10</v>
      </c>
      <c r="U132" s="33">
        <v>10</v>
      </c>
      <c r="V132" s="33">
        <v>10</v>
      </c>
      <c r="W132" s="33">
        <f>AVERAGE(T132:V132)</f>
        <v>10</v>
      </c>
      <c r="X132" s="33">
        <v>7.5</v>
      </c>
      <c r="Y132" s="33">
        <v>10</v>
      </c>
      <c r="Z132" s="33">
        <f>AVERAGE(Table27857[[#This Row],[4A Freedom to establish religious organizations]:[4B Autonomy of religious organizations]])</f>
        <v>8.75</v>
      </c>
      <c r="AA132" s="33">
        <v>10</v>
      </c>
      <c r="AB132" s="33">
        <v>10</v>
      </c>
      <c r="AC132" s="33">
        <v>5</v>
      </c>
      <c r="AD132" s="33">
        <v>2.5</v>
      </c>
      <c r="AE132" s="33">
        <v>7.5</v>
      </c>
      <c r="AF132" s="33">
        <f>AVERAGE(Table27857[[#This Row],[5Ci Political parties]:[5Ciii Educational, sporting and cultural organizations]])</f>
        <v>5</v>
      </c>
      <c r="AG132" s="33">
        <v>10</v>
      </c>
      <c r="AH132" s="33">
        <v>7.5</v>
      </c>
      <c r="AI132" s="33">
        <v>7.5</v>
      </c>
      <c r="AJ132" s="33">
        <f>AVERAGE(Table27857[[#This Row],[5Di Political parties]:[5Diii Educational, sporting and cultural organizations5]])</f>
        <v>8.3333333333333339</v>
      </c>
      <c r="AK132" s="33">
        <f>AVERAGE(AA132,AB132,AF132,AJ132)</f>
        <v>8.3333333333333339</v>
      </c>
      <c r="AL132" s="33">
        <v>10</v>
      </c>
      <c r="AM132" s="34">
        <v>7</v>
      </c>
      <c r="AN132" s="34">
        <v>6.5</v>
      </c>
      <c r="AO132" s="34">
        <v>10</v>
      </c>
      <c r="AP132" s="34">
        <v>10</v>
      </c>
      <c r="AQ132" s="34">
        <f>AVERAGE(Table27857[[#This Row],[6Di Access to foreign television (cable/ satellite)]:[6Dii Access to foreign newspapers]])</f>
        <v>10</v>
      </c>
      <c r="AR132" s="34">
        <v>7.5</v>
      </c>
      <c r="AS132" s="33">
        <f>AVERAGE(AL132:AN132,AQ132:AR132)</f>
        <v>8.1999999999999993</v>
      </c>
      <c r="AT132" s="33">
        <v>10</v>
      </c>
      <c r="AU132" s="33">
        <v>10</v>
      </c>
      <c r="AV132" s="33">
        <f>AVERAGE(Table27857[[#This Row],[7Ai Parental Authority: In marriage]:[7Aii Parental Authority: After divorce]])</f>
        <v>10</v>
      </c>
      <c r="AW132" s="33">
        <v>10</v>
      </c>
      <c r="AX132" s="33">
        <v>10</v>
      </c>
      <c r="AY132" s="33">
        <f>IFERROR(AVERAGE(AW132:AX132),"-")</f>
        <v>10</v>
      </c>
      <c r="AZ132" s="33">
        <v>10</v>
      </c>
      <c r="BA132" s="33">
        <f>AVERAGE(AV132,AZ132,AY132)</f>
        <v>10</v>
      </c>
      <c r="BB132" s="35">
        <f>AVERAGE(Table27857[[#This Row],[RULE OF LAW]],Table27857[[#This Row],[SECURITY &amp; SAFETY]],Table27857[[#This Row],[PERSONAL FREEDOM (minus S&amp;S and RoL)]],Table27857[[#This Row],[PERSONAL FREEDOM (minus S&amp;S and RoL)]])</f>
        <v>7.1823424397774911</v>
      </c>
      <c r="BC132" s="36">
        <v>6.74</v>
      </c>
      <c r="BD132" s="37">
        <f>AVERAGE(Table27857[[#This Row],[PERSONAL FREEDOM]:[ECONOMIC FREEDOM]])</f>
        <v>6.9611712198887457</v>
      </c>
      <c r="BE132" s="49">
        <f>RANK(BF132,$BF$2:$BF$158)</f>
        <v>76</v>
      </c>
      <c r="BF132" s="20">
        <f>ROUND(BD132, 2)</f>
        <v>6.96</v>
      </c>
      <c r="BG132" s="35">
        <f>Table27857[[#This Row],[1 Rule of Law]]</f>
        <v>5.0650793650793648</v>
      </c>
      <c r="BH132" s="35">
        <f>Table27857[[#This Row],[2 Security &amp; Safety]]</f>
        <v>5.550957060697268</v>
      </c>
      <c r="BI132" s="35">
        <f>AVERAGE(AS132,W132,AK132,BA132,Z132)</f>
        <v>9.0566666666666666</v>
      </c>
    </row>
    <row r="133" spans="1:61" ht="15" customHeight="1" x14ac:dyDescent="0.2">
      <c r="A133" s="32" t="s">
        <v>84</v>
      </c>
      <c r="B133" s="33">
        <v>8.2999999999999989</v>
      </c>
      <c r="C133" s="33">
        <v>6.2</v>
      </c>
      <c r="D133" s="33">
        <v>6.2</v>
      </c>
      <c r="E133" s="33">
        <v>6.8825396825396821</v>
      </c>
      <c r="F133" s="33">
        <v>9.68</v>
      </c>
      <c r="G133" s="33">
        <v>0</v>
      </c>
      <c r="H133" s="33">
        <v>10</v>
      </c>
      <c r="I133" s="33">
        <v>10</v>
      </c>
      <c r="J133" s="33">
        <v>10</v>
      </c>
      <c r="K133" s="33">
        <v>9.9957099998509218</v>
      </c>
      <c r="L133" s="33">
        <f>AVERAGE(Table27857[[#This Row],[2Bi Disappearance]:[2Bv Terrorism Injured ]])</f>
        <v>7.9991419999701847</v>
      </c>
      <c r="M133" s="33">
        <v>10</v>
      </c>
      <c r="N133" s="33">
        <v>10</v>
      </c>
      <c r="O133" s="34">
        <v>5</v>
      </c>
      <c r="P133" s="34">
        <v>10</v>
      </c>
      <c r="Q133" s="34">
        <f>AVERAGE(Table27857[[#This Row],[2Ciii(a) Equal Inheritance Rights: Widows]:[2Ciii(b) Equal Inheritance Rights: Daughters]])</f>
        <v>7.5</v>
      </c>
      <c r="R133" s="34">
        <f>AVERAGE(M133:N133,Q133)</f>
        <v>9.1666666666666661</v>
      </c>
      <c r="S133" s="33">
        <f>AVERAGE(F133,L133,R133)</f>
        <v>8.9486028888789502</v>
      </c>
      <c r="T133" s="33">
        <v>10</v>
      </c>
      <c r="U133" s="33">
        <v>10</v>
      </c>
      <c r="V133" s="33">
        <v>10</v>
      </c>
      <c r="W133" s="33">
        <f>AVERAGE(T133:V133)</f>
        <v>10</v>
      </c>
      <c r="X133" s="33">
        <v>7.5</v>
      </c>
      <c r="Y133" s="33">
        <v>7.5</v>
      </c>
      <c r="Z133" s="33">
        <f>AVERAGE(Table27857[[#This Row],[4A Freedom to establish religious organizations]:[4B Autonomy of religious organizations]])</f>
        <v>7.5</v>
      </c>
      <c r="AA133" s="33">
        <v>10</v>
      </c>
      <c r="AB133" s="33">
        <v>10</v>
      </c>
      <c r="AC133" s="33">
        <v>7.5</v>
      </c>
      <c r="AD133" s="33">
        <v>7.5</v>
      </c>
      <c r="AE133" s="33">
        <v>10</v>
      </c>
      <c r="AF133" s="33">
        <f>AVERAGE(Table27857[[#This Row],[5Ci Political parties]:[5Ciii Educational, sporting and cultural organizations]])</f>
        <v>8.3333333333333339</v>
      </c>
      <c r="AG133" s="33">
        <v>10</v>
      </c>
      <c r="AH133" s="33">
        <v>10</v>
      </c>
      <c r="AI133" s="33">
        <v>7.5</v>
      </c>
      <c r="AJ133" s="33">
        <f>AVERAGE(Table27857[[#This Row],[5Di Political parties]:[5Diii Educational, sporting and cultural organizations5]])</f>
        <v>9.1666666666666661</v>
      </c>
      <c r="AK133" s="33">
        <f>AVERAGE(AA133,AB133,AF133,AJ133)</f>
        <v>9.375</v>
      </c>
      <c r="AL133" s="33">
        <v>10</v>
      </c>
      <c r="AM133" s="34">
        <v>8</v>
      </c>
      <c r="AN133" s="34">
        <v>6.5</v>
      </c>
      <c r="AO133" s="34">
        <v>7.5</v>
      </c>
      <c r="AP133" s="34">
        <v>10</v>
      </c>
      <c r="AQ133" s="34">
        <f>AVERAGE(Table27857[[#This Row],[6Di Access to foreign television (cable/ satellite)]:[6Dii Access to foreign newspapers]])</f>
        <v>8.75</v>
      </c>
      <c r="AR133" s="34">
        <v>10</v>
      </c>
      <c r="AS133" s="33">
        <f>AVERAGE(AL133:AN133,AQ133:AR133)</f>
        <v>8.65</v>
      </c>
      <c r="AT133" s="33">
        <v>10</v>
      </c>
      <c r="AU133" s="33">
        <v>10</v>
      </c>
      <c r="AV133" s="33">
        <f>AVERAGE(Table27857[[#This Row],[7Ai Parental Authority: In marriage]:[7Aii Parental Authority: After divorce]])</f>
        <v>10</v>
      </c>
      <c r="AW133" s="33">
        <v>10</v>
      </c>
      <c r="AX133" s="33">
        <v>10</v>
      </c>
      <c r="AY133" s="33">
        <f>IFERROR(AVERAGE(AW133:AX133),"-")</f>
        <v>10</v>
      </c>
      <c r="AZ133" s="33">
        <v>10</v>
      </c>
      <c r="BA133" s="33">
        <f>AVERAGE(AV133,AZ133,AY133)</f>
        <v>10</v>
      </c>
      <c r="BB133" s="35">
        <f>AVERAGE(Table27857[[#This Row],[RULE OF LAW]],Table27857[[#This Row],[SECURITY &amp; SAFETY]],Table27857[[#This Row],[PERSONAL FREEDOM (minus S&amp;S and RoL)]],Table27857[[#This Row],[PERSONAL FREEDOM (minus S&amp;S and RoL)]])</f>
        <v>8.5102856428546581</v>
      </c>
      <c r="BC133" s="36">
        <v>7.27</v>
      </c>
      <c r="BD133" s="37">
        <f>AVERAGE(Table27857[[#This Row],[PERSONAL FREEDOM]:[ECONOMIC FREEDOM]])</f>
        <v>7.8901428214273288</v>
      </c>
      <c r="BE133" s="49">
        <f>RANK(BF133,$BF$2:$BF$158)</f>
        <v>35</v>
      </c>
      <c r="BF133" s="20">
        <f>ROUND(BD133, 2)</f>
        <v>7.89</v>
      </c>
      <c r="BG133" s="35">
        <f>Table27857[[#This Row],[1 Rule of Law]]</f>
        <v>6.8825396825396821</v>
      </c>
      <c r="BH133" s="35">
        <f>Table27857[[#This Row],[2 Security &amp; Safety]]</f>
        <v>8.9486028888789502</v>
      </c>
      <c r="BI133" s="35">
        <f>AVERAGE(AS133,W133,AK133,BA133,Z133)</f>
        <v>9.1050000000000004</v>
      </c>
    </row>
    <row r="134" spans="1:61" ht="15" customHeight="1" x14ac:dyDescent="0.2">
      <c r="A134" s="32" t="s">
        <v>174</v>
      </c>
      <c r="B134" s="33">
        <v>4.0999999999999996</v>
      </c>
      <c r="C134" s="33">
        <v>4.0999999999999996</v>
      </c>
      <c r="D134" s="33">
        <v>4.9000000000000004</v>
      </c>
      <c r="E134" s="33">
        <v>4.3412698412698418</v>
      </c>
      <c r="F134" s="33">
        <v>8.64</v>
      </c>
      <c r="G134" s="33">
        <v>0</v>
      </c>
      <c r="H134" s="33">
        <v>10</v>
      </c>
      <c r="I134" s="33">
        <v>5</v>
      </c>
      <c r="J134" s="33">
        <v>10</v>
      </c>
      <c r="K134" s="33">
        <v>9.7851877166430707</v>
      </c>
      <c r="L134" s="33">
        <f>AVERAGE(Table27857[[#This Row],[2Bi Disappearance]:[2Bv Terrorism Injured ]])</f>
        <v>6.9570375433286147</v>
      </c>
      <c r="M134" s="33">
        <v>10</v>
      </c>
      <c r="N134" s="33">
        <v>10</v>
      </c>
      <c r="O134" s="34">
        <v>5</v>
      </c>
      <c r="P134" s="34">
        <v>5</v>
      </c>
      <c r="Q134" s="34">
        <f>AVERAGE(Table27857[[#This Row],[2Ciii(a) Equal Inheritance Rights: Widows]:[2Ciii(b) Equal Inheritance Rights: Daughters]])</f>
        <v>5</v>
      </c>
      <c r="R134" s="34">
        <f>AVERAGE(M134:N134,Q134)</f>
        <v>8.3333333333333339</v>
      </c>
      <c r="S134" s="33">
        <f>AVERAGE(F134,L134,R134)</f>
        <v>7.9767902922206488</v>
      </c>
      <c r="T134" s="33">
        <v>5</v>
      </c>
      <c r="U134" s="33">
        <v>5</v>
      </c>
      <c r="V134" s="33">
        <v>10</v>
      </c>
      <c r="W134" s="33">
        <f>AVERAGE(T134:V134)</f>
        <v>6.666666666666667</v>
      </c>
      <c r="X134" s="33">
        <v>7.5</v>
      </c>
      <c r="Y134" s="33">
        <v>5</v>
      </c>
      <c r="Z134" s="33">
        <f>AVERAGE(Table27857[[#This Row],[4A Freedom to establish religious organizations]:[4B Autonomy of religious organizations]])</f>
        <v>6.25</v>
      </c>
      <c r="AA134" s="33">
        <v>7.5</v>
      </c>
      <c r="AB134" s="33">
        <v>7.5</v>
      </c>
      <c r="AC134" s="33">
        <v>10</v>
      </c>
      <c r="AD134" s="33">
        <v>5</v>
      </c>
      <c r="AE134" s="33">
        <v>5</v>
      </c>
      <c r="AF134" s="33">
        <f>AVERAGE(Table27857[[#This Row],[5Ci Political parties]:[5Ciii Educational, sporting and cultural organizations]])</f>
        <v>6.666666666666667</v>
      </c>
      <c r="AG134" s="33">
        <v>7.5</v>
      </c>
      <c r="AH134" s="33">
        <v>7.5</v>
      </c>
      <c r="AI134" s="33">
        <v>7.5</v>
      </c>
      <c r="AJ134" s="33">
        <f>AVERAGE(Table27857[[#This Row],[5Di Political parties]:[5Diii Educational, sporting and cultural organizations5]])</f>
        <v>7.5</v>
      </c>
      <c r="AK134" s="33">
        <f>AVERAGE(AA134,AB134,AF134,AJ134)</f>
        <v>7.291666666666667</v>
      </c>
      <c r="AL134" s="33">
        <v>10</v>
      </c>
      <c r="AM134" s="34">
        <v>2.3333333333333335</v>
      </c>
      <c r="AN134" s="34">
        <v>1.75</v>
      </c>
      <c r="AO134" s="34">
        <v>10</v>
      </c>
      <c r="AP134" s="34">
        <v>7.5</v>
      </c>
      <c r="AQ134" s="34">
        <f>AVERAGE(Table27857[[#This Row],[6Di Access to foreign television (cable/ satellite)]:[6Dii Access to foreign newspapers]])</f>
        <v>8.75</v>
      </c>
      <c r="AR134" s="34">
        <v>7.5</v>
      </c>
      <c r="AS134" s="33">
        <f>AVERAGE(AL134:AN134,AQ134:AR134)</f>
        <v>6.0666666666666673</v>
      </c>
      <c r="AT134" s="33">
        <v>0</v>
      </c>
      <c r="AU134" s="33">
        <v>0</v>
      </c>
      <c r="AV134" s="33">
        <f>AVERAGE(Table27857[[#This Row],[7Ai Parental Authority: In marriage]:[7Aii Parental Authority: After divorce]])</f>
        <v>0</v>
      </c>
      <c r="AW134" s="33">
        <v>0</v>
      </c>
      <c r="AX134" s="33">
        <v>0</v>
      </c>
      <c r="AY134" s="33">
        <f>IFERROR(AVERAGE(AW134:AX134),"-")</f>
        <v>0</v>
      </c>
      <c r="AZ134" s="33">
        <v>0</v>
      </c>
      <c r="BA134" s="33">
        <f>AVERAGE(AV134,AZ134,AY134)</f>
        <v>0</v>
      </c>
      <c r="BB134" s="35">
        <f>AVERAGE(Table27857[[#This Row],[RULE OF LAW]],Table27857[[#This Row],[SECURITY &amp; SAFETY]],Table27857[[#This Row],[PERSONAL FREEDOM (minus S&amp;S and RoL)]],Table27857[[#This Row],[PERSONAL FREEDOM (minus S&amp;S and RoL)]])</f>
        <v>5.7070150333726239</v>
      </c>
      <c r="BC134" s="36">
        <v>6.57</v>
      </c>
      <c r="BD134" s="37">
        <f>AVERAGE(Table27857[[#This Row],[PERSONAL FREEDOM]:[ECONOMIC FREEDOM]])</f>
        <v>6.1385075166863121</v>
      </c>
      <c r="BE134" s="49">
        <f>RANK(BF134,$BF$2:$BF$158)</f>
        <v>123</v>
      </c>
      <c r="BF134" s="20">
        <f>ROUND(BD134, 2)</f>
        <v>6.14</v>
      </c>
      <c r="BG134" s="35">
        <f>Table27857[[#This Row],[1 Rule of Law]]</f>
        <v>4.3412698412698418</v>
      </c>
      <c r="BH134" s="35">
        <f>Table27857[[#This Row],[2 Security &amp; Safety]]</f>
        <v>7.9767902922206488</v>
      </c>
      <c r="BI134" s="35">
        <f>AVERAGE(AS134,W134,AK134,BA134,Z134)</f>
        <v>5.2550000000000008</v>
      </c>
    </row>
    <row r="135" spans="1:61" ht="15" customHeight="1" x14ac:dyDescent="0.2">
      <c r="A135" s="32" t="s">
        <v>100</v>
      </c>
      <c r="B135" s="33" t="s">
        <v>49</v>
      </c>
      <c r="C135" s="33" t="s">
        <v>49</v>
      </c>
      <c r="D135" s="33" t="s">
        <v>49</v>
      </c>
      <c r="E135" s="33">
        <v>5.0724919999999996</v>
      </c>
      <c r="F135" s="33">
        <v>7.5599999999999987</v>
      </c>
      <c r="G135" s="33">
        <v>10</v>
      </c>
      <c r="H135" s="33">
        <v>10</v>
      </c>
      <c r="I135" s="33" t="s">
        <v>49</v>
      </c>
      <c r="J135" s="33">
        <v>10</v>
      </c>
      <c r="K135" s="33">
        <v>10</v>
      </c>
      <c r="L135" s="33">
        <f>AVERAGE(Table27857[[#This Row],[2Bi Disappearance]:[2Bv Terrorism Injured ]])</f>
        <v>10</v>
      </c>
      <c r="M135" s="33" t="s">
        <v>49</v>
      </c>
      <c r="N135" s="33" t="s">
        <v>49</v>
      </c>
      <c r="O135" s="34" t="s">
        <v>49</v>
      </c>
      <c r="P135" s="34" t="s">
        <v>49</v>
      </c>
      <c r="Q135" s="51" t="s">
        <v>49</v>
      </c>
      <c r="R135" s="51" t="s">
        <v>49</v>
      </c>
      <c r="S135" s="33">
        <f>AVERAGE(F135,L135,R135)</f>
        <v>8.7799999999999994</v>
      </c>
      <c r="T135" s="33">
        <v>10</v>
      </c>
      <c r="U135" s="33">
        <v>10</v>
      </c>
      <c r="V135" s="33" t="s">
        <v>49</v>
      </c>
      <c r="W135" s="33">
        <f>AVERAGE(T135:V135)</f>
        <v>10</v>
      </c>
      <c r="X135" s="33" t="s">
        <v>49</v>
      </c>
      <c r="Y135" s="33" t="s">
        <v>49</v>
      </c>
      <c r="Z135" s="33" t="s">
        <v>49</v>
      </c>
      <c r="AA135" s="33" t="s">
        <v>49</v>
      </c>
      <c r="AB135" s="33" t="s">
        <v>49</v>
      </c>
      <c r="AC135" s="33" t="s">
        <v>49</v>
      </c>
      <c r="AD135" s="33" t="s">
        <v>49</v>
      </c>
      <c r="AE135" s="33" t="s">
        <v>49</v>
      </c>
      <c r="AF135" s="33" t="s">
        <v>49</v>
      </c>
      <c r="AG135" s="33" t="s">
        <v>49</v>
      </c>
      <c r="AH135" s="33" t="s">
        <v>49</v>
      </c>
      <c r="AI135" s="33" t="s">
        <v>49</v>
      </c>
      <c r="AJ135" s="33" t="s">
        <v>49</v>
      </c>
      <c r="AK135" s="33" t="s">
        <v>49</v>
      </c>
      <c r="AL135" s="33">
        <v>10</v>
      </c>
      <c r="AM135" s="34">
        <v>7.333333333333333</v>
      </c>
      <c r="AN135" s="34">
        <v>6.75</v>
      </c>
      <c r="AO135" s="34" t="s">
        <v>49</v>
      </c>
      <c r="AP135" s="34" t="s">
        <v>49</v>
      </c>
      <c r="AQ135" s="34" t="s">
        <v>49</v>
      </c>
      <c r="AR135" s="34" t="s">
        <v>49</v>
      </c>
      <c r="AS135" s="33">
        <f>AVERAGE(AL135:AN135,AQ135:AR135)</f>
        <v>8.0277777777777768</v>
      </c>
      <c r="AT135" s="33" t="s">
        <v>49</v>
      </c>
      <c r="AU135" s="33" t="s">
        <v>49</v>
      </c>
      <c r="AV135" s="33" t="s">
        <v>49</v>
      </c>
      <c r="AW135" s="33">
        <v>10</v>
      </c>
      <c r="AX135" s="33">
        <v>10</v>
      </c>
      <c r="AY135" s="33">
        <f>IFERROR(AVERAGE(AW135:AX135),"-")</f>
        <v>10</v>
      </c>
      <c r="AZ135" s="33" t="s">
        <v>49</v>
      </c>
      <c r="BA135" s="33">
        <f>AVERAGE(AV135,AZ135,AY135)</f>
        <v>10</v>
      </c>
      <c r="BB135" s="35">
        <f>AVERAGE(Table27857[[#This Row],[RULE OF LAW]],Table27857[[#This Row],[SECURITY &amp; SAFETY]],Table27857[[#This Row],[PERSONAL FREEDOM (minus S&amp;S and RoL)]],Table27857[[#This Row],[PERSONAL FREEDOM (minus S&amp;S and RoL)]])</f>
        <v>8.1344192962962971</v>
      </c>
      <c r="BC135" s="36">
        <v>6.77</v>
      </c>
      <c r="BD135" s="37">
        <f>AVERAGE(Table27857[[#This Row],[PERSONAL FREEDOM]:[ECONOMIC FREEDOM]])</f>
        <v>7.4522096481481483</v>
      </c>
      <c r="BE135" s="49">
        <f>RANK(BF135,$BF$2:$BF$158)</f>
        <v>51</v>
      </c>
      <c r="BF135" s="20">
        <f>ROUND(BD135, 2)</f>
        <v>7.45</v>
      </c>
      <c r="BG135" s="35">
        <f>Table27857[[#This Row],[1 Rule of Law]]</f>
        <v>5.0724919999999996</v>
      </c>
      <c r="BH135" s="35">
        <f>Table27857[[#This Row],[2 Security &amp; Safety]]</f>
        <v>8.7799999999999994</v>
      </c>
      <c r="BI135" s="35">
        <f>AVERAGE(AS135,W135,AK135,BA135,Z135)</f>
        <v>9.3425925925925934</v>
      </c>
    </row>
    <row r="136" spans="1:61" ht="15" customHeight="1" x14ac:dyDescent="0.2">
      <c r="A136" s="32" t="s">
        <v>187</v>
      </c>
      <c r="B136" s="33" t="s">
        <v>49</v>
      </c>
      <c r="C136" s="33" t="s">
        <v>49</v>
      </c>
      <c r="D136" s="33" t="s">
        <v>49</v>
      </c>
      <c r="E136" s="33">
        <v>4.5368360000000001</v>
      </c>
      <c r="F136" s="33">
        <v>0</v>
      </c>
      <c r="G136" s="33">
        <v>5</v>
      </c>
      <c r="H136" s="33">
        <v>10</v>
      </c>
      <c r="I136" s="33">
        <v>7.5</v>
      </c>
      <c r="J136" s="33">
        <v>9.2004100297367515</v>
      </c>
      <c r="K136" s="33">
        <v>9.8400820059473499</v>
      </c>
      <c r="L136" s="33">
        <f>AVERAGE(Table27857[[#This Row],[2Bi Disappearance]:[2Bv Terrorism Injured ]])</f>
        <v>8.3080984071368214</v>
      </c>
      <c r="M136" s="33">
        <v>10</v>
      </c>
      <c r="N136" s="33">
        <v>10</v>
      </c>
      <c r="O136" s="34">
        <v>0</v>
      </c>
      <c r="P136" s="34">
        <v>5</v>
      </c>
      <c r="Q136" s="34">
        <f>AVERAGE(Table27857[[#This Row],[2Ciii(a) Equal Inheritance Rights: Widows]:[2Ciii(b) Equal Inheritance Rights: Daughters]])</f>
        <v>2.5</v>
      </c>
      <c r="R136" s="34">
        <f>AVERAGE(M136:N136,Q136)</f>
        <v>7.5</v>
      </c>
      <c r="S136" s="33">
        <f>AVERAGE(F136,L136,R136)</f>
        <v>5.2693661357122741</v>
      </c>
      <c r="T136" s="33">
        <v>5</v>
      </c>
      <c r="U136" s="33">
        <v>5</v>
      </c>
      <c r="V136" s="33">
        <v>5</v>
      </c>
      <c r="W136" s="33">
        <f>AVERAGE(T136:V136)</f>
        <v>5</v>
      </c>
      <c r="X136" s="33" t="s">
        <v>49</v>
      </c>
      <c r="Y136" s="33" t="s">
        <v>49</v>
      </c>
      <c r="Z136" s="33" t="s">
        <v>49</v>
      </c>
      <c r="AA136" s="33" t="s">
        <v>49</v>
      </c>
      <c r="AB136" s="33" t="s">
        <v>49</v>
      </c>
      <c r="AC136" s="33" t="s">
        <v>49</v>
      </c>
      <c r="AD136" s="33" t="s">
        <v>49</v>
      </c>
      <c r="AE136" s="33" t="s">
        <v>49</v>
      </c>
      <c r="AF136" s="33" t="s">
        <v>49</v>
      </c>
      <c r="AG136" s="33" t="s">
        <v>49</v>
      </c>
      <c r="AH136" s="33" t="s">
        <v>49</v>
      </c>
      <c r="AI136" s="33" t="s">
        <v>49</v>
      </c>
      <c r="AJ136" s="33" t="s">
        <v>49</v>
      </c>
      <c r="AK136" s="33" t="s">
        <v>49</v>
      </c>
      <c r="AL136" s="33">
        <v>10</v>
      </c>
      <c r="AM136" s="34">
        <v>1.6666666666666667</v>
      </c>
      <c r="AN136" s="34">
        <v>3</v>
      </c>
      <c r="AO136" s="34" t="s">
        <v>49</v>
      </c>
      <c r="AP136" s="34" t="s">
        <v>49</v>
      </c>
      <c r="AQ136" s="34" t="s">
        <v>49</v>
      </c>
      <c r="AR136" s="34" t="s">
        <v>49</v>
      </c>
      <c r="AS136" s="33">
        <f>AVERAGE(AL136:AN136,AQ136:AR136)</f>
        <v>4.8888888888888884</v>
      </c>
      <c r="AT136" s="33">
        <v>5</v>
      </c>
      <c r="AU136" s="33">
        <v>0</v>
      </c>
      <c r="AV136" s="33">
        <f>AVERAGE(Table27857[[#This Row],[7Ai Parental Authority: In marriage]:[7Aii Parental Authority: After divorce]])</f>
        <v>2.5</v>
      </c>
      <c r="AW136" s="33">
        <v>0</v>
      </c>
      <c r="AX136" s="33">
        <v>10</v>
      </c>
      <c r="AY136" s="33">
        <f>IFERROR(AVERAGE(AW136:AX136),"-")</f>
        <v>5</v>
      </c>
      <c r="AZ136" s="33">
        <v>5</v>
      </c>
      <c r="BA136" s="33">
        <f>AVERAGE(AV136,AZ136,AY136)</f>
        <v>4.166666666666667</v>
      </c>
      <c r="BB136" s="35">
        <f>AVERAGE(Table27857[[#This Row],[RULE OF LAW]],Table27857[[#This Row],[SECURITY &amp; SAFETY]],Table27857[[#This Row],[PERSONAL FREEDOM (minus S&amp;S and RoL)]],Table27857[[#This Row],[PERSONAL FREEDOM (minus S&amp;S and RoL)]])</f>
        <v>4.7941431265206615</v>
      </c>
      <c r="BC136" s="36">
        <v>6.79</v>
      </c>
      <c r="BD136" s="37">
        <f>AVERAGE(Table27857[[#This Row],[PERSONAL FREEDOM]:[ECONOMIC FREEDOM]])</f>
        <v>5.7920715632603308</v>
      </c>
      <c r="BE136" s="49">
        <f>RANK(BF136,$BF$2:$BF$158)</f>
        <v>135</v>
      </c>
      <c r="BF136" s="20">
        <f>ROUND(BD136, 2)</f>
        <v>5.79</v>
      </c>
      <c r="BG136" s="35">
        <f>Table27857[[#This Row],[1 Rule of Law]]</f>
        <v>4.5368360000000001</v>
      </c>
      <c r="BH136" s="35">
        <f>Table27857[[#This Row],[2 Security &amp; Safety]]</f>
        <v>5.2693661357122741</v>
      </c>
      <c r="BI136" s="35">
        <f>AVERAGE(AS136,W136,AK136,BA136,Z136)</f>
        <v>4.685185185185186</v>
      </c>
    </row>
    <row r="137" spans="1:61" ht="15" customHeight="1" x14ac:dyDescent="0.2">
      <c r="A137" s="32" t="s">
        <v>65</v>
      </c>
      <c r="B137" s="33">
        <v>9.6</v>
      </c>
      <c r="C137" s="33">
        <v>7.8000000000000007</v>
      </c>
      <c r="D137" s="33">
        <v>7.8000000000000007</v>
      </c>
      <c r="E137" s="33">
        <v>8.4206349206349209</v>
      </c>
      <c r="F137" s="33">
        <v>9.7199999999999989</v>
      </c>
      <c r="G137" s="33">
        <v>10</v>
      </c>
      <c r="H137" s="33">
        <v>10</v>
      </c>
      <c r="I137" s="33">
        <v>10</v>
      </c>
      <c r="J137" s="33">
        <v>10</v>
      </c>
      <c r="K137" s="33">
        <v>10</v>
      </c>
      <c r="L137" s="33">
        <f>AVERAGE(Table27857[[#This Row],[2Bi Disappearance]:[2Bv Terrorism Injured ]])</f>
        <v>10</v>
      </c>
      <c r="M137" s="33">
        <v>10</v>
      </c>
      <c r="N137" s="33">
        <v>10</v>
      </c>
      <c r="O137" s="34">
        <v>10</v>
      </c>
      <c r="P137" s="34">
        <v>10</v>
      </c>
      <c r="Q137" s="34">
        <f>AVERAGE(Table27857[[#This Row],[2Ciii(a) Equal Inheritance Rights: Widows]:[2Ciii(b) Equal Inheritance Rights: Daughters]])</f>
        <v>10</v>
      </c>
      <c r="R137" s="34">
        <f>AVERAGE(M137:N137,Q137)</f>
        <v>10</v>
      </c>
      <c r="S137" s="33">
        <f>AVERAGE(F137,L137,R137)</f>
        <v>9.9066666666666663</v>
      </c>
      <c r="T137" s="33">
        <v>10</v>
      </c>
      <c r="U137" s="33">
        <v>10</v>
      </c>
      <c r="V137" s="33">
        <v>10</v>
      </c>
      <c r="W137" s="33">
        <f>AVERAGE(T137:V137)</f>
        <v>10</v>
      </c>
      <c r="X137" s="33">
        <v>10</v>
      </c>
      <c r="Y137" s="33">
        <v>10</v>
      </c>
      <c r="Z137" s="33">
        <f>AVERAGE(Table27857[[#This Row],[4A Freedom to establish religious organizations]:[4B Autonomy of religious organizations]])</f>
        <v>10</v>
      </c>
      <c r="AA137" s="33">
        <v>10</v>
      </c>
      <c r="AB137" s="33">
        <v>10</v>
      </c>
      <c r="AC137" s="33">
        <v>10</v>
      </c>
      <c r="AD137" s="33">
        <v>10</v>
      </c>
      <c r="AE137" s="33">
        <v>10</v>
      </c>
      <c r="AF137" s="33">
        <f>AVERAGE(Table27857[[#This Row],[5Ci Political parties]:[5Ciii Educational, sporting and cultural organizations]])</f>
        <v>10</v>
      </c>
      <c r="AG137" s="33">
        <v>10</v>
      </c>
      <c r="AH137" s="33">
        <v>10</v>
      </c>
      <c r="AI137" s="33">
        <v>10</v>
      </c>
      <c r="AJ137" s="33">
        <f>AVERAGE(Table27857[[#This Row],[5Di Political parties]:[5Diii Educational, sporting and cultural organizations5]])</f>
        <v>10</v>
      </c>
      <c r="AK137" s="33">
        <f>AVERAGE(AA137,AB137,AF137,AJ137)</f>
        <v>10</v>
      </c>
      <c r="AL137" s="33">
        <v>10</v>
      </c>
      <c r="AM137" s="34">
        <v>9.3333333333333339</v>
      </c>
      <c r="AN137" s="34">
        <v>9</v>
      </c>
      <c r="AO137" s="34">
        <v>10</v>
      </c>
      <c r="AP137" s="34">
        <v>10</v>
      </c>
      <c r="AQ137" s="34">
        <f>AVERAGE(Table27857[[#This Row],[6Di Access to foreign television (cable/ satellite)]:[6Dii Access to foreign newspapers]])</f>
        <v>10</v>
      </c>
      <c r="AR137" s="34">
        <v>10</v>
      </c>
      <c r="AS137" s="33">
        <f>AVERAGE(AL137:AN137,AQ137:AR137)</f>
        <v>9.6666666666666679</v>
      </c>
      <c r="AT137" s="33">
        <v>10</v>
      </c>
      <c r="AU137" s="33">
        <v>10</v>
      </c>
      <c r="AV137" s="33">
        <f>AVERAGE(Table27857[[#This Row],[7Ai Parental Authority: In marriage]:[7Aii Parental Authority: After divorce]])</f>
        <v>10</v>
      </c>
      <c r="AW137" s="33">
        <v>10</v>
      </c>
      <c r="AX137" s="33">
        <v>10</v>
      </c>
      <c r="AY137" s="33">
        <f>IFERROR(AVERAGE(AW137:AX137),"-")</f>
        <v>10</v>
      </c>
      <c r="AZ137" s="33">
        <v>5</v>
      </c>
      <c r="BA137" s="33">
        <f>AVERAGE(AV137,AZ137,AY137)</f>
        <v>8.3333333333333339</v>
      </c>
      <c r="BB137" s="35">
        <f>AVERAGE(Table27857[[#This Row],[RULE OF LAW]],Table27857[[#This Row],[SECURITY &amp; SAFETY]],Table27857[[#This Row],[PERSONAL FREEDOM (minus S&amp;S and RoL)]],Table27857[[#This Row],[PERSONAL FREEDOM (minus S&amp;S and RoL)]])</f>
        <v>9.3818253968253966</v>
      </c>
      <c r="BC137" s="36">
        <v>7.33</v>
      </c>
      <c r="BD137" s="37">
        <f>AVERAGE(Table27857[[#This Row],[PERSONAL FREEDOM]:[ECONOMIC FREEDOM]])</f>
        <v>8.3559126984126983</v>
      </c>
      <c r="BE137" s="49">
        <f>RANK(BF137,$BF$2:$BF$158)</f>
        <v>15</v>
      </c>
      <c r="BF137" s="20">
        <f>ROUND(BD137, 2)</f>
        <v>8.36</v>
      </c>
      <c r="BG137" s="35">
        <f>Table27857[[#This Row],[1 Rule of Law]]</f>
        <v>8.4206349206349209</v>
      </c>
      <c r="BH137" s="35">
        <f>Table27857[[#This Row],[2 Security &amp; Safety]]</f>
        <v>9.9066666666666663</v>
      </c>
      <c r="BI137" s="35">
        <f>AVERAGE(AS137,W137,AK137,BA137,Z137)</f>
        <v>9.6</v>
      </c>
    </row>
    <row r="138" spans="1:61" ht="15" customHeight="1" x14ac:dyDescent="0.2">
      <c r="A138" s="32" t="s">
        <v>51</v>
      </c>
      <c r="B138" s="33" t="s">
        <v>49</v>
      </c>
      <c r="C138" s="33" t="s">
        <v>49</v>
      </c>
      <c r="D138" s="33" t="s">
        <v>49</v>
      </c>
      <c r="E138" s="33">
        <v>7.9144449999999997</v>
      </c>
      <c r="F138" s="33">
        <v>9.76</v>
      </c>
      <c r="G138" s="33">
        <v>10</v>
      </c>
      <c r="H138" s="33">
        <v>10</v>
      </c>
      <c r="I138" s="33">
        <v>10</v>
      </c>
      <c r="J138" s="33">
        <v>10</v>
      </c>
      <c r="K138" s="33">
        <v>10</v>
      </c>
      <c r="L138" s="33">
        <f>AVERAGE(Table27857[[#This Row],[2Bi Disappearance]:[2Bv Terrorism Injured ]])</f>
        <v>10</v>
      </c>
      <c r="M138" s="33">
        <v>10</v>
      </c>
      <c r="N138" s="33">
        <v>10</v>
      </c>
      <c r="O138" s="34">
        <v>10</v>
      </c>
      <c r="P138" s="34">
        <v>5</v>
      </c>
      <c r="Q138" s="34">
        <f>AVERAGE(Table27857[[#This Row],[2Ciii(a) Equal Inheritance Rights: Widows]:[2Ciii(b) Equal Inheritance Rights: Daughters]])</f>
        <v>7.5</v>
      </c>
      <c r="R138" s="34">
        <f>AVERAGE(M138:N138,Q138)</f>
        <v>9.1666666666666661</v>
      </c>
      <c r="S138" s="33">
        <f>AVERAGE(F138,L138,R138)</f>
        <v>9.6422222222222214</v>
      </c>
      <c r="T138" s="33">
        <v>10</v>
      </c>
      <c r="U138" s="33">
        <v>10</v>
      </c>
      <c r="V138" s="33">
        <v>10</v>
      </c>
      <c r="W138" s="33">
        <f>AVERAGE(T138:V138)</f>
        <v>10</v>
      </c>
      <c r="X138" s="33">
        <v>10</v>
      </c>
      <c r="Y138" s="33">
        <v>10</v>
      </c>
      <c r="Z138" s="33">
        <f>AVERAGE(Table27857[[#This Row],[4A Freedom to establish religious organizations]:[4B Autonomy of religious organizations]])</f>
        <v>10</v>
      </c>
      <c r="AA138" s="33">
        <v>10</v>
      </c>
      <c r="AB138" s="33">
        <v>10</v>
      </c>
      <c r="AC138" s="33">
        <v>10</v>
      </c>
      <c r="AD138" s="33">
        <v>10</v>
      </c>
      <c r="AE138" s="33">
        <v>10</v>
      </c>
      <c r="AF138" s="33">
        <f>AVERAGE(Table27857[[#This Row],[5Ci Political parties]:[5Ciii Educational, sporting and cultural organizations]])</f>
        <v>10</v>
      </c>
      <c r="AG138" s="33">
        <v>10</v>
      </c>
      <c r="AH138" s="33">
        <v>10</v>
      </c>
      <c r="AI138" s="33">
        <v>10</v>
      </c>
      <c r="AJ138" s="33">
        <f>AVERAGE(Table27857[[#This Row],[5Di Political parties]:[5Diii Educational, sporting and cultural organizations5]])</f>
        <v>10</v>
      </c>
      <c r="AK138" s="33">
        <f>AVERAGE(AA138,AB138,AF138,AJ138)</f>
        <v>10</v>
      </c>
      <c r="AL138" s="33">
        <v>10</v>
      </c>
      <c r="AM138" s="34">
        <v>8.6666666666666661</v>
      </c>
      <c r="AN138" s="34">
        <v>9.25</v>
      </c>
      <c r="AO138" s="34">
        <v>10</v>
      </c>
      <c r="AP138" s="34">
        <v>10</v>
      </c>
      <c r="AQ138" s="34">
        <f>AVERAGE(Table27857[[#This Row],[6Di Access to foreign television (cable/ satellite)]:[6Dii Access to foreign newspapers]])</f>
        <v>10</v>
      </c>
      <c r="AR138" s="34">
        <v>10</v>
      </c>
      <c r="AS138" s="33">
        <f>AVERAGE(AL138:AN138,AQ138:AR138)</f>
        <v>9.5833333333333321</v>
      </c>
      <c r="AT138" s="33">
        <v>10</v>
      </c>
      <c r="AU138" s="33">
        <v>10</v>
      </c>
      <c r="AV138" s="33">
        <f>AVERAGE(Table27857[[#This Row],[7Ai Parental Authority: In marriage]:[7Aii Parental Authority: After divorce]])</f>
        <v>10</v>
      </c>
      <c r="AW138" s="33">
        <v>10</v>
      </c>
      <c r="AX138" s="33">
        <v>10</v>
      </c>
      <c r="AY138" s="33">
        <f>IFERROR(AVERAGE(AW138:AX138),"-")</f>
        <v>10</v>
      </c>
      <c r="AZ138" s="33">
        <v>10</v>
      </c>
      <c r="BA138" s="33">
        <f>AVERAGE(AV138,AZ138,AY138)</f>
        <v>10</v>
      </c>
      <c r="BB138" s="35">
        <f>AVERAGE(Table27857[[#This Row],[RULE OF LAW]],Table27857[[#This Row],[SECURITY &amp; SAFETY]],Table27857[[#This Row],[PERSONAL FREEDOM (minus S&amp;S and RoL)]],Table27857[[#This Row],[PERSONAL FREEDOM (minus S&amp;S and RoL)]])</f>
        <v>9.3475001388888881</v>
      </c>
      <c r="BC138" s="36">
        <v>8.16</v>
      </c>
      <c r="BD138" s="37">
        <f>AVERAGE(Table27857[[#This Row],[PERSONAL FREEDOM]:[ECONOMIC FREEDOM]])</f>
        <v>8.7537500694444432</v>
      </c>
      <c r="BE138" s="49">
        <f>RANK(BF138,$BF$2:$BF$158)</f>
        <v>2</v>
      </c>
      <c r="BF138" s="20">
        <f>ROUND(BD138, 2)</f>
        <v>8.75</v>
      </c>
      <c r="BG138" s="35">
        <f>Table27857[[#This Row],[1 Rule of Law]]</f>
        <v>7.9144449999999997</v>
      </c>
      <c r="BH138" s="35">
        <f>Table27857[[#This Row],[2 Security &amp; Safety]]</f>
        <v>9.6422222222222214</v>
      </c>
      <c r="BI138" s="35">
        <f>AVERAGE(AS138,W138,AK138,BA138,Z138)</f>
        <v>9.9166666666666661</v>
      </c>
    </row>
    <row r="139" spans="1:61" ht="15" customHeight="1" x14ac:dyDescent="0.2">
      <c r="A139" s="32" t="s">
        <v>205</v>
      </c>
      <c r="B139" s="33" t="s">
        <v>49</v>
      </c>
      <c r="C139" s="33" t="s">
        <v>49</v>
      </c>
      <c r="D139" s="33" t="s">
        <v>49</v>
      </c>
      <c r="E139" s="33">
        <v>3.5845579999999999</v>
      </c>
      <c r="F139" s="33">
        <v>9.120000000000001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f>AVERAGE(Table27857[[#This Row],[2Bi Disappearance]:[2Bv Terrorism Injured ]])</f>
        <v>0</v>
      </c>
      <c r="M139" s="33">
        <v>10</v>
      </c>
      <c r="N139" s="33">
        <v>7.5</v>
      </c>
      <c r="O139" s="34">
        <v>0</v>
      </c>
      <c r="P139" s="34">
        <v>0</v>
      </c>
      <c r="Q139" s="34">
        <f>AVERAGE(Table27857[[#This Row],[2Ciii(a) Equal Inheritance Rights: Widows]:[2Ciii(b) Equal Inheritance Rights: Daughters]])</f>
        <v>0</v>
      </c>
      <c r="R139" s="34">
        <f>AVERAGE(M139:N139,Q139)</f>
        <v>5.833333333333333</v>
      </c>
      <c r="S139" s="33">
        <f>AVERAGE(F139,L139,R139)</f>
        <v>4.9844444444444447</v>
      </c>
      <c r="T139" s="33">
        <v>0</v>
      </c>
      <c r="U139" s="33">
        <v>5</v>
      </c>
      <c r="V139" s="33">
        <v>0</v>
      </c>
      <c r="W139" s="33">
        <f>AVERAGE(T139:V139)</f>
        <v>1.6666666666666667</v>
      </c>
      <c r="X139" s="33">
        <v>10</v>
      </c>
      <c r="Y139" s="33">
        <v>7.5</v>
      </c>
      <c r="Z139" s="33">
        <f>AVERAGE(Table27857[[#This Row],[4A Freedom to establish religious organizations]:[4B Autonomy of religious organizations]])</f>
        <v>8.75</v>
      </c>
      <c r="AA139" s="33">
        <v>7.5</v>
      </c>
      <c r="AB139" s="33">
        <v>2.5</v>
      </c>
      <c r="AC139" s="33">
        <v>2.5</v>
      </c>
      <c r="AD139" s="33">
        <v>2.5</v>
      </c>
      <c r="AE139" s="33">
        <v>7.5</v>
      </c>
      <c r="AF139" s="33" t="s">
        <v>49</v>
      </c>
      <c r="AG139" s="33">
        <v>5</v>
      </c>
      <c r="AH139" s="33">
        <v>2.5</v>
      </c>
      <c r="AI139" s="33">
        <v>10</v>
      </c>
      <c r="AJ139" s="33" t="s">
        <v>49</v>
      </c>
      <c r="AK139" s="33" t="s">
        <v>49</v>
      </c>
      <c r="AL139" s="33">
        <v>0</v>
      </c>
      <c r="AM139" s="47">
        <v>0.33333333333333331</v>
      </c>
      <c r="AN139" s="33">
        <v>0.5</v>
      </c>
      <c r="AO139" s="34">
        <v>7.5</v>
      </c>
      <c r="AP139" s="34">
        <v>5</v>
      </c>
      <c r="AQ139" s="34" t="s">
        <v>49</v>
      </c>
      <c r="AR139" s="34">
        <v>7.5</v>
      </c>
      <c r="AS139" s="33">
        <f>AVERAGE(AL139:AN139,AQ139:AR139)</f>
        <v>2.0833333333333335</v>
      </c>
      <c r="AT139" s="33">
        <v>0</v>
      </c>
      <c r="AU139" s="33">
        <v>0</v>
      </c>
      <c r="AV139" s="33">
        <f>AVERAGE(Table27857[[#This Row],[7Ai Parental Authority: In marriage]:[7Aii Parental Authority: After divorce]])</f>
        <v>0</v>
      </c>
      <c r="AW139" s="33">
        <v>0</v>
      </c>
      <c r="AX139" s="33">
        <v>0</v>
      </c>
      <c r="AY139" s="33">
        <f>IFERROR(AVERAGE(AW139:AX139),"-")</f>
        <v>0</v>
      </c>
      <c r="AZ139" s="33">
        <v>0</v>
      </c>
      <c r="BA139" s="33">
        <f>AVERAGE(AV139,AZ139,AY139)</f>
        <v>0</v>
      </c>
      <c r="BB139" s="35">
        <f>AVERAGE(Table27857[[#This Row],[RULE OF LAW]],Table27857[[#This Row],[SECURITY &amp; SAFETY]],Table27857[[#This Row],[PERSONAL FREEDOM (minus S&amp;S and RoL)]],Table27857[[#This Row],[PERSONAL FREEDOM (minus S&amp;S and RoL)]])</f>
        <v>3.7047506111111113</v>
      </c>
      <c r="BC139" s="36">
        <v>5.19</v>
      </c>
      <c r="BD139" s="37">
        <f>AVERAGE(Table27857[[#This Row],[PERSONAL FREEDOM]:[ECONOMIC FREEDOM]])</f>
        <v>4.447375305555556</v>
      </c>
      <c r="BE139" s="49">
        <f>RANK(BF139,$BF$2:$BF$158)</f>
        <v>157</v>
      </c>
      <c r="BF139" s="20">
        <f>ROUND(BD139, 2)</f>
        <v>4.45</v>
      </c>
      <c r="BG139" s="35">
        <f>Table27857[[#This Row],[1 Rule of Law]]</f>
        <v>3.5845579999999999</v>
      </c>
      <c r="BH139" s="35">
        <f>Table27857[[#This Row],[2 Security &amp; Safety]]</f>
        <v>4.9844444444444447</v>
      </c>
      <c r="BI139" s="35">
        <f>AVERAGE(AS139,W139,AK139,BA139,Z139)</f>
        <v>3.125</v>
      </c>
    </row>
    <row r="140" spans="1:61" ht="15" customHeight="1" x14ac:dyDescent="0.2">
      <c r="A140" s="32" t="s">
        <v>70</v>
      </c>
      <c r="B140" s="33" t="s">
        <v>49</v>
      </c>
      <c r="C140" s="33" t="s">
        <v>49</v>
      </c>
      <c r="D140" s="33" t="s">
        <v>49</v>
      </c>
      <c r="E140" s="33">
        <v>6.7687359999999996</v>
      </c>
      <c r="F140" s="33" t="s">
        <v>49</v>
      </c>
      <c r="G140" s="33">
        <v>10</v>
      </c>
      <c r="H140" s="33">
        <v>10</v>
      </c>
      <c r="I140" s="33">
        <v>7.5</v>
      </c>
      <c r="J140" s="33">
        <v>10</v>
      </c>
      <c r="K140" s="33">
        <v>9.9914162043863541</v>
      </c>
      <c r="L140" s="33">
        <f>AVERAGE(Table27857[[#This Row],[2Bi Disappearance]:[2Bv Terrorism Injured ]])</f>
        <v>9.4982832408772708</v>
      </c>
      <c r="M140" s="33" t="s">
        <v>49</v>
      </c>
      <c r="N140" s="33" t="s">
        <v>49</v>
      </c>
      <c r="O140" s="34" t="s">
        <v>49</v>
      </c>
      <c r="P140" s="34" t="s">
        <v>49</v>
      </c>
      <c r="Q140" s="51" t="s">
        <v>49</v>
      </c>
      <c r="R140" s="51" t="s">
        <v>49</v>
      </c>
      <c r="S140" s="33">
        <f>AVERAGE(F140,L140,R140)</f>
        <v>9.4982832408772708</v>
      </c>
      <c r="T140" s="33">
        <v>10</v>
      </c>
      <c r="U140" s="33">
        <v>10</v>
      </c>
      <c r="V140" s="33" t="s">
        <v>49</v>
      </c>
      <c r="W140" s="33">
        <f>AVERAGE(T140:V140)</f>
        <v>10</v>
      </c>
      <c r="X140" s="33">
        <v>10</v>
      </c>
      <c r="Y140" s="33">
        <v>7.5</v>
      </c>
      <c r="Z140" s="33">
        <f>AVERAGE(Table27857[[#This Row],[4A Freedom to establish religious organizations]:[4B Autonomy of religious organizations]])</f>
        <v>8.75</v>
      </c>
      <c r="AA140" s="33">
        <v>10</v>
      </c>
      <c r="AB140" s="33">
        <v>10</v>
      </c>
      <c r="AC140" s="33">
        <v>7.5</v>
      </c>
      <c r="AD140" s="33">
        <v>7.5</v>
      </c>
      <c r="AE140" s="33">
        <v>7.5</v>
      </c>
      <c r="AF140" s="33">
        <f>AVERAGE(Table27857[[#This Row],[5Ci Political parties]:[5Ciii Educational, sporting and cultural organizations]])</f>
        <v>7.5</v>
      </c>
      <c r="AG140" s="33">
        <v>10</v>
      </c>
      <c r="AH140" s="33">
        <v>10</v>
      </c>
      <c r="AI140" s="33">
        <v>10</v>
      </c>
      <c r="AJ140" s="33">
        <f>AVERAGE(Table27857[[#This Row],[5Di Political parties]:[5Diii Educational, sporting and cultural organizations5]])</f>
        <v>10</v>
      </c>
      <c r="AK140" s="33">
        <f>AVERAGE(AA140,AB140,AF140,AJ140)</f>
        <v>9.375</v>
      </c>
      <c r="AL140" s="33">
        <v>10</v>
      </c>
      <c r="AM140" s="34">
        <v>7</v>
      </c>
      <c r="AN140" s="34">
        <v>7.75</v>
      </c>
      <c r="AO140" s="34">
        <v>10</v>
      </c>
      <c r="AP140" s="34">
        <v>10</v>
      </c>
      <c r="AQ140" s="34">
        <f>AVERAGE(Table27857[[#This Row],[6Di Access to foreign television (cable/ satellite)]:[6Dii Access to foreign newspapers]])</f>
        <v>10</v>
      </c>
      <c r="AR140" s="34">
        <v>10</v>
      </c>
      <c r="AS140" s="33">
        <f>AVERAGE(AL140:AN140,AQ140:AR140)</f>
        <v>8.9499999999999993</v>
      </c>
      <c r="AT140" s="33" t="s">
        <v>49</v>
      </c>
      <c r="AU140" s="33" t="s">
        <v>49</v>
      </c>
      <c r="AV140" s="33" t="s">
        <v>49</v>
      </c>
      <c r="AW140" s="33">
        <v>10</v>
      </c>
      <c r="AX140" s="33">
        <v>10</v>
      </c>
      <c r="AY140" s="33">
        <f>IFERROR(AVERAGE(AW140:AX140),"-")</f>
        <v>10</v>
      </c>
      <c r="AZ140" s="33" t="s">
        <v>49</v>
      </c>
      <c r="BA140" s="33">
        <f>AVERAGE(AV140,AZ140,AY140)</f>
        <v>10</v>
      </c>
      <c r="BB140" s="35">
        <f>AVERAGE(Table27857[[#This Row],[RULE OF LAW]],Table27857[[#This Row],[SECURITY &amp; SAFETY]],Table27857[[#This Row],[PERSONAL FREEDOM (minus S&amp;S and RoL)]],Table27857[[#This Row],[PERSONAL FREEDOM (minus S&amp;S and RoL)]])</f>
        <v>8.7742548102193183</v>
      </c>
      <c r="BC140" s="36">
        <v>7.76</v>
      </c>
      <c r="BD140" s="37">
        <f>AVERAGE(Table27857[[#This Row],[PERSONAL FREEDOM]:[ECONOMIC FREEDOM]])</f>
        <v>8.2671274051096582</v>
      </c>
      <c r="BE140" s="49">
        <f>RANK(BF140,$BF$2:$BF$158)</f>
        <v>17</v>
      </c>
      <c r="BF140" s="20">
        <f>ROUND(BD140, 2)</f>
        <v>8.27</v>
      </c>
      <c r="BG140" s="35">
        <f>Table27857[[#This Row],[1 Rule of Law]]</f>
        <v>6.7687359999999996</v>
      </c>
      <c r="BH140" s="35">
        <f>Table27857[[#This Row],[2 Security &amp; Safety]]</f>
        <v>9.4982832408772708</v>
      </c>
      <c r="BI140" s="35">
        <f>AVERAGE(AS140,W140,AK140,BA140,Z140)</f>
        <v>9.4150000000000009</v>
      </c>
    </row>
    <row r="141" spans="1:61" ht="15" customHeight="1" x14ac:dyDescent="0.2">
      <c r="A141" s="32" t="s">
        <v>164</v>
      </c>
      <c r="B141" s="33" t="s">
        <v>49</v>
      </c>
      <c r="C141" s="33" t="s">
        <v>49</v>
      </c>
      <c r="D141" s="33" t="s">
        <v>49</v>
      </c>
      <c r="E141" s="33">
        <v>3.4655239999999998</v>
      </c>
      <c r="F141" s="33">
        <v>9.36</v>
      </c>
      <c r="G141" s="33">
        <v>10</v>
      </c>
      <c r="H141" s="33">
        <v>10</v>
      </c>
      <c r="I141" s="33">
        <v>2.5</v>
      </c>
      <c r="J141" s="33">
        <v>9.6712646064326453</v>
      </c>
      <c r="K141" s="33">
        <v>7.9782773295607656</v>
      </c>
      <c r="L141" s="33">
        <f>AVERAGE(Table27857[[#This Row],[2Bi Disappearance]:[2Bv Terrorism Injured ]])</f>
        <v>8.0299083871986827</v>
      </c>
      <c r="M141" s="33">
        <v>10</v>
      </c>
      <c r="N141" s="33">
        <v>10</v>
      </c>
      <c r="O141" s="34">
        <v>5</v>
      </c>
      <c r="P141" s="34">
        <v>5</v>
      </c>
      <c r="Q141" s="34">
        <f>AVERAGE(Table27857[[#This Row],[2Ciii(a) Equal Inheritance Rights: Widows]:[2Ciii(b) Equal Inheritance Rights: Daughters]])</f>
        <v>5</v>
      </c>
      <c r="R141" s="34">
        <f>AVERAGE(M141:N141,Q141)</f>
        <v>8.3333333333333339</v>
      </c>
      <c r="S141" s="33">
        <f>AVERAGE(F141,L141,R141)</f>
        <v>8.574413906844006</v>
      </c>
      <c r="T141" s="33">
        <v>5</v>
      </c>
      <c r="U141" s="33">
        <v>10</v>
      </c>
      <c r="V141" s="33">
        <v>10</v>
      </c>
      <c r="W141" s="33">
        <f>AVERAGE(T141:V141)</f>
        <v>8.3333333333333339</v>
      </c>
      <c r="X141" s="33" t="s">
        <v>49</v>
      </c>
      <c r="Y141" s="33" t="s">
        <v>49</v>
      </c>
      <c r="Z141" s="33" t="s">
        <v>49</v>
      </c>
      <c r="AA141" s="33" t="s">
        <v>49</v>
      </c>
      <c r="AB141" s="33" t="s">
        <v>49</v>
      </c>
      <c r="AC141" s="33" t="s">
        <v>49</v>
      </c>
      <c r="AD141" s="33" t="s">
        <v>49</v>
      </c>
      <c r="AE141" s="33" t="s">
        <v>49</v>
      </c>
      <c r="AF141" s="33" t="s">
        <v>49</v>
      </c>
      <c r="AG141" s="33" t="s">
        <v>49</v>
      </c>
      <c r="AH141" s="33" t="s">
        <v>49</v>
      </c>
      <c r="AI141" s="33" t="s">
        <v>49</v>
      </c>
      <c r="AJ141" s="33" t="s">
        <v>49</v>
      </c>
      <c r="AK141" s="33" t="s">
        <v>49</v>
      </c>
      <c r="AL141" s="33">
        <v>10</v>
      </c>
      <c r="AM141" s="34">
        <v>1.6666666666666667</v>
      </c>
      <c r="AN141" s="34">
        <v>2.5</v>
      </c>
      <c r="AO141" s="34" t="s">
        <v>49</v>
      </c>
      <c r="AP141" s="34" t="s">
        <v>49</v>
      </c>
      <c r="AQ141" s="34" t="s">
        <v>49</v>
      </c>
      <c r="AR141" s="34" t="s">
        <v>49</v>
      </c>
      <c r="AS141" s="33">
        <f>AVERAGE(AL141:AN141,AQ141:AR141)</f>
        <v>4.7222222222222223</v>
      </c>
      <c r="AT141" s="33">
        <v>10</v>
      </c>
      <c r="AU141" s="33">
        <v>10</v>
      </c>
      <c r="AV141" s="33">
        <f>AVERAGE(Table27857[[#This Row],[7Ai Parental Authority: In marriage]:[7Aii Parental Authority: After divorce]])</f>
        <v>10</v>
      </c>
      <c r="AW141" s="33">
        <v>0</v>
      </c>
      <c r="AX141" s="33">
        <v>0</v>
      </c>
      <c r="AY141" s="33">
        <f>IFERROR(AVERAGE(AW141:AX141),"-")</f>
        <v>0</v>
      </c>
      <c r="AZ141" s="33">
        <v>5</v>
      </c>
      <c r="BA141" s="33">
        <f>AVERAGE(AV141,AZ141,AY141)</f>
        <v>5</v>
      </c>
      <c r="BB141" s="35">
        <f>AVERAGE(Table27857[[#This Row],[RULE OF LAW]],Table27857[[#This Row],[SECURITY &amp; SAFETY]],Table27857[[#This Row],[PERSONAL FREEDOM (minus S&amp;S and RoL)]],Table27857[[#This Row],[PERSONAL FREEDOM (minus S&amp;S and RoL)]])</f>
        <v>6.0192437359702611</v>
      </c>
      <c r="BC141" s="36">
        <v>6.81</v>
      </c>
      <c r="BD141" s="37">
        <f>AVERAGE(Table27857[[#This Row],[PERSONAL FREEDOM]:[ECONOMIC FREEDOM]])</f>
        <v>6.4146218679851303</v>
      </c>
      <c r="BE141" s="49">
        <f>RANK(BF141,$BF$2:$BF$158)</f>
        <v>110</v>
      </c>
      <c r="BF141" s="20">
        <f>ROUND(BD141, 2)</f>
        <v>6.41</v>
      </c>
      <c r="BG141" s="35">
        <f>Table27857[[#This Row],[1 Rule of Law]]</f>
        <v>3.4655239999999998</v>
      </c>
      <c r="BH141" s="35">
        <f>Table27857[[#This Row],[2 Security &amp; Safety]]</f>
        <v>8.574413906844006</v>
      </c>
      <c r="BI141" s="35">
        <f>AVERAGE(AS141,W141,AK141,BA141,Z141)</f>
        <v>6.018518518518519</v>
      </c>
    </row>
    <row r="142" spans="1:61" ht="15" customHeight="1" x14ac:dyDescent="0.2">
      <c r="A142" s="32" t="s">
        <v>137</v>
      </c>
      <c r="B142" s="33">
        <v>4.2</v>
      </c>
      <c r="C142" s="33">
        <v>4.8</v>
      </c>
      <c r="D142" s="33">
        <v>4.5</v>
      </c>
      <c r="E142" s="33">
        <v>4.5047619047619047</v>
      </c>
      <c r="F142" s="33">
        <v>4.9200000000000008</v>
      </c>
      <c r="G142" s="33">
        <v>5</v>
      </c>
      <c r="H142" s="33">
        <v>10</v>
      </c>
      <c r="I142" s="33">
        <v>7.5</v>
      </c>
      <c r="J142" s="33">
        <v>10</v>
      </c>
      <c r="K142" s="33">
        <v>10</v>
      </c>
      <c r="L142" s="33">
        <f>AVERAGE(Table27857[[#This Row],[2Bi Disappearance]:[2Bv Terrorism Injured ]])</f>
        <v>8.5</v>
      </c>
      <c r="M142" s="33">
        <v>8.5</v>
      </c>
      <c r="N142" s="33">
        <v>7.5</v>
      </c>
      <c r="O142" s="34">
        <v>0</v>
      </c>
      <c r="P142" s="34">
        <v>0</v>
      </c>
      <c r="Q142" s="34">
        <f>AVERAGE(Table27857[[#This Row],[2Ciii(a) Equal Inheritance Rights: Widows]:[2Ciii(b) Equal Inheritance Rights: Daughters]])</f>
        <v>0</v>
      </c>
      <c r="R142" s="34">
        <f>AVERAGE(M142:N142,Q142)</f>
        <v>5.333333333333333</v>
      </c>
      <c r="S142" s="33">
        <f>AVERAGE(F142,L142,R142)</f>
        <v>6.2511111111111113</v>
      </c>
      <c r="T142" s="33">
        <v>10</v>
      </c>
      <c r="U142" s="33">
        <v>10</v>
      </c>
      <c r="V142" s="33">
        <v>5</v>
      </c>
      <c r="W142" s="33">
        <f>AVERAGE(T142:V142)</f>
        <v>8.3333333333333339</v>
      </c>
      <c r="X142" s="33">
        <v>10</v>
      </c>
      <c r="Y142" s="33">
        <v>7.5</v>
      </c>
      <c r="Z142" s="33">
        <f>AVERAGE(Table27857[[#This Row],[4A Freedom to establish religious organizations]:[4B Autonomy of religious organizations]])</f>
        <v>8.75</v>
      </c>
      <c r="AA142" s="33">
        <v>5</v>
      </c>
      <c r="AB142" s="33">
        <v>5</v>
      </c>
      <c r="AC142" s="33">
        <v>7.5</v>
      </c>
      <c r="AD142" s="33">
        <v>5</v>
      </c>
      <c r="AE142" s="33">
        <v>7.5</v>
      </c>
      <c r="AF142" s="33">
        <f>AVERAGE(Table27857[[#This Row],[5Ci Political parties]:[5Ciii Educational, sporting and cultural organizations]])</f>
        <v>6.666666666666667</v>
      </c>
      <c r="AG142" s="33">
        <v>2.5</v>
      </c>
      <c r="AH142" s="33">
        <v>2.5</v>
      </c>
      <c r="AI142" s="33">
        <v>10</v>
      </c>
      <c r="AJ142" s="33">
        <f>AVERAGE(Table27857[[#This Row],[5Di Political parties]:[5Diii Educational, sporting and cultural organizations5]])</f>
        <v>5</v>
      </c>
      <c r="AK142" s="33">
        <f>AVERAGE(AA142,AB142,AF142,AJ142)</f>
        <v>5.416666666666667</v>
      </c>
      <c r="AL142" s="33">
        <v>10</v>
      </c>
      <c r="AM142" s="34">
        <v>4</v>
      </c>
      <c r="AN142" s="34">
        <v>4.5</v>
      </c>
      <c r="AO142" s="34">
        <v>7.5</v>
      </c>
      <c r="AP142" s="34">
        <v>7.5</v>
      </c>
      <c r="AQ142" s="34">
        <f>AVERAGE(Table27857[[#This Row],[6Di Access to foreign television (cable/ satellite)]:[6Dii Access to foreign newspapers]])</f>
        <v>7.5</v>
      </c>
      <c r="AR142" s="34">
        <v>10</v>
      </c>
      <c r="AS142" s="33">
        <f>AVERAGE(AL142:AN142,AQ142:AR142)</f>
        <v>7.2</v>
      </c>
      <c r="AT142" s="33">
        <v>5</v>
      </c>
      <c r="AU142" s="33">
        <v>5</v>
      </c>
      <c r="AV142" s="33">
        <f>AVERAGE(Table27857[[#This Row],[7Ai Parental Authority: In marriage]:[7Aii Parental Authority: After divorce]])</f>
        <v>5</v>
      </c>
      <c r="AW142" s="33">
        <v>10</v>
      </c>
      <c r="AX142" s="33">
        <v>10</v>
      </c>
      <c r="AY142" s="33">
        <f>IFERROR(AVERAGE(AW142:AX142),"-")</f>
        <v>10</v>
      </c>
      <c r="AZ142" s="33">
        <v>10</v>
      </c>
      <c r="BA142" s="33">
        <f>AVERAGE(AV142,AZ142,AY142)</f>
        <v>8.3333333333333339</v>
      </c>
      <c r="BB142" s="35">
        <f>AVERAGE(Table27857[[#This Row],[RULE OF LAW]],Table27857[[#This Row],[SECURITY &amp; SAFETY]],Table27857[[#This Row],[PERSONAL FREEDOM (minus S&amp;S and RoL)]],Table27857[[#This Row],[PERSONAL FREEDOM (minus S&amp;S and RoL)]])</f>
        <v>6.4923015873015881</v>
      </c>
      <c r="BC142" s="36">
        <v>6.92</v>
      </c>
      <c r="BD142" s="37">
        <f>AVERAGE(Table27857[[#This Row],[PERSONAL FREEDOM]:[ECONOMIC FREEDOM]])</f>
        <v>6.706150793650794</v>
      </c>
      <c r="BE142" s="49">
        <f>RANK(BF142,$BF$2:$BF$158)</f>
        <v>88</v>
      </c>
      <c r="BF142" s="20">
        <f>ROUND(BD142, 2)</f>
        <v>6.71</v>
      </c>
      <c r="BG142" s="35">
        <f>Table27857[[#This Row],[1 Rule of Law]]</f>
        <v>4.5047619047619047</v>
      </c>
      <c r="BH142" s="35">
        <f>Table27857[[#This Row],[2 Security &amp; Safety]]</f>
        <v>6.2511111111111113</v>
      </c>
      <c r="BI142" s="35">
        <f>AVERAGE(AS142,W142,AK142,BA142,Z142)</f>
        <v>7.6066666666666674</v>
      </c>
    </row>
    <row r="143" spans="1:61" ht="15" customHeight="1" x14ac:dyDescent="0.2">
      <c r="A143" s="32" t="s">
        <v>147</v>
      </c>
      <c r="B143" s="33">
        <v>5.0999999999999996</v>
      </c>
      <c r="C143" s="33">
        <v>3.9000000000000004</v>
      </c>
      <c r="D143" s="33">
        <v>5.0999999999999996</v>
      </c>
      <c r="E143" s="33">
        <v>4.7111111111111104</v>
      </c>
      <c r="F143" s="33">
        <v>8</v>
      </c>
      <c r="G143" s="33">
        <v>5</v>
      </c>
      <c r="H143" s="33">
        <v>9.0709363152245075</v>
      </c>
      <c r="I143" s="33">
        <v>5</v>
      </c>
      <c r="J143" s="33">
        <v>8.7497174880414939</v>
      </c>
      <c r="K143" s="33">
        <v>7.9926294215116762</v>
      </c>
      <c r="L143" s="33">
        <f>AVERAGE(Table27857[[#This Row],[2Bi Disappearance]:[2Bv Terrorism Injured ]])</f>
        <v>7.1626566449555353</v>
      </c>
      <c r="M143" s="33">
        <v>10</v>
      </c>
      <c r="N143" s="33">
        <v>10</v>
      </c>
      <c r="O143" s="34">
        <v>5</v>
      </c>
      <c r="P143" s="34">
        <v>5</v>
      </c>
      <c r="Q143" s="34">
        <f>AVERAGE(Table27857[[#This Row],[2Ciii(a) Equal Inheritance Rights: Widows]:[2Ciii(b) Equal Inheritance Rights: Daughters]])</f>
        <v>5</v>
      </c>
      <c r="R143" s="34">
        <f>AVERAGE(M143:N143,Q143)</f>
        <v>8.3333333333333339</v>
      </c>
      <c r="S143" s="33">
        <f>AVERAGE(F143,L143,R143)</f>
        <v>7.8319966594296231</v>
      </c>
      <c r="T143" s="33">
        <v>10</v>
      </c>
      <c r="U143" s="33">
        <v>10</v>
      </c>
      <c r="V143" s="33">
        <v>10</v>
      </c>
      <c r="W143" s="33">
        <f>AVERAGE(T143:V143)</f>
        <v>10</v>
      </c>
      <c r="X143" s="33">
        <v>7.5</v>
      </c>
      <c r="Y143" s="33">
        <v>7.5</v>
      </c>
      <c r="Z143" s="33">
        <f>AVERAGE(Table27857[[#This Row],[4A Freedom to establish religious organizations]:[4B Autonomy of religious organizations]])</f>
        <v>7.5</v>
      </c>
      <c r="AA143" s="33">
        <v>7.5</v>
      </c>
      <c r="AB143" s="33">
        <v>7.5</v>
      </c>
      <c r="AC143" s="33">
        <v>7.5</v>
      </c>
      <c r="AD143" s="33">
        <v>7.5</v>
      </c>
      <c r="AE143" s="33">
        <v>7.5</v>
      </c>
      <c r="AF143" s="33">
        <f>AVERAGE(Table27857[[#This Row],[5Ci Political parties]:[5Ciii Educational, sporting and cultural organizations]])</f>
        <v>7.5</v>
      </c>
      <c r="AG143" s="33">
        <v>10</v>
      </c>
      <c r="AH143" s="33">
        <v>7.5</v>
      </c>
      <c r="AI143" s="33">
        <v>7.5</v>
      </c>
      <c r="AJ143" s="33">
        <f>AVERAGE(Table27857[[#This Row],[5Di Political parties]:[5Diii Educational, sporting and cultural organizations5]])</f>
        <v>8.3333333333333339</v>
      </c>
      <c r="AK143" s="33">
        <f>AVERAGE(AA143,AB143,AF143,AJ143)</f>
        <v>7.7083333333333339</v>
      </c>
      <c r="AL143" s="33">
        <v>10</v>
      </c>
      <c r="AM143" s="34">
        <v>3</v>
      </c>
      <c r="AN143" s="34">
        <v>3.25</v>
      </c>
      <c r="AO143" s="34">
        <v>7.5</v>
      </c>
      <c r="AP143" s="34">
        <v>7.5</v>
      </c>
      <c r="AQ143" s="34">
        <f>AVERAGE(Table27857[[#This Row],[6Di Access to foreign television (cable/ satellite)]:[6Dii Access to foreign newspapers]])</f>
        <v>7.5</v>
      </c>
      <c r="AR143" s="34">
        <v>5</v>
      </c>
      <c r="AS143" s="33">
        <f>AVERAGE(AL143:AN143,AQ143:AR143)</f>
        <v>5.75</v>
      </c>
      <c r="AT143" s="33">
        <v>10</v>
      </c>
      <c r="AU143" s="33">
        <v>5</v>
      </c>
      <c r="AV143" s="33">
        <f>AVERAGE(Table27857[[#This Row],[7Ai Parental Authority: In marriage]:[7Aii Parental Authority: After divorce]])</f>
        <v>7.5</v>
      </c>
      <c r="AW143" s="33" t="s">
        <v>49</v>
      </c>
      <c r="AX143" s="33" t="s">
        <v>49</v>
      </c>
      <c r="AY143" s="33" t="str">
        <f>IFERROR(AVERAGE(AW143:AX143),"-")</f>
        <v>-</v>
      </c>
      <c r="AZ143" s="33">
        <v>0</v>
      </c>
      <c r="BA143" s="33">
        <f>AVERAGE(AV143,AZ143,AY143)</f>
        <v>3.75</v>
      </c>
      <c r="BB143" s="35">
        <f>AVERAGE(Table27857[[#This Row],[RULE OF LAW]],Table27857[[#This Row],[SECURITY &amp; SAFETY]],Table27857[[#This Row],[PERSONAL FREEDOM (minus S&amp;S and RoL)]],Table27857[[#This Row],[PERSONAL FREEDOM (minus S&amp;S and RoL)]])</f>
        <v>6.6066102759685164</v>
      </c>
      <c r="BC143" s="36">
        <v>6.63</v>
      </c>
      <c r="BD143" s="37">
        <f>AVERAGE(Table27857[[#This Row],[PERSONAL FREEDOM]:[ECONOMIC FREEDOM]])</f>
        <v>6.6183051379842581</v>
      </c>
      <c r="BE143" s="49">
        <f>RANK(BF143,$BF$2:$BF$158)</f>
        <v>97</v>
      </c>
      <c r="BF143" s="20">
        <f>ROUND(BD143, 2)</f>
        <v>6.62</v>
      </c>
      <c r="BG143" s="35">
        <f>Table27857[[#This Row],[1 Rule of Law]]</f>
        <v>4.7111111111111104</v>
      </c>
      <c r="BH143" s="35">
        <f>Table27857[[#This Row],[2 Security &amp; Safety]]</f>
        <v>7.8319966594296231</v>
      </c>
      <c r="BI143" s="35">
        <f>AVERAGE(AS143,W143,AK143,BA143,Z143)</f>
        <v>6.9416666666666673</v>
      </c>
    </row>
    <row r="144" spans="1:61" ht="15" customHeight="1" x14ac:dyDescent="0.2">
      <c r="A144" s="32" t="s">
        <v>188</v>
      </c>
      <c r="B144" s="33" t="s">
        <v>49</v>
      </c>
      <c r="C144" s="33" t="s">
        <v>49</v>
      </c>
      <c r="D144" s="33" t="s">
        <v>49</v>
      </c>
      <c r="E144" s="33">
        <v>3.8523860000000001</v>
      </c>
      <c r="F144" s="33">
        <v>5.88</v>
      </c>
      <c r="G144" s="33">
        <v>10</v>
      </c>
      <c r="H144" s="33">
        <v>10</v>
      </c>
      <c r="I144" s="33">
        <v>7.5</v>
      </c>
      <c r="J144" s="33">
        <v>10</v>
      </c>
      <c r="K144" s="33">
        <v>10</v>
      </c>
      <c r="L144" s="33">
        <f>AVERAGE(Table27857[[#This Row],[2Bi Disappearance]:[2Bv Terrorism Injured ]])</f>
        <v>9.5</v>
      </c>
      <c r="M144" s="33">
        <v>9.6</v>
      </c>
      <c r="N144" s="33">
        <v>10</v>
      </c>
      <c r="O144" s="34">
        <v>5</v>
      </c>
      <c r="P144" s="34">
        <v>5</v>
      </c>
      <c r="Q144" s="34">
        <f>AVERAGE(Table27857[[#This Row],[2Ciii(a) Equal Inheritance Rights: Widows]:[2Ciii(b) Equal Inheritance Rights: Daughters]])</f>
        <v>5</v>
      </c>
      <c r="R144" s="34">
        <f>AVERAGE(M144:N144,Q144)</f>
        <v>8.2000000000000011</v>
      </c>
      <c r="S144" s="33">
        <f>AVERAGE(F144,L144,R144)</f>
        <v>7.8599999999999994</v>
      </c>
      <c r="T144" s="33">
        <v>5</v>
      </c>
      <c r="U144" s="33">
        <v>0</v>
      </c>
      <c r="V144" s="33">
        <v>10</v>
      </c>
      <c r="W144" s="33">
        <f>AVERAGE(T144:V144)</f>
        <v>5</v>
      </c>
      <c r="X144" s="33">
        <v>7.5</v>
      </c>
      <c r="Y144" s="33">
        <v>7.5</v>
      </c>
      <c r="Z144" s="33">
        <f>AVERAGE(Table27857[[#This Row],[4A Freedom to establish religious organizations]:[4B Autonomy of religious organizations]])</f>
        <v>7.5</v>
      </c>
      <c r="AA144" s="33">
        <v>5</v>
      </c>
      <c r="AB144" s="33">
        <v>5</v>
      </c>
      <c r="AC144" s="33">
        <v>5</v>
      </c>
      <c r="AD144" s="33">
        <v>5</v>
      </c>
      <c r="AE144" s="33">
        <v>7.5</v>
      </c>
      <c r="AF144" s="33">
        <f>AVERAGE(Table27857[[#This Row],[5Ci Political parties]:[5Ciii Educational, sporting and cultural organizations]])</f>
        <v>5.833333333333333</v>
      </c>
      <c r="AG144" s="33">
        <v>5</v>
      </c>
      <c r="AH144" s="33">
        <v>7.5</v>
      </c>
      <c r="AI144" s="33">
        <v>7.5</v>
      </c>
      <c r="AJ144" s="33">
        <f>AVERAGE(Table27857[[#This Row],[5Di Political parties]:[5Diii Educational, sporting and cultural organizations5]])</f>
        <v>6.666666666666667</v>
      </c>
      <c r="AK144" s="33">
        <f>AVERAGE(AA144,AB144,AF144,AJ144)</f>
        <v>5.625</v>
      </c>
      <c r="AL144" s="33">
        <v>10</v>
      </c>
      <c r="AM144" s="34">
        <v>3.3333333333333335</v>
      </c>
      <c r="AN144" s="34">
        <v>3.75</v>
      </c>
      <c r="AO144" s="34">
        <v>7.5</v>
      </c>
      <c r="AP144" s="34">
        <v>7.5</v>
      </c>
      <c r="AQ144" s="34">
        <f>AVERAGE(Table27857[[#This Row],[6Di Access to foreign television (cable/ satellite)]:[6Dii Access to foreign newspapers]])</f>
        <v>7.5</v>
      </c>
      <c r="AR144" s="34">
        <v>7.5</v>
      </c>
      <c r="AS144" s="33">
        <f>AVERAGE(AL144:AN144,AQ144:AR144)</f>
        <v>6.416666666666667</v>
      </c>
      <c r="AT144" s="33">
        <v>5</v>
      </c>
      <c r="AU144" s="33">
        <v>5</v>
      </c>
      <c r="AV144" s="33">
        <f>AVERAGE(Table27857[[#This Row],[7Ai Parental Authority: In marriage]:[7Aii Parental Authority: After divorce]])</f>
        <v>5</v>
      </c>
      <c r="AW144" s="33">
        <v>0</v>
      </c>
      <c r="AX144" s="33">
        <v>0</v>
      </c>
      <c r="AY144" s="33">
        <f>IFERROR(AVERAGE(AW144:AX144),"-")</f>
        <v>0</v>
      </c>
      <c r="AZ144" s="33">
        <v>5</v>
      </c>
      <c r="BA144" s="33">
        <f>AVERAGE(AV144,AZ144,AY144)</f>
        <v>3.3333333333333335</v>
      </c>
      <c r="BB144" s="35">
        <f>AVERAGE(Table27857[[#This Row],[RULE OF LAW]],Table27857[[#This Row],[SECURITY &amp; SAFETY]],Table27857[[#This Row],[PERSONAL FREEDOM (minus S&amp;S and RoL)]],Table27857[[#This Row],[PERSONAL FREEDOM (minus S&amp;S and RoL)]])</f>
        <v>5.7155964999999993</v>
      </c>
      <c r="BC144" s="36">
        <v>5.71</v>
      </c>
      <c r="BD144" s="37">
        <f>AVERAGE(Table27857[[#This Row],[PERSONAL FREEDOM]:[ECONOMIC FREEDOM]])</f>
        <v>5.7127982499999996</v>
      </c>
      <c r="BE144" s="49">
        <f>RANK(BF144,$BF$2:$BF$158)</f>
        <v>139</v>
      </c>
      <c r="BF144" s="20">
        <f>ROUND(BD144, 2)</f>
        <v>5.71</v>
      </c>
      <c r="BG144" s="35">
        <f>Table27857[[#This Row],[1 Rule of Law]]</f>
        <v>3.8523860000000001</v>
      </c>
      <c r="BH144" s="35">
        <f>Table27857[[#This Row],[2 Security &amp; Safety]]</f>
        <v>7.8599999999999994</v>
      </c>
      <c r="BI144" s="35">
        <f>AVERAGE(AS144,W144,AK144,BA144,Z144)</f>
        <v>5.5750000000000002</v>
      </c>
    </row>
    <row r="145" spans="1:61" ht="15" customHeight="1" x14ac:dyDescent="0.2">
      <c r="A145" s="32" t="s">
        <v>124</v>
      </c>
      <c r="B145" s="33" t="s">
        <v>49</v>
      </c>
      <c r="C145" s="33" t="s">
        <v>49</v>
      </c>
      <c r="D145" s="33" t="s">
        <v>49</v>
      </c>
      <c r="E145" s="33">
        <v>4.9385779999999997</v>
      </c>
      <c r="F145" s="33">
        <v>0</v>
      </c>
      <c r="G145" s="33">
        <v>10</v>
      </c>
      <c r="H145" s="33">
        <v>10</v>
      </c>
      <c r="I145" s="33">
        <v>7.5</v>
      </c>
      <c r="J145" s="33">
        <v>10</v>
      </c>
      <c r="K145" s="33">
        <v>9.2582922921735005</v>
      </c>
      <c r="L145" s="33">
        <f>AVERAGE(Table27857[[#This Row],[2Bi Disappearance]:[2Bv Terrorism Injured ]])</f>
        <v>9.3516584584347004</v>
      </c>
      <c r="M145" s="33">
        <v>10</v>
      </c>
      <c r="N145" s="33">
        <v>10</v>
      </c>
      <c r="O145" s="34">
        <v>5</v>
      </c>
      <c r="P145" s="34">
        <v>5</v>
      </c>
      <c r="Q145" s="34">
        <f>AVERAGE(Table27857[[#This Row],[2Ciii(a) Equal Inheritance Rights: Widows]:[2Ciii(b) Equal Inheritance Rights: Daughters]])</f>
        <v>5</v>
      </c>
      <c r="R145" s="34">
        <f>AVERAGE(M145:N145,Q145)</f>
        <v>8.3333333333333339</v>
      </c>
      <c r="S145" s="33">
        <f>AVERAGE(F145,L145,R145)</f>
        <v>5.8949972639226784</v>
      </c>
      <c r="T145" s="33">
        <v>10</v>
      </c>
      <c r="U145" s="33">
        <v>10</v>
      </c>
      <c r="V145" s="33">
        <v>10</v>
      </c>
      <c r="W145" s="33">
        <f>AVERAGE(T145:V145)</f>
        <v>10</v>
      </c>
      <c r="X145" s="33" t="s">
        <v>49</v>
      </c>
      <c r="Y145" s="33" t="s">
        <v>49</v>
      </c>
      <c r="Z145" s="33" t="s">
        <v>49</v>
      </c>
      <c r="AA145" s="33" t="s">
        <v>49</v>
      </c>
      <c r="AB145" s="33" t="s">
        <v>49</v>
      </c>
      <c r="AC145" s="33" t="s">
        <v>49</v>
      </c>
      <c r="AD145" s="33" t="s">
        <v>49</v>
      </c>
      <c r="AE145" s="33" t="s">
        <v>49</v>
      </c>
      <c r="AF145" s="33" t="s">
        <v>49</v>
      </c>
      <c r="AG145" s="33" t="s">
        <v>49</v>
      </c>
      <c r="AH145" s="33" t="s">
        <v>49</v>
      </c>
      <c r="AI145" s="33" t="s">
        <v>49</v>
      </c>
      <c r="AJ145" s="33" t="s">
        <v>49</v>
      </c>
      <c r="AK145" s="33" t="s">
        <v>49</v>
      </c>
      <c r="AL145" s="33">
        <v>10</v>
      </c>
      <c r="AM145" s="34">
        <v>8</v>
      </c>
      <c r="AN145" s="34">
        <v>7.25</v>
      </c>
      <c r="AO145" s="34" t="s">
        <v>49</v>
      </c>
      <c r="AP145" s="34" t="s">
        <v>49</v>
      </c>
      <c r="AQ145" s="34" t="s">
        <v>49</v>
      </c>
      <c r="AR145" s="34" t="s">
        <v>49</v>
      </c>
      <c r="AS145" s="33">
        <f>AVERAGE(AL145:AN145,AQ145:AR145)</f>
        <v>8.4166666666666661</v>
      </c>
      <c r="AT145" s="33">
        <v>10</v>
      </c>
      <c r="AU145" s="33">
        <v>10</v>
      </c>
      <c r="AV145" s="33">
        <f>AVERAGE(Table27857[[#This Row],[7Ai Parental Authority: In marriage]:[7Aii Parental Authority: After divorce]])</f>
        <v>10</v>
      </c>
      <c r="AW145" s="33">
        <v>0</v>
      </c>
      <c r="AX145" s="33">
        <v>0</v>
      </c>
      <c r="AY145" s="33">
        <f>IFERROR(AVERAGE(AW145:AX145),"-")</f>
        <v>0</v>
      </c>
      <c r="AZ145" s="33">
        <v>10</v>
      </c>
      <c r="BA145" s="33">
        <f>AVERAGE(AV145,AZ145,AY145)</f>
        <v>6.666666666666667</v>
      </c>
      <c r="BB145" s="35">
        <f>AVERAGE(Table27857[[#This Row],[RULE OF LAW]],Table27857[[#This Row],[SECURITY &amp; SAFETY]],Table27857[[#This Row],[PERSONAL FREEDOM (minus S&amp;S and RoL)]],Table27857[[#This Row],[PERSONAL FREEDOM (minus S&amp;S and RoL)]])</f>
        <v>6.8889493715362251</v>
      </c>
      <c r="BC145" s="36">
        <v>7.07</v>
      </c>
      <c r="BD145" s="37">
        <f>AVERAGE(Table27857[[#This Row],[PERSONAL FREEDOM]:[ECONOMIC FREEDOM]])</f>
        <v>6.9794746857681123</v>
      </c>
      <c r="BE145" s="49">
        <f>RANK(BF145,$BF$2:$BF$158)</f>
        <v>71</v>
      </c>
      <c r="BF145" s="20">
        <f>ROUND(BD145, 2)</f>
        <v>6.98</v>
      </c>
      <c r="BG145" s="35">
        <f>Table27857[[#This Row],[1 Rule of Law]]</f>
        <v>4.9385779999999997</v>
      </c>
      <c r="BH145" s="35">
        <f>Table27857[[#This Row],[2 Security &amp; Safety]]</f>
        <v>5.8949972639226784</v>
      </c>
      <c r="BI145" s="35">
        <f>AVERAGE(AS145,W145,AK145,BA145,Z145)</f>
        <v>8.3611111111111107</v>
      </c>
    </row>
    <row r="146" spans="1:61" ht="15" customHeight="1" x14ac:dyDescent="0.2">
      <c r="A146" s="32" t="s">
        <v>175</v>
      </c>
      <c r="B146" s="33">
        <v>4.5</v>
      </c>
      <c r="C146" s="33">
        <v>5.4</v>
      </c>
      <c r="D146" s="33">
        <v>4.5</v>
      </c>
      <c r="E146" s="33">
        <v>4.8015873015873023</v>
      </c>
      <c r="F146" s="33">
        <v>9.120000000000001</v>
      </c>
      <c r="G146" s="33">
        <v>10</v>
      </c>
      <c r="H146" s="33">
        <v>10</v>
      </c>
      <c r="I146" s="33">
        <v>2.5</v>
      </c>
      <c r="J146" s="33">
        <v>9.2345259419158285</v>
      </c>
      <c r="K146" s="33">
        <v>9.485601432967437</v>
      </c>
      <c r="L146" s="33">
        <f>AVERAGE(Table27857[[#This Row],[2Bi Disappearance]:[2Bv Terrorism Injured ]])</f>
        <v>8.2440254749766524</v>
      </c>
      <c r="M146" s="33">
        <v>10</v>
      </c>
      <c r="N146" s="33">
        <v>7.5</v>
      </c>
      <c r="O146" s="34">
        <v>0</v>
      </c>
      <c r="P146" s="34">
        <v>0</v>
      </c>
      <c r="Q146" s="34">
        <f>AVERAGE(Table27857[[#This Row],[2Ciii(a) Equal Inheritance Rights: Widows]:[2Ciii(b) Equal Inheritance Rights: Daughters]])</f>
        <v>0</v>
      </c>
      <c r="R146" s="34">
        <f>AVERAGE(M146:N146,Q146)</f>
        <v>5.833333333333333</v>
      </c>
      <c r="S146" s="33">
        <f>AVERAGE(F146,L146,R146)</f>
        <v>7.7324529361033285</v>
      </c>
      <c r="T146" s="33">
        <v>0</v>
      </c>
      <c r="U146" s="33">
        <v>10</v>
      </c>
      <c r="V146" s="33">
        <v>5</v>
      </c>
      <c r="W146" s="33">
        <f>AVERAGE(T146:V146)</f>
        <v>5</v>
      </c>
      <c r="X146" s="33">
        <v>2.5</v>
      </c>
      <c r="Y146" s="33">
        <v>5</v>
      </c>
      <c r="Z146" s="33">
        <f>AVERAGE(Table27857[[#This Row],[4A Freedom to establish religious organizations]:[4B Autonomy of religious organizations]])</f>
        <v>3.75</v>
      </c>
      <c r="AA146" s="33">
        <v>7.5</v>
      </c>
      <c r="AB146" s="33">
        <v>5</v>
      </c>
      <c r="AC146" s="33">
        <v>7.5</v>
      </c>
      <c r="AD146" s="33">
        <v>7.5</v>
      </c>
      <c r="AE146" s="33">
        <v>5</v>
      </c>
      <c r="AF146" s="33">
        <f>AVERAGE(Table27857[[#This Row],[5Ci Political parties]:[5Ciii Educational, sporting and cultural organizations]])</f>
        <v>6.666666666666667</v>
      </c>
      <c r="AG146" s="33">
        <v>7.5</v>
      </c>
      <c r="AH146" s="33">
        <v>7.5</v>
      </c>
      <c r="AI146" s="33">
        <v>7.5</v>
      </c>
      <c r="AJ146" s="33">
        <f>AVERAGE(Table27857[[#This Row],[5Di Political parties]:[5Diii Educational, sporting and cultural organizations5]])</f>
        <v>7.5</v>
      </c>
      <c r="AK146" s="33">
        <f>AVERAGE(AA146,AB146,AF146,AJ146)</f>
        <v>6.666666666666667</v>
      </c>
      <c r="AL146" s="33">
        <v>10</v>
      </c>
      <c r="AM146" s="34">
        <v>4</v>
      </c>
      <c r="AN146" s="34">
        <v>5.25</v>
      </c>
      <c r="AO146" s="34">
        <v>10</v>
      </c>
      <c r="AP146" s="34">
        <v>7.5</v>
      </c>
      <c r="AQ146" s="34">
        <f>AVERAGE(Table27857[[#This Row],[6Di Access to foreign television (cable/ satellite)]:[6Dii Access to foreign newspapers]])</f>
        <v>8.75</v>
      </c>
      <c r="AR146" s="34">
        <v>5</v>
      </c>
      <c r="AS146" s="33">
        <f>AVERAGE(AL146:AN146,AQ146:AR146)</f>
        <v>6.6</v>
      </c>
      <c r="AT146" s="33">
        <v>5</v>
      </c>
      <c r="AU146" s="33">
        <v>0</v>
      </c>
      <c r="AV146" s="33">
        <f>AVERAGE(Table27857[[#This Row],[7Ai Parental Authority: In marriage]:[7Aii Parental Authority: After divorce]])</f>
        <v>2.5</v>
      </c>
      <c r="AW146" s="33">
        <v>0</v>
      </c>
      <c r="AX146" s="33">
        <v>0</v>
      </c>
      <c r="AY146" s="33">
        <f>IFERROR(AVERAGE(AW146:AX146),"-")</f>
        <v>0</v>
      </c>
      <c r="AZ146" s="33">
        <v>10</v>
      </c>
      <c r="BA146" s="33">
        <f>AVERAGE(AV146,AZ146,AY146)</f>
        <v>4.166666666666667</v>
      </c>
      <c r="BB146" s="35">
        <f>AVERAGE(Table27857[[#This Row],[RULE OF LAW]],Table27857[[#This Row],[SECURITY &amp; SAFETY]],Table27857[[#This Row],[PERSONAL FREEDOM (minus S&amp;S and RoL)]],Table27857[[#This Row],[PERSONAL FREEDOM (minus S&amp;S and RoL)]])</f>
        <v>5.7518433927559904</v>
      </c>
      <c r="BC146" s="36">
        <v>6.39</v>
      </c>
      <c r="BD146" s="37">
        <f>AVERAGE(Table27857[[#This Row],[PERSONAL FREEDOM]:[ECONOMIC FREEDOM]])</f>
        <v>6.0709216963779955</v>
      </c>
      <c r="BE146" s="49">
        <f>RANK(BF146,$BF$2:$BF$158)</f>
        <v>129</v>
      </c>
      <c r="BF146" s="20">
        <f>ROUND(BD146, 2)</f>
        <v>6.07</v>
      </c>
      <c r="BG146" s="35">
        <f>Table27857[[#This Row],[1 Rule of Law]]</f>
        <v>4.8015873015873023</v>
      </c>
      <c r="BH146" s="35">
        <f>Table27857[[#This Row],[2 Security &amp; Safety]]</f>
        <v>7.7324529361033285</v>
      </c>
      <c r="BI146" s="35">
        <f>AVERAGE(AS146,W146,AK146,BA146,Z146)</f>
        <v>5.2366666666666664</v>
      </c>
    </row>
    <row r="147" spans="1:61" ht="15" customHeight="1" x14ac:dyDescent="0.2">
      <c r="A147" s="32" t="s">
        <v>120</v>
      </c>
      <c r="B147" s="33">
        <v>4.5</v>
      </c>
      <c r="C147" s="33">
        <v>5.2</v>
      </c>
      <c r="D147" s="33">
        <v>3.9000000000000004</v>
      </c>
      <c r="E147" s="33">
        <v>4.5634920634920633</v>
      </c>
      <c r="F147" s="33">
        <v>8.9599999999999991</v>
      </c>
      <c r="G147" s="33">
        <v>10</v>
      </c>
      <c r="H147" s="33">
        <v>9.8666848010887911</v>
      </c>
      <c r="I147" s="33">
        <v>5</v>
      </c>
      <c r="J147" s="33">
        <v>9.6311612830123199</v>
      </c>
      <c r="K147" s="33">
        <v>9.4880696361809562</v>
      </c>
      <c r="L147" s="33">
        <f>AVERAGE(Table27857[[#This Row],[2Bi Disappearance]:[2Bv Terrorism Injured ]])</f>
        <v>8.7971831440564134</v>
      </c>
      <c r="M147" s="33">
        <v>10</v>
      </c>
      <c r="N147" s="33">
        <v>10</v>
      </c>
      <c r="O147" s="34">
        <v>10</v>
      </c>
      <c r="P147" s="34">
        <v>10</v>
      </c>
      <c r="Q147" s="34">
        <f>AVERAGE(Table27857[[#This Row],[2Ciii(a) Equal Inheritance Rights: Widows]:[2Ciii(b) Equal Inheritance Rights: Daughters]])</f>
        <v>10</v>
      </c>
      <c r="R147" s="34">
        <f>AVERAGE(M147:N147,Q147)</f>
        <v>10</v>
      </c>
      <c r="S147" s="33">
        <f>AVERAGE(F147,L147,R147)</f>
        <v>9.2523943813521381</v>
      </c>
      <c r="T147" s="33">
        <v>10</v>
      </c>
      <c r="U147" s="33">
        <v>10</v>
      </c>
      <c r="V147" s="33">
        <v>10</v>
      </c>
      <c r="W147" s="33">
        <f>AVERAGE(T147:V147)</f>
        <v>10</v>
      </c>
      <c r="X147" s="33">
        <v>5</v>
      </c>
      <c r="Y147" s="33">
        <v>5</v>
      </c>
      <c r="Z147" s="33">
        <f>AVERAGE(Table27857[[#This Row],[4A Freedom to establish religious organizations]:[4B Autonomy of religious organizations]])</f>
        <v>5</v>
      </c>
      <c r="AA147" s="33">
        <v>7.5</v>
      </c>
      <c r="AB147" s="33">
        <v>7.5</v>
      </c>
      <c r="AC147" s="33">
        <v>5</v>
      </c>
      <c r="AD147" s="33">
        <v>7.5</v>
      </c>
      <c r="AE147" s="33">
        <v>5</v>
      </c>
      <c r="AF147" s="33">
        <f>AVERAGE(Table27857[[#This Row],[5Ci Political parties]:[5Ciii Educational, sporting and cultural organizations]])</f>
        <v>5.833333333333333</v>
      </c>
      <c r="AG147" s="33">
        <v>7.5</v>
      </c>
      <c r="AH147" s="33">
        <v>7.5</v>
      </c>
      <c r="AI147" s="33">
        <v>7.5</v>
      </c>
      <c r="AJ147" s="33">
        <f>AVERAGE(Table27857[[#This Row],[5Di Political parties]:[5Diii Educational, sporting and cultural organizations5]])</f>
        <v>7.5</v>
      </c>
      <c r="AK147" s="33">
        <f>AVERAGE(AA147,AB147,AF147,AJ147)</f>
        <v>7.083333333333333</v>
      </c>
      <c r="AL147" s="33">
        <v>10</v>
      </c>
      <c r="AM147" s="34">
        <v>2.3333333333333335</v>
      </c>
      <c r="AN147" s="34">
        <v>3.5</v>
      </c>
      <c r="AO147" s="34">
        <v>10</v>
      </c>
      <c r="AP147" s="34">
        <v>10</v>
      </c>
      <c r="AQ147" s="34">
        <f>AVERAGE(Table27857[[#This Row],[6Di Access to foreign television (cable/ satellite)]:[6Dii Access to foreign newspapers]])</f>
        <v>10</v>
      </c>
      <c r="AR147" s="34">
        <v>5</v>
      </c>
      <c r="AS147" s="33">
        <f>AVERAGE(AL147:AN147,AQ147:AR147)</f>
        <v>6.166666666666667</v>
      </c>
      <c r="AT147" s="33">
        <v>10</v>
      </c>
      <c r="AU147" s="33">
        <v>10</v>
      </c>
      <c r="AV147" s="33">
        <f>AVERAGE(Table27857[[#This Row],[7Ai Parental Authority: In marriage]:[7Aii Parental Authority: After divorce]])</f>
        <v>10</v>
      </c>
      <c r="AW147" s="33">
        <v>10</v>
      </c>
      <c r="AX147" s="33">
        <v>10</v>
      </c>
      <c r="AY147" s="33">
        <f>IFERROR(AVERAGE(AW147:AX147),"-")</f>
        <v>10</v>
      </c>
      <c r="AZ147" s="33">
        <v>10</v>
      </c>
      <c r="BA147" s="33">
        <f>AVERAGE(AV147,AZ147,AY147)</f>
        <v>10</v>
      </c>
      <c r="BB147" s="35">
        <f>AVERAGE(Table27857[[#This Row],[RULE OF LAW]],Table27857[[#This Row],[SECURITY &amp; SAFETY]],Table27857[[#This Row],[PERSONAL FREEDOM (minus S&amp;S and RoL)]],Table27857[[#This Row],[PERSONAL FREEDOM (minus S&amp;S and RoL)]])</f>
        <v>7.2789716112110501</v>
      </c>
      <c r="BC147" s="36">
        <v>6.92</v>
      </c>
      <c r="BD147" s="37">
        <f>AVERAGE(Table27857[[#This Row],[PERSONAL FREEDOM]:[ECONOMIC FREEDOM]])</f>
        <v>7.099485805605525</v>
      </c>
      <c r="BE147" s="49">
        <f>RANK(BF147,$BF$2:$BF$158)</f>
        <v>61</v>
      </c>
      <c r="BF147" s="20">
        <f>ROUND(BD147, 2)</f>
        <v>7.1</v>
      </c>
      <c r="BG147" s="35">
        <f>Table27857[[#This Row],[1 Rule of Law]]</f>
        <v>4.5634920634920633</v>
      </c>
      <c r="BH147" s="35">
        <f>Table27857[[#This Row],[2 Security &amp; Safety]]</f>
        <v>9.2523943813521381</v>
      </c>
      <c r="BI147" s="35">
        <f>AVERAGE(AS147,W147,AK147,BA147,Z147)</f>
        <v>7.65</v>
      </c>
    </row>
    <row r="148" spans="1:61" ht="15" customHeight="1" x14ac:dyDescent="0.2">
      <c r="A148" s="32" t="s">
        <v>145</v>
      </c>
      <c r="B148" s="33">
        <v>2.3000000000000003</v>
      </c>
      <c r="C148" s="33">
        <v>4.8</v>
      </c>
      <c r="D148" s="33">
        <v>3.5999999999999996</v>
      </c>
      <c r="E148" s="33">
        <v>3.5873015873015879</v>
      </c>
      <c r="F148" s="33">
        <v>5.7200000000000006</v>
      </c>
      <c r="G148" s="33">
        <v>5</v>
      </c>
      <c r="H148" s="33">
        <v>9.0885904733588578</v>
      </c>
      <c r="I148" s="33">
        <v>5</v>
      </c>
      <c r="J148" s="33">
        <v>10</v>
      </c>
      <c r="K148" s="33">
        <v>10</v>
      </c>
      <c r="L148" s="33">
        <f>AVERAGE(Table27857[[#This Row],[2Bi Disappearance]:[2Bv Terrorism Injured ]])</f>
        <v>7.817718094671771</v>
      </c>
      <c r="M148" s="33">
        <v>9.9</v>
      </c>
      <c r="N148" s="33">
        <v>7.5</v>
      </c>
      <c r="O148" s="34">
        <v>5</v>
      </c>
      <c r="P148" s="34">
        <v>5</v>
      </c>
      <c r="Q148" s="34">
        <f>AVERAGE(Table27857[[#This Row],[2Ciii(a) Equal Inheritance Rights: Widows]:[2Ciii(b) Equal Inheritance Rights: Daughters]])</f>
        <v>5</v>
      </c>
      <c r="R148" s="34">
        <f>AVERAGE(M148:N148,Q148)</f>
        <v>7.4666666666666659</v>
      </c>
      <c r="S148" s="33">
        <f>AVERAGE(F148,L148,R148)</f>
        <v>7.0014615871128116</v>
      </c>
      <c r="T148" s="33">
        <v>10</v>
      </c>
      <c r="U148" s="33">
        <v>10</v>
      </c>
      <c r="V148" s="33">
        <v>5</v>
      </c>
      <c r="W148" s="33">
        <f>AVERAGE(T148:V148)</f>
        <v>8.3333333333333339</v>
      </c>
      <c r="X148" s="33">
        <v>7.5</v>
      </c>
      <c r="Y148" s="33">
        <v>5</v>
      </c>
      <c r="Z148" s="33">
        <f>AVERAGE(Table27857[[#This Row],[4A Freedom to establish religious organizations]:[4B Autonomy of religious organizations]])</f>
        <v>6.25</v>
      </c>
      <c r="AA148" s="33">
        <v>5</v>
      </c>
      <c r="AB148" s="33">
        <v>5</v>
      </c>
      <c r="AC148" s="33">
        <v>5</v>
      </c>
      <c r="AD148" s="33">
        <v>5</v>
      </c>
      <c r="AE148" s="33">
        <v>7.5</v>
      </c>
      <c r="AF148" s="33">
        <f>AVERAGE(Table27857[[#This Row],[5Ci Political parties]:[5Ciii Educational, sporting and cultural organizations]])</f>
        <v>5.833333333333333</v>
      </c>
      <c r="AG148" s="33">
        <v>5</v>
      </c>
      <c r="AH148" s="33">
        <v>7.5</v>
      </c>
      <c r="AI148" s="33">
        <v>10</v>
      </c>
      <c r="AJ148" s="33">
        <f>AVERAGE(Table27857[[#This Row],[5Di Political parties]:[5Diii Educational, sporting and cultural organizations5]])</f>
        <v>7.5</v>
      </c>
      <c r="AK148" s="33">
        <f>AVERAGE(AA148,AB148,AF148,AJ148)</f>
        <v>5.833333333333333</v>
      </c>
      <c r="AL148" s="33">
        <v>10</v>
      </c>
      <c r="AM148" s="34">
        <v>3.6666666666666665</v>
      </c>
      <c r="AN148" s="34">
        <v>4</v>
      </c>
      <c r="AO148" s="34">
        <v>10</v>
      </c>
      <c r="AP148" s="34">
        <v>7.5</v>
      </c>
      <c r="AQ148" s="34">
        <f>AVERAGE(Table27857[[#This Row],[6Di Access to foreign television (cable/ satellite)]:[6Dii Access to foreign newspapers]])</f>
        <v>8.75</v>
      </c>
      <c r="AR148" s="34">
        <v>7.5</v>
      </c>
      <c r="AS148" s="33">
        <f>AVERAGE(AL148:AN148,AQ148:AR148)</f>
        <v>6.7833333333333332</v>
      </c>
      <c r="AT148" s="33">
        <v>5</v>
      </c>
      <c r="AU148" s="33">
        <v>5</v>
      </c>
      <c r="AV148" s="33">
        <f>AVERAGE(Table27857[[#This Row],[7Ai Parental Authority: In marriage]:[7Aii Parental Authority: After divorce]])</f>
        <v>5</v>
      </c>
      <c r="AW148" s="33">
        <v>0</v>
      </c>
      <c r="AX148" s="33">
        <v>0</v>
      </c>
      <c r="AY148" s="33">
        <f>IFERROR(AVERAGE(AW148:AX148),"-")</f>
        <v>0</v>
      </c>
      <c r="AZ148" s="33">
        <v>10</v>
      </c>
      <c r="BA148" s="33">
        <f>AVERAGE(AV148,AZ148,AY148)</f>
        <v>5</v>
      </c>
      <c r="BB148" s="35">
        <f>AVERAGE(Table27857[[#This Row],[RULE OF LAW]],Table27857[[#This Row],[SECURITY &amp; SAFETY]],Table27857[[#This Row],[PERSONAL FREEDOM (minus S&amp;S and RoL)]],Table27857[[#This Row],[PERSONAL FREEDOM (minus S&amp;S and RoL)]])</f>
        <v>5.8671907936036005</v>
      </c>
      <c r="BC148" s="36">
        <v>7.3</v>
      </c>
      <c r="BD148" s="37">
        <f>AVERAGE(Table27857[[#This Row],[PERSONAL FREEDOM]:[ECONOMIC FREEDOM]])</f>
        <v>6.5835953968018002</v>
      </c>
      <c r="BE148" s="49">
        <f>RANK(BF148,$BF$2:$BF$158)</f>
        <v>100</v>
      </c>
      <c r="BF148" s="20">
        <f>ROUND(BD148, 2)</f>
        <v>6.58</v>
      </c>
      <c r="BG148" s="35">
        <f>Table27857[[#This Row],[1 Rule of Law]]</f>
        <v>3.5873015873015879</v>
      </c>
      <c r="BH148" s="35">
        <f>Table27857[[#This Row],[2 Security &amp; Safety]]</f>
        <v>7.0014615871128116</v>
      </c>
      <c r="BI148" s="35">
        <f>AVERAGE(AS148,W148,AK148,BA148,Z148)</f>
        <v>6.44</v>
      </c>
    </row>
    <row r="149" spans="1:61" ht="15" customHeight="1" x14ac:dyDescent="0.2">
      <c r="A149" s="32" t="s">
        <v>134</v>
      </c>
      <c r="B149" s="33">
        <v>4.9000000000000004</v>
      </c>
      <c r="C149" s="33">
        <v>5.2</v>
      </c>
      <c r="D149" s="33">
        <v>3.3000000000000003</v>
      </c>
      <c r="E149" s="33">
        <v>4.4555555555555548</v>
      </c>
      <c r="F149" s="33">
        <v>8.2799999999999994</v>
      </c>
      <c r="G149" s="33">
        <v>10</v>
      </c>
      <c r="H149" s="33">
        <v>10</v>
      </c>
      <c r="I149" s="33">
        <v>2.5</v>
      </c>
      <c r="J149" s="33">
        <v>9.9926723177751988</v>
      </c>
      <c r="K149" s="33">
        <v>9.9868101719953568</v>
      </c>
      <c r="L149" s="33">
        <f>AVERAGE(Table27857[[#This Row],[2Bi Disappearance]:[2Bv Terrorism Injured ]])</f>
        <v>8.4958964979541118</v>
      </c>
      <c r="M149" s="33">
        <v>10</v>
      </c>
      <c r="N149" s="33">
        <v>7.5</v>
      </c>
      <c r="O149" s="34">
        <v>10</v>
      </c>
      <c r="P149" s="34">
        <v>10</v>
      </c>
      <c r="Q149" s="34">
        <f>AVERAGE(Table27857[[#This Row],[2Ciii(a) Equal Inheritance Rights: Widows]:[2Ciii(b) Equal Inheritance Rights: Daughters]])</f>
        <v>10</v>
      </c>
      <c r="R149" s="34">
        <f>AVERAGE(M149:N149,Q149)</f>
        <v>9.1666666666666661</v>
      </c>
      <c r="S149" s="33">
        <f>AVERAGE(F149,L149,R149)</f>
        <v>8.647521054873593</v>
      </c>
      <c r="T149" s="33">
        <v>10</v>
      </c>
      <c r="U149" s="33">
        <v>10</v>
      </c>
      <c r="V149" s="33">
        <v>10</v>
      </c>
      <c r="W149" s="33">
        <f>AVERAGE(T149:V149)</f>
        <v>10</v>
      </c>
      <c r="X149" s="33">
        <v>7.5</v>
      </c>
      <c r="Y149" s="33">
        <v>7.5</v>
      </c>
      <c r="Z149" s="33">
        <f>AVERAGE(Table27857[[#This Row],[4A Freedom to establish religious organizations]:[4B Autonomy of religious organizations]])</f>
        <v>7.5</v>
      </c>
      <c r="AA149" s="33">
        <v>7.5</v>
      </c>
      <c r="AB149" s="33">
        <v>7.5</v>
      </c>
      <c r="AC149" s="33">
        <v>5</v>
      </c>
      <c r="AD149" s="33">
        <v>7.5</v>
      </c>
      <c r="AE149" s="33">
        <v>7.5</v>
      </c>
      <c r="AF149" s="33" t="s">
        <v>49</v>
      </c>
      <c r="AG149" s="33">
        <v>5</v>
      </c>
      <c r="AH149" s="33">
        <v>7.5</v>
      </c>
      <c r="AI149" s="33">
        <v>7.5</v>
      </c>
      <c r="AJ149" s="33" t="s">
        <v>49</v>
      </c>
      <c r="AK149" s="33" t="s">
        <v>49</v>
      </c>
      <c r="AL149" s="33">
        <v>10</v>
      </c>
      <c r="AM149" s="34">
        <v>3.6666666666666665</v>
      </c>
      <c r="AN149" s="34">
        <v>4</v>
      </c>
      <c r="AO149" s="34">
        <v>10</v>
      </c>
      <c r="AP149" s="34">
        <v>5</v>
      </c>
      <c r="AQ149" s="34" t="s">
        <v>49</v>
      </c>
      <c r="AR149" s="34">
        <v>10</v>
      </c>
      <c r="AS149" s="33">
        <f>AVERAGE(AL149:AN149,AQ149:AR149)</f>
        <v>6.9166666666666661</v>
      </c>
      <c r="AT149" s="33">
        <v>10</v>
      </c>
      <c r="AU149" s="33">
        <v>10</v>
      </c>
      <c r="AV149" s="33">
        <f>AVERAGE(Table27857[[#This Row],[7Ai Parental Authority: In marriage]:[7Aii Parental Authority: After divorce]])</f>
        <v>10</v>
      </c>
      <c r="AW149" s="33">
        <v>10</v>
      </c>
      <c r="AX149" s="33">
        <v>10</v>
      </c>
      <c r="AY149" s="33">
        <f>IFERROR(AVERAGE(AW149:AX149),"-")</f>
        <v>10</v>
      </c>
      <c r="AZ149" s="33">
        <v>10</v>
      </c>
      <c r="BA149" s="33">
        <f>AVERAGE(AV149,AZ149,AY149)</f>
        <v>10</v>
      </c>
      <c r="BB149" s="35">
        <f>AVERAGE(Table27857[[#This Row],[RULE OF LAW]],Table27857[[#This Row],[SECURITY &amp; SAFETY]],Table27857[[#This Row],[PERSONAL FREEDOM (minus S&amp;S and RoL)]],Table27857[[#This Row],[PERSONAL FREEDOM (minus S&amp;S and RoL)]])</f>
        <v>7.5778524859406193</v>
      </c>
      <c r="BC149" s="36">
        <v>6.2</v>
      </c>
      <c r="BD149" s="37">
        <f>AVERAGE(Table27857[[#This Row],[PERSONAL FREEDOM]:[ECONOMIC FREEDOM]])</f>
        <v>6.8889262429703102</v>
      </c>
      <c r="BE149" s="49">
        <f>RANK(BF149,$BF$2:$BF$158)</f>
        <v>79</v>
      </c>
      <c r="BF149" s="20">
        <f>ROUND(BD149, 2)</f>
        <v>6.89</v>
      </c>
      <c r="BG149" s="35">
        <f>Table27857[[#This Row],[1 Rule of Law]]</f>
        <v>4.4555555555555548</v>
      </c>
      <c r="BH149" s="35">
        <f>Table27857[[#This Row],[2 Security &amp; Safety]]</f>
        <v>8.647521054873593</v>
      </c>
      <c r="BI149" s="35">
        <f>AVERAGE(AS149,W149,AK149,BA149,Z149)</f>
        <v>8.6041666666666661</v>
      </c>
    </row>
    <row r="150" spans="1:61" ht="15" customHeight="1" x14ac:dyDescent="0.2">
      <c r="A150" s="32" t="s">
        <v>185</v>
      </c>
      <c r="B150" s="33">
        <v>6.6000000000000005</v>
      </c>
      <c r="C150" s="33">
        <v>5.8999999999999995</v>
      </c>
      <c r="D150" s="33">
        <v>7.8000000000000007</v>
      </c>
      <c r="E150" s="33">
        <v>6.7507936507936517</v>
      </c>
      <c r="F150" s="33">
        <v>8.9599999999999991</v>
      </c>
      <c r="G150" s="33">
        <v>10</v>
      </c>
      <c r="H150" s="33">
        <v>10</v>
      </c>
      <c r="I150" s="33">
        <v>10</v>
      </c>
      <c r="J150" s="33">
        <v>10</v>
      </c>
      <c r="K150" s="33">
        <v>10</v>
      </c>
      <c r="L150" s="33">
        <f>AVERAGE(Table27857[[#This Row],[2Bi Disappearance]:[2Bv Terrorism Injured ]])</f>
        <v>10</v>
      </c>
      <c r="M150" s="33">
        <v>10</v>
      </c>
      <c r="N150" s="33">
        <v>7.5</v>
      </c>
      <c r="O150" s="34">
        <v>0</v>
      </c>
      <c r="P150" s="34">
        <v>0</v>
      </c>
      <c r="Q150" s="34">
        <f>AVERAGE(Table27857[[#This Row],[2Ciii(a) Equal Inheritance Rights: Widows]:[2Ciii(b) Equal Inheritance Rights: Daughters]])</f>
        <v>0</v>
      </c>
      <c r="R150" s="34">
        <f>AVERAGE(M150:N150,Q150)</f>
        <v>5.833333333333333</v>
      </c>
      <c r="S150" s="33">
        <f>AVERAGE(F150,L150,R150)</f>
        <v>8.2644444444444449</v>
      </c>
      <c r="T150" s="33">
        <v>0</v>
      </c>
      <c r="U150" s="33">
        <v>5</v>
      </c>
      <c r="V150" s="33">
        <v>0</v>
      </c>
      <c r="W150" s="33">
        <f>AVERAGE(T150:V150)</f>
        <v>1.6666666666666667</v>
      </c>
      <c r="X150" s="33">
        <v>0</v>
      </c>
      <c r="Y150" s="33">
        <v>5</v>
      </c>
      <c r="Z150" s="33">
        <f>AVERAGE(Table27857[[#This Row],[4A Freedom to establish religious organizations]:[4B Autonomy of religious organizations]])</f>
        <v>2.5</v>
      </c>
      <c r="AA150" s="33">
        <v>0</v>
      </c>
      <c r="AB150" s="33">
        <v>0</v>
      </c>
      <c r="AC150" s="33">
        <v>0</v>
      </c>
      <c r="AD150" s="33">
        <v>0</v>
      </c>
      <c r="AE150" s="33">
        <v>5</v>
      </c>
      <c r="AF150" s="33">
        <f>AVERAGE(Table27857[[#This Row],[5Ci Political parties]:[5Ciii Educational, sporting and cultural organizations]])</f>
        <v>1.6666666666666667</v>
      </c>
      <c r="AG150" s="33">
        <v>0</v>
      </c>
      <c r="AH150" s="33">
        <v>0</v>
      </c>
      <c r="AI150" s="33">
        <v>2.5</v>
      </c>
      <c r="AJ150" s="33">
        <f>AVERAGE(Table27857[[#This Row],[5Di Political parties]:[5Diii Educational, sporting and cultural organizations5]])</f>
        <v>0.83333333333333337</v>
      </c>
      <c r="AK150" s="33">
        <f>AVERAGE(AA150,AB150,AF150,AJ150)</f>
        <v>0.625</v>
      </c>
      <c r="AL150" s="33">
        <v>10</v>
      </c>
      <c r="AM150" s="34">
        <v>1.6666666666666667</v>
      </c>
      <c r="AN150" s="34">
        <v>3</v>
      </c>
      <c r="AO150" s="34">
        <v>5</v>
      </c>
      <c r="AP150" s="34">
        <v>7.5</v>
      </c>
      <c r="AQ150" s="34">
        <f>AVERAGE(Table27857[[#This Row],[6Di Access to foreign television (cable/ satellite)]:[6Dii Access to foreign newspapers]])</f>
        <v>6.25</v>
      </c>
      <c r="AR150" s="34">
        <v>2.5</v>
      </c>
      <c r="AS150" s="33">
        <f>AVERAGE(AL150:AN150,AQ150:AR150)</f>
        <v>4.6833333333333327</v>
      </c>
      <c r="AT150" s="33">
        <v>0</v>
      </c>
      <c r="AU150" s="33">
        <v>0</v>
      </c>
      <c r="AV150" s="33">
        <f>AVERAGE(Table27857[[#This Row],[7Ai Parental Authority: In marriage]:[7Aii Parental Authority: After divorce]])</f>
        <v>0</v>
      </c>
      <c r="AW150" s="33">
        <v>0</v>
      </c>
      <c r="AX150" s="33">
        <v>0</v>
      </c>
      <c r="AY150" s="33">
        <f>IFERROR(AVERAGE(AW150:AX150),"-")</f>
        <v>0</v>
      </c>
      <c r="AZ150" s="33">
        <v>0</v>
      </c>
      <c r="BA150" s="33">
        <f>AVERAGE(AV150,AZ150,AY150)</f>
        <v>0</v>
      </c>
      <c r="BB150" s="35">
        <f>AVERAGE(Table27857[[#This Row],[RULE OF LAW]],Table27857[[#This Row],[SECURITY &amp; SAFETY]],Table27857[[#This Row],[PERSONAL FREEDOM (minus S&amp;S and RoL)]],Table27857[[#This Row],[PERSONAL FREEDOM (minus S&amp;S and RoL)]])</f>
        <v>4.7013095238095239</v>
      </c>
      <c r="BC150" s="36">
        <v>8.15</v>
      </c>
      <c r="BD150" s="37">
        <f>AVERAGE(Table27857[[#This Row],[PERSONAL FREEDOM]:[ECONOMIC FREEDOM]])</f>
        <v>6.4256547619047621</v>
      </c>
      <c r="BE150" s="49">
        <f>RANK(BF150,$BF$2:$BF$158)</f>
        <v>109</v>
      </c>
      <c r="BF150" s="20">
        <f>ROUND(BD150, 2)</f>
        <v>6.43</v>
      </c>
      <c r="BG150" s="35">
        <f>Table27857[[#This Row],[1 Rule of Law]]</f>
        <v>6.7507936507936517</v>
      </c>
      <c r="BH150" s="35">
        <f>Table27857[[#This Row],[2 Security &amp; Safety]]</f>
        <v>8.2644444444444449</v>
      </c>
      <c r="BI150" s="35">
        <f>AVERAGE(AS150,W150,AK150,BA150,Z150)</f>
        <v>1.895</v>
      </c>
    </row>
    <row r="151" spans="1:61" ht="15" customHeight="1" x14ac:dyDescent="0.2">
      <c r="A151" s="32" t="s">
        <v>54</v>
      </c>
      <c r="B151" s="33">
        <v>7.8000000000000007</v>
      </c>
      <c r="C151" s="33">
        <v>7.1999999999999993</v>
      </c>
      <c r="D151" s="33">
        <v>7.1999999999999993</v>
      </c>
      <c r="E151" s="33">
        <v>7.4206349206349209</v>
      </c>
      <c r="F151" s="33">
        <v>9.6</v>
      </c>
      <c r="G151" s="33">
        <v>10</v>
      </c>
      <c r="H151" s="33">
        <v>10</v>
      </c>
      <c r="I151" s="33">
        <v>10</v>
      </c>
      <c r="J151" s="33">
        <v>9.9792013675599982</v>
      </c>
      <c r="K151" s="33">
        <v>9.8003331285759963</v>
      </c>
      <c r="L151" s="33">
        <f>AVERAGE(Table27857[[#This Row],[2Bi Disappearance]:[2Bv Terrorism Injured ]])</f>
        <v>9.9559068992271982</v>
      </c>
      <c r="M151" s="33">
        <v>10</v>
      </c>
      <c r="N151" s="33">
        <v>10</v>
      </c>
      <c r="O151" s="34">
        <v>10</v>
      </c>
      <c r="P151" s="34">
        <v>10</v>
      </c>
      <c r="Q151" s="34">
        <f>AVERAGE(Table27857[[#This Row],[2Ciii(a) Equal Inheritance Rights: Widows]:[2Ciii(b) Equal Inheritance Rights: Daughters]])</f>
        <v>10</v>
      </c>
      <c r="R151" s="34">
        <f>AVERAGE(M151:N151,Q151)</f>
        <v>10</v>
      </c>
      <c r="S151" s="33">
        <f>AVERAGE(F151,L151,R151)</f>
        <v>9.8519689664090659</v>
      </c>
      <c r="T151" s="33">
        <v>10</v>
      </c>
      <c r="U151" s="33">
        <v>10</v>
      </c>
      <c r="V151" s="33">
        <v>10</v>
      </c>
      <c r="W151" s="33">
        <f>AVERAGE(T151:V151)</f>
        <v>10</v>
      </c>
      <c r="X151" s="33">
        <v>10</v>
      </c>
      <c r="Y151" s="33">
        <v>10</v>
      </c>
      <c r="Z151" s="33">
        <f>AVERAGE(Table27857[[#This Row],[4A Freedom to establish religious organizations]:[4B Autonomy of religious organizations]])</f>
        <v>10</v>
      </c>
      <c r="AA151" s="33">
        <v>10</v>
      </c>
      <c r="AB151" s="33">
        <v>10</v>
      </c>
      <c r="AC151" s="33">
        <v>10</v>
      </c>
      <c r="AD151" s="33">
        <v>10</v>
      </c>
      <c r="AE151" s="33">
        <v>10</v>
      </c>
      <c r="AF151" s="33">
        <f>AVERAGE(Table27857[[#This Row],[5Ci Political parties]:[5Ciii Educational, sporting and cultural organizations]])</f>
        <v>10</v>
      </c>
      <c r="AG151" s="33">
        <v>10</v>
      </c>
      <c r="AH151" s="33">
        <v>10</v>
      </c>
      <c r="AI151" s="33">
        <v>10</v>
      </c>
      <c r="AJ151" s="33">
        <f>AVERAGE(Table27857[[#This Row],[5Di Political parties]:[5Diii Educational, sporting and cultural organizations5]])</f>
        <v>10</v>
      </c>
      <c r="AK151" s="33">
        <f>AVERAGE(AA151,AB151,AF151,AJ151)</f>
        <v>10</v>
      </c>
      <c r="AL151" s="33">
        <v>10</v>
      </c>
      <c r="AM151" s="34">
        <v>7.333333333333333</v>
      </c>
      <c r="AN151" s="34">
        <v>7.5</v>
      </c>
      <c r="AO151" s="34">
        <v>10</v>
      </c>
      <c r="AP151" s="34">
        <v>10</v>
      </c>
      <c r="AQ151" s="34">
        <f>AVERAGE(Table27857[[#This Row],[6Di Access to foreign television (cable/ satellite)]:[6Dii Access to foreign newspapers]])</f>
        <v>10</v>
      </c>
      <c r="AR151" s="34">
        <v>10</v>
      </c>
      <c r="AS151" s="33">
        <f>AVERAGE(AL151:AN151,AQ151:AR151)</f>
        <v>8.966666666666665</v>
      </c>
      <c r="AT151" s="33">
        <v>10</v>
      </c>
      <c r="AU151" s="33">
        <v>10</v>
      </c>
      <c r="AV151" s="33">
        <f>AVERAGE(Table27857[[#This Row],[7Ai Parental Authority: In marriage]:[7Aii Parental Authority: After divorce]])</f>
        <v>10</v>
      </c>
      <c r="AW151" s="33">
        <v>10</v>
      </c>
      <c r="AX151" s="33">
        <v>10</v>
      </c>
      <c r="AY151" s="33">
        <f>IFERROR(AVERAGE(AW151:AX151),"-")</f>
        <v>10</v>
      </c>
      <c r="AZ151" s="33">
        <v>10</v>
      </c>
      <c r="BA151" s="33">
        <f>AVERAGE(AV151,AZ151,AY151)</f>
        <v>10</v>
      </c>
      <c r="BB151" s="35">
        <f>AVERAGE(Table27857[[#This Row],[RULE OF LAW]],Table27857[[#This Row],[SECURITY &amp; SAFETY]],Table27857[[#This Row],[PERSONAL FREEDOM (minus S&amp;S and RoL)]],Table27857[[#This Row],[PERSONAL FREEDOM (minus S&amp;S and RoL)]])</f>
        <v>9.2148176384276628</v>
      </c>
      <c r="BC151" s="36">
        <v>7.87</v>
      </c>
      <c r="BD151" s="37">
        <f>AVERAGE(Table27857[[#This Row],[PERSONAL FREEDOM]:[ECONOMIC FREEDOM]])</f>
        <v>8.542408819213831</v>
      </c>
      <c r="BE151" s="49">
        <f>RANK(BF151,$BF$2:$BF$158)</f>
        <v>7</v>
      </c>
      <c r="BF151" s="20">
        <f>ROUND(BD151, 2)</f>
        <v>8.5399999999999991</v>
      </c>
      <c r="BG151" s="35">
        <f>Table27857[[#This Row],[1 Rule of Law]]</f>
        <v>7.4206349206349209</v>
      </c>
      <c r="BH151" s="35">
        <f>Table27857[[#This Row],[2 Security &amp; Safety]]</f>
        <v>9.8519689664090659</v>
      </c>
      <c r="BI151" s="35">
        <f>AVERAGE(AS151,W151,AK151,BA151,Z151)</f>
        <v>9.793333333333333</v>
      </c>
    </row>
    <row r="152" spans="1:61" ht="15" customHeight="1" x14ac:dyDescent="0.2">
      <c r="A152" s="32" t="s">
        <v>69</v>
      </c>
      <c r="B152" s="33">
        <v>6.8999999999999995</v>
      </c>
      <c r="C152" s="33">
        <v>6.1</v>
      </c>
      <c r="D152" s="33">
        <v>6.5</v>
      </c>
      <c r="E152" s="33">
        <v>6.4793650793650803</v>
      </c>
      <c r="F152" s="33">
        <v>8.120000000000001</v>
      </c>
      <c r="G152" s="33">
        <v>10</v>
      </c>
      <c r="H152" s="33">
        <v>9.9631382063872511</v>
      </c>
      <c r="I152" s="33">
        <v>10</v>
      </c>
      <c r="J152" s="33">
        <v>9.9936808353806725</v>
      </c>
      <c r="K152" s="33">
        <v>9.8312783046639307</v>
      </c>
      <c r="L152" s="33">
        <f>AVERAGE(Table27857[[#This Row],[2Bi Disappearance]:[2Bv Terrorism Injured ]])</f>
        <v>9.9576194692863709</v>
      </c>
      <c r="M152" s="33">
        <v>10</v>
      </c>
      <c r="N152" s="33">
        <v>10</v>
      </c>
      <c r="O152" s="34">
        <v>10</v>
      </c>
      <c r="P152" s="34">
        <v>10</v>
      </c>
      <c r="Q152" s="34">
        <f>AVERAGE(Table27857[[#This Row],[2Ciii(a) Equal Inheritance Rights: Widows]:[2Ciii(b) Equal Inheritance Rights: Daughters]])</f>
        <v>10</v>
      </c>
      <c r="R152" s="34">
        <f>AVERAGE(M152:N152,Q152)</f>
        <v>10</v>
      </c>
      <c r="S152" s="33">
        <f>AVERAGE(F152,L152,R152)</f>
        <v>9.3592064897621245</v>
      </c>
      <c r="T152" s="33">
        <v>5</v>
      </c>
      <c r="U152" s="33">
        <v>10</v>
      </c>
      <c r="V152" s="33">
        <v>10</v>
      </c>
      <c r="W152" s="33">
        <f>AVERAGE(T152:V152)</f>
        <v>8.3333333333333339</v>
      </c>
      <c r="X152" s="33">
        <v>10</v>
      </c>
      <c r="Y152" s="33">
        <v>10</v>
      </c>
      <c r="Z152" s="33">
        <f>AVERAGE(Table27857[[#This Row],[4A Freedom to establish religious organizations]:[4B Autonomy of religious organizations]])</f>
        <v>10</v>
      </c>
      <c r="AA152" s="33">
        <v>10</v>
      </c>
      <c r="AB152" s="33">
        <v>10</v>
      </c>
      <c r="AC152" s="33">
        <v>10</v>
      </c>
      <c r="AD152" s="33">
        <v>10</v>
      </c>
      <c r="AE152" s="33">
        <v>10</v>
      </c>
      <c r="AF152" s="33">
        <f>AVERAGE(Table27857[[#This Row],[5Ci Political parties]:[5Ciii Educational, sporting and cultural organizations]])</f>
        <v>10</v>
      </c>
      <c r="AG152" s="33">
        <v>10</v>
      </c>
      <c r="AH152" s="33">
        <v>10</v>
      </c>
      <c r="AI152" s="33">
        <v>10</v>
      </c>
      <c r="AJ152" s="33">
        <f>AVERAGE(Table27857[[#This Row],[5Di Political parties]:[5Diii Educational, sporting and cultural organizations5]])</f>
        <v>10</v>
      </c>
      <c r="AK152" s="33">
        <f>AVERAGE(AA152,AB152,AF152,AJ152)</f>
        <v>10</v>
      </c>
      <c r="AL152" s="33">
        <v>10</v>
      </c>
      <c r="AM152" s="34">
        <v>8</v>
      </c>
      <c r="AN152" s="34">
        <v>7.5</v>
      </c>
      <c r="AO152" s="34">
        <v>10</v>
      </c>
      <c r="AP152" s="34">
        <v>10</v>
      </c>
      <c r="AQ152" s="34">
        <f>AVERAGE(Table27857[[#This Row],[6Di Access to foreign television (cable/ satellite)]:[6Dii Access to foreign newspapers]])</f>
        <v>10</v>
      </c>
      <c r="AR152" s="34">
        <v>10</v>
      </c>
      <c r="AS152" s="33">
        <f>AVERAGE(AL152:AN152,AQ152:AR152)</f>
        <v>9.1</v>
      </c>
      <c r="AT152" s="33">
        <v>10</v>
      </c>
      <c r="AU152" s="33">
        <v>10</v>
      </c>
      <c r="AV152" s="33">
        <f>AVERAGE(Table27857[[#This Row],[7Ai Parental Authority: In marriage]:[7Aii Parental Authority: After divorce]])</f>
        <v>10</v>
      </c>
      <c r="AW152" s="33">
        <v>10</v>
      </c>
      <c r="AX152" s="33">
        <v>10</v>
      </c>
      <c r="AY152" s="33">
        <f>IFERROR(AVERAGE(AW152:AX152),"-")</f>
        <v>10</v>
      </c>
      <c r="AZ152" s="33">
        <v>10</v>
      </c>
      <c r="BA152" s="33">
        <f>AVERAGE(AV152,AZ152,AY152)</f>
        <v>10</v>
      </c>
      <c r="BB152" s="35">
        <f>AVERAGE(Table27857[[#This Row],[RULE OF LAW]],Table27857[[#This Row],[SECURITY &amp; SAFETY]],Table27857[[#This Row],[PERSONAL FREEDOM (minus S&amp;S and RoL)]],Table27857[[#This Row],[PERSONAL FREEDOM (minus S&amp;S and RoL)]])</f>
        <v>8.7029762256151351</v>
      </c>
      <c r="BC152" s="36">
        <v>7.73</v>
      </c>
      <c r="BD152" s="37">
        <f>AVERAGE(Table27857[[#This Row],[PERSONAL FREEDOM]:[ECONOMIC FREEDOM]])</f>
        <v>8.2164881128075677</v>
      </c>
      <c r="BE152" s="49">
        <f>RANK(BF152,$BF$2:$BF$158)</f>
        <v>19</v>
      </c>
      <c r="BF152" s="20">
        <f>ROUND(BD152, 2)</f>
        <v>8.2200000000000006</v>
      </c>
      <c r="BG152" s="35">
        <f>Table27857[[#This Row],[1 Rule of Law]]</f>
        <v>6.4793650793650803</v>
      </c>
      <c r="BH152" s="35">
        <f>Table27857[[#This Row],[2 Security &amp; Safety]]</f>
        <v>9.3592064897621245</v>
      </c>
      <c r="BI152" s="35">
        <f>AVERAGE(AS152,W152,AK152,BA152,Z152)</f>
        <v>9.4866666666666681</v>
      </c>
    </row>
    <row r="153" spans="1:61" ht="15" customHeight="1" x14ac:dyDescent="0.2">
      <c r="A153" s="32" t="s">
        <v>83</v>
      </c>
      <c r="B153" s="33">
        <v>7.1</v>
      </c>
      <c r="C153" s="33">
        <v>7</v>
      </c>
      <c r="D153" s="33">
        <v>4.6999999999999993</v>
      </c>
      <c r="E153" s="33">
        <v>6.2698412698412698</v>
      </c>
      <c r="F153" s="33">
        <v>6.8400000000000007</v>
      </c>
      <c r="G153" s="33">
        <v>10</v>
      </c>
      <c r="H153" s="33">
        <v>10</v>
      </c>
      <c r="I153" s="33">
        <v>10</v>
      </c>
      <c r="J153" s="33">
        <v>10</v>
      </c>
      <c r="K153" s="33">
        <v>10</v>
      </c>
      <c r="L153" s="33">
        <f>AVERAGE(Table27857[[#This Row],[2Bi Disappearance]:[2Bv Terrorism Injured ]])</f>
        <v>10</v>
      </c>
      <c r="M153" s="33">
        <v>10</v>
      </c>
      <c r="N153" s="33">
        <v>10</v>
      </c>
      <c r="O153" s="34">
        <v>5</v>
      </c>
      <c r="P153" s="34">
        <v>5</v>
      </c>
      <c r="Q153" s="34">
        <f>AVERAGE(Table27857[[#This Row],[2Ciii(a) Equal Inheritance Rights: Widows]:[2Ciii(b) Equal Inheritance Rights: Daughters]])</f>
        <v>5</v>
      </c>
      <c r="R153" s="34">
        <f>AVERAGE(M153:N153,Q153)</f>
        <v>8.3333333333333339</v>
      </c>
      <c r="S153" s="33">
        <f>AVERAGE(F153,L153,R153)</f>
        <v>8.3911111111111101</v>
      </c>
      <c r="T153" s="33">
        <v>10</v>
      </c>
      <c r="U153" s="33">
        <v>10</v>
      </c>
      <c r="V153" s="33">
        <v>10</v>
      </c>
      <c r="W153" s="33">
        <f>AVERAGE(T153:V153)</f>
        <v>10</v>
      </c>
      <c r="X153" s="33">
        <v>10</v>
      </c>
      <c r="Y153" s="33">
        <v>10</v>
      </c>
      <c r="Z153" s="33">
        <f>AVERAGE(Table27857[[#This Row],[4A Freedom to establish religious organizations]:[4B Autonomy of religious organizations]])</f>
        <v>10</v>
      </c>
      <c r="AA153" s="33">
        <v>10</v>
      </c>
      <c r="AB153" s="33">
        <v>10</v>
      </c>
      <c r="AC153" s="33">
        <v>7.5</v>
      </c>
      <c r="AD153" s="33">
        <v>7.5</v>
      </c>
      <c r="AE153" s="33">
        <v>7.5</v>
      </c>
      <c r="AF153" s="33">
        <f>AVERAGE(Table27857[[#This Row],[5Ci Political parties]:[5Ciii Educational, sporting and cultural organizations]])</f>
        <v>7.5</v>
      </c>
      <c r="AG153" s="33">
        <v>10</v>
      </c>
      <c r="AH153" s="33">
        <v>7.5</v>
      </c>
      <c r="AI153" s="33">
        <v>7.5</v>
      </c>
      <c r="AJ153" s="33">
        <f>AVERAGE(Table27857[[#This Row],[5Di Political parties]:[5Diii Educational, sporting and cultural organizations5]])</f>
        <v>8.3333333333333339</v>
      </c>
      <c r="AK153" s="33">
        <f>AVERAGE(AA153,AB153,AF153,AJ153)</f>
        <v>8.9583333333333339</v>
      </c>
      <c r="AL153" s="33">
        <v>10</v>
      </c>
      <c r="AM153" s="47">
        <v>7.333333333333333</v>
      </c>
      <c r="AN153" s="33">
        <v>7.5</v>
      </c>
      <c r="AO153" s="33">
        <v>10</v>
      </c>
      <c r="AP153" s="33">
        <v>10</v>
      </c>
      <c r="AQ153" s="34">
        <f>AVERAGE(Table27857[[#This Row],[6Di Access to foreign television (cable/ satellite)]:[6Dii Access to foreign newspapers]])</f>
        <v>10</v>
      </c>
      <c r="AR153" s="33">
        <v>10</v>
      </c>
      <c r="AS153" s="33">
        <f>AVERAGE(AL153:AN153,AQ153:AR153)</f>
        <v>8.966666666666665</v>
      </c>
      <c r="AT153" s="33">
        <v>10</v>
      </c>
      <c r="AU153" s="33">
        <v>10</v>
      </c>
      <c r="AV153" s="33">
        <f>AVERAGE(Table27857[[#This Row],[7Ai Parental Authority: In marriage]:[7Aii Parental Authority: After divorce]])</f>
        <v>10</v>
      </c>
      <c r="AW153" s="33">
        <v>10</v>
      </c>
      <c r="AX153" s="33">
        <v>10</v>
      </c>
      <c r="AY153" s="33">
        <f>IFERROR(AVERAGE(AW153:AX153),"-")</f>
        <v>10</v>
      </c>
      <c r="AZ153" s="33">
        <v>10</v>
      </c>
      <c r="BA153" s="33">
        <f>AVERAGE(AV153,AZ153,AY153)</f>
        <v>10</v>
      </c>
      <c r="BB153" s="35">
        <f>AVERAGE(Table27857[[#This Row],[RULE OF LAW]],Table27857[[#This Row],[SECURITY &amp; SAFETY]],Table27857[[#This Row],[PERSONAL FREEDOM (minus S&amp;S and RoL)]],Table27857[[#This Row],[PERSONAL FREEDOM (minus S&amp;S and RoL)]])</f>
        <v>8.4577380952380956</v>
      </c>
      <c r="BC153" s="36">
        <v>7.18</v>
      </c>
      <c r="BD153" s="37">
        <f>AVERAGE(Table27857[[#This Row],[PERSONAL FREEDOM]:[ECONOMIC FREEDOM]])</f>
        <v>7.8188690476190477</v>
      </c>
      <c r="BE153" s="49">
        <f>RANK(BF153,$BF$2:$BF$158)</f>
        <v>38</v>
      </c>
      <c r="BF153" s="20">
        <f>ROUND(BD153, 2)</f>
        <v>7.82</v>
      </c>
      <c r="BG153" s="35">
        <f>Table27857[[#This Row],[1 Rule of Law]]</f>
        <v>6.2698412698412698</v>
      </c>
      <c r="BH153" s="35">
        <f>Table27857[[#This Row],[2 Security &amp; Safety]]</f>
        <v>8.3911111111111101</v>
      </c>
      <c r="BI153" s="35">
        <f>AVERAGE(AS153,W153,AK153,BA153,Z153)</f>
        <v>9.5849999999999991</v>
      </c>
    </row>
    <row r="154" spans="1:61" ht="15" customHeight="1" x14ac:dyDescent="0.2">
      <c r="A154" s="32" t="s">
        <v>195</v>
      </c>
      <c r="B154" s="33">
        <v>2.5</v>
      </c>
      <c r="C154" s="33">
        <v>3.3000000000000003</v>
      </c>
      <c r="D154" s="33">
        <v>1.6</v>
      </c>
      <c r="E154" s="33">
        <v>2.4539682539682541</v>
      </c>
      <c r="F154" s="33">
        <v>0</v>
      </c>
      <c r="G154" s="33">
        <v>10</v>
      </c>
      <c r="H154" s="33">
        <v>10</v>
      </c>
      <c r="I154" s="33">
        <v>5</v>
      </c>
      <c r="J154" s="33">
        <v>10</v>
      </c>
      <c r="K154" s="33">
        <v>10</v>
      </c>
      <c r="L154" s="33">
        <f>AVERAGE(Table27857[[#This Row],[2Bi Disappearance]:[2Bv Terrorism Injured ]])</f>
        <v>9</v>
      </c>
      <c r="M154" s="33">
        <v>10</v>
      </c>
      <c r="N154" s="33">
        <v>10</v>
      </c>
      <c r="O154" s="51">
        <v>10</v>
      </c>
      <c r="P154" s="51">
        <v>10</v>
      </c>
      <c r="Q154" s="34">
        <f>AVERAGE(Table27857[[#This Row],[2Ciii(a) Equal Inheritance Rights: Widows]:[2Ciii(b) Equal Inheritance Rights: Daughters]])</f>
        <v>10</v>
      </c>
      <c r="R154" s="34">
        <f>AVERAGE(M154:N154,Q154)</f>
        <v>10</v>
      </c>
      <c r="S154" s="33">
        <f>AVERAGE(F154,L154,R154)</f>
        <v>6.333333333333333</v>
      </c>
      <c r="T154" s="33">
        <v>10</v>
      </c>
      <c r="U154" s="33">
        <v>10</v>
      </c>
      <c r="V154" s="33">
        <v>10</v>
      </c>
      <c r="W154" s="33">
        <f>AVERAGE(T154:V154)</f>
        <v>10</v>
      </c>
      <c r="X154" s="33">
        <v>10</v>
      </c>
      <c r="Y154" s="33">
        <v>7.5</v>
      </c>
      <c r="Z154" s="33">
        <f>AVERAGE(Table27857[[#This Row],[4A Freedom to establish religious organizations]:[4B Autonomy of religious organizations]])</f>
        <v>8.75</v>
      </c>
      <c r="AA154" s="33">
        <v>10</v>
      </c>
      <c r="AB154" s="33">
        <v>10</v>
      </c>
      <c r="AC154" s="33">
        <v>10</v>
      </c>
      <c r="AD154" s="33">
        <v>5</v>
      </c>
      <c r="AE154" s="33">
        <v>5</v>
      </c>
      <c r="AF154" s="33">
        <f>AVERAGE(Table27857[[#This Row],[5Ci Political parties]:[5Ciii Educational, sporting and cultural organizations]])</f>
        <v>6.666666666666667</v>
      </c>
      <c r="AG154" s="33">
        <v>10</v>
      </c>
      <c r="AH154" s="33">
        <v>7.5</v>
      </c>
      <c r="AI154" s="33">
        <v>10</v>
      </c>
      <c r="AJ154" s="33">
        <f>AVERAGE(Table27857[[#This Row],[5Di Political parties]:[5Diii Educational, sporting and cultural organizations5]])</f>
        <v>9.1666666666666661</v>
      </c>
      <c r="AK154" s="33">
        <f>AVERAGE(AA154:AB154,AF154,AJ154)</f>
        <v>8.9583333333333339</v>
      </c>
      <c r="AL154" s="33">
        <v>10</v>
      </c>
      <c r="AM154" s="51">
        <v>1.3333333333333333</v>
      </c>
      <c r="AN154" s="51">
        <v>2.5</v>
      </c>
      <c r="AO154" s="51">
        <v>10</v>
      </c>
      <c r="AP154" s="51">
        <v>10</v>
      </c>
      <c r="AQ154" s="51">
        <f>AVERAGE(Table27857[[#This Row],[6Di Access to foreign television (cable/ satellite)]:[6Dii Access to foreign newspapers]])</f>
        <v>10</v>
      </c>
      <c r="AR154" s="51">
        <v>7.5</v>
      </c>
      <c r="AS154" s="33">
        <f>AVERAGE(AL154:AN154,AQ154:AR154)</f>
        <v>6.2666666666666675</v>
      </c>
      <c r="AT154" s="33">
        <v>10</v>
      </c>
      <c r="AU154" s="33">
        <v>10</v>
      </c>
      <c r="AV154" s="33">
        <f>AVERAGE(Table27857[[#This Row],[7Ai Parental Authority: In marriage]:[7Aii Parental Authority: After divorce]])</f>
        <v>10</v>
      </c>
      <c r="AW154" s="33">
        <v>10</v>
      </c>
      <c r="AX154" s="33">
        <v>10</v>
      </c>
      <c r="AY154" s="33">
        <f>IFERROR(AVERAGE(AW154:AX154),"-")</f>
        <v>10</v>
      </c>
      <c r="AZ154" s="33">
        <v>10</v>
      </c>
      <c r="BA154" s="33">
        <f>AVERAGE(AV154,AZ154,AY154)</f>
        <v>10</v>
      </c>
      <c r="BB154" s="35">
        <f>AVERAGE(Table27857[[#This Row],[RULE OF LAW]],Table27857[[#This Row],[SECURITY &amp; SAFETY]],Table27857[[#This Row],[PERSONAL FREEDOM (minus S&amp;S and RoL)]],Table27857[[#This Row],[PERSONAL FREEDOM (minus S&amp;S and RoL)]])</f>
        <v>6.594325396825397</v>
      </c>
      <c r="BC154" s="52">
        <v>3.23</v>
      </c>
      <c r="BD154" s="37">
        <f>AVERAGE(Table27857[[#This Row],[PERSONAL FREEDOM]:[ECONOMIC FREEDOM]])</f>
        <v>4.9121626984126987</v>
      </c>
      <c r="BE154" s="53">
        <f>RANK(BF154,$BF$2:$BF$158)</f>
        <v>153</v>
      </c>
      <c r="BF154" s="54">
        <f>ROUND(BD154, 2)</f>
        <v>4.91</v>
      </c>
      <c r="BG154" s="35">
        <f>Table27857[[#This Row],[1 Rule of Law]]</f>
        <v>2.4539682539682541</v>
      </c>
      <c r="BH154" s="35">
        <f>Table27857[[#This Row],[2 Security &amp; Safety]]</f>
        <v>6.333333333333333</v>
      </c>
      <c r="BI154" s="35">
        <f>AVERAGE(AS154,W154,AK154,BA154,Z154)</f>
        <v>8.7949999999999999</v>
      </c>
    </row>
    <row r="155" spans="1:61" ht="15" customHeight="1" x14ac:dyDescent="0.2">
      <c r="A155" s="32" t="s">
        <v>182</v>
      </c>
      <c r="B155" s="33">
        <v>6.2</v>
      </c>
      <c r="C155" s="33">
        <v>4.2</v>
      </c>
      <c r="D155" s="33">
        <v>4.6999999999999993</v>
      </c>
      <c r="E155" s="33">
        <v>5.0619047619047617</v>
      </c>
      <c r="F155" s="33">
        <v>8.68</v>
      </c>
      <c r="G155" s="33">
        <v>10</v>
      </c>
      <c r="H155" s="33">
        <v>10</v>
      </c>
      <c r="I155" s="33">
        <v>10</v>
      </c>
      <c r="J155" s="33">
        <v>10</v>
      </c>
      <c r="K155" s="33">
        <v>10</v>
      </c>
      <c r="L155" s="33">
        <f>AVERAGE(Table27857[[#This Row],[2Bi Disappearance]:[2Bv Terrorism Injured ]])</f>
        <v>10</v>
      </c>
      <c r="M155" s="33">
        <v>10</v>
      </c>
      <c r="N155" s="33">
        <v>7.5</v>
      </c>
      <c r="O155" s="34">
        <v>5</v>
      </c>
      <c r="P155" s="34">
        <v>5</v>
      </c>
      <c r="Q155" s="34">
        <f>AVERAGE(Table27857[[#This Row],[2Ciii(a) Equal Inheritance Rights: Widows]:[2Ciii(b) Equal Inheritance Rights: Daughters]])</f>
        <v>5</v>
      </c>
      <c r="R155" s="34">
        <f>AVERAGE(M155:N155,Q155)</f>
        <v>7.5</v>
      </c>
      <c r="S155" s="33">
        <f>AVERAGE(F155,L155,R155)</f>
        <v>8.7266666666666666</v>
      </c>
      <c r="T155" s="33">
        <v>5</v>
      </c>
      <c r="U155" s="33">
        <v>0</v>
      </c>
      <c r="V155" s="33">
        <v>5</v>
      </c>
      <c r="W155" s="33">
        <f>AVERAGE(T155:V155)</f>
        <v>3.3333333333333335</v>
      </c>
      <c r="X155" s="33">
        <v>2.5</v>
      </c>
      <c r="Y155" s="33">
        <v>2.5</v>
      </c>
      <c r="Z155" s="33">
        <f>AVERAGE(Table27857[[#This Row],[4A Freedom to establish religious organizations]:[4B Autonomy of religious organizations]])</f>
        <v>2.5</v>
      </c>
      <c r="AA155" s="33">
        <v>2.5</v>
      </c>
      <c r="AB155" s="33">
        <v>2.5</v>
      </c>
      <c r="AC155" s="33">
        <v>7.5</v>
      </c>
      <c r="AD155" s="33">
        <v>2.5</v>
      </c>
      <c r="AE155" s="33">
        <v>2.5</v>
      </c>
      <c r="AF155" s="33">
        <f>AVERAGE(Table27857[[#This Row],[5Ci Political parties]:[5Ciii Educational, sporting and cultural organizations]])</f>
        <v>4.166666666666667</v>
      </c>
      <c r="AG155" s="33">
        <v>0</v>
      </c>
      <c r="AH155" s="33">
        <v>2.5</v>
      </c>
      <c r="AI155" s="33">
        <v>7.5</v>
      </c>
      <c r="AJ155" s="33">
        <f>AVERAGE(Table27857[[#This Row],[5Di Political parties]:[5Diii Educational, sporting and cultural organizations5]])</f>
        <v>3.3333333333333335</v>
      </c>
      <c r="AK155" s="33">
        <f>AVERAGE(AA155,AB155,AF155,AJ155)</f>
        <v>3.1250000000000004</v>
      </c>
      <c r="AL155" s="33">
        <v>10</v>
      </c>
      <c r="AM155" s="34">
        <v>0.33333333333333331</v>
      </c>
      <c r="AN155" s="34">
        <v>1.75</v>
      </c>
      <c r="AO155" s="34">
        <v>7.5</v>
      </c>
      <c r="AP155" s="34">
        <v>5</v>
      </c>
      <c r="AQ155" s="34">
        <f>AVERAGE(Table27857[[#This Row],[6Di Access to foreign television (cable/ satellite)]:[6Dii Access to foreign newspapers]])</f>
        <v>6.25</v>
      </c>
      <c r="AR155" s="34">
        <v>2.5</v>
      </c>
      <c r="AS155" s="33">
        <f>AVERAGE(AL155:AN155,AQ155:AR155)</f>
        <v>4.166666666666667</v>
      </c>
      <c r="AT155" s="33">
        <v>10</v>
      </c>
      <c r="AU155" s="33">
        <v>10</v>
      </c>
      <c r="AV155" s="33">
        <f>AVERAGE(Table27857[[#This Row],[7Ai Parental Authority: In marriage]:[7Aii Parental Authority: After divorce]])</f>
        <v>10</v>
      </c>
      <c r="AW155" s="33">
        <v>10</v>
      </c>
      <c r="AX155" s="33">
        <v>10</v>
      </c>
      <c r="AY155" s="33">
        <f>IFERROR(AVERAGE(AW155:AX155),"-")</f>
        <v>10</v>
      </c>
      <c r="AZ155" s="33">
        <v>10</v>
      </c>
      <c r="BA155" s="33">
        <f>AVERAGE(AV155,AZ155,AY155)</f>
        <v>10</v>
      </c>
      <c r="BB155" s="35">
        <f>AVERAGE(Table27857[[#This Row],[RULE OF LAW]],Table27857[[#This Row],[SECURITY &amp; SAFETY]],Table27857[[#This Row],[PERSONAL FREEDOM (minus S&amp;S and RoL)]],Table27857[[#This Row],[PERSONAL FREEDOM (minus S&amp;S and RoL)]])</f>
        <v>5.7596428571428575</v>
      </c>
      <c r="BC155" s="36">
        <v>6.46</v>
      </c>
      <c r="BD155" s="37">
        <f>AVERAGE(Table27857[[#This Row],[PERSONAL FREEDOM]:[ECONOMIC FREEDOM]])</f>
        <v>6.1098214285714292</v>
      </c>
      <c r="BE155" s="49">
        <f>RANK(BF155,$BF$2:$BF$158)</f>
        <v>126</v>
      </c>
      <c r="BF155" s="20">
        <f>ROUND(BD155, 2)</f>
        <v>6.11</v>
      </c>
      <c r="BG155" s="35">
        <f>Table27857[[#This Row],[1 Rule of Law]]</f>
        <v>5.0619047619047617</v>
      </c>
      <c r="BH155" s="35">
        <f>Table27857[[#This Row],[2 Security &amp; Safety]]</f>
        <v>8.7266666666666666</v>
      </c>
      <c r="BI155" s="35">
        <f>AVERAGE(AS155,W155,AK155,BA155,Z155)</f>
        <v>4.625</v>
      </c>
    </row>
    <row r="156" spans="1:61" ht="15" customHeight="1" x14ac:dyDescent="0.2">
      <c r="A156" s="32" t="s">
        <v>204</v>
      </c>
      <c r="B156" s="33" t="s">
        <v>49</v>
      </c>
      <c r="C156" s="33" t="s">
        <v>49</v>
      </c>
      <c r="D156" s="33" t="s">
        <v>49</v>
      </c>
      <c r="E156" s="33">
        <v>3.33161</v>
      </c>
      <c r="F156" s="33">
        <v>8.08</v>
      </c>
      <c r="G156" s="33">
        <v>0</v>
      </c>
      <c r="H156" s="33">
        <v>2.4151090453401665</v>
      </c>
      <c r="I156" s="33">
        <v>2.5</v>
      </c>
      <c r="J156" s="33">
        <v>1.8406938955896806</v>
      </c>
      <c r="K156" s="33">
        <v>2.911194856488315</v>
      </c>
      <c r="L156" s="33">
        <f>AVERAGE(Table27857[[#This Row],[2Bi Disappearance]:[2Bv Terrorism Injured ]])</f>
        <v>1.9333995594836324</v>
      </c>
      <c r="M156" s="33">
        <v>6.2</v>
      </c>
      <c r="N156" s="33">
        <v>7.5</v>
      </c>
      <c r="O156" s="34">
        <v>0</v>
      </c>
      <c r="P156" s="34">
        <v>0</v>
      </c>
      <c r="Q156" s="34">
        <f>AVERAGE(Table27857[[#This Row],[2Ciii(a) Equal Inheritance Rights: Widows]:[2Ciii(b) Equal Inheritance Rights: Daughters]])</f>
        <v>0</v>
      </c>
      <c r="R156" s="34">
        <f>AVERAGE(M156:N156,Q156)</f>
        <v>4.5666666666666664</v>
      </c>
      <c r="S156" s="33">
        <f>AVERAGE(F156,L156,R156)</f>
        <v>4.8600220753834327</v>
      </c>
      <c r="T156" s="33">
        <v>0</v>
      </c>
      <c r="U156" s="33">
        <v>5</v>
      </c>
      <c r="V156" s="33">
        <v>0</v>
      </c>
      <c r="W156" s="33">
        <f>AVERAGE(T156:V156)</f>
        <v>1.6666666666666667</v>
      </c>
      <c r="X156" s="33" t="s">
        <v>49</v>
      </c>
      <c r="Y156" s="33" t="s">
        <v>49</v>
      </c>
      <c r="Z156" s="33" t="s">
        <v>49</v>
      </c>
      <c r="AA156" s="33" t="s">
        <v>49</v>
      </c>
      <c r="AB156" s="33" t="s">
        <v>49</v>
      </c>
      <c r="AC156" s="33" t="s">
        <v>49</v>
      </c>
      <c r="AD156" s="33" t="s">
        <v>49</v>
      </c>
      <c r="AE156" s="33" t="s">
        <v>49</v>
      </c>
      <c r="AF156" s="33" t="s">
        <v>49</v>
      </c>
      <c r="AG156" s="33" t="s">
        <v>49</v>
      </c>
      <c r="AH156" s="33" t="s">
        <v>49</v>
      </c>
      <c r="AI156" s="33" t="s">
        <v>49</v>
      </c>
      <c r="AJ156" s="33" t="s">
        <v>49</v>
      </c>
      <c r="AK156" s="33" t="s">
        <v>49</v>
      </c>
      <c r="AL156" s="33">
        <v>10</v>
      </c>
      <c r="AM156" s="34">
        <v>2</v>
      </c>
      <c r="AN156" s="34">
        <v>2.75</v>
      </c>
      <c r="AO156" s="34" t="s">
        <v>49</v>
      </c>
      <c r="AP156" s="34" t="s">
        <v>49</v>
      </c>
      <c r="AQ156" s="34" t="s">
        <v>49</v>
      </c>
      <c r="AR156" s="34" t="s">
        <v>49</v>
      </c>
      <c r="AS156" s="33">
        <f>AVERAGE(AL156:AN156,AQ156:AR156)</f>
        <v>4.916666666666667</v>
      </c>
      <c r="AT156" s="33">
        <v>0</v>
      </c>
      <c r="AU156" s="33">
        <v>0</v>
      </c>
      <c r="AV156" s="33">
        <f>AVERAGE(Table27857[[#This Row],[7Ai Parental Authority: In marriage]:[7Aii Parental Authority: After divorce]])</f>
        <v>0</v>
      </c>
      <c r="AW156" s="33">
        <v>0</v>
      </c>
      <c r="AX156" s="33">
        <v>0</v>
      </c>
      <c r="AY156" s="33">
        <f>IFERROR(AVERAGE(AW156:AX156),"-")</f>
        <v>0</v>
      </c>
      <c r="AZ156" s="33">
        <v>0</v>
      </c>
      <c r="BA156" s="33">
        <f>AVERAGE(AV156,AZ156,AY156)</f>
        <v>0</v>
      </c>
      <c r="BB156" s="35">
        <f>AVERAGE(Table27857[[#This Row],[RULE OF LAW]],Table27857[[#This Row],[SECURITY &amp; SAFETY]],Table27857[[#This Row],[PERSONAL FREEDOM (minus S&amp;S and RoL)]],Table27857[[#This Row],[PERSONAL FREEDOM (minus S&amp;S and RoL)]])</f>
        <v>3.1451302410680806</v>
      </c>
      <c r="BC156" s="36">
        <v>6.28</v>
      </c>
      <c r="BD156" s="37">
        <f>AVERAGE(Table27857[[#This Row],[PERSONAL FREEDOM]:[ECONOMIC FREEDOM]])</f>
        <v>4.7125651205340402</v>
      </c>
      <c r="BE156" s="49">
        <f>RANK(BF156,$BF$2:$BF$158)</f>
        <v>155</v>
      </c>
      <c r="BF156" s="20">
        <f>ROUND(BD156, 2)</f>
        <v>4.71</v>
      </c>
      <c r="BG156" s="35">
        <f>Table27857[[#This Row],[1 Rule of Law]]</f>
        <v>3.33161</v>
      </c>
      <c r="BH156" s="35">
        <f>Table27857[[#This Row],[2 Security &amp; Safety]]</f>
        <v>4.8600220753834327</v>
      </c>
      <c r="BI156" s="35">
        <f>AVERAGE(AS156,W156,AK156,BA156,Z156)</f>
        <v>2.1944444444444446</v>
      </c>
    </row>
    <row r="157" spans="1:61" ht="15" customHeight="1" x14ac:dyDescent="0.2">
      <c r="A157" s="32" t="s">
        <v>151</v>
      </c>
      <c r="B157" s="33">
        <v>3.9000000000000004</v>
      </c>
      <c r="C157" s="33">
        <v>4.6999999999999993</v>
      </c>
      <c r="D157" s="33">
        <v>3.5</v>
      </c>
      <c r="E157" s="33">
        <v>4.0539682539682538</v>
      </c>
      <c r="F157" s="33">
        <v>5.7200000000000006</v>
      </c>
      <c r="G157" s="33">
        <v>10</v>
      </c>
      <c r="H157" s="33">
        <v>10</v>
      </c>
      <c r="I157" s="33">
        <v>7.5</v>
      </c>
      <c r="J157" s="33">
        <v>10</v>
      </c>
      <c r="K157" s="33">
        <v>10</v>
      </c>
      <c r="L157" s="33">
        <f>AVERAGE(Table27857[[#This Row],[2Bi Disappearance]:[2Bv Terrorism Injured ]])</f>
        <v>9.5</v>
      </c>
      <c r="M157" s="33">
        <v>9.9</v>
      </c>
      <c r="N157" s="33">
        <v>7.5</v>
      </c>
      <c r="O157" s="34">
        <v>5</v>
      </c>
      <c r="P157" s="34">
        <v>5</v>
      </c>
      <c r="Q157" s="34">
        <f>AVERAGE(Table27857[[#This Row],[2Ciii(a) Equal Inheritance Rights: Widows]:[2Ciii(b) Equal Inheritance Rights: Daughters]])</f>
        <v>5</v>
      </c>
      <c r="R157" s="34">
        <f>AVERAGE(M157:N157,Q157)</f>
        <v>7.4666666666666659</v>
      </c>
      <c r="S157" s="33">
        <f>AVERAGE(F157,L157,R157)</f>
        <v>7.5622222222222222</v>
      </c>
      <c r="T157" s="33">
        <v>10</v>
      </c>
      <c r="U157" s="33">
        <v>5</v>
      </c>
      <c r="V157" s="33">
        <v>5</v>
      </c>
      <c r="W157" s="33">
        <f>AVERAGE(T157:V157)</f>
        <v>6.666666666666667</v>
      </c>
      <c r="X157" s="33">
        <v>7.5</v>
      </c>
      <c r="Y157" s="33">
        <v>7.5</v>
      </c>
      <c r="Z157" s="33">
        <f>AVERAGE(Table27857[[#This Row],[4A Freedom to establish religious organizations]:[4B Autonomy of religious organizations]])</f>
        <v>7.5</v>
      </c>
      <c r="AA157" s="33">
        <v>7.5</v>
      </c>
      <c r="AB157" s="33">
        <v>7.5</v>
      </c>
      <c r="AC157" s="33">
        <v>7.5</v>
      </c>
      <c r="AD157" s="33">
        <v>7.5</v>
      </c>
      <c r="AE157" s="33">
        <v>10</v>
      </c>
      <c r="AF157" s="33">
        <f>AVERAGE(Table27857[[#This Row],[5Ci Political parties]:[5Ciii Educational, sporting and cultural organizations]])</f>
        <v>8.3333333333333339</v>
      </c>
      <c r="AG157" s="33">
        <v>7.5</v>
      </c>
      <c r="AH157" s="33">
        <v>5</v>
      </c>
      <c r="AI157" s="33">
        <v>10</v>
      </c>
      <c r="AJ157" s="33">
        <f>AVERAGE(Table27857[[#This Row],[5Di Political parties]:[5Diii Educational, sporting and cultural organizations5]])</f>
        <v>7.5</v>
      </c>
      <c r="AK157" s="33">
        <f>AVERAGE(AA157,AB157,AF157,AJ157)</f>
        <v>7.7083333333333339</v>
      </c>
      <c r="AL157" s="33">
        <v>10</v>
      </c>
      <c r="AM157" s="34">
        <v>4</v>
      </c>
      <c r="AN157" s="34">
        <v>4</v>
      </c>
      <c r="AO157" s="34">
        <v>7.5</v>
      </c>
      <c r="AP157" s="34">
        <v>7.5</v>
      </c>
      <c r="AQ157" s="34">
        <f>AVERAGE(Table27857[[#This Row],[6Di Access to foreign television (cable/ satellite)]:[6Dii Access to foreign newspapers]])</f>
        <v>7.5</v>
      </c>
      <c r="AR157" s="34">
        <v>7.5</v>
      </c>
      <c r="AS157" s="33">
        <f>AVERAGE(AL157:AN157,AQ157:AR157)</f>
        <v>6.6</v>
      </c>
      <c r="AT157" s="33">
        <v>0</v>
      </c>
      <c r="AU157" s="33">
        <v>5</v>
      </c>
      <c r="AV157" s="33">
        <f>AVERAGE(Table27857[[#This Row],[7Ai Parental Authority: In marriage]:[7Aii Parental Authority: After divorce]])</f>
        <v>2.5</v>
      </c>
      <c r="AW157" s="33">
        <v>0</v>
      </c>
      <c r="AX157" s="33">
        <v>10</v>
      </c>
      <c r="AY157" s="33">
        <f>IFERROR(AVERAGE(AW157:AX157),"-")</f>
        <v>5</v>
      </c>
      <c r="AZ157" s="33" t="s">
        <v>49</v>
      </c>
      <c r="BA157" s="33">
        <f>AVERAGE(AV157,AZ157,AY157)</f>
        <v>3.75</v>
      </c>
      <c r="BB157" s="35">
        <f>AVERAGE(Table27857[[#This Row],[RULE OF LAW]],Table27857[[#This Row],[SECURITY &amp; SAFETY]],Table27857[[#This Row],[PERSONAL FREEDOM (minus S&amp;S and RoL)]],Table27857[[#This Row],[PERSONAL FREEDOM (minus S&amp;S and RoL)]])</f>
        <v>6.1265476190476189</v>
      </c>
      <c r="BC157" s="36">
        <v>6.97</v>
      </c>
      <c r="BD157" s="37">
        <f>AVERAGE(Table27857[[#This Row],[PERSONAL FREEDOM]:[ECONOMIC FREEDOM]])</f>
        <v>6.5482738095238098</v>
      </c>
      <c r="BE157" s="49">
        <f>RANK(BF157,$BF$2:$BF$158)</f>
        <v>101</v>
      </c>
      <c r="BF157" s="20">
        <f>ROUND(BD157, 2)</f>
        <v>6.55</v>
      </c>
      <c r="BG157" s="35">
        <f>Table27857[[#This Row],[1 Rule of Law]]</f>
        <v>4.0539682539682538</v>
      </c>
      <c r="BH157" s="35">
        <f>Table27857[[#This Row],[2 Security &amp; Safety]]</f>
        <v>7.5622222222222222</v>
      </c>
      <c r="BI157" s="35">
        <f>AVERAGE(AS157,W157,AK157,BA157,Z157)</f>
        <v>6.4450000000000003</v>
      </c>
    </row>
    <row r="158" spans="1:61" ht="15" customHeight="1" x14ac:dyDescent="0.2">
      <c r="A158" s="32" t="s">
        <v>198</v>
      </c>
      <c r="B158" s="33">
        <v>2.2000000000000002</v>
      </c>
      <c r="C158" s="33">
        <v>4</v>
      </c>
      <c r="D158" s="33">
        <v>3.5999999999999996</v>
      </c>
      <c r="E158" s="33">
        <v>3.2793650793650797</v>
      </c>
      <c r="F158" s="33">
        <v>5.7600000000000007</v>
      </c>
      <c r="G158" s="33">
        <v>5</v>
      </c>
      <c r="H158" s="33">
        <v>10</v>
      </c>
      <c r="I158" s="33">
        <v>5</v>
      </c>
      <c r="J158" s="33">
        <v>9.6196380941487902</v>
      </c>
      <c r="K158" s="33">
        <v>9.986575462146428</v>
      </c>
      <c r="L158" s="33">
        <f>AVERAGE(Table27857[[#This Row],[2Bi Disappearance]:[2Bv Terrorism Injured ]])</f>
        <v>7.9212427112590431</v>
      </c>
      <c r="M158" s="33">
        <v>10</v>
      </c>
      <c r="N158" s="33">
        <v>7.5</v>
      </c>
      <c r="O158" s="51">
        <v>5</v>
      </c>
      <c r="P158" s="51">
        <v>5</v>
      </c>
      <c r="Q158" s="34">
        <f>AVERAGE(Table27857[[#This Row],[2Ciii(a) Equal Inheritance Rights: Widows]:[2Ciii(b) Equal Inheritance Rights: Daughters]])</f>
        <v>5</v>
      </c>
      <c r="R158" s="34">
        <f>AVERAGE(M158:N158,Q158)</f>
        <v>7.5</v>
      </c>
      <c r="S158" s="33">
        <f>AVERAGE(F158,L158,R158)</f>
        <v>7.0604142370863485</v>
      </c>
      <c r="T158" s="33">
        <v>0</v>
      </c>
      <c r="U158" s="33">
        <v>0</v>
      </c>
      <c r="V158" s="33">
        <v>10</v>
      </c>
      <c r="W158" s="33">
        <f>AVERAGE(T158:V158)</f>
        <v>3.3333333333333335</v>
      </c>
      <c r="X158" s="33">
        <v>2.5</v>
      </c>
      <c r="Y158" s="33">
        <v>5</v>
      </c>
      <c r="Z158" s="33">
        <f>AVERAGE(Table27857[[#This Row],[4A Freedom to establish religious organizations]:[4B Autonomy of religious organizations]])</f>
        <v>3.75</v>
      </c>
      <c r="AA158" s="33">
        <v>5</v>
      </c>
      <c r="AB158" s="33">
        <v>5</v>
      </c>
      <c r="AC158" s="33">
        <v>2.5</v>
      </c>
      <c r="AD158" s="33">
        <v>2.5</v>
      </c>
      <c r="AE158" s="33">
        <v>5</v>
      </c>
      <c r="AF158" s="33">
        <f>AVERAGE(Table27857[[#This Row],[5Ci Political parties]:[5Ciii Educational, sporting and cultural organizations]])</f>
        <v>3.3333333333333335</v>
      </c>
      <c r="AG158" s="33">
        <v>2.5</v>
      </c>
      <c r="AH158" s="33">
        <v>2.5</v>
      </c>
      <c r="AI158" s="33">
        <v>2.5</v>
      </c>
      <c r="AJ158" s="33">
        <f>AVERAGE(Table27857[[#This Row],[5Di Political parties]:[5Diii Educational, sporting and cultural organizations5]])</f>
        <v>2.5</v>
      </c>
      <c r="AK158" s="33">
        <f>AVERAGE(AA158:AB158,AF158,AJ158)</f>
        <v>3.9583333333333335</v>
      </c>
      <c r="AL158" s="33">
        <v>10</v>
      </c>
      <c r="AM158" s="51">
        <v>2</v>
      </c>
      <c r="AN158" s="51">
        <v>3.75</v>
      </c>
      <c r="AO158" s="51">
        <v>7.5</v>
      </c>
      <c r="AP158" s="51">
        <v>7.5</v>
      </c>
      <c r="AQ158" s="51">
        <f>AVERAGE(Table27857[[#This Row],[6Di Access to foreign television (cable/ satellite)]:[6Dii Access to foreign newspapers]])</f>
        <v>7.5</v>
      </c>
      <c r="AR158" s="51">
        <v>7.5</v>
      </c>
      <c r="AS158" s="33">
        <f>AVERAGE(AL158:AN158,AQ158:AR158)</f>
        <v>6.15</v>
      </c>
      <c r="AT158" s="33">
        <v>0</v>
      </c>
      <c r="AU158" s="33">
        <v>10</v>
      </c>
      <c r="AV158" s="33">
        <f>AVERAGE(Table27857[[#This Row],[7Ai Parental Authority: In marriage]:[7Aii Parental Authority: After divorce]])</f>
        <v>5</v>
      </c>
      <c r="AW158" s="33">
        <v>0</v>
      </c>
      <c r="AX158" s="33">
        <v>10</v>
      </c>
      <c r="AY158" s="33">
        <f>IFERROR(AVERAGE(AW158:AX158),"-")</f>
        <v>5</v>
      </c>
      <c r="AZ158" s="33" t="s">
        <v>49</v>
      </c>
      <c r="BA158" s="33">
        <f>AVERAGE(AV158,AZ158,AY158)</f>
        <v>5</v>
      </c>
      <c r="BB158" s="35">
        <f>AVERAGE(Table27857[[#This Row],[RULE OF LAW]],Table27857[[#This Row],[SECURITY &amp; SAFETY]],Table27857[[#This Row],[PERSONAL FREEDOM (minus S&amp;S and RoL)]],Table27857[[#This Row],[PERSONAL FREEDOM (minus S&amp;S and RoL)]])</f>
        <v>4.8041114957795248</v>
      </c>
      <c r="BC158" s="52">
        <v>5.33</v>
      </c>
      <c r="BD158" s="37">
        <f>AVERAGE(Table27857[[#This Row],[PERSONAL FREEDOM]:[ECONOMIC FREEDOM]])</f>
        <v>5.0670557478897624</v>
      </c>
      <c r="BE158" s="53">
        <f>RANK(BF158,$BF$2:$BF$158)</f>
        <v>149</v>
      </c>
      <c r="BF158" s="54">
        <f>ROUND(BD158, 2)</f>
        <v>5.07</v>
      </c>
      <c r="BG158" s="35">
        <f>Table27857[[#This Row],[1 Rule of Law]]</f>
        <v>3.2793650793650797</v>
      </c>
      <c r="BH158" s="35">
        <f>Table27857[[#This Row],[2 Security &amp; Safety]]</f>
        <v>7.0604142370863485</v>
      </c>
      <c r="BI158" s="35">
        <f>AVERAGE(AS158,W158,AK158,BA158,Z158)</f>
        <v>4.4383333333333344</v>
      </c>
    </row>
  </sheetData>
  <pageMargins left="0" right="0" top="0" bottom="0" header="0" footer="0"/>
  <pageSetup paperSize="5" scale="41" fitToWidth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2008</vt:lpstr>
      <vt:lpstr>2010</vt:lpstr>
      <vt:lpstr>2011</vt:lpstr>
      <vt:lpstr>2012</vt:lpstr>
      <vt:lpstr>2013</vt:lpstr>
      <vt:lpstr>'2008'!Print_Titles</vt:lpstr>
      <vt:lpstr>'2010'!Print_Titles</vt:lpstr>
      <vt:lpstr>'2011'!Print_Titles</vt:lpstr>
      <vt:lpstr>'2012'!Print_Titles</vt:lpstr>
      <vt:lpstr>'2013'!Print_Titles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dcterms:created xsi:type="dcterms:W3CDTF">2015-12-03T14:31:18Z</dcterms:created>
  <dcterms:modified xsi:type="dcterms:W3CDTF">2016-01-20T20:33:50Z</dcterms:modified>
</cp:coreProperties>
</file>