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53222"/>
  <mc:AlternateContent xmlns:mc="http://schemas.openxmlformats.org/markup-compatibility/2006">
    <mc:Choice Requires="x15">
      <x15ac:absPath xmlns:x15ac="http://schemas.microsoft.com/office/spreadsheetml/2010/11/ac" url="C:\Users\Tanja\Dropbox\The Human Freedom Index 2016\"/>
    </mc:Choice>
  </mc:AlternateContent>
  <bookViews>
    <workbookView xWindow="0" yWindow="0" windowWidth="20490" windowHeight="8340" tabRatio="934"/>
  </bookViews>
  <sheets>
    <sheet name="Introduction" sheetId="12" r:id="rId1"/>
    <sheet name="Human Freedom 2008" sheetId="5" r:id="rId2"/>
    <sheet name="Human Freedom 2010" sheetId="6" r:id="rId3"/>
    <sheet name="Human Freedom 2011" sheetId="7" r:id="rId4"/>
    <sheet name="Human Freedom 2012" sheetId="8" r:id="rId5"/>
    <sheet name="Human Freedom 2013" sheetId="9" r:id="rId6"/>
    <sheet name="Human Freedom 2014" sheetId="10" r:id="rId7"/>
  </sheets>
  <definedNames>
    <definedName name="_xlnm.Print_Titles" localSheetId="1">'Human Freedom 2008'!$A:$A,'Human Freedom 2008'!$1:$1</definedName>
    <definedName name="_xlnm.Print_Titles" localSheetId="2">'Human Freedom 2010'!$A:$A,'Human Freedom 2010'!$1:$1</definedName>
    <definedName name="_xlnm.Print_Titles" localSheetId="3">'Human Freedom 2011'!$A:$A,'Human Freedom 2011'!$1:$1</definedName>
    <definedName name="_xlnm.Print_Titles" localSheetId="4">'Human Freedom 2012'!$A:$A,'Human Freedom 2012'!$1:$1</definedName>
    <definedName name="_xlnm.Print_Titles" localSheetId="5">'Human Freedom 2013'!$A:$A,'Human Freedom 2013'!$1:$1</definedName>
    <definedName name="_xlnm.Print_Titles" localSheetId="6">'Human Freedom 2014'!$A:$A,'Human Freedom 2014'!$1:$1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4" i="9" l="1"/>
  <c r="AQ5" i="9"/>
  <c r="AQ6" i="9"/>
  <c r="AQ7" i="9"/>
  <c r="AQ8" i="9"/>
  <c r="AQ9" i="9"/>
  <c r="AQ11" i="9"/>
  <c r="AQ12" i="9"/>
  <c r="AQ14" i="9"/>
  <c r="AQ16" i="9"/>
  <c r="AQ18" i="9"/>
  <c r="AQ19" i="9"/>
  <c r="AQ20" i="9"/>
  <c r="AQ21" i="9"/>
  <c r="AQ23" i="9"/>
  <c r="AQ24" i="9"/>
  <c r="AQ25" i="9"/>
  <c r="AQ26" i="9"/>
  <c r="AQ27" i="9"/>
  <c r="AQ28" i="9"/>
  <c r="AQ30" i="9"/>
  <c r="AQ31" i="9"/>
  <c r="AQ32" i="9"/>
  <c r="AQ33" i="9"/>
  <c r="AQ34" i="9"/>
  <c r="AQ35" i="9"/>
  <c r="AQ36" i="9"/>
  <c r="AQ37" i="9"/>
  <c r="AQ38" i="9"/>
  <c r="AQ39" i="9"/>
  <c r="AQ40" i="9"/>
  <c r="AQ41" i="9"/>
  <c r="AQ42" i="9"/>
  <c r="AQ43" i="9"/>
  <c r="AQ45" i="9"/>
  <c r="AQ46" i="9"/>
  <c r="AQ47" i="9"/>
  <c r="AQ48" i="9"/>
  <c r="AQ49" i="9"/>
  <c r="AQ51" i="9"/>
  <c r="AQ52" i="9"/>
  <c r="AQ53" i="9"/>
  <c r="AQ55" i="9"/>
  <c r="AQ56" i="9"/>
  <c r="AQ57" i="9"/>
  <c r="AQ58" i="9"/>
  <c r="AQ59" i="9"/>
  <c r="AQ60" i="9"/>
  <c r="AQ63" i="9"/>
  <c r="AQ64" i="9"/>
  <c r="AQ65" i="9"/>
  <c r="AQ66" i="9"/>
  <c r="AQ67" i="9"/>
  <c r="AQ68" i="9"/>
  <c r="AQ69" i="9"/>
  <c r="AQ70" i="9"/>
  <c r="AQ71" i="9"/>
  <c r="AQ72" i="9"/>
  <c r="AQ73" i="9"/>
  <c r="AQ74" i="9"/>
  <c r="AQ75" i="9"/>
  <c r="AQ76" i="9"/>
  <c r="AQ77" i="9"/>
  <c r="AQ78" i="9"/>
  <c r="AQ79" i="9"/>
  <c r="AQ80" i="9"/>
  <c r="AQ82" i="9"/>
  <c r="AQ83" i="9"/>
  <c r="AQ85" i="9"/>
  <c r="AQ86" i="9"/>
  <c r="AQ89" i="9"/>
  <c r="AQ91" i="9"/>
  <c r="AQ92" i="9"/>
  <c r="AQ93" i="9"/>
  <c r="AQ94" i="9"/>
  <c r="AQ95" i="9"/>
  <c r="AQ96" i="9"/>
  <c r="AQ98" i="9"/>
  <c r="AQ100" i="9"/>
  <c r="AQ101" i="9"/>
  <c r="AQ102" i="9"/>
  <c r="AQ103" i="9"/>
  <c r="AQ104" i="9"/>
  <c r="AQ105" i="9"/>
  <c r="AQ106" i="9"/>
  <c r="AQ107" i="9"/>
  <c r="AQ108" i="9"/>
  <c r="AQ109" i="9"/>
  <c r="AQ110" i="9"/>
  <c r="AQ111" i="9"/>
  <c r="AQ112" i="9"/>
  <c r="AQ113" i="9"/>
  <c r="AQ115" i="9"/>
  <c r="AQ116" i="9"/>
  <c r="AQ117" i="9"/>
  <c r="AQ118" i="9"/>
  <c r="AQ119" i="9"/>
  <c r="AQ120" i="9"/>
  <c r="AQ121" i="9"/>
  <c r="AQ122" i="9"/>
  <c r="AQ123" i="9"/>
  <c r="AQ124" i="9"/>
  <c r="AQ125" i="9"/>
  <c r="AQ126" i="9"/>
  <c r="AQ128" i="9"/>
  <c r="AQ129" i="9"/>
  <c r="AQ130" i="9"/>
  <c r="AQ131" i="9"/>
  <c r="AQ132" i="9"/>
  <c r="AQ133" i="9"/>
  <c r="AQ134" i="9"/>
  <c r="AQ137" i="9"/>
  <c r="AQ138" i="9"/>
  <c r="AQ139" i="9"/>
  <c r="AQ140" i="9"/>
  <c r="AQ142" i="9"/>
  <c r="AQ143" i="9"/>
  <c r="AQ144" i="9"/>
  <c r="AQ146" i="9"/>
  <c r="AQ147" i="9"/>
  <c r="AQ148" i="9"/>
  <c r="AQ149" i="9"/>
  <c r="AQ150" i="9"/>
  <c r="AQ151" i="9"/>
  <c r="AQ152" i="9"/>
  <c r="AQ153" i="9"/>
  <c r="AQ154" i="9"/>
  <c r="AQ155" i="9"/>
  <c r="AQ157" i="9"/>
  <c r="AJ6" i="9"/>
  <c r="AJ7" i="9"/>
  <c r="AJ8" i="9"/>
  <c r="AJ9" i="9"/>
  <c r="AJ11" i="9"/>
  <c r="AJ12" i="9"/>
  <c r="AJ14" i="9"/>
  <c r="AJ16" i="9"/>
  <c r="AJ18" i="9"/>
  <c r="AJ19" i="9"/>
  <c r="AJ20" i="9"/>
  <c r="AJ21" i="9"/>
  <c r="AJ23" i="9"/>
  <c r="AJ24" i="9"/>
  <c r="AJ25" i="9"/>
  <c r="AJ26" i="9"/>
  <c r="AJ27" i="9"/>
  <c r="AJ28" i="9"/>
  <c r="AJ30" i="9"/>
  <c r="AJ31" i="9"/>
  <c r="AJ32" i="9"/>
  <c r="AJ33" i="9"/>
  <c r="AJ34" i="9"/>
  <c r="AJ35" i="9"/>
  <c r="AJ36" i="9"/>
  <c r="AJ37" i="9"/>
  <c r="AJ38" i="9"/>
  <c r="AJ39" i="9"/>
  <c r="AJ40" i="9"/>
  <c r="AJ41" i="9"/>
  <c r="AJ42" i="9"/>
  <c r="AJ43" i="9"/>
  <c r="AJ45" i="9"/>
  <c r="AJ46" i="9"/>
  <c r="AJ47" i="9"/>
  <c r="AJ48" i="9"/>
  <c r="AJ49" i="9"/>
  <c r="AJ51" i="9"/>
  <c r="AJ52" i="9"/>
  <c r="AJ53" i="9"/>
  <c r="AJ55" i="9"/>
  <c r="AJ56" i="9"/>
  <c r="AJ57" i="9"/>
  <c r="AJ58" i="9"/>
  <c r="AJ59" i="9"/>
  <c r="AJ60" i="9"/>
  <c r="AJ63" i="9"/>
  <c r="AJ64" i="9"/>
  <c r="AJ65" i="9"/>
  <c r="AJ66" i="9"/>
  <c r="AJ67" i="9"/>
  <c r="AJ68" i="9"/>
  <c r="AJ69" i="9"/>
  <c r="AJ70" i="9"/>
  <c r="AJ71" i="9"/>
  <c r="AJ72" i="9"/>
  <c r="AJ73" i="9"/>
  <c r="AJ74" i="9"/>
  <c r="AJ75" i="9"/>
  <c r="AJ76" i="9"/>
  <c r="AJ77" i="9"/>
  <c r="AJ78" i="9"/>
  <c r="AJ79" i="9"/>
  <c r="AJ80" i="9"/>
  <c r="AJ82" i="9"/>
  <c r="AJ83" i="9"/>
  <c r="AJ85" i="9"/>
  <c r="AJ86" i="9"/>
  <c r="AJ89" i="9"/>
  <c r="AJ91" i="9"/>
  <c r="AJ92" i="9"/>
  <c r="AJ93" i="9"/>
  <c r="AJ94" i="9"/>
  <c r="AJ95" i="9"/>
  <c r="AJ96" i="9"/>
  <c r="AJ98" i="9"/>
  <c r="AJ100" i="9"/>
  <c r="AJ101" i="9"/>
  <c r="AJ102" i="9"/>
  <c r="AJ103" i="9"/>
  <c r="AJ104" i="9"/>
  <c r="AJ105" i="9"/>
  <c r="AJ106" i="9"/>
  <c r="AJ107" i="9"/>
  <c r="AJ108" i="9"/>
  <c r="AJ109" i="9"/>
  <c r="AJ110" i="9"/>
  <c r="AJ111" i="9"/>
  <c r="AJ112" i="9"/>
  <c r="AJ113" i="9"/>
  <c r="AJ115" i="9"/>
  <c r="AJ116" i="9"/>
  <c r="AJ117" i="9"/>
  <c r="AJ118" i="9"/>
  <c r="AJ119" i="9"/>
  <c r="AJ120" i="9"/>
  <c r="AJ121" i="9"/>
  <c r="AJ122" i="9"/>
  <c r="AJ123" i="9"/>
  <c r="AJ124" i="9"/>
  <c r="AJ125" i="9"/>
  <c r="AJ126" i="9"/>
  <c r="AJ128" i="9"/>
  <c r="AJ129" i="9"/>
  <c r="AJ130" i="9"/>
  <c r="AJ131" i="9"/>
  <c r="AJ132" i="9"/>
  <c r="AJ133" i="9"/>
  <c r="AJ134" i="9"/>
  <c r="AJ137" i="9"/>
  <c r="AJ138" i="9"/>
  <c r="AJ139" i="9"/>
  <c r="AJ140" i="9"/>
  <c r="AJ142" i="9"/>
  <c r="AJ143" i="9"/>
  <c r="AJ144" i="9"/>
  <c r="AJ146" i="9"/>
  <c r="AJ147" i="9"/>
  <c r="AJ148" i="9"/>
  <c r="AJ149" i="9"/>
  <c r="AJ150" i="9"/>
  <c r="AJ151" i="9"/>
  <c r="AJ152" i="9"/>
  <c r="AJ153" i="9"/>
  <c r="AJ154" i="9"/>
  <c r="AJ155" i="9"/>
  <c r="AJ157" i="9"/>
  <c r="AF16" i="9" l="1"/>
  <c r="AK16" i="9" s="1"/>
  <c r="AF18" i="9"/>
  <c r="AK18" i="9" s="1"/>
  <c r="AF19" i="9"/>
  <c r="AK19" i="9" s="1"/>
  <c r="AF20" i="9"/>
  <c r="AK20" i="9" s="1"/>
  <c r="AF21" i="9"/>
  <c r="AK21" i="9" s="1"/>
  <c r="AF23" i="9"/>
  <c r="AK23" i="9" s="1"/>
  <c r="AF24" i="9"/>
  <c r="AK24" i="9" s="1"/>
  <c r="AF25" i="9"/>
  <c r="AK25" i="9" s="1"/>
  <c r="AF26" i="9"/>
  <c r="AK26" i="9" s="1"/>
  <c r="AF27" i="9"/>
  <c r="AK27" i="9" s="1"/>
  <c r="AF28" i="9"/>
  <c r="AK28" i="9" s="1"/>
  <c r="AF30" i="9"/>
  <c r="AK30" i="9" s="1"/>
  <c r="AF31" i="9"/>
  <c r="AK31" i="9" s="1"/>
  <c r="AF32" i="9"/>
  <c r="AK32" i="9" s="1"/>
  <c r="AF33" i="9"/>
  <c r="AK33" i="9" s="1"/>
  <c r="AF34" i="9"/>
  <c r="AK34" i="9" s="1"/>
  <c r="AF35" i="9"/>
  <c r="AK35" i="9" s="1"/>
  <c r="AF36" i="9"/>
  <c r="AK36" i="9" s="1"/>
  <c r="AF37" i="9"/>
  <c r="AK37" i="9" s="1"/>
  <c r="AF38" i="9"/>
  <c r="AK38" i="9" s="1"/>
  <c r="AF39" i="9"/>
  <c r="AK39" i="9" s="1"/>
  <c r="AF40" i="9"/>
  <c r="AK40" i="9" s="1"/>
  <c r="AF41" i="9"/>
  <c r="AK41" i="9" s="1"/>
  <c r="AF42" i="9"/>
  <c r="AK42" i="9" s="1"/>
  <c r="AF43" i="9"/>
  <c r="AK43" i="9" s="1"/>
  <c r="AF45" i="9"/>
  <c r="AK45" i="9" s="1"/>
  <c r="AF46" i="9"/>
  <c r="AK46" i="9" s="1"/>
  <c r="AF47" i="9"/>
  <c r="AK47" i="9" s="1"/>
  <c r="AF48" i="9"/>
  <c r="AK48" i="9" s="1"/>
  <c r="AF49" i="9"/>
  <c r="AK49" i="9" s="1"/>
  <c r="AF51" i="9"/>
  <c r="AK51" i="9" s="1"/>
  <c r="AF52" i="9"/>
  <c r="AK52" i="9" s="1"/>
  <c r="AF53" i="9"/>
  <c r="AK53" i="9" s="1"/>
  <c r="AF55" i="9"/>
  <c r="AK55" i="9" s="1"/>
  <c r="AF56" i="9"/>
  <c r="AK56" i="9" s="1"/>
  <c r="AF57" i="9"/>
  <c r="AK57" i="9" s="1"/>
  <c r="AF58" i="9"/>
  <c r="AK58" i="9" s="1"/>
  <c r="AF59" i="9"/>
  <c r="AK59" i="9" s="1"/>
  <c r="AF60" i="9"/>
  <c r="AK60" i="9" s="1"/>
  <c r="AF63" i="9"/>
  <c r="AK63" i="9" s="1"/>
  <c r="AF64" i="9"/>
  <c r="AK64" i="9" s="1"/>
  <c r="AF65" i="9"/>
  <c r="AK65" i="9" s="1"/>
  <c r="AF66" i="9"/>
  <c r="AK66" i="9" s="1"/>
  <c r="AF67" i="9"/>
  <c r="AK67" i="9" s="1"/>
  <c r="AF68" i="9"/>
  <c r="AK68" i="9" s="1"/>
  <c r="AF69" i="9"/>
  <c r="AK69" i="9" s="1"/>
  <c r="AF70" i="9"/>
  <c r="AK70" i="9" s="1"/>
  <c r="AF71" i="9"/>
  <c r="AK71" i="9" s="1"/>
  <c r="AF72" i="9"/>
  <c r="AK72" i="9" s="1"/>
  <c r="AF73" i="9"/>
  <c r="AK73" i="9" s="1"/>
  <c r="AF74" i="9"/>
  <c r="AK74" i="9" s="1"/>
  <c r="AF75" i="9"/>
  <c r="AK75" i="9" s="1"/>
  <c r="AF76" i="9"/>
  <c r="AK76" i="9" s="1"/>
  <c r="AF77" i="9"/>
  <c r="AK77" i="9" s="1"/>
  <c r="AF78" i="9"/>
  <c r="AK78" i="9" s="1"/>
  <c r="AF79" i="9"/>
  <c r="AK79" i="9" s="1"/>
  <c r="AF80" i="9"/>
  <c r="AK80" i="9" s="1"/>
  <c r="AF82" i="9"/>
  <c r="AK82" i="9" s="1"/>
  <c r="AF83" i="9"/>
  <c r="AK83" i="9" s="1"/>
  <c r="AF85" i="9"/>
  <c r="AK85" i="9" s="1"/>
  <c r="AF86" i="9"/>
  <c r="AK86" i="9" s="1"/>
  <c r="AF89" i="9"/>
  <c r="AK89" i="9" s="1"/>
  <c r="AF91" i="9"/>
  <c r="AK91" i="9" s="1"/>
  <c r="AF92" i="9"/>
  <c r="AK92" i="9" s="1"/>
  <c r="AF93" i="9"/>
  <c r="AK93" i="9" s="1"/>
  <c r="AF94" i="9"/>
  <c r="AK94" i="9" s="1"/>
  <c r="AF95" i="9"/>
  <c r="AK95" i="9" s="1"/>
  <c r="AF96" i="9"/>
  <c r="AK96" i="9" s="1"/>
  <c r="AF98" i="9"/>
  <c r="AK98" i="9" s="1"/>
  <c r="AF100" i="9"/>
  <c r="AK100" i="9" s="1"/>
  <c r="AF101" i="9"/>
  <c r="AK101" i="9" s="1"/>
  <c r="AF102" i="9"/>
  <c r="AK102" i="9" s="1"/>
  <c r="AF103" i="9"/>
  <c r="AK103" i="9" s="1"/>
  <c r="AF104" i="9"/>
  <c r="AK104" i="9" s="1"/>
  <c r="AF105" i="9"/>
  <c r="AK105" i="9" s="1"/>
  <c r="AF106" i="9"/>
  <c r="AK106" i="9" s="1"/>
  <c r="AF107" i="9"/>
  <c r="AK107" i="9" s="1"/>
  <c r="AF108" i="9"/>
  <c r="AK108" i="9" s="1"/>
  <c r="AF109" i="9"/>
  <c r="AK109" i="9" s="1"/>
  <c r="AF110" i="9"/>
  <c r="AK110" i="9" s="1"/>
  <c r="AF111" i="9"/>
  <c r="AK111" i="9" s="1"/>
  <c r="AF112" i="9"/>
  <c r="AK112" i="9" s="1"/>
  <c r="AF113" i="9"/>
  <c r="AK113" i="9" s="1"/>
  <c r="AF115" i="9"/>
  <c r="AK115" i="9" s="1"/>
  <c r="AF116" i="9"/>
  <c r="AK116" i="9" s="1"/>
  <c r="AF117" i="9"/>
  <c r="AK117" i="9" s="1"/>
  <c r="AF118" i="9"/>
  <c r="AK118" i="9" s="1"/>
  <c r="AF119" i="9"/>
  <c r="AK119" i="9" s="1"/>
  <c r="AF120" i="9"/>
  <c r="AK120" i="9" s="1"/>
  <c r="AF121" i="9"/>
  <c r="AK121" i="9" s="1"/>
  <c r="AF122" i="9"/>
  <c r="AK122" i="9" s="1"/>
  <c r="AF123" i="9"/>
  <c r="AK123" i="9" s="1"/>
  <c r="AF124" i="9"/>
  <c r="AK124" i="9" s="1"/>
  <c r="AF125" i="9"/>
  <c r="AK125" i="9" s="1"/>
  <c r="AF126" i="9"/>
  <c r="AK126" i="9" s="1"/>
  <c r="AF128" i="9"/>
  <c r="AK128" i="9" s="1"/>
  <c r="AF129" i="9"/>
  <c r="AK129" i="9" s="1"/>
  <c r="AF130" i="9"/>
  <c r="AK130" i="9" s="1"/>
  <c r="AF131" i="9"/>
  <c r="AK131" i="9" s="1"/>
  <c r="AF132" i="9"/>
  <c r="AK132" i="9" s="1"/>
  <c r="AF133" i="9"/>
  <c r="AK133" i="9" s="1"/>
  <c r="AF134" i="9"/>
  <c r="AK134" i="9" s="1"/>
  <c r="AF137" i="9"/>
  <c r="AK137" i="9" s="1"/>
  <c r="AF138" i="9"/>
  <c r="AK138" i="9" s="1"/>
  <c r="AF139" i="9"/>
  <c r="AK139" i="9" s="1"/>
  <c r="AF140" i="9"/>
  <c r="AK140" i="9" s="1"/>
  <c r="AF142" i="9"/>
  <c r="AK142" i="9" s="1"/>
  <c r="AF143" i="9"/>
  <c r="AK143" i="9" s="1"/>
  <c r="AF144" i="9"/>
  <c r="AK144" i="9" s="1"/>
  <c r="AF146" i="9"/>
  <c r="AK146" i="9" s="1"/>
  <c r="AF147" i="9"/>
  <c r="AK147" i="9" s="1"/>
  <c r="AF148" i="9"/>
  <c r="AK148" i="9" s="1"/>
  <c r="AF149" i="9"/>
  <c r="AK149" i="9" s="1"/>
  <c r="AF150" i="9"/>
  <c r="AK150" i="9" s="1"/>
  <c r="AF151" i="9"/>
  <c r="AK151" i="9" s="1"/>
  <c r="AF152" i="9"/>
  <c r="AK152" i="9" s="1"/>
  <c r="AF153" i="9"/>
  <c r="AK153" i="9" s="1"/>
  <c r="AF154" i="9"/>
  <c r="AK154" i="9" s="1"/>
  <c r="AF155" i="9"/>
  <c r="AK155" i="9" s="1"/>
  <c r="AF157" i="9"/>
  <c r="AK157" i="9" s="1"/>
  <c r="AF3" i="9"/>
  <c r="AF4" i="9"/>
  <c r="AF5" i="9"/>
  <c r="AF6" i="9"/>
  <c r="AK6" i="9" s="1"/>
  <c r="AF7" i="9"/>
  <c r="AK7" i="9" s="1"/>
  <c r="AF8" i="9"/>
  <c r="AK8" i="9" s="1"/>
  <c r="AF9" i="9"/>
  <c r="AK9" i="9" s="1"/>
  <c r="AF11" i="9"/>
  <c r="AK11" i="9" s="1"/>
  <c r="AF12" i="9"/>
  <c r="AK12" i="9" s="1"/>
  <c r="AF14" i="9"/>
  <c r="AK14" i="9" s="1"/>
  <c r="BG65" i="10" l="1"/>
  <c r="BG37" i="10"/>
  <c r="BG53" i="10"/>
  <c r="BG160" i="10"/>
  <c r="BG103" i="10"/>
  <c r="BG60" i="10"/>
  <c r="BG4" i="10"/>
  <c r="BG45" i="10"/>
  <c r="BG36" i="10"/>
  <c r="BG104" i="10"/>
  <c r="BG5" i="10"/>
  <c r="BG30" i="10"/>
  <c r="BG31" i="10"/>
  <c r="BG49" i="10"/>
  <c r="BG38" i="10"/>
  <c r="BG148" i="10"/>
  <c r="BG141" i="10"/>
  <c r="BG62" i="10"/>
  <c r="BG39" i="10"/>
  <c r="BG125" i="10"/>
  <c r="BG17" i="10"/>
  <c r="BG46" i="10"/>
  <c r="BG70" i="10"/>
  <c r="BG117" i="10"/>
  <c r="BG82" i="10"/>
  <c r="BG24" i="10"/>
  <c r="BG87" i="10"/>
  <c r="BG35" i="10"/>
  <c r="BG85" i="10"/>
  <c r="BG50" i="10"/>
  <c r="BG98" i="10"/>
  <c r="BG105" i="10"/>
  <c r="BG9" i="10"/>
  <c r="BG146" i="10"/>
  <c r="BG74" i="10"/>
  <c r="BG114" i="10"/>
  <c r="BG134" i="10"/>
  <c r="BG106" i="10"/>
  <c r="BG119" i="10"/>
  <c r="BG21" i="10"/>
  <c r="BG57" i="10"/>
  <c r="BG151" i="10"/>
  <c r="BG138" i="10"/>
  <c r="BG130" i="10"/>
  <c r="BG145" i="10"/>
  <c r="BG150" i="10"/>
  <c r="BG128" i="10"/>
  <c r="BG3" i="10"/>
  <c r="BG102" i="10"/>
  <c r="BG127" i="10"/>
  <c r="BG58" i="10"/>
  <c r="BG19" i="10"/>
  <c r="BG92" i="10"/>
  <c r="BG137" i="10"/>
  <c r="BG126" i="10"/>
  <c r="BG133" i="10"/>
  <c r="BG147" i="10"/>
  <c r="BG68" i="10"/>
  <c r="BG44" i="10"/>
  <c r="BG139" i="10"/>
  <c r="BG34" i="10"/>
  <c r="BG33" i="10"/>
  <c r="BG14" i="10"/>
  <c r="BG47" i="10"/>
  <c r="BG80" i="10"/>
  <c r="BG86" i="10"/>
  <c r="BG18" i="10"/>
  <c r="BG91" i="10"/>
  <c r="BG158" i="10"/>
  <c r="BG84" i="10"/>
  <c r="BG23" i="10"/>
  <c r="BG159" i="10"/>
  <c r="BG107" i="10"/>
  <c r="BG52" i="10"/>
  <c r="BG116" i="10"/>
  <c r="BG61" i="10"/>
  <c r="BG73" i="10"/>
  <c r="BG15" i="10"/>
  <c r="BG136" i="10"/>
  <c r="BG2" i="10"/>
  <c r="BG111" i="10"/>
  <c r="BG110" i="10"/>
  <c r="BG155" i="10"/>
  <c r="BG13" i="10"/>
  <c r="BG124" i="10"/>
  <c r="BG113" i="10"/>
  <c r="BG26" i="10"/>
  <c r="BG66" i="10"/>
  <c r="BG75" i="10"/>
  <c r="BG94" i="10"/>
  <c r="BG90" i="10"/>
  <c r="BG89" i="10"/>
  <c r="BG40" i="10"/>
  <c r="BG157" i="10"/>
  <c r="BG93" i="10"/>
  <c r="BG79" i="10"/>
  <c r="BG78" i="10"/>
  <c r="BG101" i="10"/>
  <c r="BG143" i="10"/>
  <c r="BG96" i="10"/>
  <c r="BG63" i="10"/>
  <c r="BG12" i="10"/>
  <c r="BG42" i="10"/>
  <c r="BG8" i="10"/>
  <c r="BG6" i="10"/>
  <c r="BG81" i="10"/>
  <c r="BG43" i="10"/>
  <c r="BG83" i="10"/>
  <c r="BG27" i="10"/>
  <c r="BG29" i="10"/>
  <c r="BG144" i="10"/>
  <c r="BG132" i="10"/>
  <c r="BG10" i="10"/>
  <c r="BG77" i="10"/>
  <c r="BG109" i="10"/>
  <c r="BG149" i="10"/>
  <c r="BG135" i="10"/>
  <c r="BG41" i="10"/>
  <c r="BG88" i="10"/>
  <c r="BG59" i="10"/>
  <c r="BG54" i="10"/>
  <c r="BG32" i="10"/>
  <c r="BG99" i="10"/>
  <c r="BG129" i="10"/>
  <c r="BG56" i="10"/>
  <c r="BG123" i="10"/>
  <c r="BG67" i="10"/>
  <c r="BG20" i="10"/>
  <c r="BG154" i="10"/>
  <c r="BG48" i="10"/>
  <c r="BG112" i="10"/>
  <c r="BG16" i="10"/>
  <c r="BG11" i="10"/>
  <c r="BG142" i="10"/>
  <c r="BG22" i="10"/>
  <c r="BG25" i="10"/>
  <c r="BG122" i="10"/>
  <c r="BG7" i="10"/>
  <c r="BG152" i="10"/>
  <c r="BG72" i="10"/>
  <c r="BG115" i="10"/>
  <c r="BG140" i="10"/>
  <c r="BG118" i="10"/>
  <c r="BG51" i="10"/>
  <c r="BG97" i="10"/>
  <c r="BG55" i="10"/>
  <c r="BG120" i="10"/>
  <c r="BG153" i="10"/>
  <c r="BG69" i="10"/>
  <c r="BG71" i="10"/>
  <c r="BG28" i="10"/>
  <c r="BG95" i="10"/>
  <c r="BG121" i="10"/>
  <c r="BG131" i="10"/>
  <c r="BG76" i="10"/>
  <c r="BG64" i="10"/>
  <c r="BG100" i="10"/>
  <c r="BG108" i="10"/>
  <c r="BI22" i="10" l="1"/>
  <c r="BI39" i="10"/>
  <c r="BI30" i="10"/>
  <c r="BI31" i="10"/>
  <c r="BI66" i="10"/>
  <c r="BG156" i="10"/>
  <c r="BI46" i="10"/>
  <c r="BI13" i="10"/>
  <c r="BI9" i="10"/>
  <c r="BI127" i="10"/>
  <c r="BI130" i="10"/>
  <c r="BI77" i="10"/>
  <c r="BI90" i="10"/>
  <c r="BI143" i="10"/>
  <c r="BI141" i="10"/>
  <c r="BI5" i="10"/>
  <c r="BI78" i="10"/>
  <c r="BI26" i="10"/>
  <c r="BI145" i="10"/>
  <c r="BI37" i="10"/>
  <c r="BH65" i="10"/>
  <c r="BH37" i="10"/>
  <c r="BI104" i="10"/>
  <c r="BH72" i="10"/>
  <c r="BH67" i="10"/>
  <c r="BH46" i="10"/>
  <c r="BH143" i="10"/>
  <c r="BH40" i="10"/>
  <c r="BH85" i="10"/>
  <c r="BH38" i="10"/>
  <c r="BH104" i="10"/>
  <c r="BH22" i="10"/>
  <c r="BH33" i="10"/>
  <c r="BH31" i="10"/>
  <c r="BI33" i="10"/>
  <c r="BI47" i="10"/>
  <c r="BH151" i="10"/>
  <c r="BH82" i="10"/>
  <c r="BH148" i="10"/>
  <c r="BH30" i="10"/>
  <c r="BH5" i="10"/>
  <c r="BH47" i="10"/>
  <c r="BH58" i="10"/>
  <c r="BI63" i="10"/>
  <c r="BH96" i="10"/>
  <c r="BH110" i="10"/>
  <c r="BI111" i="10"/>
  <c r="BH86" i="10"/>
  <c r="BH80" i="10"/>
  <c r="BI34" i="10"/>
  <c r="BH92" i="10"/>
  <c r="BH19" i="10"/>
  <c r="BH130" i="10"/>
  <c r="BH138" i="10"/>
  <c r="BI82" i="10"/>
  <c r="BH36" i="10"/>
  <c r="BI60" i="10"/>
  <c r="BH146" i="10"/>
  <c r="BH50" i="10"/>
  <c r="BH87" i="10"/>
  <c r="BH24" i="10"/>
  <c r="BH8" i="10"/>
  <c r="BH12" i="10"/>
  <c r="BH63" i="10"/>
  <c r="BH66" i="10"/>
  <c r="BH106" i="10"/>
  <c r="BI134" i="10"/>
  <c r="BH114" i="10"/>
  <c r="BH74" i="10"/>
  <c r="BI125" i="10"/>
  <c r="BH103" i="10"/>
  <c r="BH53" i="10"/>
  <c r="BH156" i="10"/>
  <c r="BH81" i="10"/>
  <c r="BH6" i="10"/>
  <c r="BH89" i="10"/>
  <c r="BH90" i="10"/>
  <c r="BH13" i="10"/>
  <c r="BH155" i="10"/>
  <c r="BH21" i="10"/>
  <c r="BH119" i="10"/>
  <c r="BH105" i="10"/>
  <c r="BH98" i="10"/>
  <c r="BH70" i="10"/>
  <c r="BH141" i="10"/>
  <c r="BH4" i="10"/>
  <c r="BH60" i="10"/>
  <c r="BH25" i="10"/>
  <c r="BH142" i="10"/>
  <c r="BH11" i="10"/>
  <c r="BH16" i="10"/>
  <c r="BH112" i="10"/>
  <c r="BH48" i="10"/>
  <c r="BH154" i="10"/>
  <c r="BH20" i="10"/>
  <c r="BH123" i="10"/>
  <c r="BH56" i="10"/>
  <c r="BH129" i="10"/>
  <c r="BH99" i="10"/>
  <c r="BH64" i="10"/>
  <c r="BH76" i="10"/>
  <c r="BH131" i="10"/>
  <c r="BH121" i="10"/>
  <c r="BH95" i="10"/>
  <c r="BH28" i="10"/>
  <c r="BH71" i="10"/>
  <c r="BH69" i="10"/>
  <c r="BH153" i="10"/>
  <c r="BH120" i="10"/>
  <c r="BH55" i="10"/>
  <c r="BH115" i="10"/>
  <c r="BH32" i="10"/>
  <c r="BH54" i="10"/>
  <c r="BH59" i="10"/>
  <c r="BH88" i="10"/>
  <c r="BH41" i="10"/>
  <c r="BH135" i="10"/>
  <c r="BH149" i="10"/>
  <c r="BH109" i="10"/>
  <c r="BH108" i="10"/>
  <c r="BH100" i="10"/>
  <c r="BH97" i="10"/>
  <c r="BH51" i="10"/>
  <c r="BH118" i="10"/>
  <c r="BH140" i="10"/>
  <c r="BH152" i="10"/>
  <c r="BH7" i="10"/>
  <c r="BH122" i="10"/>
  <c r="BH77" i="10"/>
  <c r="BH10" i="10"/>
  <c r="BH132" i="10"/>
  <c r="BH144" i="10"/>
  <c r="BH29" i="10"/>
  <c r="BH27" i="10"/>
  <c r="BH83" i="10"/>
  <c r="BH43" i="10"/>
  <c r="BH42" i="10"/>
  <c r="BH101" i="10"/>
  <c r="BI73" i="10"/>
  <c r="BI61" i="10"/>
  <c r="BI52" i="10"/>
  <c r="BH14" i="10"/>
  <c r="BI68" i="10"/>
  <c r="BH137" i="10"/>
  <c r="BH57" i="10"/>
  <c r="BH134" i="10"/>
  <c r="BH9" i="10"/>
  <c r="BH35" i="10"/>
  <c r="BH117" i="10"/>
  <c r="BH49" i="10"/>
  <c r="BH45" i="10"/>
  <c r="BH160" i="10"/>
  <c r="BH157" i="10"/>
  <c r="BH26" i="10"/>
  <c r="BH111" i="10"/>
  <c r="BH116" i="10"/>
  <c r="BH139" i="10"/>
  <c r="BH68" i="10"/>
  <c r="BH39" i="10"/>
  <c r="BH94" i="10"/>
  <c r="BH113" i="10"/>
  <c r="BH15" i="10"/>
  <c r="BH34" i="10"/>
  <c r="BH147" i="10"/>
  <c r="BH102" i="10"/>
  <c r="BH145" i="10"/>
  <c r="BH150" i="10"/>
  <c r="BH125" i="10"/>
  <c r="BH62" i="10"/>
  <c r="BI38" i="10" l="1"/>
  <c r="BI94" i="10"/>
  <c r="BB94" i="10" s="1"/>
  <c r="BD94" i="10" s="1"/>
  <c r="BI67" i="10"/>
  <c r="BI137" i="10"/>
  <c r="BB137" i="10" s="1"/>
  <c r="BD137" i="10" s="1"/>
  <c r="BI75" i="10"/>
  <c r="BI155" i="10"/>
  <c r="BI65" i="10"/>
  <c r="BB65" i="10" s="1"/>
  <c r="BD65" i="10" s="1"/>
  <c r="BI64" i="10"/>
  <c r="BB64" i="10" s="1"/>
  <c r="BD64" i="10" s="1"/>
  <c r="BB46" i="10"/>
  <c r="BD46" i="10" s="1"/>
  <c r="BF46" i="10" s="1"/>
  <c r="BI62" i="10"/>
  <c r="BB62" i="10" s="1"/>
  <c r="BD62" i="10" s="1"/>
  <c r="BB33" i="10"/>
  <c r="BD33" i="10" s="1"/>
  <c r="BF33" i="10" s="1"/>
  <c r="BI88" i="10"/>
  <c r="BB88" i="10" s="1"/>
  <c r="BD88" i="10" s="1"/>
  <c r="BI117" i="10"/>
  <c r="BB117" i="10" s="1"/>
  <c r="BD117" i="10" s="1"/>
  <c r="BI152" i="10"/>
  <c r="BB152" i="10" s="1"/>
  <c r="BD152" i="10" s="1"/>
  <c r="BI27" i="10"/>
  <c r="BB27" i="10" s="1"/>
  <c r="BD27" i="10" s="1"/>
  <c r="BB47" i="10"/>
  <c r="BD47" i="10" s="1"/>
  <c r="BI97" i="10"/>
  <c r="BB97" i="10" s="1"/>
  <c r="BD97" i="10" s="1"/>
  <c r="BI69" i="10"/>
  <c r="BB69" i="10" s="1"/>
  <c r="BD69" i="10" s="1"/>
  <c r="BI115" i="10"/>
  <c r="BB115" i="10" s="1"/>
  <c r="BD115" i="10" s="1"/>
  <c r="BI25" i="10"/>
  <c r="BB25" i="10" s="1"/>
  <c r="BD25" i="10" s="1"/>
  <c r="BI85" i="10"/>
  <c r="BB85" i="10" s="1"/>
  <c r="BD85" i="10" s="1"/>
  <c r="BB104" i="10"/>
  <c r="BD104" i="10" s="1"/>
  <c r="BB37" i="10"/>
  <c r="BD37" i="10" s="1"/>
  <c r="BI118" i="10"/>
  <c r="BB118" i="10" s="1"/>
  <c r="BD118" i="10" s="1"/>
  <c r="BI120" i="10"/>
  <c r="BB120" i="10" s="1"/>
  <c r="BD120" i="10" s="1"/>
  <c r="BB38" i="10"/>
  <c r="BD38" i="10" s="1"/>
  <c r="BB31" i="10"/>
  <c r="BD31" i="10" s="1"/>
  <c r="BI49" i="10"/>
  <c r="BB49" i="10" s="1"/>
  <c r="BD49" i="10" s="1"/>
  <c r="BI148" i="10"/>
  <c r="BI98" i="10"/>
  <c r="BB98" i="10" s="1"/>
  <c r="BD98" i="10" s="1"/>
  <c r="BI40" i="10"/>
  <c r="BB40" i="10" s="1"/>
  <c r="BD40" i="10" s="1"/>
  <c r="BI72" i="10"/>
  <c r="BB72" i="10" s="1"/>
  <c r="BD72" i="10" s="1"/>
  <c r="BB82" i="10"/>
  <c r="BD82" i="10" s="1"/>
  <c r="BI45" i="10"/>
  <c r="BB45" i="10" s="1"/>
  <c r="BD45" i="10" s="1"/>
  <c r="BI14" i="10"/>
  <c r="BB14" i="10" s="1"/>
  <c r="BD14" i="10" s="1"/>
  <c r="BI144" i="10"/>
  <c r="BB144" i="10" s="1"/>
  <c r="BD144" i="10" s="1"/>
  <c r="BI87" i="10"/>
  <c r="BB87" i="10" s="1"/>
  <c r="BD87" i="10" s="1"/>
  <c r="BI114" i="10"/>
  <c r="BB114" i="10" s="1"/>
  <c r="BD114" i="10" s="1"/>
  <c r="BI102" i="10"/>
  <c r="BB102" i="10" s="1"/>
  <c r="BD102" i="10" s="1"/>
  <c r="BB66" i="10"/>
  <c r="BD66" i="10" s="1"/>
  <c r="BI36" i="10"/>
  <c r="BB36" i="10" s="1"/>
  <c r="BD36" i="10" s="1"/>
  <c r="BB5" i="10"/>
  <c r="BD5" i="10" s="1"/>
  <c r="BB148" i="10"/>
  <c r="BD148" i="10" s="1"/>
  <c r="BB155" i="10"/>
  <c r="BD155" i="10" s="1"/>
  <c r="BI24" i="10"/>
  <c r="BB24" i="10" s="1"/>
  <c r="BD24" i="10" s="1"/>
  <c r="BI138" i="10"/>
  <c r="BB138" i="10" s="1"/>
  <c r="BD138" i="10" s="1"/>
  <c r="BI58" i="10"/>
  <c r="BB58" i="10" s="1"/>
  <c r="BD58" i="10" s="1"/>
  <c r="BB30" i="10"/>
  <c r="BD30" i="10" s="1"/>
  <c r="BI133" i="10"/>
  <c r="BI18" i="10"/>
  <c r="BI158" i="10"/>
  <c r="BI23" i="10"/>
  <c r="BI107" i="10"/>
  <c r="BI136" i="10"/>
  <c r="BI6" i="10"/>
  <c r="BB6" i="10" s="1"/>
  <c r="BD6" i="10" s="1"/>
  <c r="BI156" i="10"/>
  <c r="BB156" i="10" s="1"/>
  <c r="BD156" i="10" s="1"/>
  <c r="BB130" i="10"/>
  <c r="BD130" i="10" s="1"/>
  <c r="BI80" i="10"/>
  <c r="BB80" i="10" s="1"/>
  <c r="BD80" i="10" s="1"/>
  <c r="BB34" i="10"/>
  <c r="BD34" i="10" s="1"/>
  <c r="BI35" i="10"/>
  <c r="BB35" i="10" s="1"/>
  <c r="BD35" i="10" s="1"/>
  <c r="BI21" i="10"/>
  <c r="BB21" i="10" s="1"/>
  <c r="BD21" i="10" s="1"/>
  <c r="BI44" i="10"/>
  <c r="BI89" i="10"/>
  <c r="BB89" i="10" s="1"/>
  <c r="BD89" i="10" s="1"/>
  <c r="BI81" i="10"/>
  <c r="BB81" i="10" s="1"/>
  <c r="BD81" i="10" s="1"/>
  <c r="BI109" i="10"/>
  <c r="BB109" i="10" s="1"/>
  <c r="BD109" i="10" s="1"/>
  <c r="BI135" i="10"/>
  <c r="BB135" i="10" s="1"/>
  <c r="BD135" i="10" s="1"/>
  <c r="BI20" i="10"/>
  <c r="BB20" i="10" s="1"/>
  <c r="BD20" i="10" s="1"/>
  <c r="BI48" i="10"/>
  <c r="BB48" i="10" s="1"/>
  <c r="BD48" i="10" s="1"/>
  <c r="BI16" i="10"/>
  <c r="BB16" i="10" s="1"/>
  <c r="BD16" i="10" s="1"/>
  <c r="BI142" i="10"/>
  <c r="BB142" i="10" s="1"/>
  <c r="BD142" i="10" s="1"/>
  <c r="BI51" i="10"/>
  <c r="BB51" i="10" s="1"/>
  <c r="BD51" i="10" s="1"/>
  <c r="BI100" i="10"/>
  <c r="BB100" i="10" s="1"/>
  <c r="BD100" i="10" s="1"/>
  <c r="BI146" i="10"/>
  <c r="BB146" i="10" s="1"/>
  <c r="BD146" i="10" s="1"/>
  <c r="BI151" i="10"/>
  <c r="BB151" i="10" s="1"/>
  <c r="BD151" i="10" s="1"/>
  <c r="BI19" i="10"/>
  <c r="BB19" i="10" s="1"/>
  <c r="BD19" i="10" s="1"/>
  <c r="BB63" i="10"/>
  <c r="BD63" i="10" s="1"/>
  <c r="BB111" i="10"/>
  <c r="BD111" i="10" s="1"/>
  <c r="BB26" i="10"/>
  <c r="BD26" i="10" s="1"/>
  <c r="BI53" i="10"/>
  <c r="BB53" i="10" s="1"/>
  <c r="BD53" i="10" s="1"/>
  <c r="BI160" i="10"/>
  <c r="BB160" i="10" s="1"/>
  <c r="BD160" i="10" s="1"/>
  <c r="BI70" i="10"/>
  <c r="BB70" i="10" s="1"/>
  <c r="BD70" i="10" s="1"/>
  <c r="BI57" i="10"/>
  <c r="BB57" i="10" s="1"/>
  <c r="BD57" i="10" s="1"/>
  <c r="BB145" i="10"/>
  <c r="BD145" i="10" s="1"/>
  <c r="BI126" i="10"/>
  <c r="BI147" i="10"/>
  <c r="BB147" i="10" s="1"/>
  <c r="BD147" i="10" s="1"/>
  <c r="BI86" i="10"/>
  <c r="BB86" i="10" s="1"/>
  <c r="BD86" i="10" s="1"/>
  <c r="BI91" i="10"/>
  <c r="BI84" i="10"/>
  <c r="BI159" i="10"/>
  <c r="BI15" i="10"/>
  <c r="BB15" i="10" s="1"/>
  <c r="BD15" i="10" s="1"/>
  <c r="BI2" i="10"/>
  <c r="BI124" i="10"/>
  <c r="BI101" i="10"/>
  <c r="BB101" i="10" s="1"/>
  <c r="BD101" i="10" s="1"/>
  <c r="BI43" i="10"/>
  <c r="BB43" i="10" s="1"/>
  <c r="BD43" i="10" s="1"/>
  <c r="BI83" i="10"/>
  <c r="BB83" i="10" s="1"/>
  <c r="BD83" i="10" s="1"/>
  <c r="BI54" i="10"/>
  <c r="BB54" i="10" s="1"/>
  <c r="BD54" i="10" s="1"/>
  <c r="BI99" i="10"/>
  <c r="BB99" i="10" s="1"/>
  <c r="BD99" i="10" s="1"/>
  <c r="BI56" i="10"/>
  <c r="BB56" i="10" s="1"/>
  <c r="BD56" i="10" s="1"/>
  <c r="BI122" i="10"/>
  <c r="BB122" i="10" s="1"/>
  <c r="BD122" i="10" s="1"/>
  <c r="BI7" i="10"/>
  <c r="BB7" i="10" s="1"/>
  <c r="BD7" i="10" s="1"/>
  <c r="BI140" i="10"/>
  <c r="BB140" i="10" s="1"/>
  <c r="BD140" i="10" s="1"/>
  <c r="BI108" i="10"/>
  <c r="BB108" i="10" s="1"/>
  <c r="BD108" i="10" s="1"/>
  <c r="BI103" i="10"/>
  <c r="BB103" i="10" s="1"/>
  <c r="BD103" i="10" s="1"/>
  <c r="BI110" i="10"/>
  <c r="BB110" i="10" s="1"/>
  <c r="BD110" i="10" s="1"/>
  <c r="BB13" i="10"/>
  <c r="BD13" i="10" s="1"/>
  <c r="BB90" i="10"/>
  <c r="BD90" i="10" s="1"/>
  <c r="BI71" i="10"/>
  <c r="BB71" i="10" s="1"/>
  <c r="BD71" i="10" s="1"/>
  <c r="BI95" i="10"/>
  <c r="BB95" i="10" s="1"/>
  <c r="BD95" i="10" s="1"/>
  <c r="BI131" i="10"/>
  <c r="BB131" i="10" s="1"/>
  <c r="BD131" i="10" s="1"/>
  <c r="BI4" i="10"/>
  <c r="BB4" i="10" s="1"/>
  <c r="BD4" i="10" s="1"/>
  <c r="BI105" i="10"/>
  <c r="BB105" i="10" s="1"/>
  <c r="BD105" i="10" s="1"/>
  <c r="BI139" i="10"/>
  <c r="BB139" i="10" s="1"/>
  <c r="BD139" i="10" s="1"/>
  <c r="BI116" i="10"/>
  <c r="BB116" i="10" s="1"/>
  <c r="BD116" i="10" s="1"/>
  <c r="BI42" i="10"/>
  <c r="BB42" i="10" s="1"/>
  <c r="BD42" i="10" s="1"/>
  <c r="BI29" i="10"/>
  <c r="BB29" i="10" s="1"/>
  <c r="BD29" i="10" s="1"/>
  <c r="BI59" i="10"/>
  <c r="BB59" i="10" s="1"/>
  <c r="BD59" i="10" s="1"/>
  <c r="BI32" i="10"/>
  <c r="BB32" i="10" s="1"/>
  <c r="BD32" i="10" s="1"/>
  <c r="BI129" i="10"/>
  <c r="BB129" i="10" s="1"/>
  <c r="BD129" i="10" s="1"/>
  <c r="BI123" i="10"/>
  <c r="BB123" i="10" s="1"/>
  <c r="BD123" i="10" s="1"/>
  <c r="BI50" i="10"/>
  <c r="BB50" i="10" s="1"/>
  <c r="BD50" i="10" s="1"/>
  <c r="BI106" i="10"/>
  <c r="BB106" i="10" s="1"/>
  <c r="BD106" i="10" s="1"/>
  <c r="BI17" i="10"/>
  <c r="BI74" i="10"/>
  <c r="BB74" i="10" s="1"/>
  <c r="BD74" i="10" s="1"/>
  <c r="BI113" i="10"/>
  <c r="BB113" i="10" s="1"/>
  <c r="BD113" i="10" s="1"/>
  <c r="BI93" i="10"/>
  <c r="BI96" i="10"/>
  <c r="BB96" i="10" s="1"/>
  <c r="BD96" i="10" s="1"/>
  <c r="BI128" i="10"/>
  <c r="BI92" i="10"/>
  <c r="BB92" i="10" s="1"/>
  <c r="BD92" i="10" s="1"/>
  <c r="BI12" i="10"/>
  <c r="BB12" i="10" s="1"/>
  <c r="BD12" i="10" s="1"/>
  <c r="BI132" i="10"/>
  <c r="BB132" i="10" s="1"/>
  <c r="BD132" i="10" s="1"/>
  <c r="BI10" i="10"/>
  <c r="BB10" i="10" s="1"/>
  <c r="BD10" i="10" s="1"/>
  <c r="BI149" i="10"/>
  <c r="BB149" i="10" s="1"/>
  <c r="BD149" i="10" s="1"/>
  <c r="BI41" i="10"/>
  <c r="BB41" i="10" s="1"/>
  <c r="BD41" i="10" s="1"/>
  <c r="BI154" i="10"/>
  <c r="BB154" i="10" s="1"/>
  <c r="BD154" i="10" s="1"/>
  <c r="BI112" i="10"/>
  <c r="BB112" i="10" s="1"/>
  <c r="BD112" i="10" s="1"/>
  <c r="BI11" i="10"/>
  <c r="BB11" i="10" s="1"/>
  <c r="BD11" i="10" s="1"/>
  <c r="BI119" i="10"/>
  <c r="BB119" i="10" s="1"/>
  <c r="BD119" i="10" s="1"/>
  <c r="BI150" i="10"/>
  <c r="BB150" i="10" s="1"/>
  <c r="BD150" i="10" s="1"/>
  <c r="BI3" i="10"/>
  <c r="BI8" i="10"/>
  <c r="BB8" i="10" s="1"/>
  <c r="BD8" i="10" s="1"/>
  <c r="BI55" i="10"/>
  <c r="BB55" i="10" s="1"/>
  <c r="BD55" i="10" s="1"/>
  <c r="BI153" i="10"/>
  <c r="BB153" i="10" s="1"/>
  <c r="BD153" i="10" s="1"/>
  <c r="BI28" i="10"/>
  <c r="BB28" i="10" s="1"/>
  <c r="BD28" i="10" s="1"/>
  <c r="BI121" i="10"/>
  <c r="BB121" i="10" s="1"/>
  <c r="BD121" i="10" s="1"/>
  <c r="BI76" i="10"/>
  <c r="BB76" i="10" s="1"/>
  <c r="BD76" i="10" s="1"/>
  <c r="BI157" i="10"/>
  <c r="BB157" i="10" s="1"/>
  <c r="BD157" i="10" s="1"/>
  <c r="BI79" i="10"/>
  <c r="BH3" i="10"/>
  <c r="BH126" i="10"/>
  <c r="BH44" i="10"/>
  <c r="BH84" i="10"/>
  <c r="BH52" i="10"/>
  <c r="BB52" i="10" s="1"/>
  <c r="BD52" i="10" s="1"/>
  <c r="BH93" i="10"/>
  <c r="BH127" i="10"/>
  <c r="BB127" i="10" s="1"/>
  <c r="BD127" i="10" s="1"/>
  <c r="BH133" i="10"/>
  <c r="BH18" i="10"/>
  <c r="BH23" i="10"/>
  <c r="BH136" i="10"/>
  <c r="BH124" i="10"/>
  <c r="BH79" i="10"/>
  <c r="BH128" i="10"/>
  <c r="BH91" i="10"/>
  <c r="BH159" i="10"/>
  <c r="BH61" i="10"/>
  <c r="BB61" i="10" s="1"/>
  <c r="BD61" i="10" s="1"/>
  <c r="BH2" i="10"/>
  <c r="BH78" i="10"/>
  <c r="BB78" i="10" s="1"/>
  <c r="BD78" i="10" s="1"/>
  <c r="BH17" i="10"/>
  <c r="BH158" i="10"/>
  <c r="BH107" i="10"/>
  <c r="BH73" i="10"/>
  <c r="BB73" i="10" s="1"/>
  <c r="BD73" i="10" s="1"/>
  <c r="BH75" i="10"/>
  <c r="BB39" i="10"/>
  <c r="BD39" i="10" s="1"/>
  <c r="BB68" i="10"/>
  <c r="BD68" i="10" s="1"/>
  <c r="BB134" i="10"/>
  <c r="BD134" i="10" s="1"/>
  <c r="BB141" i="10"/>
  <c r="BD141" i="10" s="1"/>
  <c r="BB143" i="10"/>
  <c r="BD143" i="10" s="1"/>
  <c r="BB22" i="10"/>
  <c r="BD22" i="10" s="1"/>
  <c r="BB77" i="10"/>
  <c r="BD77" i="10" s="1"/>
  <c r="BB9" i="10"/>
  <c r="BD9" i="10" s="1"/>
  <c r="BB125" i="10"/>
  <c r="BD125" i="10" s="1"/>
  <c r="BB60" i="10"/>
  <c r="BD60" i="10" s="1"/>
  <c r="BB67" i="10"/>
  <c r="BD67" i="10" s="1"/>
  <c r="BB75" i="10" l="1"/>
  <c r="BD75" i="10" s="1"/>
  <c r="BF75" i="10" s="1"/>
  <c r="BF60" i="10"/>
  <c r="BF9" i="10"/>
  <c r="BF77" i="10"/>
  <c r="BF143" i="10"/>
  <c r="BF64" i="10"/>
  <c r="BF68" i="10"/>
  <c r="BF76" i="10"/>
  <c r="BF28" i="10"/>
  <c r="BF55" i="10"/>
  <c r="BF119" i="10"/>
  <c r="BF112" i="10"/>
  <c r="BF41" i="10"/>
  <c r="BF10" i="10"/>
  <c r="BF12" i="10"/>
  <c r="BF74" i="10"/>
  <c r="BF106" i="10"/>
  <c r="BF123" i="10"/>
  <c r="BF32" i="10"/>
  <c r="BF29" i="10"/>
  <c r="BF116" i="10"/>
  <c r="BF105" i="10"/>
  <c r="BF131" i="10"/>
  <c r="BF71" i="10"/>
  <c r="BF90" i="10"/>
  <c r="BF110" i="10"/>
  <c r="BF108" i="10"/>
  <c r="BF118" i="10"/>
  <c r="BF7" i="10"/>
  <c r="BF56" i="10"/>
  <c r="BF54" i="10"/>
  <c r="BF83" i="10"/>
  <c r="BF101" i="10"/>
  <c r="BF147" i="10"/>
  <c r="BF145" i="10"/>
  <c r="BF70" i="10"/>
  <c r="BF53" i="10"/>
  <c r="BF111" i="10"/>
  <c r="BF62" i="10"/>
  <c r="BF151" i="10"/>
  <c r="BF100" i="10"/>
  <c r="BF142" i="10"/>
  <c r="BF48" i="10"/>
  <c r="BF135" i="10"/>
  <c r="BF81" i="10"/>
  <c r="BF35" i="10"/>
  <c r="BF80" i="10"/>
  <c r="BF58" i="10"/>
  <c r="BF156" i="10"/>
  <c r="BF30" i="10"/>
  <c r="BF138" i="10"/>
  <c r="BF155" i="10"/>
  <c r="BF5" i="10"/>
  <c r="BF66" i="10"/>
  <c r="BF114" i="10"/>
  <c r="BF144" i="10"/>
  <c r="BF45" i="10"/>
  <c r="BF72" i="10"/>
  <c r="BF98" i="10"/>
  <c r="BF49" i="10"/>
  <c r="BF38" i="10"/>
  <c r="BF104" i="10"/>
  <c r="BF85" i="10"/>
  <c r="BF115" i="10"/>
  <c r="BF97" i="10"/>
  <c r="BF27" i="10"/>
  <c r="BF117" i="10"/>
  <c r="BF67" i="10"/>
  <c r="BF125" i="10"/>
  <c r="BF94" i="10"/>
  <c r="BF22" i="10"/>
  <c r="BF141" i="10"/>
  <c r="BF134" i="10"/>
  <c r="BF39" i="10"/>
  <c r="BF73" i="10"/>
  <c r="BF78" i="10"/>
  <c r="BF61" i="10"/>
  <c r="BF127" i="10"/>
  <c r="BF52" i="10"/>
  <c r="BF157" i="10"/>
  <c r="BF121" i="10"/>
  <c r="BF153" i="10"/>
  <c r="BF8" i="10"/>
  <c r="BF150" i="10"/>
  <c r="BF11" i="10"/>
  <c r="BF154" i="10"/>
  <c r="BF149" i="10"/>
  <c r="BF132" i="10"/>
  <c r="BF92" i="10"/>
  <c r="BF96" i="10"/>
  <c r="BF113" i="10"/>
  <c r="BF50" i="10"/>
  <c r="BF129" i="10"/>
  <c r="BF59" i="10"/>
  <c r="BF42" i="10"/>
  <c r="BF139" i="10"/>
  <c r="BF4" i="10"/>
  <c r="BF95" i="10"/>
  <c r="BF152" i="10"/>
  <c r="BF13" i="10"/>
  <c r="BF103" i="10"/>
  <c r="BF51" i="10"/>
  <c r="BF140" i="10"/>
  <c r="BF122" i="10"/>
  <c r="BF99" i="10"/>
  <c r="BF88" i="10"/>
  <c r="BF43" i="10"/>
  <c r="BF15" i="10"/>
  <c r="BF86" i="10"/>
  <c r="BF57" i="10"/>
  <c r="BF160" i="10"/>
  <c r="BF26" i="10"/>
  <c r="BF63" i="10"/>
  <c r="BF19" i="10"/>
  <c r="BF146" i="10"/>
  <c r="BF16" i="10"/>
  <c r="BF20" i="10"/>
  <c r="BF109" i="10"/>
  <c r="BF89" i="10"/>
  <c r="BF21" i="10"/>
  <c r="BF34" i="10"/>
  <c r="BF130" i="10"/>
  <c r="BF137" i="10"/>
  <c r="BF6" i="10"/>
  <c r="BF24" i="10"/>
  <c r="BF148" i="10"/>
  <c r="BF36" i="10"/>
  <c r="BF102" i="10"/>
  <c r="BF87" i="10"/>
  <c r="BF14" i="10"/>
  <c r="BF82" i="10"/>
  <c r="BF40" i="10"/>
  <c r="BF31" i="10"/>
  <c r="BF120" i="10"/>
  <c r="BF37" i="10"/>
  <c r="BF65" i="10"/>
  <c r="BF25" i="10"/>
  <c r="BF69" i="10"/>
  <c r="BF47" i="10"/>
  <c r="BB107" i="10"/>
  <c r="BD107" i="10" s="1"/>
  <c r="BB128" i="10"/>
  <c r="BD128" i="10" s="1"/>
  <c r="BB158" i="10"/>
  <c r="BD158" i="10" s="1"/>
  <c r="BB133" i="10"/>
  <c r="BD133" i="10" s="1"/>
  <c r="BB136" i="10"/>
  <c r="BD136" i="10" s="1"/>
  <c r="BB18" i="10"/>
  <c r="BD18" i="10" s="1"/>
  <c r="BB23" i="10"/>
  <c r="BD23" i="10" s="1"/>
  <c r="BB44" i="10"/>
  <c r="BD44" i="10" s="1"/>
  <c r="BB2" i="10"/>
  <c r="BD2" i="10" s="1"/>
  <c r="BB159" i="10"/>
  <c r="BD159" i="10" s="1"/>
  <c r="BB84" i="10"/>
  <c r="BD84" i="10" s="1"/>
  <c r="BB126" i="10"/>
  <c r="BD126" i="10" s="1"/>
  <c r="BB17" i="10"/>
  <c r="BD17" i="10" s="1"/>
  <c r="BB124" i="10"/>
  <c r="BD124" i="10" s="1"/>
  <c r="BB3" i="10"/>
  <c r="BD3" i="10" s="1"/>
  <c r="BB91" i="10"/>
  <c r="BD91" i="10" s="1"/>
  <c r="BB93" i="10"/>
  <c r="BD93" i="10" s="1"/>
  <c r="BB79" i="10"/>
  <c r="BD79" i="10" s="1"/>
  <c r="R66" i="9"/>
  <c r="Q2" i="9"/>
  <c r="BF79" i="10" l="1"/>
  <c r="BF91" i="10"/>
  <c r="BF124" i="10"/>
  <c r="BF126" i="10"/>
  <c r="BF159" i="10"/>
  <c r="BF44" i="10"/>
  <c r="BF18" i="10"/>
  <c r="BF133" i="10"/>
  <c r="BF128" i="10"/>
  <c r="BF93" i="10"/>
  <c r="BF3" i="10"/>
  <c r="BF17" i="10"/>
  <c r="BF84" i="10"/>
  <c r="BF2" i="10"/>
  <c r="BF23" i="10"/>
  <c r="BF136" i="10"/>
  <c r="BF158" i="10"/>
  <c r="BF107" i="10"/>
  <c r="L135" i="7"/>
  <c r="P135" i="7"/>
  <c r="U135" i="7"/>
  <c r="X135" i="7"/>
  <c r="AD135" i="7"/>
  <c r="AH135" i="7"/>
  <c r="AO135" i="7"/>
  <c r="AQ135" i="7" s="1"/>
  <c r="AU135" i="7"/>
  <c r="AV135" i="7" s="1"/>
  <c r="BB135" i="7"/>
  <c r="BE107" i="10" l="1"/>
  <c r="BE9" i="10"/>
  <c r="BE86" i="10"/>
  <c r="BE136" i="10"/>
  <c r="BE65" i="10"/>
  <c r="BE120" i="10"/>
  <c r="BE58" i="10"/>
  <c r="BE63" i="10"/>
  <c r="BE35" i="10"/>
  <c r="BE99" i="10"/>
  <c r="BE103" i="10"/>
  <c r="BE146" i="10"/>
  <c r="BE59" i="10"/>
  <c r="BE132" i="10"/>
  <c r="BE119" i="10"/>
  <c r="BE73" i="10"/>
  <c r="BE6" i="10"/>
  <c r="BE141" i="10"/>
  <c r="BE48" i="10"/>
  <c r="BE49" i="10"/>
  <c r="BE83" i="10"/>
  <c r="BE137" i="10"/>
  <c r="BE138" i="10"/>
  <c r="BE26" i="10"/>
  <c r="BE145" i="10"/>
  <c r="BE54" i="10"/>
  <c r="BE118" i="10"/>
  <c r="BE152" i="10"/>
  <c r="BE89" i="10"/>
  <c r="BE96" i="10"/>
  <c r="BE12" i="10"/>
  <c r="BE11" i="10"/>
  <c r="BE157" i="10"/>
  <c r="BE127" i="10"/>
  <c r="BE140" i="10"/>
  <c r="BE131" i="10"/>
  <c r="BE22" i="10"/>
  <c r="BE150" i="10"/>
  <c r="BE53" i="10"/>
  <c r="BE115" i="10"/>
  <c r="BE155" i="10"/>
  <c r="BE19" i="10"/>
  <c r="BE45" i="10"/>
  <c r="BE88" i="10"/>
  <c r="BE51" i="10"/>
  <c r="BE27" i="10"/>
  <c r="BE4" i="10"/>
  <c r="BE14" i="10"/>
  <c r="BE112" i="10"/>
  <c r="BE76" i="10"/>
  <c r="BE68" i="10"/>
  <c r="BE15" i="10"/>
  <c r="BE97" i="10"/>
  <c r="BE117" i="10"/>
  <c r="BE151" i="10"/>
  <c r="BE104" i="10"/>
  <c r="BE62" i="10"/>
  <c r="BE46" i="10"/>
  <c r="BE114" i="10"/>
  <c r="BE135" i="10"/>
  <c r="BE7" i="10"/>
  <c r="BE90" i="10"/>
  <c r="BE42" i="10"/>
  <c r="BE123" i="10"/>
  <c r="BE92" i="10"/>
  <c r="BE154" i="10"/>
  <c r="BE121" i="10"/>
  <c r="BE52" i="10"/>
  <c r="BE2" i="10"/>
  <c r="BE108" i="10"/>
  <c r="BE64" i="10"/>
  <c r="BE105" i="10"/>
  <c r="BE77" i="10"/>
  <c r="BE139" i="10"/>
  <c r="BE106" i="10"/>
  <c r="BE37" i="10"/>
  <c r="BE40" i="10"/>
  <c r="BE72" i="10"/>
  <c r="BE36" i="10"/>
  <c r="BE111" i="10"/>
  <c r="BE109" i="10"/>
  <c r="BE122" i="10"/>
  <c r="BE13" i="10"/>
  <c r="BE21" i="10"/>
  <c r="BE24" i="10"/>
  <c r="BE129" i="10"/>
  <c r="BE28" i="10"/>
  <c r="BE78" i="10"/>
  <c r="BE71" i="10"/>
  <c r="BE25" i="10"/>
  <c r="BE69" i="10"/>
  <c r="BE57" i="10"/>
  <c r="BE67" i="10"/>
  <c r="BE80" i="10"/>
  <c r="BE34" i="10"/>
  <c r="BE5" i="10"/>
  <c r="BE70" i="10"/>
  <c r="BE144" i="10"/>
  <c r="BE16" i="10"/>
  <c r="BE110" i="10"/>
  <c r="BE33" i="10"/>
  <c r="BE32" i="10"/>
  <c r="BE102" i="10"/>
  <c r="BE41" i="10"/>
  <c r="BE153" i="10"/>
  <c r="BE147" i="10"/>
  <c r="BE75" i="10"/>
  <c r="BE116" i="10"/>
  <c r="BE74" i="10"/>
  <c r="BE142" i="10"/>
  <c r="BE125" i="10"/>
  <c r="BE113" i="10"/>
  <c r="BE85" i="10"/>
  <c r="BE130" i="10"/>
  <c r="BE38" i="10"/>
  <c r="BE31" i="10"/>
  <c r="BE81" i="10"/>
  <c r="BE20" i="10"/>
  <c r="BE98" i="10"/>
  <c r="BE82" i="10"/>
  <c r="BE50" i="10"/>
  <c r="BE149" i="10"/>
  <c r="BE55" i="10"/>
  <c r="BE61" i="10"/>
  <c r="BE39" i="10"/>
  <c r="BE134" i="10"/>
  <c r="BE143" i="10"/>
  <c r="BE94" i="10"/>
  <c r="BE60" i="10"/>
  <c r="BE66" i="10"/>
  <c r="BE148" i="10"/>
  <c r="BE47" i="10"/>
  <c r="BE160" i="10"/>
  <c r="BE101" i="10"/>
  <c r="BE56" i="10"/>
  <c r="BE30" i="10"/>
  <c r="BE156" i="10"/>
  <c r="BE29" i="10"/>
  <c r="BE87" i="10"/>
  <c r="BE10" i="10"/>
  <c r="BE8" i="10"/>
  <c r="BE17" i="10"/>
  <c r="BE93" i="10"/>
  <c r="BE133" i="10"/>
  <c r="BE44" i="10"/>
  <c r="BE126" i="10"/>
  <c r="BE91" i="10"/>
  <c r="BE43" i="10"/>
  <c r="BE100" i="10"/>
  <c r="BE95" i="10"/>
  <c r="BE128" i="10"/>
  <c r="BE158" i="10"/>
  <c r="BE23" i="10"/>
  <c r="BE84" i="10"/>
  <c r="BE3" i="10"/>
  <c r="BE18" i="10"/>
  <c r="BE159" i="10"/>
  <c r="BE124" i="10"/>
  <c r="BE79" i="10"/>
  <c r="AI135" i="7"/>
  <c r="BD135" i="7" s="1"/>
  <c r="Q135" i="7"/>
  <c r="BC135" i="7" s="1"/>
  <c r="AW135" i="7" l="1"/>
  <c r="AY135" i="7" s="1"/>
  <c r="BA135" i="7" s="1"/>
  <c r="AU135" i="8"/>
  <c r="AV135" i="8" s="1"/>
  <c r="AU136" i="8"/>
  <c r="AV136" i="8" s="1"/>
  <c r="AO135" i="8"/>
  <c r="AQ135" i="8" s="1"/>
  <c r="AO136" i="8"/>
  <c r="AH135" i="8"/>
  <c r="AD135" i="8"/>
  <c r="AD136" i="8"/>
  <c r="X135" i="8"/>
  <c r="X136" i="8"/>
  <c r="U135" i="8"/>
  <c r="P135" i="8"/>
  <c r="L135" i="8"/>
  <c r="L136" i="8"/>
  <c r="L137" i="8"/>
  <c r="BB135" i="8"/>
  <c r="AI135" i="8" l="1"/>
  <c r="BD135" i="8" s="1"/>
  <c r="Q135" i="8"/>
  <c r="BC135" i="8" s="1"/>
  <c r="AW135" i="8" l="1"/>
  <c r="AY135" i="8" s="1"/>
  <c r="BA135" i="8" s="1"/>
  <c r="Z6" i="9" l="1"/>
  <c r="Z11" i="9"/>
  <c r="Z12" i="9"/>
  <c r="Z18" i="9"/>
  <c r="Z19" i="9"/>
  <c r="Z20" i="9"/>
  <c r="Z24" i="9"/>
  <c r="Z37" i="9"/>
  <c r="Z58" i="9"/>
  <c r="Z74" i="9"/>
  <c r="Z76" i="9"/>
  <c r="Z83" i="9"/>
  <c r="Z89" i="9"/>
  <c r="Z101" i="9"/>
  <c r="Z109" i="9"/>
  <c r="Z119" i="9"/>
  <c r="Z139" i="9"/>
  <c r="Z149" i="9"/>
  <c r="Z30" i="9"/>
  <c r="Z31" i="9"/>
  <c r="Z35" i="9"/>
  <c r="Z46" i="9"/>
  <c r="Z85" i="9"/>
  <c r="Z112" i="9"/>
  <c r="Z154" i="9"/>
  <c r="Z158" i="9"/>
  <c r="L3" i="9"/>
  <c r="L4" i="9"/>
  <c r="L5" i="9"/>
  <c r="L6" i="9"/>
  <c r="L7" i="9"/>
  <c r="L8" i="9"/>
  <c r="L9" i="9"/>
  <c r="L10" i="9"/>
  <c r="S10" i="9" s="1"/>
  <c r="BH10" i="9" s="1"/>
  <c r="L11" i="9"/>
  <c r="L12" i="9"/>
  <c r="L13" i="9"/>
  <c r="L14" i="9"/>
  <c r="L15" i="9"/>
  <c r="S15" i="9" s="1"/>
  <c r="BH15" i="9" s="1"/>
  <c r="L16" i="9"/>
  <c r="L17" i="9"/>
  <c r="L18" i="9"/>
  <c r="L19" i="9"/>
  <c r="L20" i="9"/>
  <c r="L21" i="9"/>
  <c r="L22" i="9"/>
  <c r="S22" i="9" s="1"/>
  <c r="BH22" i="9" s="1"/>
  <c r="L23" i="9"/>
  <c r="L24" i="9"/>
  <c r="L25" i="9"/>
  <c r="L26" i="9"/>
  <c r="L27" i="9"/>
  <c r="L28" i="9"/>
  <c r="L29" i="9"/>
  <c r="S29" i="9" s="1"/>
  <c r="BH29" i="9" s="1"/>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S62" i="9" s="1"/>
  <c r="BH62" i="9" s="1"/>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S135" i="9" s="1"/>
  <c r="BH135" i="9" s="1"/>
  <c r="L136" i="9"/>
  <c r="L137" i="9"/>
  <c r="L138" i="9"/>
  <c r="L139" i="9"/>
  <c r="L140" i="9"/>
  <c r="L141" i="9"/>
  <c r="L142" i="9"/>
  <c r="L143" i="9"/>
  <c r="L144" i="9"/>
  <c r="L145" i="9"/>
  <c r="L146" i="9"/>
  <c r="L147" i="9"/>
  <c r="L148" i="9"/>
  <c r="L149" i="9"/>
  <c r="L150" i="9"/>
  <c r="L151" i="9"/>
  <c r="L152" i="9"/>
  <c r="L153" i="9"/>
  <c r="L154" i="9"/>
  <c r="L155" i="9"/>
  <c r="L156" i="9"/>
  <c r="L157" i="9"/>
  <c r="L158" i="9"/>
  <c r="L2" i="9"/>
  <c r="AV138" i="9"/>
  <c r="AV71" i="9"/>
  <c r="AV28" i="9"/>
  <c r="AV151" i="9"/>
  <c r="AV42" i="9"/>
  <c r="AV7" i="9"/>
  <c r="AV106" i="9"/>
  <c r="AV51" i="9"/>
  <c r="AV8" i="9"/>
  <c r="AV105" i="9"/>
  <c r="AV56" i="9"/>
  <c r="AV110" i="9"/>
  <c r="AV87" i="9"/>
  <c r="AV137" i="9"/>
  <c r="AV119" i="9"/>
  <c r="AV14" i="9"/>
  <c r="AV86" i="9"/>
  <c r="AV152" i="9"/>
  <c r="AV41" i="9"/>
  <c r="AV48" i="9"/>
  <c r="AV118" i="9"/>
  <c r="AV82" i="9"/>
  <c r="AV32" i="9"/>
  <c r="AV130" i="9"/>
  <c r="AV95" i="9"/>
  <c r="AV67" i="9"/>
  <c r="AV73" i="9"/>
  <c r="AV121" i="9"/>
  <c r="AV75" i="9"/>
  <c r="AV52" i="9"/>
  <c r="AV153" i="9"/>
  <c r="AV133" i="9"/>
  <c r="AV66" i="9"/>
  <c r="AV79" i="9"/>
  <c r="AV23" i="9"/>
  <c r="AV113" i="9"/>
  <c r="AV37" i="9"/>
  <c r="AV131" i="9"/>
  <c r="AV55" i="9"/>
  <c r="AV40" i="9"/>
  <c r="AV39" i="9"/>
  <c r="AV88" i="9"/>
  <c r="AV58" i="9"/>
  <c r="AV116" i="9"/>
  <c r="AV72" i="9"/>
  <c r="AV74" i="9"/>
  <c r="AV129" i="9"/>
  <c r="AV98" i="9"/>
  <c r="AV19" i="9"/>
  <c r="AV2" i="9"/>
  <c r="AV47" i="9"/>
  <c r="AV18" i="9"/>
  <c r="AV43" i="9"/>
  <c r="AV132" i="9"/>
  <c r="AV63" i="9"/>
  <c r="AV21" i="9"/>
  <c r="AV6" i="9"/>
  <c r="AV114" i="9"/>
  <c r="AV59" i="9"/>
  <c r="AV26" i="9"/>
  <c r="AV57" i="9"/>
  <c r="AV103" i="9"/>
  <c r="AV89" i="9"/>
  <c r="AV147" i="9"/>
  <c r="AV50" i="9"/>
  <c r="AV115" i="9"/>
  <c r="AV96" i="9"/>
  <c r="AV145" i="9"/>
  <c r="AV126" i="9"/>
  <c r="AV68" i="9"/>
  <c r="AV107" i="9"/>
  <c r="AV78" i="9"/>
  <c r="AV69" i="9"/>
  <c r="AV24" i="9"/>
  <c r="AV97" i="9"/>
  <c r="AV149" i="9"/>
  <c r="AV16" i="9"/>
  <c r="AV45" i="9"/>
  <c r="AV142" i="9"/>
  <c r="AV5" i="9"/>
  <c r="AV64" i="9"/>
  <c r="AV104" i="9"/>
  <c r="AV34" i="9"/>
  <c r="AV38" i="9"/>
  <c r="AV148" i="9"/>
  <c r="AV17" i="9"/>
  <c r="AV143" i="9"/>
  <c r="AV117" i="9"/>
  <c r="AV11" i="9"/>
  <c r="AV83" i="9"/>
  <c r="AV157" i="9"/>
  <c r="AV20" i="9"/>
  <c r="AV76" i="9"/>
  <c r="AV92" i="9"/>
  <c r="AV123" i="9"/>
  <c r="AV101" i="9"/>
  <c r="AV90" i="9"/>
  <c r="AV84" i="9"/>
  <c r="AV77" i="9"/>
  <c r="AV125" i="9"/>
  <c r="AV44" i="9"/>
  <c r="AV80" i="9"/>
  <c r="AV141" i="9"/>
  <c r="AV122" i="9"/>
  <c r="AV25" i="9"/>
  <c r="AV81" i="9"/>
  <c r="AV91" i="9"/>
  <c r="AV54" i="9"/>
  <c r="AV27" i="9"/>
  <c r="AV128" i="9"/>
  <c r="AV61" i="9"/>
  <c r="AV100" i="9"/>
  <c r="AV134" i="9"/>
  <c r="AV146" i="9"/>
  <c r="AV108" i="9"/>
  <c r="AV120" i="9"/>
  <c r="AV36" i="9"/>
  <c r="AV111" i="9"/>
  <c r="AV109" i="9"/>
  <c r="AV60" i="9"/>
  <c r="AV155" i="9"/>
  <c r="AV9" i="9"/>
  <c r="AV53" i="9"/>
  <c r="AV150" i="9"/>
  <c r="AV12" i="9"/>
  <c r="AV136" i="9"/>
  <c r="AV144" i="9"/>
  <c r="AV49" i="9"/>
  <c r="AV33" i="9"/>
  <c r="AV94" i="9"/>
  <c r="AV4" i="9"/>
  <c r="AV112" i="9"/>
  <c r="AV31" i="9"/>
  <c r="AV154" i="9"/>
  <c r="AV30" i="9"/>
  <c r="AV46" i="9"/>
  <c r="AV158" i="9"/>
  <c r="AV35" i="9"/>
  <c r="AV85" i="9"/>
  <c r="AV3" i="9"/>
  <c r="AV124" i="9"/>
  <c r="AV102" i="9"/>
  <c r="AV156" i="9"/>
  <c r="AV139" i="9"/>
  <c r="AV70" i="9"/>
  <c r="AV65" i="9"/>
  <c r="Q138" i="9"/>
  <c r="R138" i="9" s="1"/>
  <c r="Q71" i="9"/>
  <c r="R71" i="9" s="1"/>
  <c r="Q28" i="9"/>
  <c r="R28" i="9" s="1"/>
  <c r="Q151" i="9"/>
  <c r="R151" i="9" s="1"/>
  <c r="Q42" i="9"/>
  <c r="R42" i="9" s="1"/>
  <c r="Q7" i="9"/>
  <c r="R7" i="9" s="1"/>
  <c r="Q106" i="9"/>
  <c r="R106" i="9" s="1"/>
  <c r="Q51" i="9"/>
  <c r="R51" i="9" s="1"/>
  <c r="Q8" i="9"/>
  <c r="R8" i="9" s="1"/>
  <c r="Q105" i="9"/>
  <c r="R105" i="9" s="1"/>
  <c r="Q56" i="9"/>
  <c r="R56" i="9" s="1"/>
  <c r="Q110" i="9"/>
  <c r="R110" i="9" s="1"/>
  <c r="Q87" i="9"/>
  <c r="R87" i="9" s="1"/>
  <c r="Q137" i="9"/>
  <c r="R137" i="9" s="1"/>
  <c r="Q119" i="9"/>
  <c r="R119" i="9" s="1"/>
  <c r="Q14" i="9"/>
  <c r="R14" i="9" s="1"/>
  <c r="Q86" i="9"/>
  <c r="R86" i="9" s="1"/>
  <c r="Q152" i="9"/>
  <c r="R152" i="9" s="1"/>
  <c r="Q41" i="9"/>
  <c r="R41" i="9" s="1"/>
  <c r="Q48" i="9"/>
  <c r="R48" i="9" s="1"/>
  <c r="Q118" i="9"/>
  <c r="R118" i="9" s="1"/>
  <c r="Q82" i="9"/>
  <c r="R82" i="9" s="1"/>
  <c r="Q32" i="9"/>
  <c r="R32" i="9" s="1"/>
  <c r="Q130" i="9"/>
  <c r="R130" i="9" s="1"/>
  <c r="Q95" i="9"/>
  <c r="R95" i="9" s="1"/>
  <c r="Q67" i="9"/>
  <c r="R67" i="9" s="1"/>
  <c r="Q73" i="9"/>
  <c r="R73" i="9" s="1"/>
  <c r="Q121" i="9"/>
  <c r="R121" i="9" s="1"/>
  <c r="Q75" i="9"/>
  <c r="R75" i="9" s="1"/>
  <c r="Q52" i="9"/>
  <c r="R52" i="9" s="1"/>
  <c r="Q153" i="9"/>
  <c r="R153" i="9" s="1"/>
  <c r="Q133" i="9"/>
  <c r="R133" i="9" s="1"/>
  <c r="Q79" i="9"/>
  <c r="R79" i="9" s="1"/>
  <c r="Q23" i="9"/>
  <c r="R23" i="9" s="1"/>
  <c r="Q113" i="9"/>
  <c r="R113" i="9" s="1"/>
  <c r="Q37" i="9"/>
  <c r="R37" i="9" s="1"/>
  <c r="Q131" i="9"/>
  <c r="R131" i="9" s="1"/>
  <c r="Q55" i="9"/>
  <c r="R55" i="9" s="1"/>
  <c r="Q40" i="9"/>
  <c r="R40" i="9" s="1"/>
  <c r="Q39" i="9"/>
  <c r="R39" i="9" s="1"/>
  <c r="Q88" i="9"/>
  <c r="R88" i="9" s="1"/>
  <c r="Q58" i="9"/>
  <c r="R58" i="9" s="1"/>
  <c r="Q116" i="9"/>
  <c r="R116" i="9" s="1"/>
  <c r="Q72" i="9"/>
  <c r="R72" i="9" s="1"/>
  <c r="Q74" i="9"/>
  <c r="R74" i="9" s="1"/>
  <c r="Q129" i="9"/>
  <c r="R129" i="9" s="1"/>
  <c r="Q98" i="9"/>
  <c r="R98" i="9" s="1"/>
  <c r="Q19" i="9"/>
  <c r="R19" i="9" s="1"/>
  <c r="R2" i="9"/>
  <c r="Q47" i="9"/>
  <c r="R47" i="9" s="1"/>
  <c r="Q18" i="9"/>
  <c r="R18" i="9" s="1"/>
  <c r="Q43" i="9"/>
  <c r="R43" i="9" s="1"/>
  <c r="Q132" i="9"/>
  <c r="R132" i="9" s="1"/>
  <c r="Q63" i="9"/>
  <c r="R63" i="9" s="1"/>
  <c r="Q21" i="9"/>
  <c r="R21" i="9" s="1"/>
  <c r="Q6" i="9"/>
  <c r="R6" i="9" s="1"/>
  <c r="Q114" i="9"/>
  <c r="R114" i="9" s="1"/>
  <c r="Q59" i="9"/>
  <c r="R59" i="9" s="1"/>
  <c r="Q26" i="9"/>
  <c r="R26" i="9" s="1"/>
  <c r="Q57" i="9"/>
  <c r="R57" i="9" s="1"/>
  <c r="Q103" i="9"/>
  <c r="R103" i="9" s="1"/>
  <c r="Q89" i="9"/>
  <c r="R89" i="9" s="1"/>
  <c r="Q147" i="9"/>
  <c r="R147" i="9" s="1"/>
  <c r="Q50" i="9"/>
  <c r="R50" i="9" s="1"/>
  <c r="Q115" i="9"/>
  <c r="R115" i="9" s="1"/>
  <c r="Q96" i="9"/>
  <c r="R96" i="9" s="1"/>
  <c r="Q145" i="9"/>
  <c r="R145" i="9" s="1"/>
  <c r="Q126" i="9"/>
  <c r="R126" i="9" s="1"/>
  <c r="Q68" i="9"/>
  <c r="R68" i="9" s="1"/>
  <c r="Q107" i="9"/>
  <c r="R107" i="9" s="1"/>
  <c r="Q78" i="9"/>
  <c r="R78" i="9" s="1"/>
  <c r="Q69" i="9"/>
  <c r="R69" i="9" s="1"/>
  <c r="Q24" i="9"/>
  <c r="R24" i="9" s="1"/>
  <c r="Q97" i="9"/>
  <c r="R97" i="9" s="1"/>
  <c r="Q149" i="9"/>
  <c r="R149" i="9" s="1"/>
  <c r="Q16" i="9"/>
  <c r="R16" i="9" s="1"/>
  <c r="Q45" i="9"/>
  <c r="R45" i="9" s="1"/>
  <c r="Q142" i="9"/>
  <c r="R142" i="9" s="1"/>
  <c r="Q5" i="9"/>
  <c r="R5" i="9" s="1"/>
  <c r="Q64" i="9"/>
  <c r="R64" i="9" s="1"/>
  <c r="Q104" i="9"/>
  <c r="R104" i="9" s="1"/>
  <c r="Q34" i="9"/>
  <c r="R34" i="9" s="1"/>
  <c r="Q38" i="9"/>
  <c r="R38" i="9" s="1"/>
  <c r="Q148" i="9"/>
  <c r="R148" i="9" s="1"/>
  <c r="Q17" i="9"/>
  <c r="R17" i="9" s="1"/>
  <c r="Q143" i="9"/>
  <c r="R143" i="9" s="1"/>
  <c r="Q117" i="9"/>
  <c r="R117" i="9" s="1"/>
  <c r="Q11" i="9"/>
  <c r="R11" i="9" s="1"/>
  <c r="Q83" i="9"/>
  <c r="R83" i="9" s="1"/>
  <c r="Q157" i="9"/>
  <c r="R157" i="9" s="1"/>
  <c r="Q20" i="9"/>
  <c r="R20" i="9" s="1"/>
  <c r="Q76" i="9"/>
  <c r="R76" i="9" s="1"/>
  <c r="Q92" i="9"/>
  <c r="R92" i="9" s="1"/>
  <c r="Q123" i="9"/>
  <c r="R123" i="9" s="1"/>
  <c r="Q101" i="9"/>
  <c r="R101" i="9" s="1"/>
  <c r="Q90" i="9"/>
  <c r="R90" i="9" s="1"/>
  <c r="Q84" i="9"/>
  <c r="R84" i="9" s="1"/>
  <c r="Q77" i="9"/>
  <c r="R77" i="9" s="1"/>
  <c r="Q125" i="9"/>
  <c r="R125" i="9" s="1"/>
  <c r="Q44" i="9"/>
  <c r="R44" i="9" s="1"/>
  <c r="Q80" i="9"/>
  <c r="R80" i="9" s="1"/>
  <c r="Q141" i="9"/>
  <c r="R141" i="9" s="1"/>
  <c r="Q122" i="9"/>
  <c r="R122" i="9" s="1"/>
  <c r="Q25" i="9"/>
  <c r="R25" i="9" s="1"/>
  <c r="Q81" i="9"/>
  <c r="R81" i="9" s="1"/>
  <c r="Q91" i="9"/>
  <c r="R91" i="9" s="1"/>
  <c r="Q54" i="9"/>
  <c r="R54" i="9" s="1"/>
  <c r="Q27" i="9"/>
  <c r="R27" i="9" s="1"/>
  <c r="Q128" i="9"/>
  <c r="R128" i="9" s="1"/>
  <c r="Q61" i="9"/>
  <c r="R61" i="9" s="1"/>
  <c r="Q100" i="9"/>
  <c r="R100" i="9" s="1"/>
  <c r="Q134" i="9"/>
  <c r="R134" i="9" s="1"/>
  <c r="Q146" i="9"/>
  <c r="R146" i="9" s="1"/>
  <c r="Q108" i="9"/>
  <c r="R108" i="9" s="1"/>
  <c r="Q120" i="9"/>
  <c r="R120" i="9" s="1"/>
  <c r="Q36" i="9"/>
  <c r="R36" i="9" s="1"/>
  <c r="Q111" i="9"/>
  <c r="R111" i="9" s="1"/>
  <c r="Q109" i="9"/>
  <c r="R109" i="9" s="1"/>
  <c r="Q60" i="9"/>
  <c r="R60" i="9" s="1"/>
  <c r="Q155" i="9"/>
  <c r="R155" i="9" s="1"/>
  <c r="Q9" i="9"/>
  <c r="R9" i="9" s="1"/>
  <c r="Q53" i="9"/>
  <c r="R53" i="9" s="1"/>
  <c r="Q150" i="9"/>
  <c r="R150" i="9" s="1"/>
  <c r="Q12" i="9"/>
  <c r="R12" i="9" s="1"/>
  <c r="Q136" i="9"/>
  <c r="R136" i="9" s="1"/>
  <c r="Q144" i="9"/>
  <c r="R144" i="9" s="1"/>
  <c r="Q49" i="9"/>
  <c r="R49" i="9" s="1"/>
  <c r="Q33" i="9"/>
  <c r="R33" i="9" s="1"/>
  <c r="Q94" i="9"/>
  <c r="R94" i="9" s="1"/>
  <c r="Q4" i="9"/>
  <c r="R4" i="9" s="1"/>
  <c r="Q112" i="9"/>
  <c r="R112" i="9" s="1"/>
  <c r="Q31" i="9"/>
  <c r="R31" i="9" s="1"/>
  <c r="Q154" i="9"/>
  <c r="R154" i="9" s="1"/>
  <c r="Q30" i="9"/>
  <c r="R30" i="9" s="1"/>
  <c r="Q46" i="9"/>
  <c r="R46" i="9" s="1"/>
  <c r="Q158" i="9"/>
  <c r="R158" i="9" s="1"/>
  <c r="Q35" i="9"/>
  <c r="R35" i="9" s="1"/>
  <c r="Q85" i="9"/>
  <c r="R85" i="9" s="1"/>
  <c r="Q3" i="9"/>
  <c r="R3" i="9" s="1"/>
  <c r="Q124" i="9"/>
  <c r="R124" i="9" s="1"/>
  <c r="Q102" i="9"/>
  <c r="R102" i="9" s="1"/>
  <c r="Q156" i="9"/>
  <c r="R156" i="9" s="1"/>
  <c r="Q139" i="9"/>
  <c r="R139" i="9" s="1"/>
  <c r="Q70" i="9"/>
  <c r="R70" i="9" s="1"/>
  <c r="Q65" i="9"/>
  <c r="R65" i="9" s="1"/>
  <c r="W112" i="9"/>
  <c r="W31" i="9"/>
  <c r="W154" i="9"/>
  <c r="W30" i="9"/>
  <c r="W46" i="9"/>
  <c r="W158" i="9"/>
  <c r="W35" i="9"/>
  <c r="W85" i="9"/>
  <c r="AF158" i="9"/>
  <c r="AJ158" i="9"/>
  <c r="AS30" i="9"/>
  <c r="AS46" i="9"/>
  <c r="AQ158" i="9"/>
  <c r="AS158" i="9" s="1"/>
  <c r="AS35" i="9"/>
  <c r="AS85" i="9"/>
  <c r="AS112" i="9"/>
  <c r="AS31" i="9"/>
  <c r="AS154" i="9"/>
  <c r="AY112" i="9"/>
  <c r="AY31" i="9"/>
  <c r="AY154" i="9"/>
  <c r="AY30" i="9"/>
  <c r="AY46" i="9"/>
  <c r="AY158" i="9"/>
  <c r="AY35" i="9"/>
  <c r="AY85" i="9"/>
  <c r="BG112" i="9"/>
  <c r="BG31" i="9"/>
  <c r="BG154" i="9"/>
  <c r="BG30" i="9"/>
  <c r="BG46" i="9"/>
  <c r="BG158" i="9"/>
  <c r="BG35" i="9"/>
  <c r="BG85" i="9"/>
  <c r="BG70" i="9"/>
  <c r="AY70" i="9"/>
  <c r="AS70" i="9"/>
  <c r="Z70" i="9"/>
  <c r="W70" i="9"/>
  <c r="BG139" i="9"/>
  <c r="AY139" i="9"/>
  <c r="AS139" i="9"/>
  <c r="W139" i="9"/>
  <c r="BG156" i="9"/>
  <c r="AY156" i="9"/>
  <c r="AS156" i="9"/>
  <c r="W156" i="9"/>
  <c r="BG102" i="9"/>
  <c r="AY102" i="9"/>
  <c r="AS102" i="9"/>
  <c r="Z102" i="9"/>
  <c r="W102" i="9"/>
  <c r="BG124" i="9"/>
  <c r="AY124" i="9"/>
  <c r="AS124" i="9"/>
  <c r="Z124" i="9"/>
  <c r="W124" i="9"/>
  <c r="BG3" i="9"/>
  <c r="AY3" i="9"/>
  <c r="AQ3" i="9"/>
  <c r="AS3" i="9" s="1"/>
  <c r="AJ3" i="9"/>
  <c r="Z3" i="9"/>
  <c r="W3" i="9"/>
  <c r="BG4" i="9"/>
  <c r="AY4" i="9"/>
  <c r="AS4" i="9"/>
  <c r="AJ4" i="9"/>
  <c r="AK4" i="9" s="1"/>
  <c r="Z4" i="9"/>
  <c r="W4" i="9"/>
  <c r="BG94" i="9"/>
  <c r="AY94" i="9"/>
  <c r="AS94" i="9"/>
  <c r="Z94" i="9"/>
  <c r="W94" i="9"/>
  <c r="BG33" i="9"/>
  <c r="AY33" i="9"/>
  <c r="AS33" i="9"/>
  <c r="Z33" i="9"/>
  <c r="W33" i="9"/>
  <c r="BG49" i="9"/>
  <c r="AY49" i="9"/>
  <c r="AS49" i="9"/>
  <c r="Z49" i="9"/>
  <c r="W49" i="9"/>
  <c r="BG144" i="9"/>
  <c r="AY144" i="9"/>
  <c r="AS144" i="9"/>
  <c r="Z144" i="9"/>
  <c r="W144" i="9"/>
  <c r="BG136" i="9"/>
  <c r="AY136" i="9"/>
  <c r="AS136" i="9"/>
  <c r="W136" i="9"/>
  <c r="BG12" i="9"/>
  <c r="AY12" i="9"/>
  <c r="AS12" i="9"/>
  <c r="W12" i="9"/>
  <c r="BG150" i="9"/>
  <c r="AY150" i="9"/>
  <c r="AS150" i="9"/>
  <c r="Z150" i="9"/>
  <c r="W150" i="9"/>
  <c r="BG53" i="9"/>
  <c r="AY53" i="9"/>
  <c r="AS53" i="9"/>
  <c r="Z53" i="9"/>
  <c r="W53" i="9"/>
  <c r="BG9" i="9"/>
  <c r="AY9" i="9"/>
  <c r="AS9" i="9"/>
  <c r="Z9" i="9"/>
  <c r="W9" i="9"/>
  <c r="BG155" i="9"/>
  <c r="AY155" i="9"/>
  <c r="AS155" i="9"/>
  <c r="Z155" i="9"/>
  <c r="W155" i="9"/>
  <c r="BG60" i="9"/>
  <c r="AY60" i="9"/>
  <c r="AS60" i="9"/>
  <c r="Z60" i="9"/>
  <c r="W60" i="9"/>
  <c r="BG109" i="9"/>
  <c r="AY109" i="9"/>
  <c r="AS109" i="9"/>
  <c r="W109" i="9"/>
  <c r="BG111" i="9"/>
  <c r="AY111" i="9"/>
  <c r="AS111" i="9"/>
  <c r="Z111" i="9"/>
  <c r="W111" i="9"/>
  <c r="BG36" i="9"/>
  <c r="AY36" i="9"/>
  <c r="AS36" i="9"/>
  <c r="Z36" i="9"/>
  <c r="W36" i="9"/>
  <c r="BG120" i="9"/>
  <c r="AY120" i="9"/>
  <c r="AS120" i="9"/>
  <c r="Z120" i="9"/>
  <c r="W120" i="9"/>
  <c r="BG108" i="9"/>
  <c r="AY108" i="9"/>
  <c r="AS108" i="9"/>
  <c r="Z108" i="9"/>
  <c r="W108" i="9"/>
  <c r="BG146" i="9"/>
  <c r="AY146" i="9"/>
  <c r="AS146" i="9"/>
  <c r="Z146" i="9"/>
  <c r="W146" i="9"/>
  <c r="BG134" i="9"/>
  <c r="AY134" i="9"/>
  <c r="AS134" i="9"/>
  <c r="Z134" i="9"/>
  <c r="W134" i="9"/>
  <c r="BG100" i="9"/>
  <c r="AY100" i="9"/>
  <c r="AS100" i="9"/>
  <c r="Z100" i="9"/>
  <c r="W100" i="9"/>
  <c r="BG61" i="9"/>
  <c r="AY61" i="9"/>
  <c r="AS61" i="9"/>
  <c r="W61" i="9"/>
  <c r="BG128" i="9"/>
  <c r="AY128" i="9"/>
  <c r="AS128" i="9"/>
  <c r="Z128" i="9"/>
  <c r="W128" i="9"/>
  <c r="BG27" i="9"/>
  <c r="AY27" i="9"/>
  <c r="AS27" i="9"/>
  <c r="Z27" i="9"/>
  <c r="W27" i="9"/>
  <c r="BG54" i="9"/>
  <c r="AY54" i="9"/>
  <c r="AS54" i="9"/>
  <c r="W54" i="9"/>
  <c r="BG91" i="9"/>
  <c r="AY91" i="9"/>
  <c r="AS91" i="9"/>
  <c r="Z91" i="9"/>
  <c r="W91" i="9"/>
  <c r="BG81" i="9"/>
  <c r="AY81" i="9"/>
  <c r="AS81" i="9"/>
  <c r="W81" i="9"/>
  <c r="BG25" i="9"/>
  <c r="AY25" i="9"/>
  <c r="AS25" i="9"/>
  <c r="Z25" i="9"/>
  <c r="W25" i="9"/>
  <c r="BG122" i="9"/>
  <c r="AY122" i="9"/>
  <c r="AS122" i="9"/>
  <c r="Z122" i="9"/>
  <c r="W122" i="9"/>
  <c r="BG141" i="9"/>
  <c r="AY141" i="9"/>
  <c r="AS141" i="9"/>
  <c r="W141" i="9"/>
  <c r="BG80" i="9"/>
  <c r="AY80" i="9"/>
  <c r="AS80" i="9"/>
  <c r="Z80" i="9"/>
  <c r="W80" i="9"/>
  <c r="BG44" i="9"/>
  <c r="AY44" i="9"/>
  <c r="AS44" i="9"/>
  <c r="W44" i="9"/>
  <c r="BG125" i="9"/>
  <c r="AY125" i="9"/>
  <c r="AS125" i="9"/>
  <c r="Z125" i="9"/>
  <c r="W125" i="9"/>
  <c r="BG77" i="9"/>
  <c r="AY77" i="9"/>
  <c r="AS77" i="9"/>
  <c r="Z77" i="9"/>
  <c r="W77" i="9"/>
  <c r="BG84" i="9"/>
  <c r="AY84" i="9"/>
  <c r="AS84" i="9"/>
  <c r="W84" i="9"/>
  <c r="BG90" i="9"/>
  <c r="AY90" i="9"/>
  <c r="AS90" i="9"/>
  <c r="W90" i="9"/>
  <c r="BG101" i="9"/>
  <c r="AY101" i="9"/>
  <c r="AS101" i="9"/>
  <c r="W101" i="9"/>
  <c r="BG123" i="9"/>
  <c r="AY123" i="9"/>
  <c r="AS123" i="9"/>
  <c r="Z123" i="9"/>
  <c r="W123" i="9"/>
  <c r="BG92" i="9"/>
  <c r="AY92" i="9"/>
  <c r="AS92" i="9"/>
  <c r="Z92" i="9"/>
  <c r="W92" i="9"/>
  <c r="BG76" i="9"/>
  <c r="AY76" i="9"/>
  <c r="AS76" i="9"/>
  <c r="W76" i="9"/>
  <c r="BG15" i="9"/>
  <c r="AY15" i="9"/>
  <c r="BA15" i="9" s="1"/>
  <c r="AS15" i="9"/>
  <c r="W15" i="9"/>
  <c r="BG20" i="9"/>
  <c r="AY20" i="9"/>
  <c r="AS20" i="9"/>
  <c r="W20" i="9"/>
  <c r="BG157" i="9"/>
  <c r="AY157" i="9"/>
  <c r="AS157" i="9"/>
  <c r="Z157" i="9"/>
  <c r="W157" i="9"/>
  <c r="BG83" i="9"/>
  <c r="AY83" i="9"/>
  <c r="AS83" i="9"/>
  <c r="W83" i="9"/>
  <c r="BG11" i="9"/>
  <c r="AY11" i="9"/>
  <c r="AS11" i="9"/>
  <c r="W11" i="9"/>
  <c r="BG117" i="9"/>
  <c r="AY117" i="9"/>
  <c r="AS117" i="9"/>
  <c r="Z117" i="9"/>
  <c r="W117" i="9"/>
  <c r="BG143" i="9"/>
  <c r="AY143" i="9"/>
  <c r="AS143" i="9"/>
  <c r="Z143" i="9"/>
  <c r="W143" i="9"/>
  <c r="BG17" i="9"/>
  <c r="AY17" i="9"/>
  <c r="AS17" i="9"/>
  <c r="W17" i="9"/>
  <c r="BG148" i="9"/>
  <c r="AY148" i="9"/>
  <c r="AS148" i="9"/>
  <c r="Z148" i="9"/>
  <c r="W148" i="9"/>
  <c r="BG38" i="9"/>
  <c r="AY38" i="9"/>
  <c r="AS38" i="9"/>
  <c r="Z38" i="9"/>
  <c r="W38" i="9"/>
  <c r="BG34" i="9"/>
  <c r="AY34" i="9"/>
  <c r="AS34" i="9"/>
  <c r="Z34" i="9"/>
  <c r="W34" i="9"/>
  <c r="BG13" i="9"/>
  <c r="AY13" i="9"/>
  <c r="BA13" i="9" s="1"/>
  <c r="AS13" i="9"/>
  <c r="W13" i="9"/>
  <c r="BG104" i="9"/>
  <c r="AY104" i="9"/>
  <c r="AS104" i="9"/>
  <c r="Z104" i="9"/>
  <c r="W104" i="9"/>
  <c r="BG64" i="9"/>
  <c r="AY64" i="9"/>
  <c r="AS64" i="9"/>
  <c r="Z64" i="9"/>
  <c r="W64" i="9"/>
  <c r="BG22" i="9"/>
  <c r="AY22" i="9"/>
  <c r="BA22" i="9" s="1"/>
  <c r="AS22" i="9"/>
  <c r="W22" i="9"/>
  <c r="BG5" i="9"/>
  <c r="AY5" i="9"/>
  <c r="AS5" i="9"/>
  <c r="AJ5" i="9"/>
  <c r="AK5" i="9" s="1"/>
  <c r="Z5" i="9"/>
  <c r="W5" i="9"/>
  <c r="BG142" i="9"/>
  <c r="AY142" i="9"/>
  <c r="AS142" i="9"/>
  <c r="Z142" i="9"/>
  <c r="W142" i="9"/>
  <c r="BG45" i="9"/>
  <c r="AY45" i="9"/>
  <c r="AS45" i="9"/>
  <c r="Z45" i="9"/>
  <c r="W45" i="9"/>
  <c r="BG16" i="9"/>
  <c r="AY16" i="9"/>
  <c r="AS16" i="9"/>
  <c r="Z16" i="9"/>
  <c r="W16" i="9"/>
  <c r="BG149" i="9"/>
  <c r="AY149" i="9"/>
  <c r="AS149" i="9"/>
  <c r="W149" i="9"/>
  <c r="BG97" i="9"/>
  <c r="AY97" i="9"/>
  <c r="AS97" i="9"/>
  <c r="W97" i="9"/>
  <c r="BG62" i="9"/>
  <c r="AY62" i="9"/>
  <c r="BA62" i="9" s="1"/>
  <c r="AS62" i="9"/>
  <c r="W62" i="9"/>
  <c r="BG24" i="9"/>
  <c r="AY24" i="9"/>
  <c r="AS24" i="9"/>
  <c r="W24" i="9"/>
  <c r="BG127" i="9"/>
  <c r="AY127" i="9"/>
  <c r="BA127" i="9" s="1"/>
  <c r="AS127" i="9"/>
  <c r="W127" i="9"/>
  <c r="BG69" i="9"/>
  <c r="AY69" i="9"/>
  <c r="AS69" i="9"/>
  <c r="Z69" i="9"/>
  <c r="W69" i="9"/>
  <c r="BG78" i="9"/>
  <c r="AY78" i="9"/>
  <c r="AS78" i="9"/>
  <c r="Z78" i="9"/>
  <c r="W78" i="9"/>
  <c r="BG107" i="9"/>
  <c r="AY107" i="9"/>
  <c r="AS107" i="9"/>
  <c r="Z107" i="9"/>
  <c r="W107" i="9"/>
  <c r="BG68" i="9"/>
  <c r="AY68" i="9"/>
  <c r="AS68" i="9"/>
  <c r="Z68" i="9"/>
  <c r="W68" i="9"/>
  <c r="BG126" i="9"/>
  <c r="AY126" i="9"/>
  <c r="AS126" i="9"/>
  <c r="Z126" i="9"/>
  <c r="W126" i="9"/>
  <c r="BG145" i="9"/>
  <c r="AY145" i="9"/>
  <c r="AS145" i="9"/>
  <c r="W145" i="9"/>
  <c r="BG96" i="9"/>
  <c r="AY96" i="9"/>
  <c r="AS96" i="9"/>
  <c r="Z96" i="9"/>
  <c r="W96" i="9"/>
  <c r="BG115" i="9"/>
  <c r="AY115" i="9"/>
  <c r="AS115" i="9"/>
  <c r="Z115" i="9"/>
  <c r="W115" i="9"/>
  <c r="BG50" i="9"/>
  <c r="AY50" i="9"/>
  <c r="AS50" i="9"/>
  <c r="W50" i="9"/>
  <c r="BG147" i="9"/>
  <c r="AY147" i="9"/>
  <c r="AS147" i="9"/>
  <c r="Z147" i="9"/>
  <c r="W147" i="9"/>
  <c r="BG89" i="9"/>
  <c r="AY89" i="9"/>
  <c r="AS89" i="9"/>
  <c r="W89" i="9"/>
  <c r="BG103" i="9"/>
  <c r="AY103" i="9"/>
  <c r="AS103" i="9"/>
  <c r="Z103" i="9"/>
  <c r="W103" i="9"/>
  <c r="BG57" i="9"/>
  <c r="AY57" i="9"/>
  <c r="AS57" i="9"/>
  <c r="Z57" i="9"/>
  <c r="W57" i="9"/>
  <c r="BG26" i="9"/>
  <c r="AY26" i="9"/>
  <c r="AS26" i="9"/>
  <c r="Z26" i="9"/>
  <c r="W26" i="9"/>
  <c r="BG59" i="9"/>
  <c r="AY59" i="9"/>
  <c r="AS59" i="9"/>
  <c r="Z59" i="9"/>
  <c r="W59" i="9"/>
  <c r="BG114" i="9"/>
  <c r="AY114" i="9"/>
  <c r="AS114" i="9"/>
  <c r="W114" i="9"/>
  <c r="BG6" i="9"/>
  <c r="AY6" i="9"/>
  <c r="AS6" i="9"/>
  <c r="W6" i="9"/>
  <c r="BG21" i="9"/>
  <c r="AY21" i="9"/>
  <c r="AS21" i="9"/>
  <c r="Z21" i="9"/>
  <c r="W21" i="9"/>
  <c r="BG63" i="9"/>
  <c r="AY63" i="9"/>
  <c r="AS63" i="9"/>
  <c r="Z63" i="9"/>
  <c r="W63" i="9"/>
  <c r="BG132" i="9"/>
  <c r="AY132" i="9"/>
  <c r="AS132" i="9"/>
  <c r="Z132" i="9"/>
  <c r="W132" i="9"/>
  <c r="BG43" i="9"/>
  <c r="AY43" i="9"/>
  <c r="AS43" i="9"/>
  <c r="Z43" i="9"/>
  <c r="W43" i="9"/>
  <c r="BG18" i="9"/>
  <c r="AY18" i="9"/>
  <c r="AS18" i="9"/>
  <c r="W18" i="9"/>
  <c r="BG47" i="9"/>
  <c r="AY47" i="9"/>
  <c r="AS47" i="9"/>
  <c r="Z47" i="9"/>
  <c r="W47" i="9"/>
  <c r="BG2" i="9"/>
  <c r="AY2" i="9"/>
  <c r="AQ2" i="9"/>
  <c r="AS2" i="9" s="1"/>
  <c r="AJ2" i="9"/>
  <c r="AF2" i="9"/>
  <c r="Z2" i="9"/>
  <c r="W2" i="9"/>
  <c r="BG19" i="9"/>
  <c r="AY19" i="9"/>
  <c r="AS19" i="9"/>
  <c r="W19" i="9"/>
  <c r="BG98" i="9"/>
  <c r="AY98" i="9"/>
  <c r="AS98" i="9"/>
  <c r="Z98" i="9"/>
  <c r="W98" i="9"/>
  <c r="BG129" i="9"/>
  <c r="AY129" i="9"/>
  <c r="AS129" i="9"/>
  <c r="Z129" i="9"/>
  <c r="W129" i="9"/>
  <c r="BG74" i="9"/>
  <c r="AY74" i="9"/>
  <c r="AS74" i="9"/>
  <c r="W74" i="9"/>
  <c r="BG72" i="9"/>
  <c r="AY72" i="9"/>
  <c r="AS72" i="9"/>
  <c r="Z72" i="9"/>
  <c r="W72" i="9"/>
  <c r="BG135" i="9"/>
  <c r="AY135" i="9"/>
  <c r="BA135" i="9" s="1"/>
  <c r="AS135" i="9"/>
  <c r="W135" i="9"/>
  <c r="BG116" i="9"/>
  <c r="AY116" i="9"/>
  <c r="AS116" i="9"/>
  <c r="Z116" i="9"/>
  <c r="W116" i="9"/>
  <c r="BG58" i="9"/>
  <c r="AY58" i="9"/>
  <c r="AS58" i="9"/>
  <c r="W58" i="9"/>
  <c r="BG10" i="9"/>
  <c r="AY10" i="9"/>
  <c r="BA10" i="9" s="1"/>
  <c r="AS10" i="9"/>
  <c r="W10" i="9"/>
  <c r="BG88" i="9"/>
  <c r="AY88" i="9"/>
  <c r="AS88" i="9"/>
  <c r="W88" i="9"/>
  <c r="BG29" i="9"/>
  <c r="AY29" i="9"/>
  <c r="BA29" i="9" s="1"/>
  <c r="AS29" i="9"/>
  <c r="W29" i="9"/>
  <c r="BG99" i="9"/>
  <c r="AY99" i="9"/>
  <c r="BA99" i="9" s="1"/>
  <c r="AS99" i="9"/>
  <c r="W99" i="9"/>
  <c r="BG39" i="9"/>
  <c r="AY39" i="9"/>
  <c r="AS39" i="9"/>
  <c r="Z39" i="9"/>
  <c r="W39" i="9"/>
  <c r="BG40" i="9"/>
  <c r="AY40" i="9"/>
  <c r="AS40" i="9"/>
  <c r="Z40" i="9"/>
  <c r="W40" i="9"/>
  <c r="BG55" i="9"/>
  <c r="AY55" i="9"/>
  <c r="AS55" i="9"/>
  <c r="Z55" i="9"/>
  <c r="W55" i="9"/>
  <c r="BG131" i="9"/>
  <c r="AY131" i="9"/>
  <c r="AS131" i="9"/>
  <c r="Z131" i="9"/>
  <c r="W131" i="9"/>
  <c r="BG37" i="9"/>
  <c r="AY37" i="9"/>
  <c r="AS37" i="9"/>
  <c r="W37" i="9"/>
  <c r="BG113" i="9"/>
  <c r="AY113" i="9"/>
  <c r="AS113" i="9"/>
  <c r="Z113" i="9"/>
  <c r="W113" i="9"/>
  <c r="BG23" i="9"/>
  <c r="AY23" i="9"/>
  <c r="AS23" i="9"/>
  <c r="Z23" i="9"/>
  <c r="W23" i="9"/>
  <c r="BG79" i="9"/>
  <c r="AY79" i="9"/>
  <c r="AS79" i="9"/>
  <c r="Z79" i="9"/>
  <c r="W79" i="9"/>
  <c r="BG66" i="9"/>
  <c r="AY66" i="9"/>
  <c r="AS66" i="9"/>
  <c r="Z66" i="9"/>
  <c r="W66" i="9"/>
  <c r="BG133" i="9"/>
  <c r="AY133" i="9"/>
  <c r="AS133" i="9"/>
  <c r="Z133" i="9"/>
  <c r="W133" i="9"/>
  <c r="BG153" i="9"/>
  <c r="AY153" i="9"/>
  <c r="AS153" i="9"/>
  <c r="Z153" i="9"/>
  <c r="W153" i="9"/>
  <c r="BG52" i="9"/>
  <c r="AY52" i="9"/>
  <c r="AS52" i="9"/>
  <c r="Z52" i="9"/>
  <c r="W52" i="9"/>
  <c r="BG75" i="9"/>
  <c r="AY75" i="9"/>
  <c r="AS75" i="9"/>
  <c r="Z75" i="9"/>
  <c r="W75" i="9"/>
  <c r="BG121" i="9"/>
  <c r="AY121" i="9"/>
  <c r="AS121" i="9"/>
  <c r="Z121" i="9"/>
  <c r="W121" i="9"/>
  <c r="BG73" i="9"/>
  <c r="AY73" i="9"/>
  <c r="AS73" i="9"/>
  <c r="Z73" i="9"/>
  <c r="W73" i="9"/>
  <c r="BG67" i="9"/>
  <c r="AY67" i="9"/>
  <c r="AS67" i="9"/>
  <c r="Z67" i="9"/>
  <c r="W67" i="9"/>
  <c r="BG95" i="9"/>
  <c r="AY95" i="9"/>
  <c r="AS95" i="9"/>
  <c r="Z95" i="9"/>
  <c r="W95" i="9"/>
  <c r="BG130" i="9"/>
  <c r="AY130" i="9"/>
  <c r="AS130" i="9"/>
  <c r="Z130" i="9"/>
  <c r="W130" i="9"/>
  <c r="BG32" i="9"/>
  <c r="AY32" i="9"/>
  <c r="AS32" i="9"/>
  <c r="Z32" i="9"/>
  <c r="W32" i="9"/>
  <c r="BG82" i="9"/>
  <c r="AY82" i="9"/>
  <c r="AS82" i="9"/>
  <c r="Z82" i="9"/>
  <c r="W82" i="9"/>
  <c r="BG118" i="9"/>
  <c r="AY118" i="9"/>
  <c r="AS118" i="9"/>
  <c r="Z118" i="9"/>
  <c r="W118" i="9"/>
  <c r="BG48" i="9"/>
  <c r="AY48" i="9"/>
  <c r="AS48" i="9"/>
  <c r="Z48" i="9"/>
  <c r="W48" i="9"/>
  <c r="BG41" i="9"/>
  <c r="AY41" i="9"/>
  <c r="AS41" i="9"/>
  <c r="Z41" i="9"/>
  <c r="W41" i="9"/>
  <c r="BG140" i="9"/>
  <c r="AY140" i="9"/>
  <c r="BA140" i="9" s="1"/>
  <c r="AS140" i="9"/>
  <c r="Z140" i="9"/>
  <c r="W140" i="9"/>
  <c r="BG152" i="9"/>
  <c r="AY152" i="9"/>
  <c r="AS152" i="9"/>
  <c r="Z152" i="9"/>
  <c r="W152" i="9"/>
  <c r="BG86" i="9"/>
  <c r="AY86" i="9"/>
  <c r="AS86" i="9"/>
  <c r="Z86" i="9"/>
  <c r="W86" i="9"/>
  <c r="BG14" i="9"/>
  <c r="AY14" i="9"/>
  <c r="AS14" i="9"/>
  <c r="Z14" i="9"/>
  <c r="W14" i="9"/>
  <c r="BG119" i="9"/>
  <c r="AY119" i="9"/>
  <c r="AS119" i="9"/>
  <c r="W119" i="9"/>
  <c r="BG137" i="9"/>
  <c r="AY137" i="9"/>
  <c r="AS137" i="9"/>
  <c r="Z137" i="9"/>
  <c r="W137" i="9"/>
  <c r="BG87" i="9"/>
  <c r="AY87" i="9"/>
  <c r="AS87" i="9"/>
  <c r="W87" i="9"/>
  <c r="BG110" i="9"/>
  <c r="AY110" i="9"/>
  <c r="AS110" i="9"/>
  <c r="Z110" i="9"/>
  <c r="W110" i="9"/>
  <c r="BG56" i="9"/>
  <c r="AY56" i="9"/>
  <c r="AS56" i="9"/>
  <c r="Z56" i="9"/>
  <c r="W56" i="9"/>
  <c r="BG93" i="9"/>
  <c r="AY93" i="9"/>
  <c r="BA93" i="9" s="1"/>
  <c r="AS93" i="9"/>
  <c r="Z93" i="9"/>
  <c r="W93" i="9"/>
  <c r="BG105" i="9"/>
  <c r="AY105" i="9"/>
  <c r="AS105" i="9"/>
  <c r="Z105" i="9"/>
  <c r="W105" i="9"/>
  <c r="BG8" i="9"/>
  <c r="AY8" i="9"/>
  <c r="AS8" i="9"/>
  <c r="Z8" i="9"/>
  <c r="W8" i="9"/>
  <c r="BG51" i="9"/>
  <c r="AY51" i="9"/>
  <c r="AS51" i="9"/>
  <c r="Z51" i="9"/>
  <c r="W51" i="9"/>
  <c r="BG106" i="9"/>
  <c r="AY106" i="9"/>
  <c r="AS106" i="9"/>
  <c r="Z106" i="9"/>
  <c r="W106" i="9"/>
  <c r="BG7" i="9"/>
  <c r="AY7" i="9"/>
  <c r="AS7" i="9"/>
  <c r="Z7" i="9"/>
  <c r="W7" i="9"/>
  <c r="BG42" i="9"/>
  <c r="AY42" i="9"/>
  <c r="AS42" i="9"/>
  <c r="Z42" i="9"/>
  <c r="W42" i="9"/>
  <c r="BG151" i="9"/>
  <c r="AY151" i="9"/>
  <c r="AS151" i="9"/>
  <c r="Z151" i="9"/>
  <c r="W151" i="9"/>
  <c r="BG28" i="9"/>
  <c r="AY28" i="9"/>
  <c r="AS28" i="9"/>
  <c r="Z28" i="9"/>
  <c r="W28" i="9"/>
  <c r="BG71" i="9"/>
  <c r="AY71" i="9"/>
  <c r="AS71" i="9"/>
  <c r="Z71" i="9"/>
  <c r="W71" i="9"/>
  <c r="BG138" i="9"/>
  <c r="AY138" i="9"/>
  <c r="AS138" i="9"/>
  <c r="Z138" i="9"/>
  <c r="W138" i="9"/>
  <c r="BG65" i="9"/>
  <c r="AY65" i="9"/>
  <c r="AS65" i="9"/>
  <c r="Z65" i="9"/>
  <c r="W65" i="9"/>
  <c r="BB68" i="8"/>
  <c r="AU68" i="8"/>
  <c r="AV68" i="8" s="1"/>
  <c r="AO68" i="8"/>
  <c r="AQ68" i="8" s="1"/>
  <c r="AH68" i="8"/>
  <c r="AD68" i="8"/>
  <c r="X68" i="8"/>
  <c r="U68" i="8"/>
  <c r="P68" i="8"/>
  <c r="L68" i="8"/>
  <c r="BB34" i="8"/>
  <c r="AU34" i="8"/>
  <c r="AV34" i="8" s="1"/>
  <c r="AO34" i="8"/>
  <c r="AQ34" i="8" s="1"/>
  <c r="AH34" i="8"/>
  <c r="AD34" i="8"/>
  <c r="X34" i="8"/>
  <c r="U34" i="8"/>
  <c r="P34" i="8"/>
  <c r="L34" i="8"/>
  <c r="BB99" i="8"/>
  <c r="AU99" i="8"/>
  <c r="AV99" i="8" s="1"/>
  <c r="AO99" i="8"/>
  <c r="AQ99" i="8" s="1"/>
  <c r="AH99" i="8"/>
  <c r="AD99" i="8"/>
  <c r="X99" i="8"/>
  <c r="U99" i="8"/>
  <c r="P99" i="8"/>
  <c r="L99" i="8"/>
  <c r="BB154" i="8"/>
  <c r="AU154" i="8"/>
  <c r="AV154" i="8" s="1"/>
  <c r="AO154" i="8"/>
  <c r="AQ154" i="8" s="1"/>
  <c r="AH154" i="8"/>
  <c r="AD154" i="8"/>
  <c r="X154" i="8"/>
  <c r="U154" i="8"/>
  <c r="P154" i="8"/>
  <c r="L154" i="8"/>
  <c r="BB152" i="8"/>
  <c r="AU152" i="8"/>
  <c r="AV152" i="8" s="1"/>
  <c r="AQ152" i="8"/>
  <c r="U152" i="8"/>
  <c r="P152" i="8"/>
  <c r="L152" i="8"/>
  <c r="BB3" i="8"/>
  <c r="AU3" i="8"/>
  <c r="AV3" i="8" s="1"/>
  <c r="AO3" i="8"/>
  <c r="AQ3" i="8" s="1"/>
  <c r="AH3" i="8"/>
  <c r="AD3" i="8"/>
  <c r="X3" i="8"/>
  <c r="U3" i="8"/>
  <c r="P3" i="8"/>
  <c r="L3" i="8"/>
  <c r="BB29" i="8"/>
  <c r="AU29" i="8"/>
  <c r="AV29" i="8" s="1"/>
  <c r="AO29" i="8"/>
  <c r="AQ29" i="8" s="1"/>
  <c r="AH29" i="8"/>
  <c r="AD29" i="8"/>
  <c r="X29" i="8"/>
  <c r="U29" i="8"/>
  <c r="P29" i="8"/>
  <c r="L29" i="8"/>
  <c r="BB48" i="8"/>
  <c r="AU48" i="8"/>
  <c r="AV48" i="8" s="1"/>
  <c r="AO48" i="8"/>
  <c r="AQ48" i="8" s="1"/>
  <c r="AH48" i="8"/>
  <c r="AD48" i="8"/>
  <c r="X48" i="8"/>
  <c r="U48" i="8"/>
  <c r="P48" i="8"/>
  <c r="L48" i="8"/>
  <c r="BB150" i="8"/>
  <c r="AU150" i="8"/>
  <c r="AV150" i="8" s="1"/>
  <c r="AO150" i="8"/>
  <c r="AQ150" i="8" s="1"/>
  <c r="AH150" i="8"/>
  <c r="AD150" i="8"/>
  <c r="X150" i="8"/>
  <c r="U150" i="8"/>
  <c r="P150" i="8"/>
  <c r="L150" i="8"/>
  <c r="BB30" i="8"/>
  <c r="AU30" i="8"/>
  <c r="AV30" i="8" s="1"/>
  <c r="AO30" i="8"/>
  <c r="AQ30" i="8" s="1"/>
  <c r="AH30" i="8"/>
  <c r="AD30" i="8"/>
  <c r="X30" i="8"/>
  <c r="U30" i="8"/>
  <c r="P30" i="8"/>
  <c r="L30" i="8"/>
  <c r="BB121" i="8"/>
  <c r="AU121" i="8"/>
  <c r="AV121" i="8" s="1"/>
  <c r="AO121" i="8"/>
  <c r="AQ121" i="8" s="1"/>
  <c r="AH121" i="8"/>
  <c r="AD121" i="8"/>
  <c r="X121" i="8"/>
  <c r="U121" i="8"/>
  <c r="P121" i="8"/>
  <c r="L121" i="8"/>
  <c r="BB35" i="8"/>
  <c r="AU35" i="8"/>
  <c r="AV35" i="8" s="1"/>
  <c r="AO35" i="8"/>
  <c r="AQ35" i="8" s="1"/>
  <c r="AH35" i="8"/>
  <c r="AD35" i="8"/>
  <c r="X35" i="8"/>
  <c r="U35" i="8"/>
  <c r="P35" i="8"/>
  <c r="L35" i="8"/>
  <c r="BB109" i="8"/>
  <c r="AU109" i="8"/>
  <c r="AV109" i="8" s="1"/>
  <c r="AO109" i="8"/>
  <c r="AQ109" i="8" s="1"/>
  <c r="AH109" i="8"/>
  <c r="AD109" i="8"/>
  <c r="X109" i="8"/>
  <c r="U109" i="8"/>
  <c r="P109" i="8"/>
  <c r="L109" i="8"/>
  <c r="BB106" i="8"/>
  <c r="AU106" i="8"/>
  <c r="AV106" i="8" s="1"/>
  <c r="AO106" i="8"/>
  <c r="AQ106" i="8" s="1"/>
  <c r="AH106" i="8"/>
  <c r="AD106" i="8"/>
  <c r="X106" i="8"/>
  <c r="U106" i="8"/>
  <c r="P106" i="8"/>
  <c r="L106" i="8"/>
  <c r="BB140" i="8"/>
  <c r="AU140" i="8"/>
  <c r="AV140" i="8" s="1"/>
  <c r="AO140" i="8"/>
  <c r="AQ140" i="8" s="1"/>
  <c r="AH140" i="8"/>
  <c r="AD140" i="8"/>
  <c r="X140" i="8"/>
  <c r="U140" i="8"/>
  <c r="P140" i="8"/>
  <c r="L140" i="8"/>
  <c r="BB132" i="8"/>
  <c r="AU132" i="8"/>
  <c r="AV132" i="8" s="1"/>
  <c r="AQ132" i="8"/>
  <c r="U132" i="8"/>
  <c r="P132" i="8"/>
  <c r="L132" i="8"/>
  <c r="BB45" i="8"/>
  <c r="AU45" i="8"/>
  <c r="AV45" i="8" s="1"/>
  <c r="AO45" i="8"/>
  <c r="AQ45" i="8" s="1"/>
  <c r="AH45" i="8"/>
  <c r="AD45" i="8"/>
  <c r="X45" i="8"/>
  <c r="U45" i="8"/>
  <c r="P45" i="8"/>
  <c r="L45" i="8"/>
  <c r="BB24" i="8"/>
  <c r="AU24" i="8"/>
  <c r="AV24" i="8" s="1"/>
  <c r="AO24" i="8"/>
  <c r="AQ24" i="8" s="1"/>
  <c r="AH24" i="8"/>
  <c r="AD24" i="8"/>
  <c r="X24" i="8"/>
  <c r="U24" i="8"/>
  <c r="P24" i="8"/>
  <c r="L24" i="8"/>
  <c r="BB4" i="8"/>
  <c r="AU4" i="8"/>
  <c r="AV4" i="8" s="1"/>
  <c r="AO4" i="8"/>
  <c r="AQ4" i="8" s="1"/>
  <c r="AH4" i="8"/>
  <c r="AD4" i="8"/>
  <c r="X4" i="8"/>
  <c r="U4" i="8"/>
  <c r="P4" i="8"/>
  <c r="L4" i="8"/>
  <c r="BB32" i="8"/>
  <c r="AU32" i="8"/>
  <c r="AV32" i="8" s="1"/>
  <c r="AO32" i="8"/>
  <c r="AQ32" i="8" s="1"/>
  <c r="AH32" i="8"/>
  <c r="AD32" i="8"/>
  <c r="X32" i="8"/>
  <c r="U32" i="8"/>
  <c r="P32" i="8"/>
  <c r="L32" i="8"/>
  <c r="BB12" i="8"/>
  <c r="AU12" i="8"/>
  <c r="AV12" i="8" s="1"/>
  <c r="AO12" i="8"/>
  <c r="AQ12" i="8" s="1"/>
  <c r="AH12" i="8"/>
  <c r="AD12" i="8"/>
  <c r="X12" i="8"/>
  <c r="U12" i="8"/>
  <c r="P12" i="8"/>
  <c r="L12" i="8"/>
  <c r="BB59" i="8"/>
  <c r="AU59" i="8"/>
  <c r="AV59" i="8" s="1"/>
  <c r="AQ59" i="8"/>
  <c r="U59" i="8"/>
  <c r="P59" i="8"/>
  <c r="L59" i="8"/>
  <c r="BB52" i="8"/>
  <c r="AU52" i="8"/>
  <c r="AV52" i="8" s="1"/>
  <c r="AO52" i="8"/>
  <c r="AQ52" i="8" s="1"/>
  <c r="AH52" i="8"/>
  <c r="AD52" i="8"/>
  <c r="X52" i="8"/>
  <c r="U52" i="8"/>
  <c r="P52" i="8"/>
  <c r="L52" i="8"/>
  <c r="BB26" i="8"/>
  <c r="AU26" i="8"/>
  <c r="AV26" i="8" s="1"/>
  <c r="AO26" i="8"/>
  <c r="AQ26" i="8" s="1"/>
  <c r="AH26" i="8"/>
  <c r="AD26" i="8"/>
  <c r="X26" i="8"/>
  <c r="U26" i="8"/>
  <c r="P26" i="8"/>
  <c r="L26" i="8"/>
  <c r="BB89" i="8"/>
  <c r="AU89" i="8"/>
  <c r="AV89" i="8" s="1"/>
  <c r="AO89" i="8"/>
  <c r="AQ89" i="8" s="1"/>
  <c r="AH89" i="8"/>
  <c r="AD89" i="8"/>
  <c r="X89" i="8"/>
  <c r="U89" i="8"/>
  <c r="P89" i="8"/>
  <c r="L89" i="8"/>
  <c r="BB91" i="8"/>
  <c r="AU91" i="8"/>
  <c r="AV91" i="8" s="1"/>
  <c r="AO91" i="8"/>
  <c r="AQ91" i="8" s="1"/>
  <c r="AH91" i="8"/>
  <c r="AD91" i="8"/>
  <c r="X91" i="8"/>
  <c r="U91" i="8"/>
  <c r="P91" i="8"/>
  <c r="L91" i="8"/>
  <c r="BB9" i="8"/>
  <c r="AU9" i="8"/>
  <c r="AV9" i="8" s="1"/>
  <c r="AO9" i="8"/>
  <c r="AQ9" i="8" s="1"/>
  <c r="AH9" i="8"/>
  <c r="AD9" i="8"/>
  <c r="X9" i="8"/>
  <c r="U9" i="8"/>
  <c r="P9" i="8"/>
  <c r="L9" i="8"/>
  <c r="BB105" i="8"/>
  <c r="AU105" i="8"/>
  <c r="AV105" i="8" s="1"/>
  <c r="AO105" i="8"/>
  <c r="AQ105" i="8" s="1"/>
  <c r="AH105" i="8"/>
  <c r="AD105" i="8"/>
  <c r="X105" i="8"/>
  <c r="U105" i="8"/>
  <c r="P105" i="8"/>
  <c r="L105" i="8"/>
  <c r="BB37" i="8"/>
  <c r="AU37" i="8"/>
  <c r="AV37" i="8" s="1"/>
  <c r="AO37" i="8"/>
  <c r="AQ37" i="8" s="1"/>
  <c r="AH37" i="8"/>
  <c r="AD37" i="8"/>
  <c r="X37" i="8"/>
  <c r="U37" i="8"/>
  <c r="P37" i="8"/>
  <c r="L37" i="8"/>
  <c r="BB151" i="8"/>
  <c r="AU151" i="8"/>
  <c r="AV151" i="8" s="1"/>
  <c r="AO151" i="8"/>
  <c r="AQ151" i="8" s="1"/>
  <c r="AH151" i="8"/>
  <c r="AD151" i="8"/>
  <c r="X151" i="8"/>
  <c r="U151" i="8"/>
  <c r="P151" i="8"/>
  <c r="L151" i="8"/>
  <c r="BB130" i="8"/>
  <c r="AU130" i="8"/>
  <c r="AV130" i="8" s="1"/>
  <c r="AO130" i="8"/>
  <c r="AQ130" i="8" s="1"/>
  <c r="AH130" i="8"/>
  <c r="AD130" i="8"/>
  <c r="X130" i="8"/>
  <c r="U130" i="8"/>
  <c r="P130" i="8"/>
  <c r="L130" i="8"/>
  <c r="BB97" i="8"/>
  <c r="AU97" i="8"/>
  <c r="AV97" i="8" s="1"/>
  <c r="AO97" i="8"/>
  <c r="AQ97" i="8" s="1"/>
  <c r="AH97" i="8"/>
  <c r="AD97" i="8"/>
  <c r="X97" i="8"/>
  <c r="U97" i="8"/>
  <c r="P97" i="8"/>
  <c r="L97" i="8"/>
  <c r="BB124" i="8"/>
  <c r="AU124" i="8"/>
  <c r="AV124" i="8" s="1"/>
  <c r="AO124" i="8"/>
  <c r="AQ124" i="8" s="1"/>
  <c r="AH124" i="8"/>
  <c r="AD124" i="8"/>
  <c r="X124" i="8"/>
  <c r="U124" i="8"/>
  <c r="P124" i="8"/>
  <c r="L124" i="8"/>
  <c r="BB122" i="8"/>
  <c r="AU122" i="8"/>
  <c r="AV122" i="8" s="1"/>
  <c r="AO122" i="8"/>
  <c r="AQ122" i="8" s="1"/>
  <c r="AH122" i="8"/>
  <c r="AD122" i="8"/>
  <c r="X122" i="8"/>
  <c r="U122" i="8"/>
  <c r="P122" i="8"/>
  <c r="L122" i="8"/>
  <c r="BB33" i="8"/>
  <c r="AU33" i="8"/>
  <c r="AV33" i="8" s="1"/>
  <c r="AO33" i="8"/>
  <c r="AQ33" i="8" s="1"/>
  <c r="AH33" i="8"/>
  <c r="AD33" i="8"/>
  <c r="X33" i="8"/>
  <c r="U33" i="8"/>
  <c r="P33" i="8"/>
  <c r="L33" i="8"/>
  <c r="BB146" i="8"/>
  <c r="AU146" i="8"/>
  <c r="AV146" i="8" s="1"/>
  <c r="AO146" i="8"/>
  <c r="AQ146" i="8" s="1"/>
  <c r="AH146" i="8"/>
  <c r="AD146" i="8"/>
  <c r="X146" i="8"/>
  <c r="U146" i="8"/>
  <c r="P146" i="8"/>
  <c r="L146" i="8"/>
  <c r="BB98" i="8"/>
  <c r="AU98" i="8"/>
  <c r="AV98" i="8" s="1"/>
  <c r="AO98" i="8"/>
  <c r="AQ98" i="8" s="1"/>
  <c r="AH98" i="8"/>
  <c r="AD98" i="8"/>
  <c r="X98" i="8"/>
  <c r="U98" i="8"/>
  <c r="P98" i="8"/>
  <c r="L98" i="8"/>
  <c r="BB53" i="8"/>
  <c r="AU53" i="8"/>
  <c r="AV53" i="8" s="1"/>
  <c r="AQ53" i="8"/>
  <c r="U53" i="8"/>
  <c r="P53" i="8"/>
  <c r="L53" i="8"/>
  <c r="BB117" i="8"/>
  <c r="AU117" i="8"/>
  <c r="AV117" i="8" s="1"/>
  <c r="AO117" i="8"/>
  <c r="AQ117" i="8" s="1"/>
  <c r="AH117" i="8"/>
  <c r="AD117" i="8"/>
  <c r="X117" i="8"/>
  <c r="U117" i="8"/>
  <c r="P117" i="8"/>
  <c r="L117" i="8"/>
  <c r="BB142" i="8"/>
  <c r="AU142" i="8"/>
  <c r="AV142" i="8" s="1"/>
  <c r="AO142" i="8"/>
  <c r="AQ142" i="8" s="1"/>
  <c r="AH142" i="8"/>
  <c r="AD142" i="8"/>
  <c r="X142" i="8"/>
  <c r="U142" i="8"/>
  <c r="P142" i="8"/>
  <c r="L142" i="8"/>
  <c r="BB108" i="8"/>
  <c r="AU108" i="8"/>
  <c r="AV108" i="8" s="1"/>
  <c r="AO108" i="8"/>
  <c r="AQ108" i="8" s="1"/>
  <c r="AH108" i="8"/>
  <c r="AD108" i="8"/>
  <c r="X108" i="8"/>
  <c r="U108" i="8"/>
  <c r="P108" i="8"/>
  <c r="L108" i="8"/>
  <c r="BB119" i="8"/>
  <c r="AU119" i="8"/>
  <c r="AV119" i="8" s="1"/>
  <c r="AO119" i="8"/>
  <c r="AQ119" i="8" s="1"/>
  <c r="AH119" i="8"/>
  <c r="AD119" i="8"/>
  <c r="X119" i="8"/>
  <c r="U119" i="8"/>
  <c r="P119" i="8"/>
  <c r="L119" i="8"/>
  <c r="BB16" i="8"/>
  <c r="AU16" i="8"/>
  <c r="AV16" i="8" s="1"/>
  <c r="AO16" i="8"/>
  <c r="AQ16" i="8" s="1"/>
  <c r="AH16" i="8"/>
  <c r="AD16" i="8"/>
  <c r="X16" i="8"/>
  <c r="U16" i="8"/>
  <c r="P16" i="8"/>
  <c r="L16" i="8"/>
  <c r="BB144" i="8"/>
  <c r="AU144" i="8"/>
  <c r="AV144" i="8" s="1"/>
  <c r="AO144" i="8"/>
  <c r="AQ144" i="8" s="1"/>
  <c r="AH144" i="8"/>
  <c r="AD144" i="8"/>
  <c r="X144" i="8"/>
  <c r="U144" i="8"/>
  <c r="P144" i="8"/>
  <c r="L144" i="8"/>
  <c r="BB137" i="8"/>
  <c r="AU137" i="8"/>
  <c r="AV137" i="8" s="1"/>
  <c r="AQ137" i="8"/>
  <c r="U137" i="8"/>
  <c r="P137" i="8"/>
  <c r="BB62" i="8"/>
  <c r="AU62" i="8"/>
  <c r="AV62" i="8" s="1"/>
  <c r="AO62" i="8"/>
  <c r="AQ62" i="8" s="1"/>
  <c r="AH62" i="8"/>
  <c r="AD62" i="8"/>
  <c r="X62" i="8"/>
  <c r="U62" i="8"/>
  <c r="P62" i="8"/>
  <c r="L62" i="8"/>
  <c r="BB88" i="8"/>
  <c r="AU88" i="8"/>
  <c r="AV88" i="8" s="1"/>
  <c r="AO88" i="8"/>
  <c r="AQ88" i="8" s="1"/>
  <c r="AH88" i="8"/>
  <c r="AD88" i="8"/>
  <c r="X88" i="8"/>
  <c r="U88" i="8"/>
  <c r="P88" i="8"/>
  <c r="L88" i="8"/>
  <c r="BB79" i="8"/>
  <c r="AU79" i="8"/>
  <c r="AV79" i="8" s="1"/>
  <c r="AQ79" i="8"/>
  <c r="U79" i="8"/>
  <c r="P79" i="8"/>
  <c r="L79" i="8"/>
  <c r="BB120" i="8"/>
  <c r="AU120" i="8"/>
  <c r="AV120" i="8" s="1"/>
  <c r="AO120" i="8"/>
  <c r="AQ120" i="8" s="1"/>
  <c r="AH120" i="8"/>
  <c r="AD120" i="8"/>
  <c r="X120" i="8"/>
  <c r="U120" i="8"/>
  <c r="P120" i="8"/>
  <c r="L120" i="8"/>
  <c r="BB43" i="8"/>
  <c r="AU43" i="8"/>
  <c r="AV43" i="8" s="1"/>
  <c r="AQ43" i="8"/>
  <c r="U43" i="8"/>
  <c r="P43" i="8"/>
  <c r="L43" i="8"/>
  <c r="BB23" i="8"/>
  <c r="AU23" i="8"/>
  <c r="AV23" i="8" s="1"/>
  <c r="AO23" i="8"/>
  <c r="AQ23" i="8" s="1"/>
  <c r="AH23" i="8"/>
  <c r="AD23" i="8"/>
  <c r="X23" i="8"/>
  <c r="U23" i="8"/>
  <c r="P23" i="8"/>
  <c r="L23" i="8"/>
  <c r="BB82" i="8"/>
  <c r="AU82" i="8"/>
  <c r="AV82" i="8" s="1"/>
  <c r="AQ82" i="8"/>
  <c r="U82" i="8"/>
  <c r="P82" i="8"/>
  <c r="L82" i="8"/>
  <c r="BB87" i="8"/>
  <c r="AU87" i="8"/>
  <c r="AV87" i="8" s="1"/>
  <c r="AQ87" i="8"/>
  <c r="U87" i="8"/>
  <c r="P87" i="8"/>
  <c r="L87" i="8"/>
  <c r="BB93" i="8"/>
  <c r="AU93" i="8"/>
  <c r="AV93" i="8" s="1"/>
  <c r="AO93" i="8"/>
  <c r="AQ93" i="8" s="1"/>
  <c r="AH93" i="8"/>
  <c r="AD93" i="8"/>
  <c r="X93" i="8"/>
  <c r="U93" i="8"/>
  <c r="P93" i="8"/>
  <c r="L93" i="8"/>
  <c r="BB58" i="8"/>
  <c r="AU58" i="8"/>
  <c r="AV58" i="8" s="1"/>
  <c r="AO58" i="8"/>
  <c r="AQ58" i="8" s="1"/>
  <c r="AH58" i="8"/>
  <c r="AD58" i="8"/>
  <c r="X58" i="8"/>
  <c r="U58" i="8"/>
  <c r="P58" i="8"/>
  <c r="L58" i="8"/>
  <c r="BB78" i="8"/>
  <c r="AU78" i="8"/>
  <c r="AV78" i="8" s="1"/>
  <c r="AO78" i="8"/>
  <c r="AQ78" i="8" s="1"/>
  <c r="AH78" i="8"/>
  <c r="AD78" i="8"/>
  <c r="X78" i="8"/>
  <c r="U78" i="8"/>
  <c r="P78" i="8"/>
  <c r="L78" i="8"/>
  <c r="BB76" i="8"/>
  <c r="AU76" i="8"/>
  <c r="AV76" i="8" s="1"/>
  <c r="AO76" i="8"/>
  <c r="AQ76" i="8" s="1"/>
  <c r="AH76" i="8"/>
  <c r="AD76" i="8"/>
  <c r="X76" i="8"/>
  <c r="U76" i="8"/>
  <c r="P76" i="8"/>
  <c r="L76" i="8"/>
  <c r="BB75" i="8"/>
  <c r="AU75" i="8"/>
  <c r="AV75" i="8" s="1"/>
  <c r="AO75" i="8"/>
  <c r="AQ75" i="8" s="1"/>
  <c r="AH75" i="8"/>
  <c r="AD75" i="8"/>
  <c r="X75" i="8"/>
  <c r="U75" i="8"/>
  <c r="P75" i="8"/>
  <c r="L75" i="8"/>
  <c r="BB138" i="8"/>
  <c r="AU138" i="8"/>
  <c r="AV138" i="8" s="1"/>
  <c r="AO138" i="8"/>
  <c r="AQ138" i="8" s="1"/>
  <c r="AH138" i="8"/>
  <c r="AD138" i="8"/>
  <c r="X138" i="8"/>
  <c r="U138" i="8"/>
  <c r="P138" i="8"/>
  <c r="L138" i="8"/>
  <c r="BB5" i="8"/>
  <c r="AU5" i="8"/>
  <c r="AV5" i="8" s="1"/>
  <c r="AO5" i="8"/>
  <c r="AQ5" i="8" s="1"/>
  <c r="AH5" i="8"/>
  <c r="AD5" i="8"/>
  <c r="X5" i="8"/>
  <c r="U5" i="8"/>
  <c r="P5" i="8"/>
  <c r="L5" i="8"/>
  <c r="BB101" i="8"/>
  <c r="AU101" i="8"/>
  <c r="AV101" i="8" s="1"/>
  <c r="AO101" i="8"/>
  <c r="AQ101" i="8" s="1"/>
  <c r="AH101" i="8"/>
  <c r="AD101" i="8"/>
  <c r="X101" i="8"/>
  <c r="U101" i="8"/>
  <c r="P101" i="8"/>
  <c r="L101" i="8"/>
  <c r="BB44" i="8"/>
  <c r="AU44" i="8"/>
  <c r="AV44" i="8" s="1"/>
  <c r="AO44" i="8"/>
  <c r="AQ44" i="8" s="1"/>
  <c r="AH44" i="8"/>
  <c r="AD44" i="8"/>
  <c r="X44" i="8"/>
  <c r="U44" i="8"/>
  <c r="P44" i="8"/>
  <c r="L44" i="8"/>
  <c r="BB19" i="8"/>
  <c r="AU19" i="8"/>
  <c r="AV19" i="8" s="1"/>
  <c r="AO19" i="8"/>
  <c r="AQ19" i="8" s="1"/>
  <c r="AH19" i="8"/>
  <c r="AD19" i="8"/>
  <c r="X19" i="8"/>
  <c r="U19" i="8"/>
  <c r="P19" i="8"/>
  <c r="L19" i="8"/>
  <c r="BB11" i="8"/>
  <c r="AU11" i="8"/>
  <c r="AV11" i="8" s="1"/>
  <c r="AO11" i="8"/>
  <c r="AQ11" i="8" s="1"/>
  <c r="AH11" i="8"/>
  <c r="AD11" i="8"/>
  <c r="X11" i="8"/>
  <c r="U11" i="8"/>
  <c r="P11" i="8"/>
  <c r="L11" i="8"/>
  <c r="BB81" i="8"/>
  <c r="AU81" i="8"/>
  <c r="AV81" i="8" s="1"/>
  <c r="AO81" i="8"/>
  <c r="AQ81" i="8" s="1"/>
  <c r="AH81" i="8"/>
  <c r="AD81" i="8"/>
  <c r="X81" i="8"/>
  <c r="U81" i="8"/>
  <c r="P81" i="8"/>
  <c r="L81" i="8"/>
  <c r="BB153" i="8"/>
  <c r="AU153" i="8"/>
  <c r="AV153" i="8" s="1"/>
  <c r="AO153" i="8"/>
  <c r="AQ153" i="8" s="1"/>
  <c r="AH153" i="8"/>
  <c r="AD153" i="8"/>
  <c r="X153" i="8"/>
  <c r="U153" i="8"/>
  <c r="P153" i="8"/>
  <c r="L153" i="8"/>
  <c r="BB139" i="8"/>
  <c r="AU139" i="8"/>
  <c r="AV139" i="8" s="1"/>
  <c r="AO139" i="8"/>
  <c r="AQ139" i="8" s="1"/>
  <c r="AH139" i="8"/>
  <c r="AD139" i="8"/>
  <c r="X139" i="8"/>
  <c r="U139" i="8"/>
  <c r="P139" i="8"/>
  <c r="L139" i="8"/>
  <c r="BB21" i="8"/>
  <c r="AU21" i="8"/>
  <c r="AV21" i="8" s="1"/>
  <c r="AQ21" i="8"/>
  <c r="U21" i="8"/>
  <c r="P21" i="8"/>
  <c r="L21" i="8"/>
  <c r="BB111" i="8"/>
  <c r="AU111" i="8"/>
  <c r="AV111" i="8" s="1"/>
  <c r="AQ111" i="8"/>
  <c r="U111" i="8"/>
  <c r="P111" i="8"/>
  <c r="L111" i="8"/>
  <c r="BB100" i="8"/>
  <c r="AU100" i="8"/>
  <c r="AV100" i="8" s="1"/>
  <c r="AO100" i="8"/>
  <c r="AQ100" i="8" s="1"/>
  <c r="AH100" i="8"/>
  <c r="AD100" i="8"/>
  <c r="X100" i="8"/>
  <c r="U100" i="8"/>
  <c r="P100" i="8"/>
  <c r="L100" i="8"/>
  <c r="BB141" i="8"/>
  <c r="AU141" i="8"/>
  <c r="AV141" i="8" s="1"/>
  <c r="AQ141" i="8"/>
  <c r="U141" i="8"/>
  <c r="P141" i="8"/>
  <c r="L141" i="8"/>
  <c r="BB61" i="8"/>
  <c r="AU61" i="8"/>
  <c r="AV61" i="8" s="1"/>
  <c r="AO61" i="8"/>
  <c r="AQ61" i="8" s="1"/>
  <c r="AH61" i="8"/>
  <c r="AD61" i="8"/>
  <c r="X61" i="8"/>
  <c r="U61" i="8"/>
  <c r="P61" i="8"/>
  <c r="L61" i="8"/>
  <c r="BB123" i="8"/>
  <c r="AU123" i="8"/>
  <c r="AV123" i="8" s="1"/>
  <c r="AO123" i="8"/>
  <c r="AQ123" i="8" s="1"/>
  <c r="AH123" i="8"/>
  <c r="AD123" i="8"/>
  <c r="X123" i="8"/>
  <c r="U123" i="8"/>
  <c r="P123" i="8"/>
  <c r="L123" i="8"/>
  <c r="BB104" i="8"/>
  <c r="AU104" i="8"/>
  <c r="AV104" i="8" s="1"/>
  <c r="AO104" i="8"/>
  <c r="AQ104" i="8" s="1"/>
  <c r="AH104" i="8"/>
  <c r="AD104" i="8"/>
  <c r="X104" i="8"/>
  <c r="U104" i="8"/>
  <c r="P104" i="8"/>
  <c r="L104" i="8"/>
  <c r="BB74" i="8"/>
  <c r="AU74" i="8"/>
  <c r="AV74" i="8" s="1"/>
  <c r="AO74" i="8"/>
  <c r="AQ74" i="8" s="1"/>
  <c r="AH74" i="8"/>
  <c r="AD74" i="8"/>
  <c r="X74" i="8"/>
  <c r="U74" i="8"/>
  <c r="P74" i="8"/>
  <c r="L74" i="8"/>
  <c r="BB66" i="8"/>
  <c r="AU66" i="8"/>
  <c r="AV66" i="8" s="1"/>
  <c r="AO66" i="8"/>
  <c r="AQ66" i="8" s="1"/>
  <c r="AH66" i="8"/>
  <c r="AD66" i="8"/>
  <c r="X66" i="8"/>
  <c r="U66" i="8"/>
  <c r="P66" i="8"/>
  <c r="L66" i="8"/>
  <c r="BB145" i="8"/>
  <c r="AU145" i="8"/>
  <c r="AV145" i="8" s="1"/>
  <c r="AO145" i="8"/>
  <c r="AQ145" i="8" s="1"/>
  <c r="AH145" i="8"/>
  <c r="AD145" i="8"/>
  <c r="X145" i="8"/>
  <c r="U145" i="8"/>
  <c r="P145" i="8"/>
  <c r="L145" i="8"/>
  <c r="BB86" i="8"/>
  <c r="AU86" i="8"/>
  <c r="AV86" i="8" s="1"/>
  <c r="AO86" i="8"/>
  <c r="AQ86" i="8" s="1"/>
  <c r="AH86" i="8"/>
  <c r="AD86" i="8"/>
  <c r="X86" i="8"/>
  <c r="U86" i="8"/>
  <c r="P86" i="8"/>
  <c r="L86" i="8"/>
  <c r="BB112" i="8"/>
  <c r="AU112" i="8"/>
  <c r="AV112" i="8" s="1"/>
  <c r="AO112" i="8"/>
  <c r="AQ112" i="8" s="1"/>
  <c r="AH112" i="8"/>
  <c r="AD112" i="8"/>
  <c r="X112" i="8"/>
  <c r="U112" i="8"/>
  <c r="P112" i="8"/>
  <c r="L112" i="8"/>
  <c r="BB67" i="8"/>
  <c r="AU67" i="8"/>
  <c r="AV67" i="8" s="1"/>
  <c r="AO67" i="8"/>
  <c r="AQ67" i="8" s="1"/>
  <c r="AH67" i="8"/>
  <c r="AD67" i="8"/>
  <c r="X67" i="8"/>
  <c r="U67" i="8"/>
  <c r="P67" i="8"/>
  <c r="L67" i="8"/>
  <c r="BB25" i="8"/>
  <c r="AU25" i="8"/>
  <c r="AV25" i="8" s="1"/>
  <c r="AO25" i="8"/>
  <c r="AQ25" i="8" s="1"/>
  <c r="AH25" i="8"/>
  <c r="AD25" i="8"/>
  <c r="X25" i="8"/>
  <c r="U25" i="8"/>
  <c r="P25" i="8"/>
  <c r="L25" i="8"/>
  <c r="BB128" i="8"/>
  <c r="AU128" i="8"/>
  <c r="AV128" i="8" s="1"/>
  <c r="AO128" i="8"/>
  <c r="AQ128" i="8" s="1"/>
  <c r="AH128" i="8"/>
  <c r="AD128" i="8"/>
  <c r="X128" i="8"/>
  <c r="U128" i="8"/>
  <c r="P128" i="8"/>
  <c r="L128" i="8"/>
  <c r="BB15" i="8"/>
  <c r="AU15" i="8"/>
  <c r="AV15" i="8" s="1"/>
  <c r="AQ15" i="8"/>
  <c r="U15" i="8"/>
  <c r="P15" i="8"/>
  <c r="L15" i="8"/>
  <c r="BB20" i="8"/>
  <c r="AU20" i="8"/>
  <c r="AV20" i="8" s="1"/>
  <c r="AO20" i="8"/>
  <c r="AQ20" i="8" s="1"/>
  <c r="AH20" i="8"/>
  <c r="AD20" i="8"/>
  <c r="X20" i="8"/>
  <c r="U20" i="8"/>
  <c r="P20" i="8"/>
  <c r="L20" i="8"/>
  <c r="BB114" i="8"/>
  <c r="AU114" i="8"/>
  <c r="AV114" i="8" s="1"/>
  <c r="AO114" i="8"/>
  <c r="AQ114" i="8" s="1"/>
  <c r="AH114" i="8"/>
  <c r="AD114" i="8"/>
  <c r="X114" i="8"/>
  <c r="U114" i="8"/>
  <c r="P114" i="8"/>
  <c r="L114" i="8"/>
  <c r="BB42" i="8"/>
  <c r="AU42" i="8"/>
  <c r="AV42" i="8" s="1"/>
  <c r="AO42" i="8"/>
  <c r="AQ42" i="8" s="1"/>
  <c r="AH42" i="8"/>
  <c r="AD42" i="8"/>
  <c r="X42" i="8"/>
  <c r="U42" i="8"/>
  <c r="P42" i="8"/>
  <c r="L42" i="8"/>
  <c r="BB17" i="8"/>
  <c r="AU17" i="8"/>
  <c r="AV17" i="8" s="1"/>
  <c r="AO17" i="8"/>
  <c r="AQ17" i="8" s="1"/>
  <c r="AH17" i="8"/>
  <c r="AD17" i="8"/>
  <c r="X17" i="8"/>
  <c r="U17" i="8"/>
  <c r="P17" i="8"/>
  <c r="L17" i="8"/>
  <c r="BB60" i="8"/>
  <c r="AU60" i="8"/>
  <c r="AV60" i="8" s="1"/>
  <c r="AQ60" i="8"/>
  <c r="U60" i="8"/>
  <c r="P60" i="8"/>
  <c r="L60" i="8"/>
  <c r="BB94" i="8"/>
  <c r="AU94" i="8"/>
  <c r="AV94" i="8" s="1"/>
  <c r="AQ94" i="8"/>
  <c r="U94" i="8"/>
  <c r="P94" i="8"/>
  <c r="L94" i="8"/>
  <c r="BB72" i="8"/>
  <c r="AU72" i="8"/>
  <c r="AV72" i="8" s="1"/>
  <c r="AO72" i="8"/>
  <c r="AQ72" i="8" s="1"/>
  <c r="AH72" i="8"/>
  <c r="AD72" i="8"/>
  <c r="X72" i="8"/>
  <c r="U72" i="8"/>
  <c r="P72" i="8"/>
  <c r="L72" i="8"/>
  <c r="BB143" i="8"/>
  <c r="AU143" i="8"/>
  <c r="AV143" i="8" s="1"/>
  <c r="AO143" i="8"/>
  <c r="AQ143" i="8" s="1"/>
  <c r="AH143" i="8"/>
  <c r="AD143" i="8"/>
  <c r="X143" i="8"/>
  <c r="U143" i="8"/>
  <c r="P143" i="8"/>
  <c r="L143" i="8"/>
  <c r="BB56" i="8"/>
  <c r="AU56" i="8"/>
  <c r="AV56" i="8" s="1"/>
  <c r="AO56" i="8"/>
  <c r="AQ56" i="8" s="1"/>
  <c r="AH56" i="8"/>
  <c r="AD56" i="8"/>
  <c r="X56" i="8"/>
  <c r="U56" i="8"/>
  <c r="P56" i="8"/>
  <c r="L56" i="8"/>
  <c r="BB46" i="8"/>
  <c r="AU46" i="8"/>
  <c r="AV46" i="8" s="1"/>
  <c r="AO46" i="8"/>
  <c r="AQ46" i="8" s="1"/>
  <c r="AH46" i="8"/>
  <c r="AD46" i="8"/>
  <c r="X46" i="8"/>
  <c r="U46" i="8"/>
  <c r="P46" i="8"/>
  <c r="L46" i="8"/>
  <c r="BB49" i="8"/>
  <c r="AU49" i="8"/>
  <c r="AV49" i="8" s="1"/>
  <c r="AQ49" i="8"/>
  <c r="U49" i="8"/>
  <c r="P49" i="8"/>
  <c r="L49" i="8"/>
  <c r="BB95" i="8"/>
  <c r="AU95" i="8"/>
  <c r="AV95" i="8" s="1"/>
  <c r="AO95" i="8"/>
  <c r="AQ95" i="8" s="1"/>
  <c r="AH95" i="8"/>
  <c r="AD95" i="8"/>
  <c r="X95" i="8"/>
  <c r="U95" i="8"/>
  <c r="P95" i="8"/>
  <c r="L95" i="8"/>
  <c r="BB18" i="8"/>
  <c r="AU18" i="8"/>
  <c r="AV18" i="8" s="1"/>
  <c r="AO18" i="8"/>
  <c r="AQ18" i="8" s="1"/>
  <c r="AH18" i="8"/>
  <c r="AD18" i="8"/>
  <c r="X18" i="8"/>
  <c r="U18" i="8"/>
  <c r="P18" i="8"/>
  <c r="L18" i="8"/>
  <c r="BB13" i="8"/>
  <c r="AU13" i="8"/>
  <c r="AV13" i="8" s="1"/>
  <c r="AQ13" i="8"/>
  <c r="U13" i="8"/>
  <c r="P13" i="8"/>
  <c r="L13" i="8"/>
  <c r="BB2" i="8"/>
  <c r="AU2" i="8"/>
  <c r="AV2" i="8" s="1"/>
  <c r="AO2" i="8"/>
  <c r="AQ2" i="8" s="1"/>
  <c r="AH2" i="8"/>
  <c r="AD2" i="8"/>
  <c r="X2" i="8"/>
  <c r="U2" i="8"/>
  <c r="P2" i="8"/>
  <c r="L2" i="8"/>
  <c r="BB6" i="8"/>
  <c r="AU6" i="8"/>
  <c r="AV6" i="8" s="1"/>
  <c r="AO6" i="8"/>
  <c r="AQ6" i="8" s="1"/>
  <c r="AH6" i="8"/>
  <c r="AD6" i="8"/>
  <c r="X6" i="8"/>
  <c r="U6" i="8"/>
  <c r="P6" i="8"/>
  <c r="L6" i="8"/>
  <c r="BB28" i="8"/>
  <c r="AU28" i="8"/>
  <c r="AV28" i="8" s="1"/>
  <c r="AQ28" i="8"/>
  <c r="U28" i="8"/>
  <c r="P28" i="8"/>
  <c r="L28" i="8"/>
  <c r="BB70" i="8"/>
  <c r="AU70" i="8"/>
  <c r="AV70" i="8" s="1"/>
  <c r="AO70" i="8"/>
  <c r="AQ70" i="8" s="1"/>
  <c r="AH70" i="8"/>
  <c r="AD70" i="8"/>
  <c r="X70" i="8"/>
  <c r="U70" i="8"/>
  <c r="P70" i="8"/>
  <c r="L70" i="8"/>
  <c r="BB131" i="8"/>
  <c r="AU131" i="8"/>
  <c r="AV131" i="8" s="1"/>
  <c r="AQ131" i="8"/>
  <c r="U131" i="8"/>
  <c r="P131" i="8"/>
  <c r="L131" i="8"/>
  <c r="BB110" i="8"/>
  <c r="AU110" i="8"/>
  <c r="AV110" i="8" s="1"/>
  <c r="AO110" i="8"/>
  <c r="AQ110" i="8" s="1"/>
  <c r="AH110" i="8"/>
  <c r="AD110" i="8"/>
  <c r="X110" i="8"/>
  <c r="U110" i="8"/>
  <c r="P110" i="8"/>
  <c r="L110" i="8"/>
  <c r="BB10" i="8"/>
  <c r="AU10" i="8"/>
  <c r="AV10" i="8" s="1"/>
  <c r="AQ10" i="8"/>
  <c r="U10" i="8"/>
  <c r="P10" i="8"/>
  <c r="L10" i="8"/>
  <c r="BB54" i="8"/>
  <c r="AU54" i="8"/>
  <c r="AV54" i="8" s="1"/>
  <c r="AO54" i="8"/>
  <c r="AQ54" i="8" s="1"/>
  <c r="AH54" i="8"/>
  <c r="AD54" i="8"/>
  <c r="X54" i="8"/>
  <c r="U54" i="8"/>
  <c r="P54" i="8"/>
  <c r="L54" i="8"/>
  <c r="BB113" i="8"/>
  <c r="AU113" i="8"/>
  <c r="AV113" i="8" s="1"/>
  <c r="AO113" i="8"/>
  <c r="AQ113" i="8" s="1"/>
  <c r="AH113" i="8"/>
  <c r="AD113" i="8"/>
  <c r="X113" i="8"/>
  <c r="U113" i="8"/>
  <c r="P113" i="8"/>
  <c r="L113" i="8"/>
  <c r="BB57" i="8"/>
  <c r="AU57" i="8"/>
  <c r="AV57" i="8" s="1"/>
  <c r="AO57" i="8"/>
  <c r="AQ57" i="8" s="1"/>
  <c r="AH57" i="8"/>
  <c r="AD57" i="8"/>
  <c r="X57" i="8"/>
  <c r="U57" i="8"/>
  <c r="P57" i="8"/>
  <c r="L57" i="8"/>
  <c r="BB85" i="8"/>
  <c r="AU85" i="8"/>
  <c r="AV85" i="8" s="1"/>
  <c r="AQ85" i="8"/>
  <c r="U85" i="8"/>
  <c r="P85" i="8"/>
  <c r="L85" i="8"/>
  <c r="BB38" i="8"/>
  <c r="AU38" i="8"/>
  <c r="AV38" i="8" s="1"/>
  <c r="AO38" i="8"/>
  <c r="AQ38" i="8" s="1"/>
  <c r="AH38" i="8"/>
  <c r="AD38" i="8"/>
  <c r="X38" i="8"/>
  <c r="U38" i="8"/>
  <c r="P38" i="8"/>
  <c r="L38" i="8"/>
  <c r="BB125" i="8"/>
  <c r="AU125" i="8"/>
  <c r="AV125" i="8" s="1"/>
  <c r="AO125" i="8"/>
  <c r="AQ125" i="8" s="1"/>
  <c r="AH125" i="8"/>
  <c r="AD125" i="8"/>
  <c r="X125" i="8"/>
  <c r="U125" i="8"/>
  <c r="P125" i="8"/>
  <c r="L125" i="8"/>
  <c r="BB127" i="8"/>
  <c r="AU127" i="8"/>
  <c r="AV127" i="8" s="1"/>
  <c r="AO127" i="8"/>
  <c r="AQ127" i="8" s="1"/>
  <c r="AH127" i="8"/>
  <c r="AD127" i="8"/>
  <c r="X127" i="8"/>
  <c r="U127" i="8"/>
  <c r="P127" i="8"/>
  <c r="L127" i="8"/>
  <c r="BB22" i="8"/>
  <c r="AU22" i="8"/>
  <c r="AV22" i="8" s="1"/>
  <c r="AO22" i="8"/>
  <c r="AQ22" i="8" s="1"/>
  <c r="AH22" i="8"/>
  <c r="AD22" i="8"/>
  <c r="X22" i="8"/>
  <c r="U22" i="8"/>
  <c r="P22" i="8"/>
  <c r="L22" i="8"/>
  <c r="BB96" i="8"/>
  <c r="AU96" i="8"/>
  <c r="AV96" i="8" s="1"/>
  <c r="AQ96" i="8"/>
  <c r="U96" i="8"/>
  <c r="P96" i="8"/>
  <c r="L96" i="8"/>
  <c r="BB36" i="8"/>
  <c r="AU36" i="8"/>
  <c r="AV36" i="8" s="1"/>
  <c r="AO36" i="8"/>
  <c r="AQ36" i="8" s="1"/>
  <c r="AH36" i="8"/>
  <c r="AD36" i="8"/>
  <c r="X36" i="8"/>
  <c r="U36" i="8"/>
  <c r="P36" i="8"/>
  <c r="L36" i="8"/>
  <c r="BB64" i="8"/>
  <c r="AU64" i="8"/>
  <c r="AV64" i="8" s="1"/>
  <c r="AO64" i="8"/>
  <c r="AQ64" i="8" s="1"/>
  <c r="AH64" i="8"/>
  <c r="AD64" i="8"/>
  <c r="X64" i="8"/>
  <c r="U64" i="8"/>
  <c r="P64" i="8"/>
  <c r="L64" i="8"/>
  <c r="BB129" i="8"/>
  <c r="AU129" i="8"/>
  <c r="AV129" i="8" s="1"/>
  <c r="AO129" i="8"/>
  <c r="AQ129" i="8" s="1"/>
  <c r="AH129" i="8"/>
  <c r="AD129" i="8"/>
  <c r="X129" i="8"/>
  <c r="U129" i="8"/>
  <c r="P129" i="8"/>
  <c r="L129" i="8"/>
  <c r="BB39" i="8"/>
  <c r="AU39" i="8"/>
  <c r="AV39" i="8" s="1"/>
  <c r="AO39" i="8"/>
  <c r="AQ39" i="8" s="1"/>
  <c r="AH39" i="8"/>
  <c r="AD39" i="8"/>
  <c r="X39" i="8"/>
  <c r="U39" i="8"/>
  <c r="P39" i="8"/>
  <c r="L39" i="8"/>
  <c r="BB71" i="8"/>
  <c r="AU71" i="8"/>
  <c r="AV71" i="8" s="1"/>
  <c r="AO71" i="8"/>
  <c r="AQ71" i="8" s="1"/>
  <c r="AH71" i="8"/>
  <c r="AD71" i="8"/>
  <c r="X71" i="8"/>
  <c r="U71" i="8"/>
  <c r="P71" i="8"/>
  <c r="L71" i="8"/>
  <c r="BB149" i="8"/>
  <c r="AU149" i="8"/>
  <c r="AV149" i="8" s="1"/>
  <c r="AO149" i="8"/>
  <c r="AQ149" i="8" s="1"/>
  <c r="AH149" i="8"/>
  <c r="AD149" i="8"/>
  <c r="X149" i="8"/>
  <c r="U149" i="8"/>
  <c r="P149" i="8"/>
  <c r="L149" i="8"/>
  <c r="BB51" i="8"/>
  <c r="AU51" i="8"/>
  <c r="AV51" i="8" s="1"/>
  <c r="AO51" i="8"/>
  <c r="AQ51" i="8" s="1"/>
  <c r="AH51" i="8"/>
  <c r="AD51" i="8"/>
  <c r="X51" i="8"/>
  <c r="U51" i="8"/>
  <c r="P51" i="8"/>
  <c r="L51" i="8"/>
  <c r="BB118" i="8"/>
  <c r="AU118" i="8"/>
  <c r="AV118" i="8" s="1"/>
  <c r="AO118" i="8"/>
  <c r="AQ118" i="8" s="1"/>
  <c r="AH118" i="8"/>
  <c r="AD118" i="8"/>
  <c r="X118" i="8"/>
  <c r="U118" i="8"/>
  <c r="P118" i="8"/>
  <c r="L118" i="8"/>
  <c r="BB77" i="8"/>
  <c r="AU77" i="8"/>
  <c r="AV77" i="8" s="1"/>
  <c r="AO77" i="8"/>
  <c r="AQ77" i="8" s="1"/>
  <c r="AH77" i="8"/>
  <c r="AD77" i="8"/>
  <c r="X77" i="8"/>
  <c r="U77" i="8"/>
  <c r="P77" i="8"/>
  <c r="L77" i="8"/>
  <c r="BB126" i="8"/>
  <c r="AU126" i="8"/>
  <c r="AV126" i="8" s="1"/>
  <c r="AO126" i="8"/>
  <c r="AQ126" i="8" s="1"/>
  <c r="AH126" i="8"/>
  <c r="AD126" i="8"/>
  <c r="X126" i="8"/>
  <c r="U126" i="8"/>
  <c r="P126" i="8"/>
  <c r="L126" i="8"/>
  <c r="BB80" i="8"/>
  <c r="AU80" i="8"/>
  <c r="AV80" i="8" s="1"/>
  <c r="AO80" i="8"/>
  <c r="AQ80" i="8" s="1"/>
  <c r="AH80" i="8"/>
  <c r="AD80" i="8"/>
  <c r="X80" i="8"/>
  <c r="U80" i="8"/>
  <c r="P80" i="8"/>
  <c r="L80" i="8"/>
  <c r="BB73" i="8"/>
  <c r="AU73" i="8"/>
  <c r="AV73" i="8" s="1"/>
  <c r="AO73" i="8"/>
  <c r="AQ73" i="8" s="1"/>
  <c r="AH73" i="8"/>
  <c r="AD73" i="8"/>
  <c r="X73" i="8"/>
  <c r="U73" i="8"/>
  <c r="P73" i="8"/>
  <c r="L73" i="8"/>
  <c r="BB115" i="8"/>
  <c r="AU115" i="8"/>
  <c r="AV115" i="8" s="1"/>
  <c r="AO115" i="8"/>
  <c r="AQ115" i="8" s="1"/>
  <c r="AH115" i="8"/>
  <c r="AD115" i="8"/>
  <c r="X115" i="8"/>
  <c r="U115" i="8"/>
  <c r="P115" i="8"/>
  <c r="L115" i="8"/>
  <c r="BB83" i="8"/>
  <c r="AU83" i="8"/>
  <c r="AV83" i="8" s="1"/>
  <c r="AO83" i="8"/>
  <c r="AQ83" i="8" s="1"/>
  <c r="AH83" i="8"/>
  <c r="AD83" i="8"/>
  <c r="X83" i="8"/>
  <c r="U83" i="8"/>
  <c r="P83" i="8"/>
  <c r="L83" i="8"/>
  <c r="BB116" i="8"/>
  <c r="AU116" i="8"/>
  <c r="AV116" i="8" s="1"/>
  <c r="AO116" i="8"/>
  <c r="AQ116" i="8" s="1"/>
  <c r="AH116" i="8"/>
  <c r="AD116" i="8"/>
  <c r="X116" i="8"/>
  <c r="U116" i="8"/>
  <c r="P116" i="8"/>
  <c r="L116" i="8"/>
  <c r="BB136" i="8"/>
  <c r="AQ136" i="8"/>
  <c r="AH136" i="8"/>
  <c r="AI136" i="8" s="1"/>
  <c r="U136" i="8"/>
  <c r="P136" i="8"/>
  <c r="Q136" i="8" s="1"/>
  <c r="BB47" i="8"/>
  <c r="AU47" i="8"/>
  <c r="AV47" i="8" s="1"/>
  <c r="AO47" i="8"/>
  <c r="AQ47" i="8" s="1"/>
  <c r="AH47" i="8"/>
  <c r="AD47" i="8"/>
  <c r="X47" i="8"/>
  <c r="U47" i="8"/>
  <c r="P47" i="8"/>
  <c r="L47" i="8"/>
  <c r="BB14" i="8"/>
  <c r="AU14" i="8"/>
  <c r="AV14" i="8" s="1"/>
  <c r="AO14" i="8"/>
  <c r="AQ14" i="8" s="1"/>
  <c r="AH14" i="8"/>
  <c r="AD14" i="8"/>
  <c r="X14" i="8"/>
  <c r="U14" i="8"/>
  <c r="P14" i="8"/>
  <c r="L14" i="8"/>
  <c r="BB40" i="8"/>
  <c r="AU40" i="8"/>
  <c r="AV40" i="8" s="1"/>
  <c r="AO40" i="8"/>
  <c r="AQ40" i="8" s="1"/>
  <c r="AH40" i="8"/>
  <c r="AD40" i="8"/>
  <c r="X40" i="8"/>
  <c r="U40" i="8"/>
  <c r="P40" i="8"/>
  <c r="L40" i="8"/>
  <c r="BB148" i="8"/>
  <c r="AU148" i="8"/>
  <c r="AV148" i="8" s="1"/>
  <c r="AO148" i="8"/>
  <c r="AQ148" i="8" s="1"/>
  <c r="AH148" i="8"/>
  <c r="AD148" i="8"/>
  <c r="X148" i="8"/>
  <c r="U148" i="8"/>
  <c r="P148" i="8"/>
  <c r="L148" i="8"/>
  <c r="BB92" i="8"/>
  <c r="AU92" i="8"/>
  <c r="AV92" i="8" s="1"/>
  <c r="AO92" i="8"/>
  <c r="AQ92" i="8" s="1"/>
  <c r="AH92" i="8"/>
  <c r="AD92" i="8"/>
  <c r="X92" i="8"/>
  <c r="U92" i="8"/>
  <c r="P92" i="8"/>
  <c r="L92" i="8"/>
  <c r="BB31" i="8"/>
  <c r="AU31" i="8"/>
  <c r="AV31" i="8" s="1"/>
  <c r="AO31" i="8"/>
  <c r="AQ31" i="8" s="1"/>
  <c r="AH31" i="8"/>
  <c r="AD31" i="8"/>
  <c r="X31" i="8"/>
  <c r="U31" i="8"/>
  <c r="P31" i="8"/>
  <c r="L31" i="8"/>
  <c r="BB84" i="8"/>
  <c r="AU84" i="8"/>
  <c r="AV84" i="8" s="1"/>
  <c r="AQ84" i="8"/>
  <c r="U84" i="8"/>
  <c r="P84" i="8"/>
  <c r="L84" i="8"/>
  <c r="BB90" i="8"/>
  <c r="AU90" i="8"/>
  <c r="AV90" i="8" s="1"/>
  <c r="AO90" i="8"/>
  <c r="AQ90" i="8" s="1"/>
  <c r="AH90" i="8"/>
  <c r="AD90" i="8"/>
  <c r="X90" i="8"/>
  <c r="U90" i="8"/>
  <c r="P90" i="8"/>
  <c r="L90" i="8"/>
  <c r="BB102" i="8"/>
  <c r="AU102" i="8"/>
  <c r="AV102" i="8" s="1"/>
  <c r="AO102" i="8"/>
  <c r="AQ102" i="8" s="1"/>
  <c r="AH102" i="8"/>
  <c r="AD102" i="8"/>
  <c r="X102" i="8"/>
  <c r="U102" i="8"/>
  <c r="P102" i="8"/>
  <c r="L102" i="8"/>
  <c r="BB65" i="8"/>
  <c r="AU65" i="8"/>
  <c r="AV65" i="8" s="1"/>
  <c r="AO65" i="8"/>
  <c r="AQ65" i="8" s="1"/>
  <c r="AH65" i="8"/>
  <c r="AD65" i="8"/>
  <c r="X65" i="8"/>
  <c r="U65" i="8"/>
  <c r="P65" i="8"/>
  <c r="L65" i="8"/>
  <c r="BB55" i="8"/>
  <c r="AU55" i="8"/>
  <c r="AV55" i="8" s="1"/>
  <c r="AO55" i="8"/>
  <c r="AQ55" i="8" s="1"/>
  <c r="AH55" i="8"/>
  <c r="AD55" i="8"/>
  <c r="X55" i="8"/>
  <c r="U55" i="8"/>
  <c r="P55" i="8"/>
  <c r="L55" i="8"/>
  <c r="BB8" i="8"/>
  <c r="AU8" i="8"/>
  <c r="AV8" i="8" s="1"/>
  <c r="AO8" i="8"/>
  <c r="AQ8" i="8" s="1"/>
  <c r="AH8" i="8"/>
  <c r="AD8" i="8"/>
  <c r="X8" i="8"/>
  <c r="U8" i="8"/>
  <c r="P8" i="8"/>
  <c r="L8" i="8"/>
  <c r="BB107" i="8"/>
  <c r="AU107" i="8"/>
  <c r="AV107" i="8" s="1"/>
  <c r="AO107" i="8"/>
  <c r="AQ107" i="8" s="1"/>
  <c r="AH107" i="8"/>
  <c r="AD107" i="8"/>
  <c r="X107" i="8"/>
  <c r="U107" i="8"/>
  <c r="P107" i="8"/>
  <c r="L107" i="8"/>
  <c r="BB133" i="8"/>
  <c r="AU133" i="8"/>
  <c r="AV133" i="8" s="1"/>
  <c r="AO133" i="8"/>
  <c r="AQ133" i="8" s="1"/>
  <c r="AH133" i="8"/>
  <c r="AD133" i="8"/>
  <c r="X133" i="8"/>
  <c r="U133" i="8"/>
  <c r="P133" i="8"/>
  <c r="L133" i="8"/>
  <c r="BB147" i="8"/>
  <c r="AU147" i="8"/>
  <c r="AV147" i="8" s="1"/>
  <c r="AO147" i="8"/>
  <c r="AQ147" i="8" s="1"/>
  <c r="AH147" i="8"/>
  <c r="AD147" i="8"/>
  <c r="X147" i="8"/>
  <c r="U147" i="8"/>
  <c r="P147" i="8"/>
  <c r="L147" i="8"/>
  <c r="BB69" i="8"/>
  <c r="AU69" i="8"/>
  <c r="AV69" i="8" s="1"/>
  <c r="AO69" i="8"/>
  <c r="AQ69" i="8" s="1"/>
  <c r="AH69" i="8"/>
  <c r="AD69" i="8"/>
  <c r="X69" i="8"/>
  <c r="U69" i="8"/>
  <c r="P69" i="8"/>
  <c r="L69" i="8"/>
  <c r="BB7" i="8"/>
  <c r="AU7" i="8"/>
  <c r="AV7" i="8" s="1"/>
  <c r="AO7" i="8"/>
  <c r="AQ7" i="8" s="1"/>
  <c r="AH7" i="8"/>
  <c r="AD7" i="8"/>
  <c r="X7" i="8"/>
  <c r="U7" i="8"/>
  <c r="P7" i="8"/>
  <c r="L7" i="8"/>
  <c r="BB27" i="8"/>
  <c r="AU27" i="8"/>
  <c r="AV27" i="8" s="1"/>
  <c r="AO27" i="8"/>
  <c r="AQ27" i="8" s="1"/>
  <c r="AH27" i="8"/>
  <c r="AD27" i="8"/>
  <c r="X27" i="8"/>
  <c r="U27" i="8"/>
  <c r="P27" i="8"/>
  <c r="L27" i="8"/>
  <c r="BB103" i="8"/>
  <c r="AU103" i="8"/>
  <c r="AV103" i="8" s="1"/>
  <c r="AO103" i="8"/>
  <c r="AQ103" i="8" s="1"/>
  <c r="AH103" i="8"/>
  <c r="AD103" i="8"/>
  <c r="X103" i="8"/>
  <c r="U103" i="8"/>
  <c r="P103" i="8"/>
  <c r="L103" i="8"/>
  <c r="BB41" i="8"/>
  <c r="AU41" i="8"/>
  <c r="AV41" i="8" s="1"/>
  <c r="AO41" i="8"/>
  <c r="AQ41" i="8" s="1"/>
  <c r="AH41" i="8"/>
  <c r="AD41" i="8"/>
  <c r="X41" i="8"/>
  <c r="U41" i="8"/>
  <c r="P41" i="8"/>
  <c r="L41" i="8"/>
  <c r="BB50" i="8"/>
  <c r="AU50" i="8"/>
  <c r="AV50" i="8" s="1"/>
  <c r="AO50" i="8"/>
  <c r="AQ50" i="8" s="1"/>
  <c r="AH50" i="8"/>
  <c r="AD50" i="8"/>
  <c r="X50" i="8"/>
  <c r="U50" i="8"/>
  <c r="P50" i="8"/>
  <c r="L50" i="8"/>
  <c r="BB134" i="8"/>
  <c r="AU134" i="8"/>
  <c r="AV134" i="8" s="1"/>
  <c r="AO134" i="8"/>
  <c r="AQ134" i="8" s="1"/>
  <c r="AH134" i="8"/>
  <c r="AD134" i="8"/>
  <c r="X134" i="8"/>
  <c r="U134" i="8"/>
  <c r="P134" i="8"/>
  <c r="L134" i="8"/>
  <c r="BB63" i="8"/>
  <c r="AU63" i="8"/>
  <c r="AV63" i="8" s="1"/>
  <c r="AO63" i="8"/>
  <c r="AQ63" i="8" s="1"/>
  <c r="AH63" i="8"/>
  <c r="AD63" i="8"/>
  <c r="X63" i="8"/>
  <c r="U63" i="8"/>
  <c r="P63" i="8"/>
  <c r="L63" i="8"/>
  <c r="BB99" i="7"/>
  <c r="AU99" i="7"/>
  <c r="AV99" i="7" s="1"/>
  <c r="AO99" i="7"/>
  <c r="AQ99" i="7" s="1"/>
  <c r="AH99" i="7"/>
  <c r="AD99" i="7"/>
  <c r="X99" i="7"/>
  <c r="U99" i="7"/>
  <c r="P99" i="7"/>
  <c r="L99" i="7"/>
  <c r="BB152" i="7"/>
  <c r="AU152" i="7"/>
  <c r="AV152" i="7" s="1"/>
  <c r="AQ152" i="7"/>
  <c r="U152" i="7"/>
  <c r="P152" i="7"/>
  <c r="L152" i="7"/>
  <c r="BB154" i="7"/>
  <c r="AU154" i="7"/>
  <c r="AV154" i="7" s="1"/>
  <c r="AO154" i="7"/>
  <c r="AQ154" i="7" s="1"/>
  <c r="AH154" i="7"/>
  <c r="AD154" i="7"/>
  <c r="X154" i="7"/>
  <c r="U154" i="7"/>
  <c r="P154" i="7"/>
  <c r="L154" i="7"/>
  <c r="BB34" i="7"/>
  <c r="AU34" i="7"/>
  <c r="AV34" i="7" s="1"/>
  <c r="AO34" i="7"/>
  <c r="AQ34" i="7" s="1"/>
  <c r="AH34" i="7"/>
  <c r="AD34" i="7"/>
  <c r="X34" i="7"/>
  <c r="U34" i="7"/>
  <c r="P34" i="7"/>
  <c r="L34" i="7"/>
  <c r="BB68" i="7"/>
  <c r="AU68" i="7"/>
  <c r="AV68" i="7" s="1"/>
  <c r="AO68" i="7"/>
  <c r="AQ68" i="7" s="1"/>
  <c r="AH68" i="7"/>
  <c r="AD68" i="7"/>
  <c r="X68" i="7"/>
  <c r="U68" i="7"/>
  <c r="P68" i="7"/>
  <c r="L68" i="7"/>
  <c r="BB4" i="7"/>
  <c r="AU4" i="7"/>
  <c r="AV4" i="7" s="1"/>
  <c r="AO4" i="7"/>
  <c r="AQ4" i="7" s="1"/>
  <c r="AH4" i="7"/>
  <c r="AD4" i="7"/>
  <c r="X4" i="7"/>
  <c r="U4" i="7"/>
  <c r="P4" i="7"/>
  <c r="L4" i="7"/>
  <c r="BB29" i="7"/>
  <c r="AU29" i="7"/>
  <c r="AV29" i="7" s="1"/>
  <c r="AO29" i="7"/>
  <c r="AQ29" i="7" s="1"/>
  <c r="AH29" i="7"/>
  <c r="AD29" i="7"/>
  <c r="X29" i="7"/>
  <c r="U29" i="7"/>
  <c r="P29" i="7"/>
  <c r="L29" i="7"/>
  <c r="BB3" i="7"/>
  <c r="AU3" i="7"/>
  <c r="AV3" i="7" s="1"/>
  <c r="AO3" i="7"/>
  <c r="AQ3" i="7" s="1"/>
  <c r="AH3" i="7"/>
  <c r="AD3" i="7"/>
  <c r="X3" i="7"/>
  <c r="U3" i="7"/>
  <c r="P3" i="7"/>
  <c r="L3" i="7"/>
  <c r="BB30" i="7"/>
  <c r="AU30" i="7"/>
  <c r="AV30" i="7" s="1"/>
  <c r="AO30" i="7"/>
  <c r="AQ30" i="7" s="1"/>
  <c r="AH30" i="7"/>
  <c r="AD30" i="7"/>
  <c r="X30" i="7"/>
  <c r="U30" i="7"/>
  <c r="P30" i="7"/>
  <c r="L30" i="7"/>
  <c r="BB150" i="7"/>
  <c r="AU150" i="7"/>
  <c r="AV150" i="7" s="1"/>
  <c r="AO150" i="7"/>
  <c r="AQ150" i="7" s="1"/>
  <c r="AH150" i="7"/>
  <c r="AD150" i="7"/>
  <c r="X150" i="7"/>
  <c r="U150" i="7"/>
  <c r="P150" i="7"/>
  <c r="L150" i="7"/>
  <c r="BB35" i="7"/>
  <c r="AU35" i="7"/>
  <c r="AV35" i="7" s="1"/>
  <c r="AO35" i="7"/>
  <c r="AQ35" i="7" s="1"/>
  <c r="AH35" i="7"/>
  <c r="AD35" i="7"/>
  <c r="X35" i="7"/>
  <c r="U35" i="7"/>
  <c r="P35" i="7"/>
  <c r="L35" i="7"/>
  <c r="BB48" i="7"/>
  <c r="AU48" i="7"/>
  <c r="AV48" i="7" s="1"/>
  <c r="AO48" i="7"/>
  <c r="AQ48" i="7" s="1"/>
  <c r="AH48" i="7"/>
  <c r="AD48" i="7"/>
  <c r="X48" i="7"/>
  <c r="U48" i="7"/>
  <c r="P48" i="7"/>
  <c r="L48" i="7"/>
  <c r="BB132" i="7"/>
  <c r="AU132" i="7"/>
  <c r="AV132" i="7" s="1"/>
  <c r="AQ132" i="7"/>
  <c r="U132" i="7"/>
  <c r="P132" i="7"/>
  <c r="L132" i="7"/>
  <c r="BB140" i="7"/>
  <c r="AU140" i="7"/>
  <c r="AV140" i="7" s="1"/>
  <c r="AO140" i="7"/>
  <c r="AQ140" i="7" s="1"/>
  <c r="AH140" i="7"/>
  <c r="AD140" i="7"/>
  <c r="X140" i="7"/>
  <c r="U140" i="7"/>
  <c r="P140" i="7"/>
  <c r="L140" i="7"/>
  <c r="BB106" i="7"/>
  <c r="AU106" i="7"/>
  <c r="AV106" i="7" s="1"/>
  <c r="AO106" i="7"/>
  <c r="AQ106" i="7" s="1"/>
  <c r="AH106" i="7"/>
  <c r="AD106" i="7"/>
  <c r="X106" i="7"/>
  <c r="U106" i="7"/>
  <c r="P106" i="7"/>
  <c r="L106" i="7"/>
  <c r="BB109" i="7"/>
  <c r="AU109" i="7"/>
  <c r="AV109" i="7" s="1"/>
  <c r="AO109" i="7"/>
  <c r="AQ109" i="7" s="1"/>
  <c r="AH109" i="7"/>
  <c r="AD109" i="7"/>
  <c r="X109" i="7"/>
  <c r="U109" i="7"/>
  <c r="P109" i="7"/>
  <c r="L109" i="7"/>
  <c r="BB121" i="7"/>
  <c r="AU121" i="7"/>
  <c r="AV121" i="7" s="1"/>
  <c r="AO121" i="7"/>
  <c r="AQ121" i="7" s="1"/>
  <c r="AH121" i="7"/>
  <c r="AD121" i="7"/>
  <c r="X121" i="7"/>
  <c r="U121" i="7"/>
  <c r="P121" i="7"/>
  <c r="L121" i="7"/>
  <c r="BB24" i="7"/>
  <c r="AU24" i="7"/>
  <c r="AV24" i="7" s="1"/>
  <c r="AO24" i="7"/>
  <c r="AQ24" i="7" s="1"/>
  <c r="AH24" i="7"/>
  <c r="AD24" i="7"/>
  <c r="X24" i="7"/>
  <c r="U24" i="7"/>
  <c r="P24" i="7"/>
  <c r="L24" i="7"/>
  <c r="BB45" i="7"/>
  <c r="AU45" i="7"/>
  <c r="AV45" i="7" s="1"/>
  <c r="AO45" i="7"/>
  <c r="AQ45" i="7" s="1"/>
  <c r="AH45" i="7"/>
  <c r="AD45" i="7"/>
  <c r="X45" i="7"/>
  <c r="U45" i="7"/>
  <c r="P45" i="7"/>
  <c r="L45" i="7"/>
  <c r="BB32" i="7"/>
  <c r="AU32" i="7"/>
  <c r="AV32" i="7" s="1"/>
  <c r="AO32" i="7"/>
  <c r="AQ32" i="7" s="1"/>
  <c r="AH32" i="7"/>
  <c r="AD32" i="7"/>
  <c r="X32" i="7"/>
  <c r="U32" i="7"/>
  <c r="P32" i="7"/>
  <c r="L32" i="7"/>
  <c r="BB59" i="7"/>
  <c r="AU59" i="7"/>
  <c r="AV59" i="7" s="1"/>
  <c r="AQ59" i="7"/>
  <c r="U59" i="7"/>
  <c r="P59" i="7"/>
  <c r="L59" i="7"/>
  <c r="BB37" i="7"/>
  <c r="AU37" i="7"/>
  <c r="AV37" i="7" s="1"/>
  <c r="AO37" i="7"/>
  <c r="AQ37" i="7" s="1"/>
  <c r="AH37" i="7"/>
  <c r="AD37" i="7"/>
  <c r="X37" i="7"/>
  <c r="U37" i="7"/>
  <c r="P37" i="7"/>
  <c r="L37" i="7"/>
  <c r="BB12" i="7"/>
  <c r="AU12" i="7"/>
  <c r="AV12" i="7" s="1"/>
  <c r="AO12" i="7"/>
  <c r="AQ12" i="7" s="1"/>
  <c r="AH12" i="7"/>
  <c r="AD12" i="7"/>
  <c r="X12" i="7"/>
  <c r="U12" i="7"/>
  <c r="P12" i="7"/>
  <c r="L12" i="7"/>
  <c r="BB26" i="7"/>
  <c r="AU26" i="7"/>
  <c r="AV26" i="7" s="1"/>
  <c r="AO26" i="7"/>
  <c r="AQ26" i="7" s="1"/>
  <c r="AH26" i="7"/>
  <c r="AD26" i="7"/>
  <c r="X26" i="7"/>
  <c r="U26" i="7"/>
  <c r="P26" i="7"/>
  <c r="L26" i="7"/>
  <c r="BB52" i="7"/>
  <c r="AU52" i="7"/>
  <c r="AV52" i="7" s="1"/>
  <c r="AO52" i="7"/>
  <c r="AQ52" i="7" s="1"/>
  <c r="AH52" i="7"/>
  <c r="AD52" i="7"/>
  <c r="X52" i="7"/>
  <c r="U52" i="7"/>
  <c r="P52" i="7"/>
  <c r="L52" i="7"/>
  <c r="BB9" i="7"/>
  <c r="AU9" i="7"/>
  <c r="AV9" i="7" s="1"/>
  <c r="AO9" i="7"/>
  <c r="AQ9" i="7" s="1"/>
  <c r="AH9" i="7"/>
  <c r="AD9" i="7"/>
  <c r="X9" i="7"/>
  <c r="U9" i="7"/>
  <c r="P9" i="7"/>
  <c r="L9" i="7"/>
  <c r="BB124" i="7"/>
  <c r="AU124" i="7"/>
  <c r="AV124" i="7" s="1"/>
  <c r="AO124" i="7"/>
  <c r="AQ124" i="7" s="1"/>
  <c r="AH124" i="7"/>
  <c r="AD124" i="7"/>
  <c r="X124" i="7"/>
  <c r="U124" i="7"/>
  <c r="P124" i="7"/>
  <c r="L124" i="7"/>
  <c r="BB151" i="7"/>
  <c r="AU151" i="7"/>
  <c r="AV151" i="7" s="1"/>
  <c r="AO151" i="7"/>
  <c r="AQ151" i="7" s="1"/>
  <c r="AH151" i="7"/>
  <c r="AD151" i="7"/>
  <c r="X151" i="7"/>
  <c r="U151" i="7"/>
  <c r="P151" i="7"/>
  <c r="L151" i="7"/>
  <c r="BB91" i="7"/>
  <c r="AU91" i="7"/>
  <c r="AV91" i="7" s="1"/>
  <c r="AO91" i="7"/>
  <c r="AQ91" i="7" s="1"/>
  <c r="AH91" i="7"/>
  <c r="AD91" i="7"/>
  <c r="X91" i="7"/>
  <c r="U91" i="7"/>
  <c r="P91" i="7"/>
  <c r="L91" i="7"/>
  <c r="BB137" i="7"/>
  <c r="AU137" i="7"/>
  <c r="AV137" i="7" s="1"/>
  <c r="AQ137" i="7"/>
  <c r="U137" i="7"/>
  <c r="P137" i="7"/>
  <c r="L137" i="7"/>
  <c r="BB98" i="7"/>
  <c r="AU98" i="7"/>
  <c r="AV98" i="7" s="1"/>
  <c r="AO98" i="7"/>
  <c r="AQ98" i="7" s="1"/>
  <c r="AH98" i="7"/>
  <c r="AD98" i="7"/>
  <c r="X98" i="7"/>
  <c r="U98" i="7"/>
  <c r="P98" i="7"/>
  <c r="L98" i="7"/>
  <c r="BB105" i="7"/>
  <c r="AU105" i="7"/>
  <c r="AV105" i="7" s="1"/>
  <c r="AO105" i="7"/>
  <c r="AQ105" i="7" s="1"/>
  <c r="AH105" i="7"/>
  <c r="AD105" i="7"/>
  <c r="X105" i="7"/>
  <c r="U105" i="7"/>
  <c r="P105" i="7"/>
  <c r="L105" i="7"/>
  <c r="BB122" i="7"/>
  <c r="AU122" i="7"/>
  <c r="AV122" i="7" s="1"/>
  <c r="AO122" i="7"/>
  <c r="AQ122" i="7" s="1"/>
  <c r="AH122" i="7"/>
  <c r="AD122" i="7"/>
  <c r="X122" i="7"/>
  <c r="U122" i="7"/>
  <c r="P122" i="7"/>
  <c r="L122" i="7"/>
  <c r="BB117" i="7"/>
  <c r="AU117" i="7"/>
  <c r="AV117" i="7" s="1"/>
  <c r="AO117" i="7"/>
  <c r="AQ117" i="7" s="1"/>
  <c r="AH117" i="7"/>
  <c r="AD117" i="7"/>
  <c r="X117" i="7"/>
  <c r="U117" i="7"/>
  <c r="P117" i="7"/>
  <c r="L117" i="7"/>
  <c r="BB146" i="7"/>
  <c r="AU146" i="7"/>
  <c r="AV146" i="7" s="1"/>
  <c r="AO146" i="7"/>
  <c r="AQ146" i="7" s="1"/>
  <c r="AH146" i="7"/>
  <c r="AD146" i="7"/>
  <c r="X146" i="7"/>
  <c r="U146" i="7"/>
  <c r="P146" i="7"/>
  <c r="L146" i="7"/>
  <c r="BB97" i="7"/>
  <c r="AU97" i="7"/>
  <c r="AV97" i="7" s="1"/>
  <c r="AO97" i="7"/>
  <c r="AQ97" i="7" s="1"/>
  <c r="AH97" i="7"/>
  <c r="AD97" i="7"/>
  <c r="X97" i="7"/>
  <c r="U97" i="7"/>
  <c r="P97" i="7"/>
  <c r="L97" i="7"/>
  <c r="BB130" i="7"/>
  <c r="AU130" i="7"/>
  <c r="AV130" i="7" s="1"/>
  <c r="AO130" i="7"/>
  <c r="AQ130" i="7" s="1"/>
  <c r="AH130" i="7"/>
  <c r="AD130" i="7"/>
  <c r="X130" i="7"/>
  <c r="U130" i="7"/>
  <c r="P130" i="7"/>
  <c r="L130" i="7"/>
  <c r="BB79" i="7"/>
  <c r="AU79" i="7"/>
  <c r="AV79" i="7" s="1"/>
  <c r="AQ79" i="7"/>
  <c r="U79" i="7"/>
  <c r="P79" i="7"/>
  <c r="L79" i="7"/>
  <c r="BB119" i="7"/>
  <c r="AU119" i="7"/>
  <c r="AV119" i="7" s="1"/>
  <c r="AO119" i="7"/>
  <c r="AQ119" i="7" s="1"/>
  <c r="AH119" i="7"/>
  <c r="AD119" i="7"/>
  <c r="X119" i="7"/>
  <c r="U119" i="7"/>
  <c r="P119" i="7"/>
  <c r="L119" i="7"/>
  <c r="BB89" i="7"/>
  <c r="AU89" i="7"/>
  <c r="AV89" i="7" s="1"/>
  <c r="AO89" i="7"/>
  <c r="AQ89" i="7" s="1"/>
  <c r="AH89" i="7"/>
  <c r="AD89" i="7"/>
  <c r="X89" i="7"/>
  <c r="U89" i="7"/>
  <c r="P89" i="7"/>
  <c r="L89" i="7"/>
  <c r="BB144" i="7"/>
  <c r="AU144" i="7"/>
  <c r="AV144" i="7" s="1"/>
  <c r="AO144" i="7"/>
  <c r="AQ144" i="7" s="1"/>
  <c r="AH144" i="7"/>
  <c r="AD144" i="7"/>
  <c r="X144" i="7"/>
  <c r="U144" i="7"/>
  <c r="P144" i="7"/>
  <c r="L144" i="7"/>
  <c r="BB108" i="7"/>
  <c r="AU108" i="7"/>
  <c r="AV108" i="7" s="1"/>
  <c r="AO108" i="7"/>
  <c r="AQ108" i="7" s="1"/>
  <c r="AH108" i="7"/>
  <c r="AD108" i="7"/>
  <c r="X108" i="7"/>
  <c r="U108" i="7"/>
  <c r="P108" i="7"/>
  <c r="L108" i="7"/>
  <c r="BB142" i="7"/>
  <c r="AU142" i="7"/>
  <c r="AV142" i="7" s="1"/>
  <c r="AO142" i="7"/>
  <c r="AQ142" i="7" s="1"/>
  <c r="AH142" i="7"/>
  <c r="AD142" i="7"/>
  <c r="X142" i="7"/>
  <c r="U142" i="7"/>
  <c r="P142" i="7"/>
  <c r="L142" i="7"/>
  <c r="BB53" i="7"/>
  <c r="AU53" i="7"/>
  <c r="AV53" i="7" s="1"/>
  <c r="AQ53" i="7"/>
  <c r="U53" i="7"/>
  <c r="P53" i="7"/>
  <c r="L53" i="7"/>
  <c r="BB120" i="7"/>
  <c r="AU120" i="7"/>
  <c r="AV120" i="7" s="1"/>
  <c r="AO120" i="7"/>
  <c r="AQ120" i="7" s="1"/>
  <c r="AH120" i="7"/>
  <c r="AD120" i="7"/>
  <c r="X120" i="7"/>
  <c r="U120" i="7"/>
  <c r="P120" i="7"/>
  <c r="L120" i="7"/>
  <c r="BB58" i="7"/>
  <c r="AV58" i="7"/>
  <c r="AO58" i="7"/>
  <c r="AQ58" i="7" s="1"/>
  <c r="AH58" i="7"/>
  <c r="AD58" i="7"/>
  <c r="X58" i="7"/>
  <c r="U58" i="7"/>
  <c r="P58" i="7"/>
  <c r="L58" i="7"/>
  <c r="BB82" i="7"/>
  <c r="AU82" i="7"/>
  <c r="AV82" i="7" s="1"/>
  <c r="AQ82" i="7"/>
  <c r="U82" i="7"/>
  <c r="P82" i="7"/>
  <c r="L82" i="7"/>
  <c r="BB75" i="7"/>
  <c r="AU75" i="7"/>
  <c r="AV75" i="7" s="1"/>
  <c r="AO75" i="7"/>
  <c r="AQ75" i="7" s="1"/>
  <c r="AH75" i="7"/>
  <c r="AD75" i="7"/>
  <c r="X75" i="7"/>
  <c r="U75" i="7"/>
  <c r="P75" i="7"/>
  <c r="L75" i="7"/>
  <c r="BB62" i="7"/>
  <c r="AU62" i="7"/>
  <c r="AV62" i="7" s="1"/>
  <c r="AO62" i="7"/>
  <c r="AQ62" i="7" s="1"/>
  <c r="AH62" i="7"/>
  <c r="AD62" i="7"/>
  <c r="X62" i="7"/>
  <c r="U62" i="7"/>
  <c r="P62" i="7"/>
  <c r="L62" i="7"/>
  <c r="BB16" i="7"/>
  <c r="AU16" i="7"/>
  <c r="AV16" i="7" s="1"/>
  <c r="AO16" i="7"/>
  <c r="AQ16" i="7" s="1"/>
  <c r="AH16" i="7"/>
  <c r="AD16" i="7"/>
  <c r="X16" i="7"/>
  <c r="U16" i="7"/>
  <c r="P16" i="7"/>
  <c r="L16" i="7"/>
  <c r="BB33" i="7"/>
  <c r="AU33" i="7"/>
  <c r="AV33" i="7" s="1"/>
  <c r="AO33" i="7"/>
  <c r="AQ33" i="7" s="1"/>
  <c r="AH33" i="7"/>
  <c r="AD33" i="7"/>
  <c r="X33" i="7"/>
  <c r="U33" i="7"/>
  <c r="P33" i="7"/>
  <c r="L33" i="7"/>
  <c r="BB43" i="7"/>
  <c r="AU43" i="7"/>
  <c r="AV43" i="7" s="1"/>
  <c r="AQ43" i="7"/>
  <c r="U43" i="7"/>
  <c r="P43" i="7"/>
  <c r="L43" i="7"/>
  <c r="BB88" i="7"/>
  <c r="AU88" i="7"/>
  <c r="AV88" i="7" s="1"/>
  <c r="AO88" i="7"/>
  <c r="AQ88" i="7" s="1"/>
  <c r="AH88" i="7"/>
  <c r="AD88" i="7"/>
  <c r="X88" i="7"/>
  <c r="U88" i="7"/>
  <c r="P88" i="7"/>
  <c r="L88" i="7"/>
  <c r="BB23" i="7"/>
  <c r="AU23" i="7"/>
  <c r="AV23" i="7" s="1"/>
  <c r="AO23" i="7"/>
  <c r="AQ23" i="7" s="1"/>
  <c r="AH23" i="7"/>
  <c r="AD23" i="7"/>
  <c r="X23" i="7"/>
  <c r="U23" i="7"/>
  <c r="P23" i="7"/>
  <c r="L23" i="7"/>
  <c r="BB138" i="7"/>
  <c r="AU138" i="7"/>
  <c r="AV138" i="7" s="1"/>
  <c r="AO138" i="7"/>
  <c r="AQ138" i="7" s="1"/>
  <c r="AH138" i="7"/>
  <c r="AD138" i="7"/>
  <c r="X138" i="7"/>
  <c r="U138" i="7"/>
  <c r="P138" i="7"/>
  <c r="L138" i="7"/>
  <c r="BB78" i="7"/>
  <c r="AU78" i="7"/>
  <c r="AV78" i="7" s="1"/>
  <c r="AO78" i="7"/>
  <c r="AQ78" i="7" s="1"/>
  <c r="AH78" i="7"/>
  <c r="AD78" i="7"/>
  <c r="X78" i="7"/>
  <c r="U78" i="7"/>
  <c r="P78" i="7"/>
  <c r="L78" i="7"/>
  <c r="BB44" i="7"/>
  <c r="AU44" i="7"/>
  <c r="AV44" i="7" s="1"/>
  <c r="AO44" i="7"/>
  <c r="AQ44" i="7" s="1"/>
  <c r="AH44" i="7"/>
  <c r="AD44" i="7"/>
  <c r="X44" i="7"/>
  <c r="U44" i="7"/>
  <c r="P44" i="7"/>
  <c r="L44" i="7"/>
  <c r="BB93" i="7"/>
  <c r="AU93" i="7"/>
  <c r="AV93" i="7" s="1"/>
  <c r="AO93" i="7"/>
  <c r="AQ93" i="7" s="1"/>
  <c r="AH93" i="7"/>
  <c r="AD93" i="7"/>
  <c r="X93" i="7"/>
  <c r="U93" i="7"/>
  <c r="P93" i="7"/>
  <c r="L93" i="7"/>
  <c r="BB21" i="7"/>
  <c r="AU21" i="7"/>
  <c r="AV21" i="7" s="1"/>
  <c r="AQ21" i="7"/>
  <c r="U21" i="7"/>
  <c r="P21" i="7"/>
  <c r="L21" i="7"/>
  <c r="BB19" i="7"/>
  <c r="AU19" i="7"/>
  <c r="AV19" i="7" s="1"/>
  <c r="AO19" i="7"/>
  <c r="AQ19" i="7" s="1"/>
  <c r="AH19" i="7"/>
  <c r="AD19" i="7"/>
  <c r="X19" i="7"/>
  <c r="U19" i="7"/>
  <c r="P19" i="7"/>
  <c r="L19" i="7"/>
  <c r="BB76" i="7"/>
  <c r="AU76" i="7"/>
  <c r="AV76" i="7" s="1"/>
  <c r="AO76" i="7"/>
  <c r="AQ76" i="7" s="1"/>
  <c r="AH76" i="7"/>
  <c r="AD76" i="7"/>
  <c r="X76" i="7"/>
  <c r="U76" i="7"/>
  <c r="P76" i="7"/>
  <c r="L76" i="7"/>
  <c r="BB111" i="7"/>
  <c r="AU111" i="7"/>
  <c r="AV111" i="7" s="1"/>
  <c r="AQ111" i="7"/>
  <c r="U111" i="7"/>
  <c r="P111" i="7"/>
  <c r="L111" i="7"/>
  <c r="BB101" i="7"/>
  <c r="AU101" i="7"/>
  <c r="AV101" i="7" s="1"/>
  <c r="AO101" i="7"/>
  <c r="AQ101" i="7" s="1"/>
  <c r="AH101" i="7"/>
  <c r="AD101" i="7"/>
  <c r="X101" i="7"/>
  <c r="U101" i="7"/>
  <c r="P101" i="7"/>
  <c r="L101" i="7"/>
  <c r="BB153" i="7"/>
  <c r="AU153" i="7"/>
  <c r="AV153" i="7" s="1"/>
  <c r="AO153" i="7"/>
  <c r="AQ153" i="7" s="1"/>
  <c r="AH153" i="7"/>
  <c r="AD153" i="7"/>
  <c r="X153" i="7"/>
  <c r="U153" i="7"/>
  <c r="P153" i="7"/>
  <c r="L153" i="7"/>
  <c r="BB87" i="7"/>
  <c r="AU87" i="7"/>
  <c r="AV87" i="7" s="1"/>
  <c r="AQ87" i="7"/>
  <c r="U87" i="7"/>
  <c r="P87" i="7"/>
  <c r="L87" i="7"/>
  <c r="BB86" i="7"/>
  <c r="AU86" i="7"/>
  <c r="AV86" i="7" s="1"/>
  <c r="AO86" i="7"/>
  <c r="AQ86" i="7" s="1"/>
  <c r="AH86" i="7"/>
  <c r="AD86" i="7"/>
  <c r="X86" i="7"/>
  <c r="U86" i="7"/>
  <c r="P86" i="7"/>
  <c r="L86" i="7"/>
  <c r="BB100" i="7"/>
  <c r="AU100" i="7"/>
  <c r="AV100" i="7" s="1"/>
  <c r="AO100" i="7"/>
  <c r="AQ100" i="7" s="1"/>
  <c r="AH100" i="7"/>
  <c r="AD100" i="7"/>
  <c r="X100" i="7"/>
  <c r="U100" i="7"/>
  <c r="P100" i="7"/>
  <c r="L100" i="7"/>
  <c r="BB61" i="7"/>
  <c r="AU61" i="7"/>
  <c r="AV61" i="7" s="1"/>
  <c r="AO61" i="7"/>
  <c r="AQ61" i="7" s="1"/>
  <c r="AH61" i="7"/>
  <c r="AD61" i="7"/>
  <c r="X61" i="7"/>
  <c r="U61" i="7"/>
  <c r="P61" i="7"/>
  <c r="L61" i="7"/>
  <c r="BB104" i="7"/>
  <c r="AU104" i="7"/>
  <c r="AV104" i="7" s="1"/>
  <c r="AO104" i="7"/>
  <c r="AQ104" i="7" s="1"/>
  <c r="AH104" i="7"/>
  <c r="AD104" i="7"/>
  <c r="X104" i="7"/>
  <c r="U104" i="7"/>
  <c r="P104" i="7"/>
  <c r="L104" i="7"/>
  <c r="BB46" i="7"/>
  <c r="AU46" i="7"/>
  <c r="AV46" i="7" s="1"/>
  <c r="AO46" i="7"/>
  <c r="AQ46" i="7" s="1"/>
  <c r="AH46" i="7"/>
  <c r="AD46" i="7"/>
  <c r="X46" i="7"/>
  <c r="U46" i="7"/>
  <c r="P46" i="7"/>
  <c r="L46" i="7"/>
  <c r="BB74" i="7"/>
  <c r="AU74" i="7"/>
  <c r="AV74" i="7" s="1"/>
  <c r="AO74" i="7"/>
  <c r="AQ74" i="7" s="1"/>
  <c r="AH74" i="7"/>
  <c r="AD74" i="7"/>
  <c r="X74" i="7"/>
  <c r="U74" i="7"/>
  <c r="P74" i="7"/>
  <c r="L74" i="7"/>
  <c r="BB112" i="7"/>
  <c r="AU112" i="7"/>
  <c r="AV112" i="7" s="1"/>
  <c r="AO112" i="7"/>
  <c r="AQ112" i="7" s="1"/>
  <c r="AH112" i="7"/>
  <c r="AD112" i="7"/>
  <c r="X112" i="7"/>
  <c r="U112" i="7"/>
  <c r="P112" i="7"/>
  <c r="L112" i="7"/>
  <c r="BB141" i="7"/>
  <c r="AU141" i="7"/>
  <c r="AV141" i="7" s="1"/>
  <c r="AQ141" i="7"/>
  <c r="U141" i="7"/>
  <c r="P141" i="7"/>
  <c r="L141" i="7"/>
  <c r="BB139" i="7"/>
  <c r="AV139" i="7"/>
  <c r="AO139" i="7"/>
  <c r="AQ139" i="7" s="1"/>
  <c r="AH139" i="7"/>
  <c r="AD139" i="7"/>
  <c r="X139" i="7"/>
  <c r="U139" i="7"/>
  <c r="P139" i="7"/>
  <c r="L139" i="7"/>
  <c r="BB66" i="7"/>
  <c r="AU66" i="7"/>
  <c r="AV66" i="7" s="1"/>
  <c r="AO66" i="7"/>
  <c r="AQ66" i="7" s="1"/>
  <c r="AH66" i="7"/>
  <c r="AD66" i="7"/>
  <c r="X66" i="7"/>
  <c r="U66" i="7"/>
  <c r="P66" i="7"/>
  <c r="L66" i="7"/>
  <c r="BB123" i="7"/>
  <c r="AU123" i="7"/>
  <c r="AV123" i="7" s="1"/>
  <c r="AO123" i="7"/>
  <c r="AQ123" i="7" s="1"/>
  <c r="AH123" i="7"/>
  <c r="AD123" i="7"/>
  <c r="X123" i="7"/>
  <c r="U123" i="7"/>
  <c r="P123" i="7"/>
  <c r="L123" i="7"/>
  <c r="BB145" i="7"/>
  <c r="AU145" i="7"/>
  <c r="AV145" i="7" s="1"/>
  <c r="AO145" i="7"/>
  <c r="AQ145" i="7" s="1"/>
  <c r="AH145" i="7"/>
  <c r="AD145" i="7"/>
  <c r="X145" i="7"/>
  <c r="U145" i="7"/>
  <c r="P145" i="7"/>
  <c r="L145" i="7"/>
  <c r="BB17" i="7"/>
  <c r="AU17" i="7"/>
  <c r="AV17" i="7" s="1"/>
  <c r="AO17" i="7"/>
  <c r="AQ17" i="7" s="1"/>
  <c r="AH17" i="7"/>
  <c r="AD17" i="7"/>
  <c r="X17" i="7"/>
  <c r="U17" i="7"/>
  <c r="P17" i="7"/>
  <c r="L17" i="7"/>
  <c r="BB42" i="7"/>
  <c r="AU42" i="7"/>
  <c r="AV42" i="7" s="1"/>
  <c r="AO42" i="7"/>
  <c r="AQ42" i="7" s="1"/>
  <c r="AH42" i="7"/>
  <c r="AD42" i="7"/>
  <c r="X42" i="7"/>
  <c r="U42" i="7"/>
  <c r="P42" i="7"/>
  <c r="L42" i="7"/>
  <c r="BB5" i="7"/>
  <c r="AU5" i="7"/>
  <c r="AV5" i="7" s="1"/>
  <c r="AO5" i="7"/>
  <c r="AQ5" i="7" s="1"/>
  <c r="AH5" i="7"/>
  <c r="AD5" i="7"/>
  <c r="X5" i="7"/>
  <c r="U5" i="7"/>
  <c r="P5" i="7"/>
  <c r="L5" i="7"/>
  <c r="BB11" i="7"/>
  <c r="AU11" i="7"/>
  <c r="AV11" i="7" s="1"/>
  <c r="AO11" i="7"/>
  <c r="AQ11" i="7" s="1"/>
  <c r="AH11" i="7"/>
  <c r="AD11" i="7"/>
  <c r="X11" i="7"/>
  <c r="U11" i="7"/>
  <c r="P11" i="7"/>
  <c r="L11" i="7"/>
  <c r="BB67" i="7"/>
  <c r="AU67" i="7"/>
  <c r="AV67" i="7" s="1"/>
  <c r="AO67" i="7"/>
  <c r="AQ67" i="7" s="1"/>
  <c r="AH67" i="7"/>
  <c r="AD67" i="7"/>
  <c r="X67" i="7"/>
  <c r="U67" i="7"/>
  <c r="P67" i="7"/>
  <c r="L67" i="7"/>
  <c r="BB15" i="7"/>
  <c r="AU15" i="7"/>
  <c r="AV15" i="7" s="1"/>
  <c r="AQ15" i="7"/>
  <c r="U15" i="7"/>
  <c r="P15" i="7"/>
  <c r="L15" i="7"/>
  <c r="BB114" i="7"/>
  <c r="AU114" i="7"/>
  <c r="AV114" i="7" s="1"/>
  <c r="AO114" i="7"/>
  <c r="AQ114" i="7" s="1"/>
  <c r="AH114" i="7"/>
  <c r="AD114" i="7"/>
  <c r="X114" i="7"/>
  <c r="U114" i="7"/>
  <c r="P114" i="7"/>
  <c r="L114" i="7"/>
  <c r="BB60" i="7"/>
  <c r="AU60" i="7"/>
  <c r="AV60" i="7" s="1"/>
  <c r="AQ60" i="7"/>
  <c r="U60" i="7"/>
  <c r="P60" i="7"/>
  <c r="L60" i="7"/>
  <c r="BB72" i="7"/>
  <c r="AU72" i="7"/>
  <c r="AV72" i="7" s="1"/>
  <c r="AO72" i="7"/>
  <c r="AQ72" i="7" s="1"/>
  <c r="AH72" i="7"/>
  <c r="AD72" i="7"/>
  <c r="X72" i="7"/>
  <c r="U72" i="7"/>
  <c r="P72" i="7"/>
  <c r="L72" i="7"/>
  <c r="BB81" i="7"/>
  <c r="AU81" i="7"/>
  <c r="AV81" i="7" s="1"/>
  <c r="AO81" i="7"/>
  <c r="AQ81" i="7" s="1"/>
  <c r="AH81" i="7"/>
  <c r="AD81" i="7"/>
  <c r="X81" i="7"/>
  <c r="U81" i="7"/>
  <c r="P81" i="7"/>
  <c r="L81" i="7"/>
  <c r="BB94" i="7"/>
  <c r="AU94" i="7"/>
  <c r="AV94" i="7" s="1"/>
  <c r="AQ94" i="7"/>
  <c r="U94" i="7"/>
  <c r="P94" i="7"/>
  <c r="L94" i="7"/>
  <c r="BB128" i="7"/>
  <c r="AU128" i="7"/>
  <c r="AV128" i="7" s="1"/>
  <c r="AO128" i="7"/>
  <c r="AQ128" i="7" s="1"/>
  <c r="AH128" i="7"/>
  <c r="AD128" i="7"/>
  <c r="X128" i="7"/>
  <c r="U128" i="7"/>
  <c r="P128" i="7"/>
  <c r="L128" i="7"/>
  <c r="BB20" i="7"/>
  <c r="AU20" i="7"/>
  <c r="AV20" i="7" s="1"/>
  <c r="AO20" i="7"/>
  <c r="AQ20" i="7" s="1"/>
  <c r="AH20" i="7"/>
  <c r="AD20" i="7"/>
  <c r="X20" i="7"/>
  <c r="U20" i="7"/>
  <c r="P20" i="7"/>
  <c r="L20" i="7"/>
  <c r="BB25" i="7"/>
  <c r="AU25" i="7"/>
  <c r="AV25" i="7" s="1"/>
  <c r="AO25" i="7"/>
  <c r="AQ25" i="7" s="1"/>
  <c r="AH25" i="7"/>
  <c r="AD25" i="7"/>
  <c r="X25" i="7"/>
  <c r="U25" i="7"/>
  <c r="P25" i="7"/>
  <c r="L25" i="7"/>
  <c r="BB56" i="7"/>
  <c r="AU56" i="7"/>
  <c r="AV56" i="7" s="1"/>
  <c r="AO56" i="7"/>
  <c r="AQ56" i="7" s="1"/>
  <c r="AH56" i="7"/>
  <c r="AD56" i="7"/>
  <c r="X56" i="7"/>
  <c r="U56" i="7"/>
  <c r="P56" i="7"/>
  <c r="L56" i="7"/>
  <c r="BB143" i="7"/>
  <c r="AU143" i="7"/>
  <c r="AV143" i="7" s="1"/>
  <c r="AO143" i="7"/>
  <c r="AQ143" i="7" s="1"/>
  <c r="AH143" i="7"/>
  <c r="AD143" i="7"/>
  <c r="X143" i="7"/>
  <c r="U143" i="7"/>
  <c r="P143" i="7"/>
  <c r="L143" i="7"/>
  <c r="BB49" i="7"/>
  <c r="AU49" i="7"/>
  <c r="AV49" i="7" s="1"/>
  <c r="AQ49" i="7"/>
  <c r="U49" i="7"/>
  <c r="P49" i="7"/>
  <c r="L49" i="7"/>
  <c r="BB28" i="7"/>
  <c r="AU28" i="7"/>
  <c r="AV28" i="7" s="1"/>
  <c r="AQ28" i="7"/>
  <c r="U28" i="7"/>
  <c r="P28" i="7"/>
  <c r="L28" i="7"/>
  <c r="BB131" i="7"/>
  <c r="AU131" i="7"/>
  <c r="AV131" i="7" s="1"/>
  <c r="AQ131" i="7"/>
  <c r="U131" i="7"/>
  <c r="P131" i="7"/>
  <c r="L131" i="7"/>
  <c r="BB18" i="7"/>
  <c r="AU18" i="7"/>
  <c r="AV18" i="7" s="1"/>
  <c r="AO18" i="7"/>
  <c r="AQ18" i="7" s="1"/>
  <c r="AH18" i="7"/>
  <c r="AD18" i="7"/>
  <c r="X18" i="7"/>
  <c r="U18" i="7"/>
  <c r="P18" i="7"/>
  <c r="L18" i="7"/>
  <c r="BB95" i="7"/>
  <c r="AU95" i="7"/>
  <c r="AV95" i="7" s="1"/>
  <c r="AO95" i="7"/>
  <c r="AQ95" i="7" s="1"/>
  <c r="AH95" i="7"/>
  <c r="AD95" i="7"/>
  <c r="X95" i="7"/>
  <c r="U95" i="7"/>
  <c r="P95" i="7"/>
  <c r="L95" i="7"/>
  <c r="BB110" i="7"/>
  <c r="AU110" i="7"/>
  <c r="AV110" i="7" s="1"/>
  <c r="AO110" i="7"/>
  <c r="AQ110" i="7" s="1"/>
  <c r="AH110" i="7"/>
  <c r="AD110" i="7"/>
  <c r="X110" i="7"/>
  <c r="U110" i="7"/>
  <c r="P110" i="7"/>
  <c r="L110" i="7"/>
  <c r="BB6" i="7"/>
  <c r="AU6" i="7"/>
  <c r="AV6" i="7" s="1"/>
  <c r="AO6" i="7"/>
  <c r="AQ6" i="7" s="1"/>
  <c r="AH6" i="7"/>
  <c r="AD6" i="7"/>
  <c r="X6" i="7"/>
  <c r="U6" i="7"/>
  <c r="P6" i="7"/>
  <c r="L6" i="7"/>
  <c r="BB13" i="7"/>
  <c r="AU13" i="7"/>
  <c r="AV13" i="7" s="1"/>
  <c r="AQ13" i="7"/>
  <c r="U13" i="7"/>
  <c r="P13" i="7"/>
  <c r="L13" i="7"/>
  <c r="BB2" i="7"/>
  <c r="AU2" i="7"/>
  <c r="AV2" i="7" s="1"/>
  <c r="AO2" i="7"/>
  <c r="AQ2" i="7" s="1"/>
  <c r="AH2" i="7"/>
  <c r="AD2" i="7"/>
  <c r="X2" i="7"/>
  <c r="U2" i="7"/>
  <c r="P2" i="7"/>
  <c r="L2" i="7"/>
  <c r="BB54" i="7"/>
  <c r="AU54" i="7"/>
  <c r="AV54" i="7" s="1"/>
  <c r="AO54" i="7"/>
  <c r="AQ54" i="7" s="1"/>
  <c r="AH54" i="7"/>
  <c r="AD54" i="7"/>
  <c r="X54" i="7"/>
  <c r="U54" i="7"/>
  <c r="P54" i="7"/>
  <c r="L54" i="7"/>
  <c r="BB10" i="7"/>
  <c r="AU10" i="7"/>
  <c r="AV10" i="7" s="1"/>
  <c r="AQ10" i="7"/>
  <c r="U10" i="7"/>
  <c r="P10" i="7"/>
  <c r="L10" i="7"/>
  <c r="BB70" i="7"/>
  <c r="AU70" i="7"/>
  <c r="AV70" i="7" s="1"/>
  <c r="AO70" i="7"/>
  <c r="AQ70" i="7" s="1"/>
  <c r="AH70" i="7"/>
  <c r="AD70" i="7"/>
  <c r="X70" i="7"/>
  <c r="U70" i="7"/>
  <c r="P70" i="7"/>
  <c r="L70" i="7"/>
  <c r="BB113" i="7"/>
  <c r="AU113" i="7"/>
  <c r="AV113" i="7" s="1"/>
  <c r="AO113" i="7"/>
  <c r="AQ113" i="7" s="1"/>
  <c r="AH113" i="7"/>
  <c r="AD113" i="7"/>
  <c r="X113" i="7"/>
  <c r="U113" i="7"/>
  <c r="P113" i="7"/>
  <c r="L113" i="7"/>
  <c r="BB36" i="7"/>
  <c r="AU36" i="7"/>
  <c r="AV36" i="7" s="1"/>
  <c r="AO36" i="7"/>
  <c r="AQ36" i="7" s="1"/>
  <c r="AH36" i="7"/>
  <c r="AD36" i="7"/>
  <c r="X36" i="7"/>
  <c r="U36" i="7"/>
  <c r="P36" i="7"/>
  <c r="L36" i="7"/>
  <c r="BB85" i="7"/>
  <c r="AU85" i="7"/>
  <c r="AV85" i="7" s="1"/>
  <c r="AQ85" i="7"/>
  <c r="U85" i="7"/>
  <c r="P85" i="7"/>
  <c r="L85" i="7"/>
  <c r="BB38" i="7"/>
  <c r="AU38" i="7"/>
  <c r="AV38" i="7" s="1"/>
  <c r="AO38" i="7"/>
  <c r="AQ38" i="7" s="1"/>
  <c r="AH38" i="7"/>
  <c r="AD38" i="7"/>
  <c r="X38" i="7"/>
  <c r="U38" i="7"/>
  <c r="P38" i="7"/>
  <c r="L38" i="7"/>
  <c r="BB57" i="7"/>
  <c r="AU57" i="7"/>
  <c r="AV57" i="7" s="1"/>
  <c r="AO57" i="7"/>
  <c r="AQ57" i="7" s="1"/>
  <c r="AH57" i="7"/>
  <c r="AD57" i="7"/>
  <c r="X57" i="7"/>
  <c r="U57" i="7"/>
  <c r="P57" i="7"/>
  <c r="L57" i="7"/>
  <c r="BB22" i="7"/>
  <c r="AU22" i="7"/>
  <c r="AV22" i="7" s="1"/>
  <c r="AO22" i="7"/>
  <c r="AQ22" i="7" s="1"/>
  <c r="AH22" i="7"/>
  <c r="AD22" i="7"/>
  <c r="X22" i="7"/>
  <c r="U22" i="7"/>
  <c r="P22" i="7"/>
  <c r="L22" i="7"/>
  <c r="BB96" i="7"/>
  <c r="AU96" i="7"/>
  <c r="AV96" i="7" s="1"/>
  <c r="AQ96" i="7"/>
  <c r="U96" i="7"/>
  <c r="P96" i="7"/>
  <c r="L96" i="7"/>
  <c r="BB127" i="7"/>
  <c r="AU127" i="7"/>
  <c r="AV127" i="7" s="1"/>
  <c r="AO127" i="7"/>
  <c r="AQ127" i="7" s="1"/>
  <c r="AH127" i="7"/>
  <c r="AD127" i="7"/>
  <c r="X127" i="7"/>
  <c r="U127" i="7"/>
  <c r="P127" i="7"/>
  <c r="L127" i="7"/>
  <c r="BB118" i="7"/>
  <c r="AU118" i="7"/>
  <c r="AV118" i="7" s="1"/>
  <c r="AO118" i="7"/>
  <c r="AQ118" i="7" s="1"/>
  <c r="AH118" i="7"/>
  <c r="AD118" i="7"/>
  <c r="X118" i="7"/>
  <c r="U118" i="7"/>
  <c r="P118" i="7"/>
  <c r="L118" i="7"/>
  <c r="BB125" i="7"/>
  <c r="AU125" i="7"/>
  <c r="AV125" i="7" s="1"/>
  <c r="AO125" i="7"/>
  <c r="AQ125" i="7" s="1"/>
  <c r="AH125" i="7"/>
  <c r="AD125" i="7"/>
  <c r="X125" i="7"/>
  <c r="U125" i="7"/>
  <c r="P125" i="7"/>
  <c r="L125" i="7"/>
  <c r="BB71" i="7"/>
  <c r="AU71" i="7"/>
  <c r="AV71" i="7" s="1"/>
  <c r="AO71" i="7"/>
  <c r="AQ71" i="7" s="1"/>
  <c r="AH71" i="7"/>
  <c r="AD71" i="7"/>
  <c r="X71" i="7"/>
  <c r="U71" i="7"/>
  <c r="P71" i="7"/>
  <c r="L71" i="7"/>
  <c r="BB149" i="7"/>
  <c r="AU149" i="7"/>
  <c r="AV149" i="7" s="1"/>
  <c r="AO149" i="7"/>
  <c r="AQ149" i="7" s="1"/>
  <c r="AH149" i="7"/>
  <c r="AD149" i="7"/>
  <c r="X149" i="7"/>
  <c r="U149" i="7"/>
  <c r="P149" i="7"/>
  <c r="L149" i="7"/>
  <c r="BB77" i="7"/>
  <c r="AU77" i="7"/>
  <c r="AV77" i="7" s="1"/>
  <c r="AO77" i="7"/>
  <c r="AQ77" i="7" s="1"/>
  <c r="AH77" i="7"/>
  <c r="AD77" i="7"/>
  <c r="X77" i="7"/>
  <c r="U77" i="7"/>
  <c r="P77" i="7"/>
  <c r="L77" i="7"/>
  <c r="BB51" i="7"/>
  <c r="AU51" i="7"/>
  <c r="AV51" i="7" s="1"/>
  <c r="AO51" i="7"/>
  <c r="AQ51" i="7" s="1"/>
  <c r="AH51" i="7"/>
  <c r="AD51" i="7"/>
  <c r="X51" i="7"/>
  <c r="U51" i="7"/>
  <c r="P51" i="7"/>
  <c r="L51" i="7"/>
  <c r="BB73" i="7"/>
  <c r="AU73" i="7"/>
  <c r="AV73" i="7" s="1"/>
  <c r="AO73" i="7"/>
  <c r="AQ73" i="7" s="1"/>
  <c r="AH73" i="7"/>
  <c r="AD73" i="7"/>
  <c r="X73" i="7"/>
  <c r="U73" i="7"/>
  <c r="P73" i="7"/>
  <c r="L73" i="7"/>
  <c r="BB129" i="7"/>
  <c r="AU129" i="7"/>
  <c r="AV129" i="7" s="1"/>
  <c r="AO129" i="7"/>
  <c r="AQ129" i="7" s="1"/>
  <c r="AH129" i="7"/>
  <c r="AD129" i="7"/>
  <c r="X129" i="7"/>
  <c r="U129" i="7"/>
  <c r="P129" i="7"/>
  <c r="L129" i="7"/>
  <c r="BB80" i="7"/>
  <c r="AU80" i="7"/>
  <c r="AV80" i="7" s="1"/>
  <c r="AO80" i="7"/>
  <c r="AQ80" i="7" s="1"/>
  <c r="AH80" i="7"/>
  <c r="AD80" i="7"/>
  <c r="X80" i="7"/>
  <c r="U80" i="7"/>
  <c r="P80" i="7"/>
  <c r="L80" i="7"/>
  <c r="BB64" i="7"/>
  <c r="AU64" i="7"/>
  <c r="AV64" i="7" s="1"/>
  <c r="AO64" i="7"/>
  <c r="AQ64" i="7" s="1"/>
  <c r="AH64" i="7"/>
  <c r="AD64" i="7"/>
  <c r="X64" i="7"/>
  <c r="U64" i="7"/>
  <c r="P64" i="7"/>
  <c r="L64" i="7"/>
  <c r="BB39" i="7"/>
  <c r="AU39" i="7"/>
  <c r="AV39" i="7" s="1"/>
  <c r="AO39" i="7"/>
  <c r="AQ39" i="7" s="1"/>
  <c r="AH39" i="7"/>
  <c r="AD39" i="7"/>
  <c r="X39" i="7"/>
  <c r="U39" i="7"/>
  <c r="P39" i="7"/>
  <c r="L39" i="7"/>
  <c r="BB126" i="7"/>
  <c r="AU126" i="7"/>
  <c r="AV126" i="7" s="1"/>
  <c r="AO126" i="7"/>
  <c r="AQ126" i="7" s="1"/>
  <c r="AH126" i="7"/>
  <c r="AD126" i="7"/>
  <c r="X126" i="7"/>
  <c r="U126" i="7"/>
  <c r="P126" i="7"/>
  <c r="L126" i="7"/>
  <c r="BB40" i="7"/>
  <c r="AU40" i="7"/>
  <c r="AV40" i="7" s="1"/>
  <c r="AO40" i="7"/>
  <c r="AQ40" i="7" s="1"/>
  <c r="AH40" i="7"/>
  <c r="AD40" i="7"/>
  <c r="X40" i="7"/>
  <c r="U40" i="7"/>
  <c r="P40" i="7"/>
  <c r="L40" i="7"/>
  <c r="BB116" i="7"/>
  <c r="AU116" i="7"/>
  <c r="AV116" i="7" s="1"/>
  <c r="AO116" i="7"/>
  <c r="AQ116" i="7" s="1"/>
  <c r="AH116" i="7"/>
  <c r="AD116" i="7"/>
  <c r="X116" i="7"/>
  <c r="U116" i="7"/>
  <c r="P116" i="7"/>
  <c r="L116" i="7"/>
  <c r="BB115" i="7"/>
  <c r="AU115" i="7"/>
  <c r="AV115" i="7" s="1"/>
  <c r="AO115" i="7"/>
  <c r="AQ115" i="7" s="1"/>
  <c r="AH115" i="7"/>
  <c r="AD115" i="7"/>
  <c r="X115" i="7"/>
  <c r="U115" i="7"/>
  <c r="P115" i="7"/>
  <c r="L115" i="7"/>
  <c r="BB83" i="7"/>
  <c r="AU83" i="7"/>
  <c r="AV83" i="7" s="1"/>
  <c r="AO83" i="7"/>
  <c r="AQ83" i="7" s="1"/>
  <c r="AH83" i="7"/>
  <c r="AD83" i="7"/>
  <c r="X83" i="7"/>
  <c r="U83" i="7"/>
  <c r="P83" i="7"/>
  <c r="L83" i="7"/>
  <c r="BB92" i="7"/>
  <c r="AU92" i="7"/>
  <c r="AV92" i="7" s="1"/>
  <c r="AO92" i="7"/>
  <c r="AQ92" i="7" s="1"/>
  <c r="AH92" i="7"/>
  <c r="AD92" i="7"/>
  <c r="X92" i="7"/>
  <c r="U92" i="7"/>
  <c r="P92" i="7"/>
  <c r="L92" i="7"/>
  <c r="BB148" i="7"/>
  <c r="AU148" i="7"/>
  <c r="AV148" i="7" s="1"/>
  <c r="AO148" i="7"/>
  <c r="AQ148" i="7" s="1"/>
  <c r="AH148" i="7"/>
  <c r="AD148" i="7"/>
  <c r="X148" i="7"/>
  <c r="U148" i="7"/>
  <c r="P148" i="7"/>
  <c r="L148" i="7"/>
  <c r="BB136" i="7"/>
  <c r="AU136" i="7"/>
  <c r="AV136" i="7" s="1"/>
  <c r="AO136" i="7"/>
  <c r="AQ136" i="7" s="1"/>
  <c r="AH136" i="7"/>
  <c r="AD136" i="7"/>
  <c r="X136" i="7"/>
  <c r="U136" i="7"/>
  <c r="P136" i="7"/>
  <c r="L136" i="7"/>
  <c r="BB47" i="7"/>
  <c r="AU47" i="7"/>
  <c r="AV47" i="7" s="1"/>
  <c r="AO47" i="7"/>
  <c r="AQ47" i="7" s="1"/>
  <c r="AH47" i="7"/>
  <c r="AD47" i="7"/>
  <c r="X47" i="7"/>
  <c r="U47" i="7"/>
  <c r="P47" i="7"/>
  <c r="L47" i="7"/>
  <c r="BB14" i="7"/>
  <c r="AU14" i="7"/>
  <c r="AV14" i="7" s="1"/>
  <c r="AO14" i="7"/>
  <c r="AQ14" i="7" s="1"/>
  <c r="AH14" i="7"/>
  <c r="AD14" i="7"/>
  <c r="X14" i="7"/>
  <c r="U14" i="7"/>
  <c r="P14" i="7"/>
  <c r="L14" i="7"/>
  <c r="BB31" i="7"/>
  <c r="AU31" i="7"/>
  <c r="AV31" i="7" s="1"/>
  <c r="AO31" i="7"/>
  <c r="AQ31" i="7" s="1"/>
  <c r="AH31" i="7"/>
  <c r="AD31" i="7"/>
  <c r="X31" i="7"/>
  <c r="U31" i="7"/>
  <c r="P31" i="7"/>
  <c r="L31" i="7"/>
  <c r="BB65" i="7"/>
  <c r="AU65" i="7"/>
  <c r="AV65" i="7" s="1"/>
  <c r="AO65" i="7"/>
  <c r="AQ65" i="7" s="1"/>
  <c r="AH65" i="7"/>
  <c r="AD65" i="7"/>
  <c r="X65" i="7"/>
  <c r="U65" i="7"/>
  <c r="P65" i="7"/>
  <c r="L65" i="7"/>
  <c r="BB107" i="7"/>
  <c r="AU107" i="7"/>
  <c r="AV107" i="7" s="1"/>
  <c r="AO107" i="7"/>
  <c r="AQ107" i="7" s="1"/>
  <c r="AH107" i="7"/>
  <c r="AD107" i="7"/>
  <c r="X107" i="7"/>
  <c r="U107" i="7"/>
  <c r="P107" i="7"/>
  <c r="L107" i="7"/>
  <c r="BB84" i="7"/>
  <c r="AU84" i="7"/>
  <c r="AV84" i="7" s="1"/>
  <c r="AQ84" i="7"/>
  <c r="U84" i="7"/>
  <c r="P84" i="7"/>
  <c r="L84" i="7"/>
  <c r="BB8" i="7"/>
  <c r="AU8" i="7"/>
  <c r="AV8" i="7" s="1"/>
  <c r="AO8" i="7"/>
  <c r="AQ8" i="7" s="1"/>
  <c r="AH8" i="7"/>
  <c r="AD8" i="7"/>
  <c r="X8" i="7"/>
  <c r="U8" i="7"/>
  <c r="P8" i="7"/>
  <c r="L8" i="7"/>
  <c r="BB90" i="7"/>
  <c r="AU90" i="7"/>
  <c r="AV90" i="7" s="1"/>
  <c r="AO90" i="7"/>
  <c r="AQ90" i="7" s="1"/>
  <c r="AH90" i="7"/>
  <c r="AD90" i="7"/>
  <c r="X90" i="7"/>
  <c r="U90" i="7"/>
  <c r="P90" i="7"/>
  <c r="L90" i="7"/>
  <c r="BB102" i="7"/>
  <c r="AU102" i="7"/>
  <c r="AV102" i="7" s="1"/>
  <c r="AO102" i="7"/>
  <c r="AQ102" i="7" s="1"/>
  <c r="AH102" i="7"/>
  <c r="AD102" i="7"/>
  <c r="X102" i="7"/>
  <c r="U102" i="7"/>
  <c r="P102" i="7"/>
  <c r="L102" i="7"/>
  <c r="BB69" i="7"/>
  <c r="AU69" i="7"/>
  <c r="AV69" i="7" s="1"/>
  <c r="AO69" i="7"/>
  <c r="AQ69" i="7" s="1"/>
  <c r="AH69" i="7"/>
  <c r="AD69" i="7"/>
  <c r="X69" i="7"/>
  <c r="U69" i="7"/>
  <c r="P69" i="7"/>
  <c r="L69" i="7"/>
  <c r="BB55" i="7"/>
  <c r="AU55" i="7"/>
  <c r="AV55" i="7" s="1"/>
  <c r="AO55" i="7"/>
  <c r="AQ55" i="7" s="1"/>
  <c r="AH55" i="7"/>
  <c r="AD55" i="7"/>
  <c r="X55" i="7"/>
  <c r="U55" i="7"/>
  <c r="P55" i="7"/>
  <c r="L55" i="7"/>
  <c r="BB133" i="7"/>
  <c r="AU133" i="7"/>
  <c r="AV133" i="7" s="1"/>
  <c r="AO133" i="7"/>
  <c r="AQ133" i="7" s="1"/>
  <c r="AH133" i="7"/>
  <c r="AD133" i="7"/>
  <c r="X133" i="7"/>
  <c r="U133" i="7"/>
  <c r="P133" i="7"/>
  <c r="L133" i="7"/>
  <c r="BB147" i="7"/>
  <c r="AU147" i="7"/>
  <c r="AV147" i="7" s="1"/>
  <c r="AO147" i="7"/>
  <c r="AQ147" i="7" s="1"/>
  <c r="AH147" i="7"/>
  <c r="AD147" i="7"/>
  <c r="X147" i="7"/>
  <c r="U147" i="7"/>
  <c r="P147" i="7"/>
  <c r="L147" i="7"/>
  <c r="BB7" i="7"/>
  <c r="AU7" i="7"/>
  <c r="AV7" i="7" s="1"/>
  <c r="AO7" i="7"/>
  <c r="AQ7" i="7" s="1"/>
  <c r="AH7" i="7"/>
  <c r="AD7" i="7"/>
  <c r="X7" i="7"/>
  <c r="U7" i="7"/>
  <c r="P7" i="7"/>
  <c r="L7" i="7"/>
  <c r="BB27" i="7"/>
  <c r="AU27" i="7"/>
  <c r="AV27" i="7" s="1"/>
  <c r="AO27" i="7"/>
  <c r="AQ27" i="7" s="1"/>
  <c r="AH27" i="7"/>
  <c r="AD27" i="7"/>
  <c r="X27" i="7"/>
  <c r="U27" i="7"/>
  <c r="P27" i="7"/>
  <c r="L27" i="7"/>
  <c r="BB41" i="7"/>
  <c r="AU41" i="7"/>
  <c r="AV41" i="7" s="1"/>
  <c r="AO41" i="7"/>
  <c r="AQ41" i="7" s="1"/>
  <c r="AH41" i="7"/>
  <c r="AD41" i="7"/>
  <c r="X41" i="7"/>
  <c r="U41" i="7"/>
  <c r="P41" i="7"/>
  <c r="L41" i="7"/>
  <c r="BB50" i="7"/>
  <c r="AU50" i="7"/>
  <c r="AV50" i="7" s="1"/>
  <c r="AO50" i="7"/>
  <c r="AQ50" i="7" s="1"/>
  <c r="AH50" i="7"/>
  <c r="AD50" i="7"/>
  <c r="X50" i="7"/>
  <c r="U50" i="7"/>
  <c r="P50" i="7"/>
  <c r="L50" i="7"/>
  <c r="BB103" i="7"/>
  <c r="AU103" i="7"/>
  <c r="AV103" i="7" s="1"/>
  <c r="AO103" i="7"/>
  <c r="AQ103" i="7" s="1"/>
  <c r="AH103" i="7"/>
  <c r="AD103" i="7"/>
  <c r="X103" i="7"/>
  <c r="U103" i="7"/>
  <c r="P103" i="7"/>
  <c r="L103" i="7"/>
  <c r="BB134" i="7"/>
  <c r="AU134" i="7"/>
  <c r="AV134" i="7" s="1"/>
  <c r="AO134" i="7"/>
  <c r="AQ134" i="7" s="1"/>
  <c r="AH134" i="7"/>
  <c r="AD134" i="7"/>
  <c r="X134" i="7"/>
  <c r="U134" i="7"/>
  <c r="P134" i="7"/>
  <c r="L134" i="7"/>
  <c r="BB63" i="7"/>
  <c r="AV63" i="7"/>
  <c r="AO63" i="7"/>
  <c r="AQ63" i="7" s="1"/>
  <c r="AH63" i="7"/>
  <c r="AD63" i="7"/>
  <c r="X63" i="7"/>
  <c r="U63" i="7"/>
  <c r="P63" i="7"/>
  <c r="L63" i="7"/>
  <c r="BB99" i="6"/>
  <c r="AU99" i="6"/>
  <c r="AV99" i="6" s="1"/>
  <c r="AQ99" i="6"/>
  <c r="U99" i="6"/>
  <c r="P99" i="6"/>
  <c r="L99" i="6"/>
  <c r="BB154" i="6"/>
  <c r="AU154" i="6"/>
  <c r="AV154" i="6" s="1"/>
  <c r="AO154" i="6"/>
  <c r="AQ154" i="6" s="1"/>
  <c r="AH154" i="6"/>
  <c r="AD154" i="6"/>
  <c r="X154" i="6"/>
  <c r="U154" i="6"/>
  <c r="P154" i="6"/>
  <c r="L154" i="6"/>
  <c r="BB4" i="6"/>
  <c r="AU4" i="6"/>
  <c r="AV4" i="6" s="1"/>
  <c r="AO4" i="6"/>
  <c r="AQ4" i="6" s="1"/>
  <c r="AH4" i="6"/>
  <c r="AD4" i="6"/>
  <c r="X4" i="6"/>
  <c r="U4" i="6"/>
  <c r="P4" i="6"/>
  <c r="L4" i="6"/>
  <c r="BB150" i="6"/>
  <c r="AU150" i="6"/>
  <c r="AV150" i="6" s="1"/>
  <c r="AO150" i="6"/>
  <c r="AQ150" i="6" s="1"/>
  <c r="AH150" i="6"/>
  <c r="AD150" i="6"/>
  <c r="X150" i="6"/>
  <c r="U150" i="6"/>
  <c r="P150" i="6"/>
  <c r="L150" i="6"/>
  <c r="BB3" i="6"/>
  <c r="AU3" i="6"/>
  <c r="AV3" i="6" s="1"/>
  <c r="AO3" i="6"/>
  <c r="AQ3" i="6" s="1"/>
  <c r="AH3" i="6"/>
  <c r="AD3" i="6"/>
  <c r="X3" i="6"/>
  <c r="U3" i="6"/>
  <c r="P3" i="6"/>
  <c r="L3" i="6"/>
  <c r="BB68" i="6"/>
  <c r="AU68" i="6"/>
  <c r="AV68" i="6" s="1"/>
  <c r="AQ68" i="6"/>
  <c r="U68" i="6"/>
  <c r="P68" i="6"/>
  <c r="L68" i="6"/>
  <c r="BB109" i="6"/>
  <c r="AU109" i="6"/>
  <c r="AV109" i="6" s="1"/>
  <c r="AO109" i="6"/>
  <c r="AQ109" i="6" s="1"/>
  <c r="AH109" i="6"/>
  <c r="AD109" i="6"/>
  <c r="X109" i="6"/>
  <c r="U109" i="6"/>
  <c r="P109" i="6"/>
  <c r="L109" i="6"/>
  <c r="BB48" i="6"/>
  <c r="AU48" i="6"/>
  <c r="AV48" i="6" s="1"/>
  <c r="AO48" i="6"/>
  <c r="AQ48" i="6" s="1"/>
  <c r="AH48" i="6"/>
  <c r="AD48" i="6"/>
  <c r="X48" i="6"/>
  <c r="U48" i="6"/>
  <c r="P48" i="6"/>
  <c r="L48" i="6"/>
  <c r="BB34" i="6"/>
  <c r="AU34" i="6"/>
  <c r="AV34" i="6" s="1"/>
  <c r="AO34" i="6"/>
  <c r="AQ34" i="6" s="1"/>
  <c r="AH34" i="6"/>
  <c r="AD34" i="6"/>
  <c r="X34" i="6"/>
  <c r="U34" i="6"/>
  <c r="P34" i="6"/>
  <c r="L34" i="6"/>
  <c r="BB29" i="6"/>
  <c r="AU29" i="6"/>
  <c r="AV29" i="6" s="1"/>
  <c r="AO29" i="6"/>
  <c r="AQ29" i="6" s="1"/>
  <c r="AH29" i="6"/>
  <c r="AD29" i="6"/>
  <c r="X29" i="6"/>
  <c r="U29" i="6"/>
  <c r="P29" i="6"/>
  <c r="L29" i="6"/>
  <c r="BB135" i="6"/>
  <c r="AU135" i="6"/>
  <c r="AV135" i="6" s="1"/>
  <c r="AO135" i="6"/>
  <c r="AQ135" i="6" s="1"/>
  <c r="AH135" i="6"/>
  <c r="AD135" i="6"/>
  <c r="X135" i="6"/>
  <c r="U135" i="6"/>
  <c r="P135" i="6"/>
  <c r="L135" i="6"/>
  <c r="BB152" i="6"/>
  <c r="AU152" i="6"/>
  <c r="AV152" i="6" s="1"/>
  <c r="AO152" i="6"/>
  <c r="AQ152" i="6" s="1"/>
  <c r="AH152" i="6"/>
  <c r="AD152" i="6"/>
  <c r="X152" i="6"/>
  <c r="U152" i="6"/>
  <c r="P152" i="6"/>
  <c r="L152" i="6"/>
  <c r="BB121" i="6"/>
  <c r="AU121" i="6"/>
  <c r="AV121" i="6" s="1"/>
  <c r="AO121" i="6"/>
  <c r="AQ121" i="6" s="1"/>
  <c r="AH121" i="6"/>
  <c r="AD121" i="6"/>
  <c r="X121" i="6"/>
  <c r="U121" i="6"/>
  <c r="P121" i="6"/>
  <c r="L121" i="6"/>
  <c r="BB30" i="6"/>
  <c r="AU30" i="6"/>
  <c r="AV30" i="6" s="1"/>
  <c r="AO30" i="6"/>
  <c r="AQ30" i="6" s="1"/>
  <c r="AH30" i="6"/>
  <c r="AD30" i="6"/>
  <c r="X30" i="6"/>
  <c r="U30" i="6"/>
  <c r="P30" i="6"/>
  <c r="L30" i="6"/>
  <c r="BB32" i="6"/>
  <c r="AU32" i="6"/>
  <c r="AV32" i="6" s="1"/>
  <c r="AO32" i="6"/>
  <c r="AQ32" i="6" s="1"/>
  <c r="AH32" i="6"/>
  <c r="AD32" i="6"/>
  <c r="X32" i="6"/>
  <c r="U32" i="6"/>
  <c r="P32" i="6"/>
  <c r="L32" i="6"/>
  <c r="BB24" i="6"/>
  <c r="AU24" i="6"/>
  <c r="AV24" i="6" s="1"/>
  <c r="AQ24" i="6"/>
  <c r="U24" i="6"/>
  <c r="P24" i="6"/>
  <c r="L24" i="6"/>
  <c r="BB140" i="6"/>
  <c r="AU140" i="6"/>
  <c r="AV140" i="6" s="1"/>
  <c r="AO140" i="6"/>
  <c r="AQ140" i="6" s="1"/>
  <c r="AH140" i="6"/>
  <c r="AD140" i="6"/>
  <c r="X140" i="6"/>
  <c r="U140" i="6"/>
  <c r="P140" i="6"/>
  <c r="L140" i="6"/>
  <c r="BB37" i="6"/>
  <c r="AU37" i="6"/>
  <c r="AV37" i="6" s="1"/>
  <c r="AO37" i="6"/>
  <c r="AQ37" i="6" s="1"/>
  <c r="AH37" i="6"/>
  <c r="AD37" i="6"/>
  <c r="X37" i="6"/>
  <c r="U37" i="6"/>
  <c r="P37" i="6"/>
  <c r="L37" i="6"/>
  <c r="BB35" i="6"/>
  <c r="AU35" i="6"/>
  <c r="AV35" i="6" s="1"/>
  <c r="AO35" i="6"/>
  <c r="AQ35" i="6" s="1"/>
  <c r="AH35" i="6"/>
  <c r="AD35" i="6"/>
  <c r="X35" i="6"/>
  <c r="U35" i="6"/>
  <c r="P35" i="6"/>
  <c r="L35" i="6"/>
  <c r="BB59" i="6"/>
  <c r="AU59" i="6"/>
  <c r="AV59" i="6" s="1"/>
  <c r="AQ59" i="6"/>
  <c r="U59" i="6"/>
  <c r="P59" i="6"/>
  <c r="L59" i="6"/>
  <c r="BB106" i="6"/>
  <c r="AU106" i="6"/>
  <c r="AV106" i="6" s="1"/>
  <c r="AO106" i="6"/>
  <c r="AQ106" i="6" s="1"/>
  <c r="AH106" i="6"/>
  <c r="AD106" i="6"/>
  <c r="X106" i="6"/>
  <c r="U106" i="6"/>
  <c r="P106" i="6"/>
  <c r="L106" i="6"/>
  <c r="BB26" i="6"/>
  <c r="AU26" i="6"/>
  <c r="AV26" i="6" s="1"/>
  <c r="AO26" i="6"/>
  <c r="AQ26" i="6" s="1"/>
  <c r="AH26" i="6"/>
  <c r="AD26" i="6"/>
  <c r="X26" i="6"/>
  <c r="U26" i="6"/>
  <c r="P26" i="6"/>
  <c r="L26" i="6"/>
  <c r="BB98" i="6"/>
  <c r="AU98" i="6"/>
  <c r="AV98" i="6" s="1"/>
  <c r="AO98" i="6"/>
  <c r="AQ98" i="6" s="1"/>
  <c r="AH98" i="6"/>
  <c r="AD98" i="6"/>
  <c r="X98" i="6"/>
  <c r="U98" i="6"/>
  <c r="P98" i="6"/>
  <c r="L98" i="6"/>
  <c r="BB45" i="6"/>
  <c r="AU45" i="6"/>
  <c r="AV45" i="6" s="1"/>
  <c r="AO45" i="6"/>
  <c r="AQ45" i="6" s="1"/>
  <c r="AH45" i="6"/>
  <c r="AD45" i="6"/>
  <c r="X45" i="6"/>
  <c r="U45" i="6"/>
  <c r="P45" i="6"/>
  <c r="L45" i="6"/>
  <c r="BB82" i="6"/>
  <c r="AU82" i="6"/>
  <c r="AV82" i="6" s="1"/>
  <c r="AQ82" i="6"/>
  <c r="U82" i="6"/>
  <c r="P82" i="6"/>
  <c r="L82" i="6"/>
  <c r="BB132" i="6"/>
  <c r="AU132" i="6"/>
  <c r="AV132" i="6" s="1"/>
  <c r="AQ132" i="6"/>
  <c r="U132" i="6"/>
  <c r="P132" i="6"/>
  <c r="L132" i="6"/>
  <c r="BB91" i="6"/>
  <c r="AU91" i="6"/>
  <c r="AV91" i="6" s="1"/>
  <c r="AO91" i="6"/>
  <c r="AQ91" i="6" s="1"/>
  <c r="AH91" i="6"/>
  <c r="AD91" i="6"/>
  <c r="X91" i="6"/>
  <c r="U91" i="6"/>
  <c r="P91" i="6"/>
  <c r="L91" i="6"/>
  <c r="BB12" i="6"/>
  <c r="AU12" i="6"/>
  <c r="AV12" i="6" s="1"/>
  <c r="AO12" i="6"/>
  <c r="AQ12" i="6" s="1"/>
  <c r="AH12" i="6"/>
  <c r="AD12" i="6"/>
  <c r="X12" i="6"/>
  <c r="U12" i="6"/>
  <c r="P12" i="6"/>
  <c r="L12" i="6"/>
  <c r="BB52" i="6"/>
  <c r="AU52" i="6"/>
  <c r="AV52" i="6" s="1"/>
  <c r="AO52" i="6"/>
  <c r="AQ52" i="6" s="1"/>
  <c r="AH52" i="6"/>
  <c r="AD52" i="6"/>
  <c r="X52" i="6"/>
  <c r="U52" i="6"/>
  <c r="P52" i="6"/>
  <c r="L52" i="6"/>
  <c r="BB53" i="6"/>
  <c r="AU53" i="6"/>
  <c r="AV53" i="6" s="1"/>
  <c r="AQ53" i="6"/>
  <c r="U53" i="6"/>
  <c r="P53" i="6"/>
  <c r="L53" i="6"/>
  <c r="BB117" i="6"/>
  <c r="AU117" i="6"/>
  <c r="AV117" i="6" s="1"/>
  <c r="AO117" i="6"/>
  <c r="AQ117" i="6" s="1"/>
  <c r="AH117" i="6"/>
  <c r="AD117" i="6"/>
  <c r="X117" i="6"/>
  <c r="U117" i="6"/>
  <c r="P117" i="6"/>
  <c r="L117" i="6"/>
  <c r="BB124" i="6"/>
  <c r="AU124" i="6"/>
  <c r="AV124" i="6" s="1"/>
  <c r="AQ124" i="6"/>
  <c r="U124" i="6"/>
  <c r="P124" i="6"/>
  <c r="L124" i="6"/>
  <c r="BB142" i="6"/>
  <c r="AU142" i="6"/>
  <c r="AV142" i="6" s="1"/>
  <c r="AO142" i="6"/>
  <c r="AQ142" i="6" s="1"/>
  <c r="AH142" i="6"/>
  <c r="AD142" i="6"/>
  <c r="X142" i="6"/>
  <c r="U142" i="6"/>
  <c r="P142" i="6"/>
  <c r="L142" i="6"/>
  <c r="BB108" i="6"/>
  <c r="AU108" i="6"/>
  <c r="AV108" i="6" s="1"/>
  <c r="AO108" i="6"/>
  <c r="AQ108" i="6" s="1"/>
  <c r="AH108" i="6"/>
  <c r="AD108" i="6"/>
  <c r="X108" i="6"/>
  <c r="U108" i="6"/>
  <c r="P108" i="6"/>
  <c r="L108" i="6"/>
  <c r="BB97" i="6"/>
  <c r="AU97" i="6"/>
  <c r="AV97" i="6" s="1"/>
  <c r="AO97" i="6"/>
  <c r="AQ97" i="6" s="1"/>
  <c r="AH97" i="6"/>
  <c r="AD97" i="6"/>
  <c r="X97" i="6"/>
  <c r="U97" i="6"/>
  <c r="P97" i="6"/>
  <c r="L97" i="6"/>
  <c r="BB9" i="6"/>
  <c r="AU9" i="6"/>
  <c r="AV9" i="6" s="1"/>
  <c r="AO9" i="6"/>
  <c r="AQ9" i="6" s="1"/>
  <c r="AH9" i="6"/>
  <c r="AD9" i="6"/>
  <c r="X9" i="6"/>
  <c r="U9" i="6"/>
  <c r="P9" i="6"/>
  <c r="L9" i="6"/>
  <c r="BB16" i="6"/>
  <c r="AU16" i="6"/>
  <c r="AV16" i="6" s="1"/>
  <c r="AO16" i="6"/>
  <c r="AQ16" i="6" s="1"/>
  <c r="AH16" i="6"/>
  <c r="AD16" i="6"/>
  <c r="X16" i="6"/>
  <c r="U16" i="6"/>
  <c r="P16" i="6"/>
  <c r="L16" i="6"/>
  <c r="BB122" i="6"/>
  <c r="AU122" i="6"/>
  <c r="AV122" i="6" s="1"/>
  <c r="AO122" i="6"/>
  <c r="AQ122" i="6" s="1"/>
  <c r="AH122" i="6"/>
  <c r="AD122" i="6"/>
  <c r="X122" i="6"/>
  <c r="U122" i="6"/>
  <c r="P122" i="6"/>
  <c r="L122" i="6"/>
  <c r="BB105" i="6"/>
  <c r="AU105" i="6"/>
  <c r="AV105" i="6" s="1"/>
  <c r="AO105" i="6"/>
  <c r="AQ105" i="6" s="1"/>
  <c r="AH105" i="6"/>
  <c r="AD105" i="6"/>
  <c r="X105" i="6"/>
  <c r="U105" i="6"/>
  <c r="P105" i="6"/>
  <c r="L105" i="6"/>
  <c r="BB144" i="6"/>
  <c r="AU144" i="6"/>
  <c r="AV144" i="6" s="1"/>
  <c r="AO144" i="6"/>
  <c r="AQ144" i="6" s="1"/>
  <c r="AH144" i="6"/>
  <c r="AD144" i="6"/>
  <c r="X144" i="6"/>
  <c r="U144" i="6"/>
  <c r="P144" i="6"/>
  <c r="L144" i="6"/>
  <c r="BB79" i="6"/>
  <c r="AU79" i="6"/>
  <c r="AV79" i="6" s="1"/>
  <c r="AQ79" i="6"/>
  <c r="U79" i="6"/>
  <c r="P79" i="6"/>
  <c r="L79" i="6"/>
  <c r="BB43" i="6"/>
  <c r="AU43" i="6"/>
  <c r="AV43" i="6" s="1"/>
  <c r="AQ43" i="6"/>
  <c r="U43" i="6"/>
  <c r="P43" i="6"/>
  <c r="L43" i="6"/>
  <c r="BB86" i="6"/>
  <c r="AU86" i="6"/>
  <c r="AV86" i="6" s="1"/>
  <c r="AO86" i="6"/>
  <c r="AQ86" i="6" s="1"/>
  <c r="AH86" i="6"/>
  <c r="AD86" i="6"/>
  <c r="X86" i="6"/>
  <c r="U86" i="6"/>
  <c r="P86" i="6"/>
  <c r="L86" i="6"/>
  <c r="BB151" i="6"/>
  <c r="AU151" i="6"/>
  <c r="AV151" i="6" s="1"/>
  <c r="AO151" i="6"/>
  <c r="AQ151" i="6" s="1"/>
  <c r="AH151" i="6"/>
  <c r="AD151" i="6"/>
  <c r="X151" i="6"/>
  <c r="U151" i="6"/>
  <c r="P151" i="6"/>
  <c r="L151" i="6"/>
  <c r="BB89" i="6"/>
  <c r="AU89" i="6"/>
  <c r="AV89" i="6" s="1"/>
  <c r="AO89" i="6"/>
  <c r="AQ89" i="6" s="1"/>
  <c r="AH89" i="6"/>
  <c r="AD89" i="6"/>
  <c r="X89" i="6"/>
  <c r="U89" i="6"/>
  <c r="P89" i="6"/>
  <c r="L89" i="6"/>
  <c r="BB130" i="6"/>
  <c r="AU130" i="6"/>
  <c r="AV130" i="6" s="1"/>
  <c r="AO130" i="6"/>
  <c r="AQ130" i="6" s="1"/>
  <c r="AH130" i="6"/>
  <c r="AD130" i="6"/>
  <c r="X130" i="6"/>
  <c r="U130" i="6"/>
  <c r="P130" i="6"/>
  <c r="L130" i="6"/>
  <c r="BB153" i="6"/>
  <c r="AU153" i="6"/>
  <c r="AV153" i="6" s="1"/>
  <c r="AO153" i="6"/>
  <c r="AQ153" i="6" s="1"/>
  <c r="AH153" i="6"/>
  <c r="AD153" i="6"/>
  <c r="X153" i="6"/>
  <c r="U153" i="6"/>
  <c r="P153" i="6"/>
  <c r="L153" i="6"/>
  <c r="BB137" i="6"/>
  <c r="AU137" i="6"/>
  <c r="AV137" i="6" s="1"/>
  <c r="AQ137" i="6"/>
  <c r="U137" i="6"/>
  <c r="P137" i="6"/>
  <c r="L137" i="6"/>
  <c r="BB66" i="6"/>
  <c r="AU66" i="6"/>
  <c r="AV66" i="6" s="1"/>
  <c r="AO66" i="6"/>
  <c r="AQ66" i="6" s="1"/>
  <c r="AH66" i="6"/>
  <c r="AD66" i="6"/>
  <c r="X66" i="6"/>
  <c r="U66" i="6"/>
  <c r="P66" i="6"/>
  <c r="L66" i="6"/>
  <c r="BB88" i="6"/>
  <c r="AU88" i="6"/>
  <c r="AV88" i="6" s="1"/>
  <c r="AO88" i="6"/>
  <c r="AQ88" i="6" s="1"/>
  <c r="AH88" i="6"/>
  <c r="AD88" i="6"/>
  <c r="X88" i="6"/>
  <c r="U88" i="6"/>
  <c r="P88" i="6"/>
  <c r="L88" i="6"/>
  <c r="BB138" i="6"/>
  <c r="AU138" i="6"/>
  <c r="AV138" i="6" s="1"/>
  <c r="AO138" i="6"/>
  <c r="AQ138" i="6" s="1"/>
  <c r="AH138" i="6"/>
  <c r="AD138" i="6"/>
  <c r="X138" i="6"/>
  <c r="U138" i="6"/>
  <c r="P138" i="6"/>
  <c r="L138" i="6"/>
  <c r="BB23" i="6"/>
  <c r="AU23" i="6"/>
  <c r="AV23" i="6" s="1"/>
  <c r="AO23" i="6"/>
  <c r="AQ23" i="6" s="1"/>
  <c r="AH23" i="6"/>
  <c r="AD23" i="6"/>
  <c r="X23" i="6"/>
  <c r="U23" i="6"/>
  <c r="P23" i="6"/>
  <c r="L23" i="6"/>
  <c r="BB61" i="6"/>
  <c r="AU61" i="6"/>
  <c r="AV61" i="6" s="1"/>
  <c r="AO61" i="6"/>
  <c r="AQ61" i="6" s="1"/>
  <c r="AH61" i="6"/>
  <c r="AD61" i="6"/>
  <c r="X61" i="6"/>
  <c r="U61" i="6"/>
  <c r="P61" i="6"/>
  <c r="L61" i="6"/>
  <c r="BB119" i="6"/>
  <c r="AU119" i="6"/>
  <c r="AV119" i="6" s="1"/>
  <c r="AO119" i="6"/>
  <c r="AQ119" i="6" s="1"/>
  <c r="AH119" i="6"/>
  <c r="AD119" i="6"/>
  <c r="X119" i="6"/>
  <c r="U119" i="6"/>
  <c r="P119" i="6"/>
  <c r="L119" i="6"/>
  <c r="BB120" i="6"/>
  <c r="AU120" i="6"/>
  <c r="AV120" i="6" s="1"/>
  <c r="AQ120" i="6"/>
  <c r="U120" i="6"/>
  <c r="P120" i="6"/>
  <c r="L120" i="6"/>
  <c r="BB60" i="6"/>
  <c r="AU60" i="6"/>
  <c r="AV60" i="6" s="1"/>
  <c r="AQ60" i="6"/>
  <c r="U60" i="6"/>
  <c r="P60" i="6"/>
  <c r="L60" i="6"/>
  <c r="BB44" i="6"/>
  <c r="AU44" i="6"/>
  <c r="AV44" i="6" s="1"/>
  <c r="AO44" i="6"/>
  <c r="AQ44" i="6" s="1"/>
  <c r="AH44" i="6"/>
  <c r="AD44" i="6"/>
  <c r="X44" i="6"/>
  <c r="U44" i="6"/>
  <c r="P44" i="6"/>
  <c r="L44" i="6"/>
  <c r="BB74" i="6"/>
  <c r="AU74" i="6"/>
  <c r="AV74" i="6" s="1"/>
  <c r="AO74" i="6"/>
  <c r="AQ74" i="6" s="1"/>
  <c r="AH74" i="6"/>
  <c r="AD74" i="6"/>
  <c r="X74" i="6"/>
  <c r="U74" i="6"/>
  <c r="P74" i="6"/>
  <c r="L74" i="6"/>
  <c r="BB21" i="6"/>
  <c r="AU21" i="6"/>
  <c r="AV21" i="6" s="1"/>
  <c r="AQ21" i="6"/>
  <c r="U21" i="6"/>
  <c r="P21" i="6"/>
  <c r="L21" i="6"/>
  <c r="BB87" i="6"/>
  <c r="AU87" i="6"/>
  <c r="AV87" i="6" s="1"/>
  <c r="AQ87" i="6"/>
  <c r="U87" i="6"/>
  <c r="P87" i="6"/>
  <c r="L87" i="6"/>
  <c r="BB146" i="6"/>
  <c r="AU146" i="6"/>
  <c r="AV146" i="6" s="1"/>
  <c r="AO146" i="6"/>
  <c r="AQ146" i="6" s="1"/>
  <c r="AH146" i="6"/>
  <c r="AD146" i="6"/>
  <c r="X146" i="6"/>
  <c r="U146" i="6"/>
  <c r="P146" i="6"/>
  <c r="L146" i="6"/>
  <c r="BB78" i="6"/>
  <c r="AU78" i="6"/>
  <c r="AV78" i="6" s="1"/>
  <c r="AO78" i="6"/>
  <c r="AQ78" i="6" s="1"/>
  <c r="AH78" i="6"/>
  <c r="AD78" i="6"/>
  <c r="X78" i="6"/>
  <c r="U78" i="6"/>
  <c r="P78" i="6"/>
  <c r="L78" i="6"/>
  <c r="BB33" i="6"/>
  <c r="AU33" i="6"/>
  <c r="AV33" i="6" s="1"/>
  <c r="AO33" i="6"/>
  <c r="AQ33" i="6" s="1"/>
  <c r="AH33" i="6"/>
  <c r="AD33" i="6"/>
  <c r="X33" i="6"/>
  <c r="U33" i="6"/>
  <c r="P33" i="6"/>
  <c r="L33" i="6"/>
  <c r="BB76" i="6"/>
  <c r="AU76" i="6"/>
  <c r="AV76" i="6" s="1"/>
  <c r="AO76" i="6"/>
  <c r="AQ76" i="6" s="1"/>
  <c r="AH76" i="6"/>
  <c r="AD76" i="6"/>
  <c r="X76" i="6"/>
  <c r="U76" i="6"/>
  <c r="P76" i="6"/>
  <c r="L76" i="6"/>
  <c r="BB62" i="6"/>
  <c r="AU62" i="6"/>
  <c r="AV62" i="6" s="1"/>
  <c r="AO62" i="6"/>
  <c r="AQ62" i="6" s="1"/>
  <c r="AH62" i="6"/>
  <c r="AD62" i="6"/>
  <c r="X62" i="6"/>
  <c r="U62" i="6"/>
  <c r="P62" i="6"/>
  <c r="L62" i="6"/>
  <c r="BB93" i="6"/>
  <c r="AU93" i="6"/>
  <c r="AV93" i="6" s="1"/>
  <c r="AO93" i="6"/>
  <c r="AQ93" i="6" s="1"/>
  <c r="AH93" i="6"/>
  <c r="AD93" i="6"/>
  <c r="X93" i="6"/>
  <c r="U93" i="6"/>
  <c r="P93" i="6"/>
  <c r="L93" i="6"/>
  <c r="BB19" i="6"/>
  <c r="AU19" i="6"/>
  <c r="AV19" i="6" s="1"/>
  <c r="AO19" i="6"/>
  <c r="AQ19" i="6" s="1"/>
  <c r="AH19" i="6"/>
  <c r="AD19" i="6"/>
  <c r="X19" i="6"/>
  <c r="U19" i="6"/>
  <c r="P19" i="6"/>
  <c r="L19" i="6"/>
  <c r="BB141" i="6"/>
  <c r="AU141" i="6"/>
  <c r="AV141" i="6" s="1"/>
  <c r="AQ141" i="6"/>
  <c r="U141" i="6"/>
  <c r="P141" i="6"/>
  <c r="L141" i="6"/>
  <c r="BB75" i="6"/>
  <c r="AU75" i="6"/>
  <c r="AV75" i="6" s="1"/>
  <c r="AO75" i="6"/>
  <c r="AQ75" i="6" s="1"/>
  <c r="AH75" i="6"/>
  <c r="AD75" i="6"/>
  <c r="X75" i="6"/>
  <c r="U75" i="6"/>
  <c r="P75" i="6"/>
  <c r="L75" i="6"/>
  <c r="BB128" i="6"/>
  <c r="AU128" i="6"/>
  <c r="AV128" i="6" s="1"/>
  <c r="AO128" i="6"/>
  <c r="AQ128" i="6" s="1"/>
  <c r="AH128" i="6"/>
  <c r="AD128" i="6"/>
  <c r="X128" i="6"/>
  <c r="U128" i="6"/>
  <c r="P128" i="6"/>
  <c r="L128" i="6"/>
  <c r="BB17" i="6"/>
  <c r="AU17" i="6"/>
  <c r="AV17" i="6" s="1"/>
  <c r="AO17" i="6"/>
  <c r="AQ17" i="6" s="1"/>
  <c r="AH17" i="6"/>
  <c r="AD17" i="6"/>
  <c r="X17" i="6"/>
  <c r="U17" i="6"/>
  <c r="P17" i="6"/>
  <c r="L17" i="6"/>
  <c r="BB100" i="6"/>
  <c r="AU100" i="6"/>
  <c r="AV100" i="6" s="1"/>
  <c r="AO100" i="6"/>
  <c r="AQ100" i="6" s="1"/>
  <c r="AH100" i="6"/>
  <c r="AD100" i="6"/>
  <c r="X100" i="6"/>
  <c r="U100" i="6"/>
  <c r="P100" i="6"/>
  <c r="L100" i="6"/>
  <c r="BB81" i="6"/>
  <c r="AU81" i="6"/>
  <c r="AV81" i="6" s="1"/>
  <c r="AO81" i="6"/>
  <c r="AQ81" i="6" s="1"/>
  <c r="AH81" i="6"/>
  <c r="AD81" i="6"/>
  <c r="X81" i="6"/>
  <c r="U81" i="6"/>
  <c r="P81" i="6"/>
  <c r="L81" i="6"/>
  <c r="BB145" i="6"/>
  <c r="AU145" i="6"/>
  <c r="AV145" i="6" s="1"/>
  <c r="AO145" i="6"/>
  <c r="AQ145" i="6" s="1"/>
  <c r="AH145" i="6"/>
  <c r="AD145" i="6"/>
  <c r="X145" i="6"/>
  <c r="U145" i="6"/>
  <c r="P145" i="6"/>
  <c r="L145" i="6"/>
  <c r="BB101" i="6"/>
  <c r="AU101" i="6"/>
  <c r="AV101" i="6" s="1"/>
  <c r="AO101" i="6"/>
  <c r="AQ101" i="6" s="1"/>
  <c r="AH101" i="6"/>
  <c r="AD101" i="6"/>
  <c r="X101" i="6"/>
  <c r="U101" i="6"/>
  <c r="P101" i="6"/>
  <c r="L101" i="6"/>
  <c r="BB112" i="6"/>
  <c r="AU112" i="6"/>
  <c r="AV112" i="6" s="1"/>
  <c r="AO112" i="6"/>
  <c r="AQ112" i="6" s="1"/>
  <c r="AH112" i="6"/>
  <c r="AD112" i="6"/>
  <c r="X112" i="6"/>
  <c r="U112" i="6"/>
  <c r="P112" i="6"/>
  <c r="L112" i="6"/>
  <c r="BB67" i="6"/>
  <c r="AU67" i="6"/>
  <c r="AV67" i="6" s="1"/>
  <c r="AO67" i="6"/>
  <c r="AQ67" i="6" s="1"/>
  <c r="AH67" i="6"/>
  <c r="AD67" i="6"/>
  <c r="X67" i="6"/>
  <c r="U67" i="6"/>
  <c r="P67" i="6"/>
  <c r="L67" i="6"/>
  <c r="BB42" i="6"/>
  <c r="AU42" i="6"/>
  <c r="AV42" i="6" s="1"/>
  <c r="AO42" i="6"/>
  <c r="AQ42" i="6" s="1"/>
  <c r="AH42" i="6"/>
  <c r="AD42" i="6"/>
  <c r="X42" i="6"/>
  <c r="U42" i="6"/>
  <c r="P42" i="6"/>
  <c r="L42" i="6"/>
  <c r="BB143" i="6"/>
  <c r="AU143" i="6"/>
  <c r="AV143" i="6" s="1"/>
  <c r="AO143" i="6"/>
  <c r="AQ143" i="6" s="1"/>
  <c r="AH143" i="6"/>
  <c r="AD143" i="6"/>
  <c r="X143" i="6"/>
  <c r="U143" i="6"/>
  <c r="P143" i="6"/>
  <c r="L143" i="6"/>
  <c r="BB11" i="6"/>
  <c r="AU11" i="6"/>
  <c r="AV11" i="6" s="1"/>
  <c r="AO11" i="6"/>
  <c r="AQ11" i="6" s="1"/>
  <c r="AH11" i="6"/>
  <c r="AD11" i="6"/>
  <c r="X11" i="6"/>
  <c r="U11" i="6"/>
  <c r="P11" i="6"/>
  <c r="L11" i="6"/>
  <c r="BB94" i="6"/>
  <c r="AU94" i="6"/>
  <c r="AV94" i="6" s="1"/>
  <c r="AQ94" i="6"/>
  <c r="U94" i="6"/>
  <c r="P94" i="6"/>
  <c r="L94" i="6"/>
  <c r="BB15" i="6"/>
  <c r="AU15" i="6"/>
  <c r="AV15" i="6" s="1"/>
  <c r="AQ15" i="6"/>
  <c r="U15" i="6"/>
  <c r="P15" i="6"/>
  <c r="L15" i="6"/>
  <c r="BB123" i="6"/>
  <c r="AU123" i="6"/>
  <c r="AV123" i="6" s="1"/>
  <c r="AO123" i="6"/>
  <c r="AQ123" i="6" s="1"/>
  <c r="AH123" i="6"/>
  <c r="AD123" i="6"/>
  <c r="X123" i="6"/>
  <c r="U123" i="6"/>
  <c r="P123" i="6"/>
  <c r="L123" i="6"/>
  <c r="BB5" i="6"/>
  <c r="AU5" i="6"/>
  <c r="AV5" i="6" s="1"/>
  <c r="AO5" i="6"/>
  <c r="AQ5" i="6" s="1"/>
  <c r="AH5" i="6"/>
  <c r="AD5" i="6"/>
  <c r="X5" i="6"/>
  <c r="U5" i="6"/>
  <c r="P5" i="6"/>
  <c r="L5" i="6"/>
  <c r="BB72" i="6"/>
  <c r="AU72" i="6"/>
  <c r="AV72" i="6" s="1"/>
  <c r="AQ72" i="6"/>
  <c r="U72" i="6"/>
  <c r="P72" i="6"/>
  <c r="L72" i="6"/>
  <c r="BB95" i="6"/>
  <c r="AU95" i="6"/>
  <c r="AV95" i="6" s="1"/>
  <c r="AO95" i="6"/>
  <c r="AQ95" i="6" s="1"/>
  <c r="AH95" i="6"/>
  <c r="AD95" i="6"/>
  <c r="X95" i="6"/>
  <c r="U95" i="6"/>
  <c r="P95" i="6"/>
  <c r="L95" i="6"/>
  <c r="BB56" i="6"/>
  <c r="AU56" i="6"/>
  <c r="AV56" i="6" s="1"/>
  <c r="AO56" i="6"/>
  <c r="AQ56" i="6" s="1"/>
  <c r="AH56" i="6"/>
  <c r="AD56" i="6"/>
  <c r="X56" i="6"/>
  <c r="U56" i="6"/>
  <c r="P56" i="6"/>
  <c r="L56" i="6"/>
  <c r="BB111" i="6"/>
  <c r="AU111" i="6"/>
  <c r="AV111" i="6" s="1"/>
  <c r="AQ111" i="6"/>
  <c r="U111" i="6"/>
  <c r="P111" i="6"/>
  <c r="L111" i="6"/>
  <c r="BB46" i="6"/>
  <c r="AU46" i="6"/>
  <c r="AV46" i="6" s="1"/>
  <c r="AQ46" i="6"/>
  <c r="U46" i="6"/>
  <c r="P46" i="6"/>
  <c r="L46" i="6"/>
  <c r="BB20" i="6"/>
  <c r="AU20" i="6"/>
  <c r="AV20" i="6" s="1"/>
  <c r="AO20" i="6"/>
  <c r="AQ20" i="6" s="1"/>
  <c r="AH20" i="6"/>
  <c r="AD20" i="6"/>
  <c r="X20" i="6"/>
  <c r="U20" i="6"/>
  <c r="P20" i="6"/>
  <c r="L20" i="6"/>
  <c r="BB58" i="6"/>
  <c r="AU58" i="6"/>
  <c r="AV58" i="6" s="1"/>
  <c r="AO58" i="6"/>
  <c r="AQ58" i="6" s="1"/>
  <c r="AH58" i="6"/>
  <c r="AD58" i="6"/>
  <c r="X58" i="6"/>
  <c r="U58" i="6"/>
  <c r="P58" i="6"/>
  <c r="L58" i="6"/>
  <c r="BB104" i="6"/>
  <c r="AU104" i="6"/>
  <c r="AV104" i="6" s="1"/>
  <c r="AO104" i="6"/>
  <c r="AQ104" i="6" s="1"/>
  <c r="AH104" i="6"/>
  <c r="AD104" i="6"/>
  <c r="X104" i="6"/>
  <c r="U104" i="6"/>
  <c r="P104" i="6"/>
  <c r="L104" i="6"/>
  <c r="BB25" i="6"/>
  <c r="AU25" i="6"/>
  <c r="AV25" i="6" s="1"/>
  <c r="AO25" i="6"/>
  <c r="AQ25" i="6" s="1"/>
  <c r="AH25" i="6"/>
  <c r="AD25" i="6"/>
  <c r="X25" i="6"/>
  <c r="U25" i="6"/>
  <c r="P25" i="6"/>
  <c r="L25" i="6"/>
  <c r="BB139" i="6"/>
  <c r="AU139" i="6"/>
  <c r="AV139" i="6" s="1"/>
  <c r="AO139" i="6"/>
  <c r="AQ139" i="6" s="1"/>
  <c r="AH139" i="6"/>
  <c r="AD139" i="6"/>
  <c r="X139" i="6"/>
  <c r="U139" i="6"/>
  <c r="P139" i="6"/>
  <c r="L139" i="6"/>
  <c r="BB28" i="6"/>
  <c r="AU28" i="6"/>
  <c r="AV28" i="6" s="1"/>
  <c r="AQ28" i="6"/>
  <c r="U28" i="6"/>
  <c r="P28" i="6"/>
  <c r="L28" i="6"/>
  <c r="BB114" i="6"/>
  <c r="AU114" i="6"/>
  <c r="AV114" i="6" s="1"/>
  <c r="AO114" i="6"/>
  <c r="AQ114" i="6" s="1"/>
  <c r="AH114" i="6"/>
  <c r="AD114" i="6"/>
  <c r="X114" i="6"/>
  <c r="U114" i="6"/>
  <c r="P114" i="6"/>
  <c r="L114" i="6"/>
  <c r="BB110" i="6"/>
  <c r="AU110" i="6"/>
  <c r="AV110" i="6" s="1"/>
  <c r="AO110" i="6"/>
  <c r="AQ110" i="6" s="1"/>
  <c r="AH110" i="6"/>
  <c r="AD110" i="6"/>
  <c r="X110" i="6"/>
  <c r="U110" i="6"/>
  <c r="P110" i="6"/>
  <c r="L110" i="6"/>
  <c r="BB6" i="6"/>
  <c r="AU6" i="6"/>
  <c r="AV6" i="6" s="1"/>
  <c r="AQ6" i="6"/>
  <c r="U6" i="6"/>
  <c r="P6" i="6"/>
  <c r="L6" i="6"/>
  <c r="BB18" i="6"/>
  <c r="AU18" i="6"/>
  <c r="AV18" i="6" s="1"/>
  <c r="AQ18" i="6"/>
  <c r="U18" i="6"/>
  <c r="P18" i="6"/>
  <c r="L18" i="6"/>
  <c r="BB131" i="6"/>
  <c r="AU131" i="6"/>
  <c r="AV131" i="6" s="1"/>
  <c r="AQ131" i="6"/>
  <c r="U131" i="6"/>
  <c r="P131" i="6"/>
  <c r="L131" i="6"/>
  <c r="BB49" i="6"/>
  <c r="AU49" i="6"/>
  <c r="AV49" i="6" s="1"/>
  <c r="AQ49" i="6"/>
  <c r="U49" i="6"/>
  <c r="P49" i="6"/>
  <c r="L49" i="6"/>
  <c r="BB13" i="6"/>
  <c r="AU13" i="6"/>
  <c r="AV13" i="6" s="1"/>
  <c r="AQ13" i="6"/>
  <c r="U13" i="6"/>
  <c r="P13" i="6"/>
  <c r="L13" i="6"/>
  <c r="BB2" i="6"/>
  <c r="AU2" i="6"/>
  <c r="AV2" i="6" s="1"/>
  <c r="AQ2" i="6"/>
  <c r="U2" i="6"/>
  <c r="P2" i="6"/>
  <c r="L2" i="6"/>
  <c r="BB113" i="6"/>
  <c r="AU113" i="6"/>
  <c r="AV113" i="6" s="1"/>
  <c r="AO113" i="6"/>
  <c r="AQ113" i="6" s="1"/>
  <c r="AH113" i="6"/>
  <c r="AD113" i="6"/>
  <c r="X113" i="6"/>
  <c r="U113" i="6"/>
  <c r="P113" i="6"/>
  <c r="L113" i="6"/>
  <c r="BB38" i="6"/>
  <c r="AU38" i="6"/>
  <c r="AV38" i="6" s="1"/>
  <c r="AQ38" i="6"/>
  <c r="U38" i="6"/>
  <c r="P38" i="6"/>
  <c r="L38" i="6"/>
  <c r="BB10" i="6"/>
  <c r="AU10" i="6"/>
  <c r="AV10" i="6" s="1"/>
  <c r="AQ10" i="6"/>
  <c r="U10" i="6"/>
  <c r="P10" i="6"/>
  <c r="L10" i="6"/>
  <c r="BB85" i="6"/>
  <c r="AU85" i="6"/>
  <c r="AV85" i="6" s="1"/>
  <c r="AQ85" i="6"/>
  <c r="U85" i="6"/>
  <c r="P85" i="6"/>
  <c r="L85" i="6"/>
  <c r="BB127" i="6"/>
  <c r="AU127" i="6"/>
  <c r="AV127" i="6" s="1"/>
  <c r="AO127" i="6"/>
  <c r="AQ127" i="6" s="1"/>
  <c r="AH127" i="6"/>
  <c r="AD127" i="6"/>
  <c r="X127" i="6"/>
  <c r="U127" i="6"/>
  <c r="P127" i="6"/>
  <c r="L127" i="6"/>
  <c r="BB36" i="6"/>
  <c r="AU36" i="6"/>
  <c r="AV36" i="6" s="1"/>
  <c r="AQ36" i="6"/>
  <c r="U36" i="6"/>
  <c r="P36" i="6"/>
  <c r="L36" i="6"/>
  <c r="BB54" i="6"/>
  <c r="AU54" i="6"/>
  <c r="AV54" i="6" s="1"/>
  <c r="AQ54" i="6"/>
  <c r="U54" i="6"/>
  <c r="P54" i="6"/>
  <c r="L54" i="6"/>
  <c r="BB57" i="6"/>
  <c r="AU57" i="6"/>
  <c r="AV57" i="6" s="1"/>
  <c r="AO57" i="6"/>
  <c r="AQ57" i="6" s="1"/>
  <c r="AH57" i="6"/>
  <c r="AD57" i="6"/>
  <c r="X57" i="6"/>
  <c r="U57" i="6"/>
  <c r="P57" i="6"/>
  <c r="L57" i="6"/>
  <c r="BB70" i="6"/>
  <c r="AU70" i="6"/>
  <c r="AV70" i="6" s="1"/>
  <c r="AO70" i="6"/>
  <c r="AQ70" i="6" s="1"/>
  <c r="AH70" i="6"/>
  <c r="AD70" i="6"/>
  <c r="X70" i="6"/>
  <c r="U70" i="6"/>
  <c r="P70" i="6"/>
  <c r="L70" i="6"/>
  <c r="BB96" i="6"/>
  <c r="AU96" i="6"/>
  <c r="AV96" i="6" s="1"/>
  <c r="AQ96" i="6"/>
  <c r="U96" i="6"/>
  <c r="P96" i="6"/>
  <c r="L96" i="6"/>
  <c r="BB71" i="6"/>
  <c r="AU71" i="6"/>
  <c r="AV71" i="6" s="1"/>
  <c r="AO71" i="6"/>
  <c r="AQ71" i="6" s="1"/>
  <c r="AH71" i="6"/>
  <c r="AD71" i="6"/>
  <c r="X71" i="6"/>
  <c r="U71" i="6"/>
  <c r="P71" i="6"/>
  <c r="L71" i="6"/>
  <c r="BB22" i="6"/>
  <c r="AU22" i="6"/>
  <c r="AV22" i="6" s="1"/>
  <c r="AO22" i="6"/>
  <c r="AQ22" i="6" s="1"/>
  <c r="AH22" i="6"/>
  <c r="AD22" i="6"/>
  <c r="X22" i="6"/>
  <c r="U22" i="6"/>
  <c r="P22" i="6"/>
  <c r="L22" i="6"/>
  <c r="BB80" i="6"/>
  <c r="AU80" i="6"/>
  <c r="AV80" i="6" s="1"/>
  <c r="AO80" i="6"/>
  <c r="AQ80" i="6" s="1"/>
  <c r="AH80" i="6"/>
  <c r="AD80" i="6"/>
  <c r="X80" i="6"/>
  <c r="U80" i="6"/>
  <c r="P80" i="6"/>
  <c r="L80" i="6"/>
  <c r="BB136" i="6"/>
  <c r="AV136" i="6"/>
  <c r="AO136" i="6"/>
  <c r="AQ136" i="6" s="1"/>
  <c r="AH136" i="6"/>
  <c r="AD136" i="6"/>
  <c r="X136" i="6"/>
  <c r="U136" i="6"/>
  <c r="P136" i="6"/>
  <c r="L136" i="6"/>
  <c r="BB125" i="6"/>
  <c r="AU125" i="6"/>
  <c r="AV125" i="6" s="1"/>
  <c r="AO125" i="6"/>
  <c r="AQ125" i="6" s="1"/>
  <c r="AH125" i="6"/>
  <c r="AD125" i="6"/>
  <c r="X125" i="6"/>
  <c r="U125" i="6"/>
  <c r="P125" i="6"/>
  <c r="L125" i="6"/>
  <c r="BB118" i="6"/>
  <c r="AU118" i="6"/>
  <c r="AV118" i="6" s="1"/>
  <c r="AO118" i="6"/>
  <c r="AQ118" i="6" s="1"/>
  <c r="AH118" i="6"/>
  <c r="AD118" i="6"/>
  <c r="X118" i="6"/>
  <c r="U118" i="6"/>
  <c r="P118" i="6"/>
  <c r="L118" i="6"/>
  <c r="BB115" i="6"/>
  <c r="AU115" i="6"/>
  <c r="AV115" i="6" s="1"/>
  <c r="AO115" i="6"/>
  <c r="AQ115" i="6" s="1"/>
  <c r="AH115" i="6"/>
  <c r="AD115" i="6"/>
  <c r="X115" i="6"/>
  <c r="U115" i="6"/>
  <c r="P115" i="6"/>
  <c r="L115" i="6"/>
  <c r="BB116" i="6"/>
  <c r="AU116" i="6"/>
  <c r="AV116" i="6" s="1"/>
  <c r="AO116" i="6"/>
  <c r="AQ116" i="6" s="1"/>
  <c r="AH116" i="6"/>
  <c r="AD116" i="6"/>
  <c r="X116" i="6"/>
  <c r="U116" i="6"/>
  <c r="P116" i="6"/>
  <c r="L116" i="6"/>
  <c r="BB149" i="6"/>
  <c r="AU149" i="6"/>
  <c r="AV149" i="6" s="1"/>
  <c r="AO149" i="6"/>
  <c r="AQ149" i="6" s="1"/>
  <c r="AH149" i="6"/>
  <c r="AD149" i="6"/>
  <c r="X149" i="6"/>
  <c r="U149" i="6"/>
  <c r="P149" i="6"/>
  <c r="L149" i="6"/>
  <c r="BB73" i="6"/>
  <c r="AU73" i="6"/>
  <c r="AV73" i="6" s="1"/>
  <c r="AO73" i="6"/>
  <c r="AQ73" i="6" s="1"/>
  <c r="AH73" i="6"/>
  <c r="AD73" i="6"/>
  <c r="X73" i="6"/>
  <c r="U73" i="6"/>
  <c r="P73" i="6"/>
  <c r="L73" i="6"/>
  <c r="BB64" i="6"/>
  <c r="AU64" i="6"/>
  <c r="AV64" i="6" s="1"/>
  <c r="AO64" i="6"/>
  <c r="AQ64" i="6" s="1"/>
  <c r="AH64" i="6"/>
  <c r="AD64" i="6"/>
  <c r="X64" i="6"/>
  <c r="U64" i="6"/>
  <c r="P64" i="6"/>
  <c r="L64" i="6"/>
  <c r="BB126" i="6"/>
  <c r="AU126" i="6"/>
  <c r="AV126" i="6" s="1"/>
  <c r="AO126" i="6"/>
  <c r="AQ126" i="6" s="1"/>
  <c r="AH126" i="6"/>
  <c r="AD126" i="6"/>
  <c r="X126" i="6"/>
  <c r="U126" i="6"/>
  <c r="P126" i="6"/>
  <c r="L126" i="6"/>
  <c r="BB51" i="6"/>
  <c r="AU51" i="6"/>
  <c r="AV51" i="6" s="1"/>
  <c r="AO51" i="6"/>
  <c r="AQ51" i="6" s="1"/>
  <c r="AH51" i="6"/>
  <c r="AD51" i="6"/>
  <c r="X51" i="6"/>
  <c r="U51" i="6"/>
  <c r="P51" i="6"/>
  <c r="L51" i="6"/>
  <c r="BB83" i="6"/>
  <c r="AU83" i="6"/>
  <c r="AV83" i="6" s="1"/>
  <c r="AO83" i="6"/>
  <c r="AQ83" i="6" s="1"/>
  <c r="AH83" i="6"/>
  <c r="AD83" i="6"/>
  <c r="X83" i="6"/>
  <c r="U83" i="6"/>
  <c r="P83" i="6"/>
  <c r="L83" i="6"/>
  <c r="BB92" i="6"/>
  <c r="AU92" i="6"/>
  <c r="AV92" i="6" s="1"/>
  <c r="AO92" i="6"/>
  <c r="AQ92" i="6" s="1"/>
  <c r="AH92" i="6"/>
  <c r="AD92" i="6"/>
  <c r="X92" i="6"/>
  <c r="U92" i="6"/>
  <c r="P92" i="6"/>
  <c r="L92" i="6"/>
  <c r="BB77" i="6"/>
  <c r="AU77" i="6"/>
  <c r="AV77" i="6" s="1"/>
  <c r="AO77" i="6"/>
  <c r="AQ77" i="6" s="1"/>
  <c r="AH77" i="6"/>
  <c r="AD77" i="6"/>
  <c r="X77" i="6"/>
  <c r="U77" i="6"/>
  <c r="P77" i="6"/>
  <c r="L77" i="6"/>
  <c r="BB40" i="6"/>
  <c r="AU40" i="6"/>
  <c r="AV40" i="6" s="1"/>
  <c r="AO40" i="6"/>
  <c r="AQ40" i="6" s="1"/>
  <c r="AH40" i="6"/>
  <c r="AD40" i="6"/>
  <c r="X40" i="6"/>
  <c r="U40" i="6"/>
  <c r="P40" i="6"/>
  <c r="L40" i="6"/>
  <c r="BB65" i="6"/>
  <c r="AU65" i="6"/>
  <c r="AV65" i="6" s="1"/>
  <c r="AQ65" i="6"/>
  <c r="U65" i="6"/>
  <c r="P65" i="6"/>
  <c r="L65" i="6"/>
  <c r="BB148" i="6"/>
  <c r="AU148" i="6"/>
  <c r="AV148" i="6" s="1"/>
  <c r="AO148" i="6"/>
  <c r="AQ148" i="6" s="1"/>
  <c r="AH148" i="6"/>
  <c r="AD148" i="6"/>
  <c r="X148" i="6"/>
  <c r="U148" i="6"/>
  <c r="P148" i="6"/>
  <c r="L148" i="6"/>
  <c r="BB129" i="6"/>
  <c r="AU129" i="6"/>
  <c r="AV129" i="6" s="1"/>
  <c r="AO129" i="6"/>
  <c r="AQ129" i="6" s="1"/>
  <c r="AH129" i="6"/>
  <c r="AD129" i="6"/>
  <c r="X129" i="6"/>
  <c r="U129" i="6"/>
  <c r="P129" i="6"/>
  <c r="L129" i="6"/>
  <c r="BB14" i="6"/>
  <c r="AU14" i="6"/>
  <c r="AV14" i="6" s="1"/>
  <c r="AO14" i="6"/>
  <c r="AQ14" i="6" s="1"/>
  <c r="AH14" i="6"/>
  <c r="AD14" i="6"/>
  <c r="X14" i="6"/>
  <c r="U14" i="6"/>
  <c r="P14" i="6"/>
  <c r="L14" i="6"/>
  <c r="BB55" i="6"/>
  <c r="AU55" i="6"/>
  <c r="AV55" i="6" s="1"/>
  <c r="AO55" i="6"/>
  <c r="AQ55" i="6" s="1"/>
  <c r="AH55" i="6"/>
  <c r="AD55" i="6"/>
  <c r="X55" i="6"/>
  <c r="U55" i="6"/>
  <c r="P55" i="6"/>
  <c r="L55" i="6"/>
  <c r="BB31" i="6"/>
  <c r="AU31" i="6"/>
  <c r="AV31" i="6" s="1"/>
  <c r="AO31" i="6"/>
  <c r="AQ31" i="6" s="1"/>
  <c r="AH31" i="6"/>
  <c r="AD31" i="6"/>
  <c r="X31" i="6"/>
  <c r="U31" i="6"/>
  <c r="P31" i="6"/>
  <c r="L31" i="6"/>
  <c r="BB39" i="6"/>
  <c r="AU39" i="6"/>
  <c r="AV39" i="6" s="1"/>
  <c r="AO39" i="6"/>
  <c r="AQ39" i="6" s="1"/>
  <c r="AH39" i="6"/>
  <c r="AD39" i="6"/>
  <c r="X39" i="6"/>
  <c r="U39" i="6"/>
  <c r="P39" i="6"/>
  <c r="L39" i="6"/>
  <c r="BB8" i="6"/>
  <c r="AU8" i="6"/>
  <c r="AV8" i="6" s="1"/>
  <c r="AO8" i="6"/>
  <c r="AQ8" i="6" s="1"/>
  <c r="AH8" i="6"/>
  <c r="AD8" i="6"/>
  <c r="X8" i="6"/>
  <c r="U8" i="6"/>
  <c r="P8" i="6"/>
  <c r="L8" i="6"/>
  <c r="BB102" i="6"/>
  <c r="AU102" i="6"/>
  <c r="AV102" i="6" s="1"/>
  <c r="AO102" i="6"/>
  <c r="AQ102" i="6" s="1"/>
  <c r="AH102" i="6"/>
  <c r="AD102" i="6"/>
  <c r="X102" i="6"/>
  <c r="U102" i="6"/>
  <c r="P102" i="6"/>
  <c r="L102" i="6"/>
  <c r="BB90" i="6"/>
  <c r="AU90" i="6"/>
  <c r="AV90" i="6" s="1"/>
  <c r="AO90" i="6"/>
  <c r="AQ90" i="6" s="1"/>
  <c r="AH90" i="6"/>
  <c r="AD90" i="6"/>
  <c r="X90" i="6"/>
  <c r="U90" i="6"/>
  <c r="P90" i="6"/>
  <c r="L90" i="6"/>
  <c r="BB84" i="6"/>
  <c r="AU84" i="6"/>
  <c r="AV84" i="6" s="1"/>
  <c r="AQ84" i="6"/>
  <c r="U84" i="6"/>
  <c r="P84" i="6"/>
  <c r="L84" i="6"/>
  <c r="BB47" i="6"/>
  <c r="AU47" i="6"/>
  <c r="AV47" i="6" s="1"/>
  <c r="AO47" i="6"/>
  <c r="AQ47" i="6" s="1"/>
  <c r="AH47" i="6"/>
  <c r="AD47" i="6"/>
  <c r="X47" i="6"/>
  <c r="U47" i="6"/>
  <c r="P47" i="6"/>
  <c r="L47" i="6"/>
  <c r="BB147" i="6"/>
  <c r="AU147" i="6"/>
  <c r="AV147" i="6" s="1"/>
  <c r="AO147" i="6"/>
  <c r="AQ147" i="6" s="1"/>
  <c r="AH147" i="6"/>
  <c r="AD147" i="6"/>
  <c r="X147" i="6"/>
  <c r="U147" i="6"/>
  <c r="P147" i="6"/>
  <c r="L147" i="6"/>
  <c r="BB69" i="6"/>
  <c r="AU69" i="6"/>
  <c r="AV69" i="6" s="1"/>
  <c r="AO69" i="6"/>
  <c r="AQ69" i="6" s="1"/>
  <c r="AH69" i="6"/>
  <c r="AD69" i="6"/>
  <c r="X69" i="6"/>
  <c r="U69" i="6"/>
  <c r="P69" i="6"/>
  <c r="L69" i="6"/>
  <c r="BB107" i="6"/>
  <c r="AU107" i="6"/>
  <c r="AV107" i="6" s="1"/>
  <c r="AO107" i="6"/>
  <c r="AQ107" i="6" s="1"/>
  <c r="AH107" i="6"/>
  <c r="AD107" i="6"/>
  <c r="X107" i="6"/>
  <c r="U107" i="6"/>
  <c r="P107" i="6"/>
  <c r="L107" i="6"/>
  <c r="BB133" i="6"/>
  <c r="AU133" i="6"/>
  <c r="AV133" i="6" s="1"/>
  <c r="AO133" i="6"/>
  <c r="AQ133" i="6" s="1"/>
  <c r="AH133" i="6"/>
  <c r="AD133" i="6"/>
  <c r="X133" i="6"/>
  <c r="U133" i="6"/>
  <c r="P133" i="6"/>
  <c r="L133" i="6"/>
  <c r="BB7" i="6"/>
  <c r="AU7" i="6"/>
  <c r="AV7" i="6" s="1"/>
  <c r="AO7" i="6"/>
  <c r="AQ7" i="6" s="1"/>
  <c r="AH7" i="6"/>
  <c r="AD7" i="6"/>
  <c r="X7" i="6"/>
  <c r="U7" i="6"/>
  <c r="P7" i="6"/>
  <c r="L7" i="6"/>
  <c r="BB27" i="6"/>
  <c r="AU27" i="6"/>
  <c r="AV27" i="6" s="1"/>
  <c r="AO27" i="6"/>
  <c r="AQ27" i="6" s="1"/>
  <c r="AH27" i="6"/>
  <c r="AD27" i="6"/>
  <c r="X27" i="6"/>
  <c r="U27" i="6"/>
  <c r="P27" i="6"/>
  <c r="L27" i="6"/>
  <c r="BB41" i="6"/>
  <c r="AU41" i="6"/>
  <c r="AV41" i="6" s="1"/>
  <c r="AO41" i="6"/>
  <c r="AQ41" i="6" s="1"/>
  <c r="AH41" i="6"/>
  <c r="AD41" i="6"/>
  <c r="X41" i="6"/>
  <c r="U41" i="6"/>
  <c r="P41" i="6"/>
  <c r="L41" i="6"/>
  <c r="BB50" i="6"/>
  <c r="AU50" i="6"/>
  <c r="AV50" i="6" s="1"/>
  <c r="AO50" i="6"/>
  <c r="AQ50" i="6" s="1"/>
  <c r="AH50" i="6"/>
  <c r="AD50" i="6"/>
  <c r="X50" i="6"/>
  <c r="U50" i="6"/>
  <c r="P50" i="6"/>
  <c r="L50" i="6"/>
  <c r="BB134" i="6"/>
  <c r="AU134" i="6"/>
  <c r="AV134" i="6" s="1"/>
  <c r="AO134" i="6"/>
  <c r="AQ134" i="6" s="1"/>
  <c r="AH134" i="6"/>
  <c r="AD134" i="6"/>
  <c r="X134" i="6"/>
  <c r="U134" i="6"/>
  <c r="P134" i="6"/>
  <c r="L134" i="6"/>
  <c r="BB103" i="6"/>
  <c r="AU103" i="6"/>
  <c r="AV103" i="6" s="1"/>
  <c r="AO103" i="6"/>
  <c r="AQ103" i="6" s="1"/>
  <c r="AH103" i="6"/>
  <c r="AD103" i="6"/>
  <c r="X103" i="6"/>
  <c r="U103" i="6"/>
  <c r="P103" i="6"/>
  <c r="L103" i="6"/>
  <c r="BB63" i="6"/>
  <c r="AV63" i="6"/>
  <c r="AO63" i="6"/>
  <c r="AQ63" i="6" s="1"/>
  <c r="AH63" i="6"/>
  <c r="AD63" i="6"/>
  <c r="X63" i="6"/>
  <c r="U63" i="6"/>
  <c r="P63" i="6"/>
  <c r="L63" i="6"/>
  <c r="BB93" i="5"/>
  <c r="AU93" i="5"/>
  <c r="AV93" i="5" s="1"/>
  <c r="AQ93" i="5"/>
  <c r="U93" i="5"/>
  <c r="P93" i="5"/>
  <c r="L93" i="5"/>
  <c r="BB4" i="5"/>
  <c r="AU4" i="5"/>
  <c r="AV4" i="5" s="1"/>
  <c r="AO4" i="5"/>
  <c r="AQ4" i="5" s="1"/>
  <c r="AH4" i="5"/>
  <c r="AD4" i="5"/>
  <c r="X4" i="5"/>
  <c r="U4" i="5"/>
  <c r="P4" i="5"/>
  <c r="L4" i="5"/>
  <c r="BB142" i="5"/>
  <c r="AU142" i="5"/>
  <c r="AV142" i="5" s="1"/>
  <c r="AO142" i="5"/>
  <c r="AQ142" i="5" s="1"/>
  <c r="AH142" i="5"/>
  <c r="AD142" i="5"/>
  <c r="X142" i="5"/>
  <c r="U142" i="5"/>
  <c r="P142" i="5"/>
  <c r="L142" i="5"/>
  <c r="BB3" i="5"/>
  <c r="AU3" i="5"/>
  <c r="AV3" i="5" s="1"/>
  <c r="AO3" i="5"/>
  <c r="AQ3" i="5" s="1"/>
  <c r="AH3" i="5"/>
  <c r="AD3" i="5"/>
  <c r="X3" i="5"/>
  <c r="U3" i="5"/>
  <c r="P3" i="5"/>
  <c r="L3" i="5"/>
  <c r="BB103" i="5"/>
  <c r="AU103" i="5"/>
  <c r="AV103" i="5" s="1"/>
  <c r="AO103" i="5"/>
  <c r="AQ103" i="5" s="1"/>
  <c r="AH103" i="5"/>
  <c r="AD103" i="5"/>
  <c r="X103" i="5"/>
  <c r="U103" i="5"/>
  <c r="P103" i="5"/>
  <c r="L103" i="5"/>
  <c r="BB139" i="5"/>
  <c r="AU139" i="5"/>
  <c r="AV139" i="5" s="1"/>
  <c r="AO139" i="5"/>
  <c r="AQ139" i="5" s="1"/>
  <c r="AH139" i="5"/>
  <c r="AD139" i="5"/>
  <c r="X139" i="5"/>
  <c r="U139" i="5"/>
  <c r="P139" i="5"/>
  <c r="L139" i="5"/>
  <c r="BB63" i="5"/>
  <c r="AU63" i="5"/>
  <c r="AV63" i="5" s="1"/>
  <c r="AQ63" i="5"/>
  <c r="U63" i="5"/>
  <c r="P63" i="5"/>
  <c r="L63" i="5"/>
  <c r="BB44" i="5"/>
  <c r="AU44" i="5"/>
  <c r="AV44" i="5" s="1"/>
  <c r="AO44" i="5"/>
  <c r="AQ44" i="5" s="1"/>
  <c r="AH44" i="5"/>
  <c r="AD44" i="5"/>
  <c r="X44" i="5"/>
  <c r="U44" i="5"/>
  <c r="P44" i="5"/>
  <c r="L44" i="5"/>
  <c r="BB27" i="5"/>
  <c r="AU27" i="5"/>
  <c r="AV27" i="5" s="1"/>
  <c r="AO27" i="5"/>
  <c r="AQ27" i="5" s="1"/>
  <c r="AH27" i="5"/>
  <c r="AD27" i="5"/>
  <c r="X27" i="5"/>
  <c r="U27" i="5"/>
  <c r="P27" i="5"/>
  <c r="L27" i="5"/>
  <c r="BB23" i="5"/>
  <c r="AU23" i="5"/>
  <c r="AV23" i="5" s="1"/>
  <c r="AQ23" i="5"/>
  <c r="U23" i="5"/>
  <c r="P23" i="5"/>
  <c r="L23" i="5"/>
  <c r="BB31" i="5"/>
  <c r="AU31" i="5"/>
  <c r="AV31" i="5" s="1"/>
  <c r="AO31" i="5"/>
  <c r="AQ31" i="5" s="1"/>
  <c r="AH31" i="5"/>
  <c r="AD31" i="5"/>
  <c r="X31" i="5"/>
  <c r="U31" i="5"/>
  <c r="P31" i="5"/>
  <c r="L31" i="5"/>
  <c r="BB125" i="5"/>
  <c r="AU125" i="5"/>
  <c r="AV125" i="5" s="1"/>
  <c r="AO125" i="5"/>
  <c r="AQ125" i="5" s="1"/>
  <c r="AH125" i="5"/>
  <c r="AD125" i="5"/>
  <c r="X125" i="5"/>
  <c r="U125" i="5"/>
  <c r="P125" i="5"/>
  <c r="L125" i="5"/>
  <c r="BB54" i="5"/>
  <c r="AU54" i="5"/>
  <c r="AV54" i="5" s="1"/>
  <c r="AQ54" i="5"/>
  <c r="U54" i="5"/>
  <c r="P54" i="5"/>
  <c r="L54" i="5"/>
  <c r="BB32" i="5"/>
  <c r="AU32" i="5"/>
  <c r="AV32" i="5" s="1"/>
  <c r="AO32" i="5"/>
  <c r="AQ32" i="5" s="1"/>
  <c r="AH32" i="5"/>
  <c r="AD32" i="5"/>
  <c r="X32" i="5"/>
  <c r="U32" i="5"/>
  <c r="P32" i="5"/>
  <c r="L32" i="5"/>
  <c r="BB26" i="5"/>
  <c r="AU26" i="5"/>
  <c r="AV26" i="5" s="1"/>
  <c r="AO26" i="5"/>
  <c r="AQ26" i="5" s="1"/>
  <c r="AH26" i="5"/>
  <c r="AD26" i="5"/>
  <c r="X26" i="5"/>
  <c r="U26" i="5"/>
  <c r="P26" i="5"/>
  <c r="L26" i="5"/>
  <c r="BB29" i="5"/>
  <c r="AU29" i="5"/>
  <c r="AV29" i="5" s="1"/>
  <c r="AO29" i="5"/>
  <c r="AQ29" i="5" s="1"/>
  <c r="AH29" i="5"/>
  <c r="AD29" i="5"/>
  <c r="X29" i="5"/>
  <c r="U29" i="5"/>
  <c r="P29" i="5"/>
  <c r="L29" i="5"/>
  <c r="BB24" i="5"/>
  <c r="AU24" i="5"/>
  <c r="AV24" i="5" s="1"/>
  <c r="AO24" i="5"/>
  <c r="AQ24" i="5" s="1"/>
  <c r="AH24" i="5"/>
  <c r="AD24" i="5"/>
  <c r="X24" i="5"/>
  <c r="U24" i="5"/>
  <c r="P24" i="5"/>
  <c r="L24" i="5"/>
  <c r="BB34" i="5"/>
  <c r="AU34" i="5"/>
  <c r="AV34" i="5" s="1"/>
  <c r="AO34" i="5"/>
  <c r="AQ34" i="5" s="1"/>
  <c r="AH34" i="5"/>
  <c r="AD34" i="5"/>
  <c r="X34" i="5"/>
  <c r="U34" i="5"/>
  <c r="P34" i="5"/>
  <c r="L34" i="5"/>
  <c r="BB76" i="5"/>
  <c r="AU76" i="5"/>
  <c r="AV76" i="5" s="1"/>
  <c r="AQ76" i="5"/>
  <c r="U76" i="5"/>
  <c r="P76" i="5"/>
  <c r="L76" i="5"/>
  <c r="BB12" i="5"/>
  <c r="AU12" i="5"/>
  <c r="AV12" i="5" s="1"/>
  <c r="AO12" i="5"/>
  <c r="AQ12" i="5" s="1"/>
  <c r="AH12" i="5"/>
  <c r="AD12" i="5"/>
  <c r="X12" i="5"/>
  <c r="U12" i="5"/>
  <c r="P12" i="5"/>
  <c r="L12" i="5"/>
  <c r="BB92" i="5"/>
  <c r="AU92" i="5"/>
  <c r="AV92" i="5" s="1"/>
  <c r="AO92" i="5"/>
  <c r="AQ92" i="5" s="1"/>
  <c r="AH92" i="5"/>
  <c r="AD92" i="5"/>
  <c r="X92" i="5"/>
  <c r="U92" i="5"/>
  <c r="P92" i="5"/>
  <c r="L92" i="5"/>
  <c r="BB129" i="5"/>
  <c r="AU129" i="5"/>
  <c r="AV129" i="5" s="1"/>
  <c r="AO129" i="5"/>
  <c r="AQ129" i="5" s="1"/>
  <c r="AH129" i="5"/>
  <c r="AD129" i="5"/>
  <c r="X129" i="5"/>
  <c r="U129" i="5"/>
  <c r="P129" i="5"/>
  <c r="L129" i="5"/>
  <c r="BB41" i="5"/>
  <c r="AU41" i="5"/>
  <c r="AV41" i="5" s="1"/>
  <c r="AO41" i="5"/>
  <c r="AQ41" i="5" s="1"/>
  <c r="AH41" i="5"/>
  <c r="AD41" i="5"/>
  <c r="X41" i="5"/>
  <c r="U41" i="5"/>
  <c r="P41" i="5"/>
  <c r="L41" i="5"/>
  <c r="BB48" i="5"/>
  <c r="AU48" i="5"/>
  <c r="AV48" i="5" s="1"/>
  <c r="AO48" i="5"/>
  <c r="AQ48" i="5" s="1"/>
  <c r="AH48" i="5"/>
  <c r="AD48" i="5"/>
  <c r="X48" i="5"/>
  <c r="U48" i="5"/>
  <c r="P48" i="5"/>
  <c r="L48" i="5"/>
  <c r="BB116" i="5"/>
  <c r="AU116" i="5"/>
  <c r="AV116" i="5" s="1"/>
  <c r="AQ116" i="5"/>
  <c r="U116" i="5"/>
  <c r="P116" i="5"/>
  <c r="L116" i="5"/>
  <c r="BB100" i="5"/>
  <c r="AU100" i="5"/>
  <c r="AV100" i="5" s="1"/>
  <c r="AO100" i="5"/>
  <c r="AQ100" i="5" s="1"/>
  <c r="AH100" i="5"/>
  <c r="AD100" i="5"/>
  <c r="X100" i="5"/>
  <c r="U100" i="5"/>
  <c r="P100" i="5"/>
  <c r="L100" i="5"/>
  <c r="BB85" i="5"/>
  <c r="AU85" i="5"/>
  <c r="AV85" i="5" s="1"/>
  <c r="AO85" i="5"/>
  <c r="AQ85" i="5" s="1"/>
  <c r="AH85" i="5"/>
  <c r="AD85" i="5"/>
  <c r="X85" i="5"/>
  <c r="U85" i="5"/>
  <c r="P85" i="5"/>
  <c r="L85" i="5"/>
  <c r="BB122" i="5"/>
  <c r="AU122" i="5"/>
  <c r="AV122" i="5" s="1"/>
  <c r="AO122" i="5"/>
  <c r="AQ122" i="5" s="1"/>
  <c r="AH122" i="5"/>
  <c r="AD122" i="5"/>
  <c r="X122" i="5"/>
  <c r="U122" i="5"/>
  <c r="P122" i="5"/>
  <c r="L122" i="5"/>
  <c r="BB91" i="5"/>
  <c r="AU91" i="5"/>
  <c r="AV91" i="5" s="1"/>
  <c r="AO91" i="5"/>
  <c r="AQ91" i="5" s="1"/>
  <c r="AH91" i="5"/>
  <c r="AD91" i="5"/>
  <c r="X91" i="5"/>
  <c r="U91" i="5"/>
  <c r="P91" i="5"/>
  <c r="L91" i="5"/>
  <c r="BB131" i="5"/>
  <c r="AU131" i="5"/>
  <c r="AV131" i="5" s="1"/>
  <c r="AO131" i="5"/>
  <c r="AQ131" i="5" s="1"/>
  <c r="AH131" i="5"/>
  <c r="AD131" i="5"/>
  <c r="X131" i="5"/>
  <c r="U131" i="5"/>
  <c r="P131" i="5"/>
  <c r="L131" i="5"/>
  <c r="BB99" i="5"/>
  <c r="AU99" i="5"/>
  <c r="AV99" i="5" s="1"/>
  <c r="AO99" i="5"/>
  <c r="AQ99" i="5" s="1"/>
  <c r="AH99" i="5"/>
  <c r="AD99" i="5"/>
  <c r="X99" i="5"/>
  <c r="U99" i="5"/>
  <c r="P99" i="5"/>
  <c r="L99" i="5"/>
  <c r="BB140" i="5"/>
  <c r="AU140" i="5"/>
  <c r="AV140" i="5" s="1"/>
  <c r="AO140" i="5"/>
  <c r="AQ140" i="5" s="1"/>
  <c r="AH140" i="5"/>
  <c r="AD140" i="5"/>
  <c r="X140" i="5"/>
  <c r="U140" i="5"/>
  <c r="P140" i="5"/>
  <c r="L140" i="5"/>
  <c r="BB9" i="5"/>
  <c r="AU9" i="5"/>
  <c r="AV9" i="5" s="1"/>
  <c r="AO9" i="5"/>
  <c r="AQ9" i="5" s="1"/>
  <c r="AH9" i="5"/>
  <c r="AD9" i="5"/>
  <c r="X9" i="5"/>
  <c r="U9" i="5"/>
  <c r="P9" i="5"/>
  <c r="L9" i="5"/>
  <c r="BB114" i="5"/>
  <c r="AU114" i="5"/>
  <c r="AV114" i="5" s="1"/>
  <c r="AO114" i="5"/>
  <c r="AQ114" i="5" s="1"/>
  <c r="AH114" i="5"/>
  <c r="AD114" i="5"/>
  <c r="X114" i="5"/>
  <c r="U114" i="5"/>
  <c r="P114" i="5"/>
  <c r="L114" i="5"/>
  <c r="BB83" i="5"/>
  <c r="AU83" i="5"/>
  <c r="AV83" i="5" s="1"/>
  <c r="AO83" i="5"/>
  <c r="AQ83" i="5" s="1"/>
  <c r="AH83" i="5"/>
  <c r="AD83" i="5"/>
  <c r="X83" i="5"/>
  <c r="U83" i="5"/>
  <c r="P83" i="5"/>
  <c r="L83" i="5"/>
  <c r="BB102" i="5"/>
  <c r="AU102" i="5"/>
  <c r="AV102" i="5" s="1"/>
  <c r="AO102" i="5"/>
  <c r="AQ102" i="5" s="1"/>
  <c r="AH102" i="5"/>
  <c r="AD102" i="5"/>
  <c r="X102" i="5"/>
  <c r="U102" i="5"/>
  <c r="P102" i="5"/>
  <c r="L102" i="5"/>
  <c r="BB82" i="5"/>
  <c r="AU82" i="5"/>
  <c r="AV82" i="5" s="1"/>
  <c r="AO82" i="5"/>
  <c r="AQ82" i="5" s="1"/>
  <c r="AH82" i="5"/>
  <c r="AD82" i="5"/>
  <c r="X82" i="5"/>
  <c r="U82" i="5"/>
  <c r="P82" i="5"/>
  <c r="L82" i="5"/>
  <c r="BB16" i="5"/>
  <c r="AU16" i="5"/>
  <c r="AV16" i="5" s="1"/>
  <c r="AO16" i="5"/>
  <c r="AQ16" i="5" s="1"/>
  <c r="AH16" i="5"/>
  <c r="AD16" i="5"/>
  <c r="X16" i="5"/>
  <c r="U16" i="5"/>
  <c r="P16" i="5"/>
  <c r="L16" i="5"/>
  <c r="BB80" i="5"/>
  <c r="AU80" i="5"/>
  <c r="AV80" i="5" s="1"/>
  <c r="AO80" i="5"/>
  <c r="AQ80" i="5" s="1"/>
  <c r="AH80" i="5"/>
  <c r="AD80" i="5"/>
  <c r="X80" i="5"/>
  <c r="U80" i="5"/>
  <c r="P80" i="5"/>
  <c r="L80" i="5"/>
  <c r="BB133" i="5"/>
  <c r="AU133" i="5"/>
  <c r="AV133" i="5" s="1"/>
  <c r="AO133" i="5"/>
  <c r="AQ133" i="5" s="1"/>
  <c r="AH133" i="5"/>
  <c r="AD133" i="5"/>
  <c r="X133" i="5"/>
  <c r="U133" i="5"/>
  <c r="P133" i="5"/>
  <c r="L133" i="5"/>
  <c r="BB112" i="5"/>
  <c r="AU112" i="5"/>
  <c r="AV112" i="5" s="1"/>
  <c r="AO112" i="5"/>
  <c r="AQ112" i="5" s="1"/>
  <c r="AH112" i="5"/>
  <c r="AD112" i="5"/>
  <c r="X112" i="5"/>
  <c r="U112" i="5"/>
  <c r="P112" i="5"/>
  <c r="L112" i="5"/>
  <c r="BB127" i="5"/>
  <c r="AU127" i="5"/>
  <c r="AV127" i="5" s="1"/>
  <c r="AO127" i="5"/>
  <c r="AQ127" i="5" s="1"/>
  <c r="AH127" i="5"/>
  <c r="AD127" i="5"/>
  <c r="X127" i="5"/>
  <c r="U127" i="5"/>
  <c r="P127" i="5"/>
  <c r="L127" i="5"/>
  <c r="BB61" i="5"/>
  <c r="AU61" i="5"/>
  <c r="AV61" i="5" s="1"/>
  <c r="AO61" i="5"/>
  <c r="AQ61" i="5" s="1"/>
  <c r="AH61" i="5"/>
  <c r="AD61" i="5"/>
  <c r="X61" i="5"/>
  <c r="U61" i="5"/>
  <c r="P61" i="5"/>
  <c r="L61" i="5"/>
  <c r="BB22" i="5"/>
  <c r="AU22" i="5"/>
  <c r="AV22" i="5" s="1"/>
  <c r="AO22" i="5"/>
  <c r="AQ22" i="5" s="1"/>
  <c r="AH22" i="5"/>
  <c r="AD22" i="5"/>
  <c r="X22" i="5"/>
  <c r="U22" i="5"/>
  <c r="P22" i="5"/>
  <c r="L22" i="5"/>
  <c r="BB130" i="5"/>
  <c r="AU130" i="5"/>
  <c r="AV130" i="5" s="1"/>
  <c r="AQ130" i="5"/>
  <c r="U130" i="5"/>
  <c r="P130" i="5"/>
  <c r="L130" i="5"/>
  <c r="BB69" i="5"/>
  <c r="AU69" i="5"/>
  <c r="AV69" i="5" s="1"/>
  <c r="AO69" i="5"/>
  <c r="AQ69" i="5" s="1"/>
  <c r="AH69" i="5"/>
  <c r="AD69" i="5"/>
  <c r="X69" i="5"/>
  <c r="U69" i="5"/>
  <c r="P69" i="5"/>
  <c r="L69" i="5"/>
  <c r="BB81" i="5"/>
  <c r="AU81" i="5"/>
  <c r="AV81" i="5" s="1"/>
  <c r="AQ81" i="5"/>
  <c r="U81" i="5"/>
  <c r="P81" i="5"/>
  <c r="L81" i="5"/>
  <c r="BB55" i="5"/>
  <c r="AU55" i="5"/>
  <c r="AV55" i="5" s="1"/>
  <c r="AQ55" i="5"/>
  <c r="U55" i="5"/>
  <c r="P55" i="5"/>
  <c r="L55" i="5"/>
  <c r="BB134" i="5"/>
  <c r="AU134" i="5"/>
  <c r="AV134" i="5" s="1"/>
  <c r="AO134" i="5"/>
  <c r="AQ134" i="5" s="1"/>
  <c r="AH134" i="5"/>
  <c r="AD134" i="5"/>
  <c r="X134" i="5"/>
  <c r="U134" i="5"/>
  <c r="P134" i="5"/>
  <c r="L134" i="5"/>
  <c r="BB120" i="5"/>
  <c r="AU120" i="5"/>
  <c r="AV120" i="5" s="1"/>
  <c r="AO120" i="5"/>
  <c r="AQ120" i="5" s="1"/>
  <c r="AH120" i="5"/>
  <c r="AD120" i="5"/>
  <c r="X120" i="5"/>
  <c r="U120" i="5"/>
  <c r="P120" i="5"/>
  <c r="L120" i="5"/>
  <c r="BB39" i="5"/>
  <c r="AU39" i="5"/>
  <c r="AV39" i="5" s="1"/>
  <c r="AO39" i="5"/>
  <c r="AQ39" i="5" s="1"/>
  <c r="AH39" i="5"/>
  <c r="AD39" i="5"/>
  <c r="X39" i="5"/>
  <c r="U39" i="5"/>
  <c r="P39" i="5"/>
  <c r="L39" i="5"/>
  <c r="BB30" i="5"/>
  <c r="AU30" i="5"/>
  <c r="AV30" i="5" s="1"/>
  <c r="AO30" i="5"/>
  <c r="AQ30" i="5" s="1"/>
  <c r="AH30" i="5"/>
  <c r="AD30" i="5"/>
  <c r="X30" i="5"/>
  <c r="U30" i="5"/>
  <c r="P30" i="5"/>
  <c r="L30" i="5"/>
  <c r="BB71" i="5"/>
  <c r="AU71" i="5"/>
  <c r="AV71" i="5" s="1"/>
  <c r="AO71" i="5"/>
  <c r="AQ71" i="5" s="1"/>
  <c r="AH71" i="5"/>
  <c r="AD71" i="5"/>
  <c r="X71" i="5"/>
  <c r="U71" i="5"/>
  <c r="P71" i="5"/>
  <c r="L71" i="5"/>
  <c r="BB40" i="5"/>
  <c r="AU40" i="5"/>
  <c r="AV40" i="5" s="1"/>
  <c r="AO40" i="5"/>
  <c r="AQ40" i="5" s="1"/>
  <c r="AH40" i="5"/>
  <c r="AD40" i="5"/>
  <c r="X40" i="5"/>
  <c r="U40" i="5"/>
  <c r="P40" i="5"/>
  <c r="L40" i="5"/>
  <c r="BB73" i="5"/>
  <c r="AU73" i="5"/>
  <c r="AV73" i="5" s="1"/>
  <c r="AO73" i="5"/>
  <c r="AQ73" i="5" s="1"/>
  <c r="AH73" i="5"/>
  <c r="AD73" i="5"/>
  <c r="X73" i="5"/>
  <c r="U73" i="5"/>
  <c r="P73" i="5"/>
  <c r="L73" i="5"/>
  <c r="BB17" i="5"/>
  <c r="AU17" i="5"/>
  <c r="AV17" i="5" s="1"/>
  <c r="AO17" i="5"/>
  <c r="AQ17" i="5" s="1"/>
  <c r="AH17" i="5"/>
  <c r="AD17" i="5"/>
  <c r="X17" i="5"/>
  <c r="U17" i="5"/>
  <c r="P17" i="5"/>
  <c r="L17" i="5"/>
  <c r="BB132" i="5"/>
  <c r="AU132" i="5"/>
  <c r="AV132" i="5" s="1"/>
  <c r="AO132" i="5"/>
  <c r="AQ132" i="5" s="1"/>
  <c r="AH132" i="5"/>
  <c r="AD132" i="5"/>
  <c r="X132" i="5"/>
  <c r="U132" i="5"/>
  <c r="P132" i="5"/>
  <c r="L132" i="5"/>
  <c r="BB19" i="5"/>
  <c r="AU19" i="5"/>
  <c r="AV19" i="5" s="1"/>
  <c r="AO19" i="5"/>
  <c r="AQ19" i="5" s="1"/>
  <c r="AH19" i="5"/>
  <c r="AD19" i="5"/>
  <c r="X19" i="5"/>
  <c r="U19" i="5"/>
  <c r="P19" i="5"/>
  <c r="L19" i="5"/>
  <c r="BB141" i="5"/>
  <c r="AU141" i="5"/>
  <c r="AV141" i="5" s="1"/>
  <c r="AO141" i="5"/>
  <c r="AQ141" i="5" s="1"/>
  <c r="AH141" i="5"/>
  <c r="AD141" i="5"/>
  <c r="X141" i="5"/>
  <c r="U141" i="5"/>
  <c r="P141" i="5"/>
  <c r="L141" i="5"/>
  <c r="BB74" i="5"/>
  <c r="AU74" i="5"/>
  <c r="AV74" i="5" s="1"/>
  <c r="AQ74" i="5"/>
  <c r="U74" i="5"/>
  <c r="P74" i="5"/>
  <c r="L74" i="5"/>
  <c r="BB62" i="5"/>
  <c r="AU62" i="5"/>
  <c r="AV62" i="5" s="1"/>
  <c r="AO62" i="5"/>
  <c r="AQ62" i="5" s="1"/>
  <c r="AH62" i="5"/>
  <c r="AD62" i="5"/>
  <c r="X62" i="5"/>
  <c r="U62" i="5"/>
  <c r="P62" i="5"/>
  <c r="L62" i="5"/>
  <c r="BB56" i="5"/>
  <c r="AU56" i="5"/>
  <c r="AV56" i="5" s="1"/>
  <c r="AO56" i="5"/>
  <c r="AQ56" i="5" s="1"/>
  <c r="AH56" i="5"/>
  <c r="AD56" i="5"/>
  <c r="X56" i="5"/>
  <c r="U56" i="5"/>
  <c r="P56" i="5"/>
  <c r="L56" i="5"/>
  <c r="BB113" i="5"/>
  <c r="AU113" i="5"/>
  <c r="AV113" i="5" s="1"/>
  <c r="AQ113" i="5"/>
  <c r="U113" i="5"/>
  <c r="P113" i="5"/>
  <c r="L113" i="5"/>
  <c r="BB70" i="5"/>
  <c r="AU70" i="5"/>
  <c r="AV70" i="5" s="1"/>
  <c r="AO70" i="5"/>
  <c r="AQ70" i="5" s="1"/>
  <c r="AH70" i="5"/>
  <c r="AD70" i="5"/>
  <c r="X70" i="5"/>
  <c r="U70" i="5"/>
  <c r="P70" i="5"/>
  <c r="L70" i="5"/>
  <c r="BB106" i="5"/>
  <c r="AU106" i="5"/>
  <c r="AV106" i="5" s="1"/>
  <c r="AO106" i="5"/>
  <c r="AQ106" i="5" s="1"/>
  <c r="AH106" i="5"/>
  <c r="AD106" i="5"/>
  <c r="X106" i="5"/>
  <c r="U106" i="5"/>
  <c r="P106" i="5"/>
  <c r="L106" i="5"/>
  <c r="BB95" i="5"/>
  <c r="AU95" i="5"/>
  <c r="AV95" i="5" s="1"/>
  <c r="AO95" i="5"/>
  <c r="AQ95" i="5" s="1"/>
  <c r="AH95" i="5"/>
  <c r="AD95" i="5"/>
  <c r="X95" i="5"/>
  <c r="U95" i="5"/>
  <c r="P95" i="5"/>
  <c r="L95" i="5"/>
  <c r="BB115" i="5"/>
  <c r="AU115" i="5"/>
  <c r="AV115" i="5" s="1"/>
  <c r="AO115" i="5"/>
  <c r="AQ115" i="5" s="1"/>
  <c r="AH115" i="5"/>
  <c r="AD115" i="5"/>
  <c r="X115" i="5"/>
  <c r="U115" i="5"/>
  <c r="P115" i="5"/>
  <c r="L115" i="5"/>
  <c r="BB94" i="5"/>
  <c r="AU94" i="5"/>
  <c r="AV94" i="5" s="1"/>
  <c r="AO94" i="5"/>
  <c r="AQ94" i="5" s="1"/>
  <c r="AH94" i="5"/>
  <c r="AD94" i="5"/>
  <c r="X94" i="5"/>
  <c r="U94" i="5"/>
  <c r="P94" i="5"/>
  <c r="L94" i="5"/>
  <c r="BB87" i="5"/>
  <c r="AU87" i="5"/>
  <c r="AV87" i="5" s="1"/>
  <c r="AO87" i="5"/>
  <c r="AQ87" i="5" s="1"/>
  <c r="AH87" i="5"/>
  <c r="AD87" i="5"/>
  <c r="X87" i="5"/>
  <c r="U87" i="5"/>
  <c r="P87" i="5"/>
  <c r="L87" i="5"/>
  <c r="BB128" i="5"/>
  <c r="AU128" i="5"/>
  <c r="AV128" i="5" s="1"/>
  <c r="AO128" i="5"/>
  <c r="AQ128" i="5" s="1"/>
  <c r="AH128" i="5"/>
  <c r="AD128" i="5"/>
  <c r="X128" i="5"/>
  <c r="U128" i="5"/>
  <c r="P128" i="5"/>
  <c r="L128" i="5"/>
  <c r="BB57" i="5"/>
  <c r="AU57" i="5"/>
  <c r="AV57" i="5" s="1"/>
  <c r="AO57" i="5"/>
  <c r="AQ57" i="5" s="1"/>
  <c r="AH57" i="5"/>
  <c r="AD57" i="5"/>
  <c r="X57" i="5"/>
  <c r="U57" i="5"/>
  <c r="P57" i="5"/>
  <c r="L57" i="5"/>
  <c r="BB89" i="5"/>
  <c r="AU89" i="5"/>
  <c r="AV89" i="5" s="1"/>
  <c r="AO89" i="5"/>
  <c r="AQ89" i="5" s="1"/>
  <c r="AH89" i="5"/>
  <c r="AD89" i="5"/>
  <c r="X89" i="5"/>
  <c r="U89" i="5"/>
  <c r="P89" i="5"/>
  <c r="L89" i="5"/>
  <c r="BB135" i="5"/>
  <c r="AU135" i="5"/>
  <c r="AV135" i="5" s="1"/>
  <c r="AO135" i="5"/>
  <c r="AQ135" i="5" s="1"/>
  <c r="AH135" i="5"/>
  <c r="AD135" i="5"/>
  <c r="X135" i="5"/>
  <c r="U135" i="5"/>
  <c r="P135" i="5"/>
  <c r="L135" i="5"/>
  <c r="BB105" i="5"/>
  <c r="AU105" i="5"/>
  <c r="AV105" i="5" s="1"/>
  <c r="AQ105" i="5"/>
  <c r="U105" i="5"/>
  <c r="P105" i="5"/>
  <c r="L105" i="5"/>
  <c r="BB51" i="5"/>
  <c r="AU51" i="5"/>
  <c r="AV51" i="5" s="1"/>
  <c r="AO51" i="5"/>
  <c r="AQ51" i="5" s="1"/>
  <c r="AH51" i="5"/>
  <c r="AD51" i="5"/>
  <c r="X51" i="5"/>
  <c r="U51" i="5"/>
  <c r="P51" i="5"/>
  <c r="L51" i="5"/>
  <c r="BB20" i="5"/>
  <c r="AU20" i="5"/>
  <c r="AV20" i="5" s="1"/>
  <c r="AO20" i="5"/>
  <c r="AQ20" i="5" s="1"/>
  <c r="AH20" i="5"/>
  <c r="AD20" i="5"/>
  <c r="X20" i="5"/>
  <c r="U20" i="5"/>
  <c r="P20" i="5"/>
  <c r="L20" i="5"/>
  <c r="BB11" i="5"/>
  <c r="AU11" i="5"/>
  <c r="AV11" i="5" s="1"/>
  <c r="AO11" i="5"/>
  <c r="AQ11" i="5" s="1"/>
  <c r="AH11" i="5"/>
  <c r="AD11" i="5"/>
  <c r="X11" i="5"/>
  <c r="U11" i="5"/>
  <c r="P11" i="5"/>
  <c r="L11" i="5"/>
  <c r="BB88" i="5"/>
  <c r="AU88" i="5"/>
  <c r="AV88" i="5" s="1"/>
  <c r="AQ88" i="5"/>
  <c r="U88" i="5"/>
  <c r="P88" i="5"/>
  <c r="L88" i="5"/>
  <c r="BB18" i="5"/>
  <c r="AU18" i="5"/>
  <c r="AV18" i="5" s="1"/>
  <c r="AQ18" i="5"/>
  <c r="U18" i="5"/>
  <c r="P18" i="5"/>
  <c r="L18" i="5"/>
  <c r="BB108" i="5"/>
  <c r="AU108" i="5"/>
  <c r="AV108" i="5" s="1"/>
  <c r="AO108" i="5"/>
  <c r="AQ108" i="5" s="1"/>
  <c r="AH108" i="5"/>
  <c r="AD108" i="5"/>
  <c r="X108" i="5"/>
  <c r="U108" i="5"/>
  <c r="P108" i="5"/>
  <c r="L108" i="5"/>
  <c r="BB67" i="5"/>
  <c r="AU67" i="5"/>
  <c r="AV67" i="5" s="1"/>
  <c r="AQ67" i="5"/>
  <c r="U67" i="5"/>
  <c r="P67" i="5"/>
  <c r="L67" i="5"/>
  <c r="BB53" i="5"/>
  <c r="AU53" i="5"/>
  <c r="AV53" i="5" s="1"/>
  <c r="AO53" i="5"/>
  <c r="AQ53" i="5" s="1"/>
  <c r="AH53" i="5"/>
  <c r="AD53" i="5"/>
  <c r="X53" i="5"/>
  <c r="U53" i="5"/>
  <c r="P53" i="5"/>
  <c r="L53" i="5"/>
  <c r="BB13" i="5"/>
  <c r="AU13" i="5"/>
  <c r="AV13" i="5" s="1"/>
  <c r="AQ13" i="5"/>
  <c r="U13" i="5"/>
  <c r="P13" i="5"/>
  <c r="L13" i="5"/>
  <c r="BB98" i="5"/>
  <c r="AU98" i="5"/>
  <c r="AV98" i="5" s="1"/>
  <c r="AO98" i="5"/>
  <c r="AQ98" i="5" s="1"/>
  <c r="AH98" i="5"/>
  <c r="AD98" i="5"/>
  <c r="X98" i="5"/>
  <c r="U98" i="5"/>
  <c r="P98" i="5"/>
  <c r="L98" i="5"/>
  <c r="BB5" i="5"/>
  <c r="AU5" i="5"/>
  <c r="AV5" i="5" s="1"/>
  <c r="AO5" i="5"/>
  <c r="AQ5" i="5" s="1"/>
  <c r="AH5" i="5"/>
  <c r="AD5" i="5"/>
  <c r="X5" i="5"/>
  <c r="U5" i="5"/>
  <c r="P5" i="5"/>
  <c r="L5" i="5"/>
  <c r="BB15" i="5"/>
  <c r="AU15" i="5"/>
  <c r="AV15" i="5" s="1"/>
  <c r="AQ15" i="5"/>
  <c r="U15" i="5"/>
  <c r="P15" i="5"/>
  <c r="L15" i="5"/>
  <c r="BB42" i="5"/>
  <c r="AU42" i="5"/>
  <c r="AV42" i="5" s="1"/>
  <c r="AQ42" i="5"/>
  <c r="U42" i="5"/>
  <c r="P42" i="5"/>
  <c r="L42" i="5"/>
  <c r="BB35" i="5"/>
  <c r="AU35" i="5"/>
  <c r="AV35" i="5" s="1"/>
  <c r="AQ35" i="5"/>
  <c r="U35" i="5"/>
  <c r="P35" i="5"/>
  <c r="L35" i="5"/>
  <c r="BB107" i="5"/>
  <c r="AU107" i="5"/>
  <c r="AV107" i="5" s="1"/>
  <c r="AO107" i="5"/>
  <c r="AQ107" i="5" s="1"/>
  <c r="AH107" i="5"/>
  <c r="AD107" i="5"/>
  <c r="X107" i="5"/>
  <c r="U107" i="5"/>
  <c r="P107" i="5"/>
  <c r="L107" i="5"/>
  <c r="BB49" i="5"/>
  <c r="AU49" i="5"/>
  <c r="AV49" i="5" s="1"/>
  <c r="AQ49" i="5"/>
  <c r="U49" i="5"/>
  <c r="P49" i="5"/>
  <c r="L49" i="5"/>
  <c r="BB6" i="5"/>
  <c r="AU6" i="5"/>
  <c r="AV6" i="5" s="1"/>
  <c r="AQ6" i="5"/>
  <c r="U6" i="5"/>
  <c r="P6" i="5"/>
  <c r="L6" i="5"/>
  <c r="BB126" i="5"/>
  <c r="AU126" i="5"/>
  <c r="AV126" i="5" s="1"/>
  <c r="AO126" i="5"/>
  <c r="AQ126" i="5" s="1"/>
  <c r="AH126" i="5"/>
  <c r="AD126" i="5"/>
  <c r="X126" i="5"/>
  <c r="U126" i="5"/>
  <c r="P126" i="5"/>
  <c r="L126" i="5"/>
  <c r="BB2" i="5"/>
  <c r="AU2" i="5"/>
  <c r="AV2" i="5" s="1"/>
  <c r="AQ2" i="5"/>
  <c r="U2" i="5"/>
  <c r="P2" i="5"/>
  <c r="L2" i="5"/>
  <c r="BB65" i="5"/>
  <c r="AU65" i="5"/>
  <c r="AV65" i="5" s="1"/>
  <c r="AO65" i="5"/>
  <c r="AQ65" i="5" s="1"/>
  <c r="AH65" i="5"/>
  <c r="AD65" i="5"/>
  <c r="X65" i="5"/>
  <c r="U65" i="5"/>
  <c r="P65" i="5"/>
  <c r="L65" i="5"/>
  <c r="BB104" i="5"/>
  <c r="AU104" i="5"/>
  <c r="AV104" i="5" s="1"/>
  <c r="AO104" i="5"/>
  <c r="AQ104" i="5" s="1"/>
  <c r="AH104" i="5"/>
  <c r="AD104" i="5"/>
  <c r="X104" i="5"/>
  <c r="U104" i="5"/>
  <c r="P104" i="5"/>
  <c r="L104" i="5"/>
  <c r="BB45" i="5"/>
  <c r="AU45" i="5"/>
  <c r="AV45" i="5" s="1"/>
  <c r="AQ45" i="5"/>
  <c r="U45" i="5"/>
  <c r="P45" i="5"/>
  <c r="L45" i="5"/>
  <c r="BB79" i="5"/>
  <c r="AU79" i="5"/>
  <c r="AV79" i="5" s="1"/>
  <c r="AQ79" i="5"/>
  <c r="U79" i="5"/>
  <c r="P79" i="5"/>
  <c r="L79" i="5"/>
  <c r="BB111" i="5"/>
  <c r="AU111" i="5"/>
  <c r="AV111" i="5" s="1"/>
  <c r="AO111" i="5"/>
  <c r="AQ111" i="5" s="1"/>
  <c r="AH111" i="5"/>
  <c r="AD111" i="5"/>
  <c r="X111" i="5"/>
  <c r="U111" i="5"/>
  <c r="P111" i="5"/>
  <c r="L111" i="5"/>
  <c r="BB10" i="5"/>
  <c r="AU10" i="5"/>
  <c r="AV10" i="5" s="1"/>
  <c r="AQ10" i="5"/>
  <c r="U10" i="5"/>
  <c r="P10" i="5"/>
  <c r="L10" i="5"/>
  <c r="BB117" i="5"/>
  <c r="AU117" i="5"/>
  <c r="AV117" i="5" s="1"/>
  <c r="AO117" i="5"/>
  <c r="AQ117" i="5" s="1"/>
  <c r="AH117" i="5"/>
  <c r="AD117" i="5"/>
  <c r="X117" i="5"/>
  <c r="U117" i="5"/>
  <c r="P117" i="5"/>
  <c r="L117" i="5"/>
  <c r="BB33" i="5"/>
  <c r="AU33" i="5"/>
  <c r="AV33" i="5" s="1"/>
  <c r="AQ33" i="5"/>
  <c r="U33" i="5"/>
  <c r="P33" i="5"/>
  <c r="L33" i="5"/>
  <c r="BB90" i="5"/>
  <c r="AU90" i="5"/>
  <c r="AV90" i="5" s="1"/>
  <c r="AQ90" i="5"/>
  <c r="U90" i="5"/>
  <c r="P90" i="5"/>
  <c r="L90" i="5"/>
  <c r="BB119" i="5"/>
  <c r="AU119" i="5"/>
  <c r="AV119" i="5" s="1"/>
  <c r="AO119" i="5"/>
  <c r="AQ119" i="5" s="1"/>
  <c r="AH119" i="5"/>
  <c r="AD119" i="5"/>
  <c r="X119" i="5"/>
  <c r="U119" i="5"/>
  <c r="P119" i="5"/>
  <c r="L119" i="5"/>
  <c r="BB21" i="5"/>
  <c r="AU21" i="5"/>
  <c r="AV21" i="5" s="1"/>
  <c r="AO21" i="5"/>
  <c r="AQ21" i="5" s="1"/>
  <c r="AH21" i="5"/>
  <c r="AD21" i="5"/>
  <c r="X21" i="5"/>
  <c r="U21" i="5"/>
  <c r="P21" i="5"/>
  <c r="L21" i="5"/>
  <c r="BB52" i="5"/>
  <c r="AU52" i="5"/>
  <c r="AV52" i="5" s="1"/>
  <c r="AO52" i="5"/>
  <c r="AQ52" i="5" s="1"/>
  <c r="AH52" i="5"/>
  <c r="AD52" i="5"/>
  <c r="X52" i="5"/>
  <c r="U52" i="5"/>
  <c r="P52" i="5"/>
  <c r="L52" i="5"/>
  <c r="BB66" i="5"/>
  <c r="AU66" i="5"/>
  <c r="AV66" i="5" s="1"/>
  <c r="AO66" i="5"/>
  <c r="AQ66" i="5" s="1"/>
  <c r="AH66" i="5"/>
  <c r="AD66" i="5"/>
  <c r="X66" i="5"/>
  <c r="U66" i="5"/>
  <c r="P66" i="5"/>
  <c r="L66" i="5"/>
  <c r="BB138" i="5"/>
  <c r="AU138" i="5"/>
  <c r="AV138" i="5" s="1"/>
  <c r="AO138" i="5"/>
  <c r="AQ138" i="5" s="1"/>
  <c r="AH138" i="5"/>
  <c r="AD138" i="5"/>
  <c r="X138" i="5"/>
  <c r="U138" i="5"/>
  <c r="P138" i="5"/>
  <c r="L138" i="5"/>
  <c r="BB109" i="5"/>
  <c r="AU109" i="5"/>
  <c r="AV109" i="5" s="1"/>
  <c r="AO109" i="5"/>
  <c r="AQ109" i="5" s="1"/>
  <c r="AH109" i="5"/>
  <c r="AD109" i="5"/>
  <c r="X109" i="5"/>
  <c r="U109" i="5"/>
  <c r="P109" i="5"/>
  <c r="L109" i="5"/>
  <c r="BB75" i="5"/>
  <c r="AU75" i="5"/>
  <c r="AV75" i="5" s="1"/>
  <c r="AO75" i="5"/>
  <c r="AQ75" i="5" s="1"/>
  <c r="AH75" i="5"/>
  <c r="AD75" i="5"/>
  <c r="X75" i="5"/>
  <c r="U75" i="5"/>
  <c r="P75" i="5"/>
  <c r="L75" i="5"/>
  <c r="BB121" i="5"/>
  <c r="AU121" i="5"/>
  <c r="AV121" i="5" s="1"/>
  <c r="AO121" i="5"/>
  <c r="AQ121" i="5" s="1"/>
  <c r="AH121" i="5"/>
  <c r="AD121" i="5"/>
  <c r="X121" i="5"/>
  <c r="U121" i="5"/>
  <c r="P121" i="5"/>
  <c r="L121" i="5"/>
  <c r="BB77" i="5"/>
  <c r="AU77" i="5"/>
  <c r="AV77" i="5" s="1"/>
  <c r="AO77" i="5"/>
  <c r="AQ77" i="5" s="1"/>
  <c r="AH77" i="5"/>
  <c r="AD77" i="5"/>
  <c r="X77" i="5"/>
  <c r="U77" i="5"/>
  <c r="P77" i="5"/>
  <c r="L77" i="5"/>
  <c r="BB59" i="5"/>
  <c r="AU59" i="5"/>
  <c r="AV59" i="5" s="1"/>
  <c r="AO59" i="5"/>
  <c r="AQ59" i="5" s="1"/>
  <c r="AH59" i="5"/>
  <c r="AD59" i="5"/>
  <c r="X59" i="5"/>
  <c r="U59" i="5"/>
  <c r="P59" i="5"/>
  <c r="L59" i="5"/>
  <c r="BB68" i="5"/>
  <c r="AU68" i="5"/>
  <c r="AV68" i="5" s="1"/>
  <c r="AO68" i="5"/>
  <c r="AQ68" i="5" s="1"/>
  <c r="AH68" i="5"/>
  <c r="AD68" i="5"/>
  <c r="X68" i="5"/>
  <c r="U68" i="5"/>
  <c r="P68" i="5"/>
  <c r="L68" i="5"/>
  <c r="BB123" i="5"/>
  <c r="AU123" i="5"/>
  <c r="AV123" i="5" s="1"/>
  <c r="AO123" i="5"/>
  <c r="AQ123" i="5" s="1"/>
  <c r="AH123" i="5"/>
  <c r="AD123" i="5"/>
  <c r="X123" i="5"/>
  <c r="U123" i="5"/>
  <c r="P123" i="5"/>
  <c r="L123" i="5"/>
  <c r="BB110" i="5"/>
  <c r="AU110" i="5"/>
  <c r="AV110" i="5" s="1"/>
  <c r="AO110" i="5"/>
  <c r="AQ110" i="5" s="1"/>
  <c r="AH110" i="5"/>
  <c r="AD110" i="5"/>
  <c r="X110" i="5"/>
  <c r="U110" i="5"/>
  <c r="P110" i="5"/>
  <c r="L110" i="5"/>
  <c r="BB72" i="5"/>
  <c r="AU72" i="5"/>
  <c r="AV72" i="5" s="1"/>
  <c r="AO72" i="5"/>
  <c r="AQ72" i="5" s="1"/>
  <c r="AH72" i="5"/>
  <c r="AD72" i="5"/>
  <c r="X72" i="5"/>
  <c r="U72" i="5"/>
  <c r="P72" i="5"/>
  <c r="L72" i="5"/>
  <c r="BB86" i="5"/>
  <c r="AU86" i="5"/>
  <c r="AV86" i="5" s="1"/>
  <c r="AO86" i="5"/>
  <c r="AQ86" i="5" s="1"/>
  <c r="AH86" i="5"/>
  <c r="AD86" i="5"/>
  <c r="X86" i="5"/>
  <c r="U86" i="5"/>
  <c r="P86" i="5"/>
  <c r="L86" i="5"/>
  <c r="BB136" i="5"/>
  <c r="AU136" i="5"/>
  <c r="AV136" i="5" s="1"/>
  <c r="AO136" i="5"/>
  <c r="AQ136" i="5" s="1"/>
  <c r="AH136" i="5"/>
  <c r="AD136" i="5"/>
  <c r="X136" i="5"/>
  <c r="U136" i="5"/>
  <c r="P136" i="5"/>
  <c r="L136" i="5"/>
  <c r="BB118" i="5"/>
  <c r="AU118" i="5"/>
  <c r="AV118" i="5" s="1"/>
  <c r="AO118" i="5"/>
  <c r="AQ118" i="5" s="1"/>
  <c r="AH118" i="5"/>
  <c r="AD118" i="5"/>
  <c r="X118" i="5"/>
  <c r="U118" i="5"/>
  <c r="P118" i="5"/>
  <c r="L118" i="5"/>
  <c r="BB47" i="5"/>
  <c r="AU47" i="5"/>
  <c r="AV47" i="5" s="1"/>
  <c r="AO47" i="5"/>
  <c r="AQ47" i="5" s="1"/>
  <c r="AH47" i="5"/>
  <c r="AD47" i="5"/>
  <c r="X47" i="5"/>
  <c r="U47" i="5"/>
  <c r="P47" i="5"/>
  <c r="L47" i="5"/>
  <c r="BB37" i="5"/>
  <c r="AU37" i="5"/>
  <c r="AV37" i="5" s="1"/>
  <c r="AO37" i="5"/>
  <c r="AQ37" i="5" s="1"/>
  <c r="AH37" i="5"/>
  <c r="AD37" i="5"/>
  <c r="X37" i="5"/>
  <c r="U37" i="5"/>
  <c r="P37" i="5"/>
  <c r="L37" i="5"/>
  <c r="BB60" i="5"/>
  <c r="AU60" i="5"/>
  <c r="AV60" i="5" s="1"/>
  <c r="AQ60" i="5"/>
  <c r="U60" i="5"/>
  <c r="P60" i="5"/>
  <c r="L60" i="5"/>
  <c r="BB14" i="5"/>
  <c r="AU14" i="5"/>
  <c r="AV14" i="5" s="1"/>
  <c r="AO14" i="5"/>
  <c r="AQ14" i="5" s="1"/>
  <c r="AH14" i="5"/>
  <c r="AD14" i="5"/>
  <c r="X14" i="5"/>
  <c r="U14" i="5"/>
  <c r="P14" i="5"/>
  <c r="L14" i="5"/>
  <c r="BB137" i="5"/>
  <c r="AU137" i="5"/>
  <c r="AV137" i="5" s="1"/>
  <c r="AO137" i="5"/>
  <c r="AQ137" i="5" s="1"/>
  <c r="AH137" i="5"/>
  <c r="AD137" i="5"/>
  <c r="X137" i="5"/>
  <c r="U137" i="5"/>
  <c r="P137" i="5"/>
  <c r="L137" i="5"/>
  <c r="BB50" i="5"/>
  <c r="AU50" i="5"/>
  <c r="AV50" i="5" s="1"/>
  <c r="AO50" i="5"/>
  <c r="AQ50" i="5" s="1"/>
  <c r="AH50" i="5"/>
  <c r="AD50" i="5"/>
  <c r="X50" i="5"/>
  <c r="U50" i="5"/>
  <c r="P50" i="5"/>
  <c r="L50" i="5"/>
  <c r="BB28" i="5"/>
  <c r="AU28" i="5"/>
  <c r="AV28" i="5" s="1"/>
  <c r="AO28" i="5"/>
  <c r="AQ28" i="5" s="1"/>
  <c r="AH28" i="5"/>
  <c r="AD28" i="5"/>
  <c r="X28" i="5"/>
  <c r="U28" i="5"/>
  <c r="P28" i="5"/>
  <c r="L28" i="5"/>
  <c r="BB84" i="5"/>
  <c r="AU84" i="5"/>
  <c r="AV84" i="5" s="1"/>
  <c r="AO84" i="5"/>
  <c r="AQ84" i="5" s="1"/>
  <c r="AH84" i="5"/>
  <c r="AD84" i="5"/>
  <c r="X84" i="5"/>
  <c r="U84" i="5"/>
  <c r="P84" i="5"/>
  <c r="L84" i="5"/>
  <c r="BB43" i="5"/>
  <c r="AU43" i="5"/>
  <c r="AV43" i="5" s="1"/>
  <c r="AO43" i="5"/>
  <c r="AQ43" i="5" s="1"/>
  <c r="AH43" i="5"/>
  <c r="AD43" i="5"/>
  <c r="X43" i="5"/>
  <c r="U43" i="5"/>
  <c r="P43" i="5"/>
  <c r="L43" i="5"/>
  <c r="BB36" i="5"/>
  <c r="AU36" i="5"/>
  <c r="AV36" i="5" s="1"/>
  <c r="AO36" i="5"/>
  <c r="AQ36" i="5" s="1"/>
  <c r="AH36" i="5"/>
  <c r="AD36" i="5"/>
  <c r="X36" i="5"/>
  <c r="U36" i="5"/>
  <c r="P36" i="5"/>
  <c r="L36" i="5"/>
  <c r="BB8" i="5"/>
  <c r="AU8" i="5"/>
  <c r="AV8" i="5" s="1"/>
  <c r="AO8" i="5"/>
  <c r="AQ8" i="5" s="1"/>
  <c r="AH8" i="5"/>
  <c r="AD8" i="5"/>
  <c r="X8" i="5"/>
  <c r="U8" i="5"/>
  <c r="P8" i="5"/>
  <c r="L8" i="5"/>
  <c r="BB96" i="5"/>
  <c r="AU96" i="5"/>
  <c r="AV96" i="5" s="1"/>
  <c r="AO96" i="5"/>
  <c r="AQ96" i="5" s="1"/>
  <c r="AH96" i="5"/>
  <c r="AD96" i="5"/>
  <c r="X96" i="5"/>
  <c r="U96" i="5"/>
  <c r="P96" i="5"/>
  <c r="L96" i="5"/>
  <c r="BB78" i="5"/>
  <c r="AU78" i="5"/>
  <c r="AV78" i="5" s="1"/>
  <c r="AQ78" i="5"/>
  <c r="U78" i="5"/>
  <c r="P78" i="5"/>
  <c r="L78" i="5"/>
  <c r="BB64" i="5"/>
  <c r="AU64" i="5"/>
  <c r="AV64" i="5" s="1"/>
  <c r="AO64" i="5"/>
  <c r="AQ64" i="5" s="1"/>
  <c r="AH64" i="5"/>
  <c r="AD64" i="5"/>
  <c r="X64" i="5"/>
  <c r="U64" i="5"/>
  <c r="P64" i="5"/>
  <c r="L64" i="5"/>
  <c r="BB101" i="5"/>
  <c r="AU101" i="5"/>
  <c r="AV101" i="5" s="1"/>
  <c r="AO101" i="5"/>
  <c r="AQ101" i="5" s="1"/>
  <c r="AH101" i="5"/>
  <c r="AD101" i="5"/>
  <c r="X101" i="5"/>
  <c r="U101" i="5"/>
  <c r="P101" i="5"/>
  <c r="L101" i="5"/>
  <c r="BB7" i="5"/>
  <c r="AU7" i="5"/>
  <c r="AV7" i="5" s="1"/>
  <c r="AO7" i="5"/>
  <c r="AQ7" i="5" s="1"/>
  <c r="AH7" i="5"/>
  <c r="AD7" i="5"/>
  <c r="X7" i="5"/>
  <c r="U7" i="5"/>
  <c r="P7" i="5"/>
  <c r="L7" i="5"/>
  <c r="BB46" i="5"/>
  <c r="AU46" i="5"/>
  <c r="AV46" i="5" s="1"/>
  <c r="AO46" i="5"/>
  <c r="AQ46" i="5" s="1"/>
  <c r="AH46" i="5"/>
  <c r="AD46" i="5"/>
  <c r="X46" i="5"/>
  <c r="U46" i="5"/>
  <c r="P46" i="5"/>
  <c r="L46" i="5"/>
  <c r="BB38" i="5"/>
  <c r="AU38" i="5"/>
  <c r="AV38" i="5" s="1"/>
  <c r="AO38" i="5"/>
  <c r="AQ38" i="5" s="1"/>
  <c r="AH38" i="5"/>
  <c r="AD38" i="5"/>
  <c r="X38" i="5"/>
  <c r="U38" i="5"/>
  <c r="P38" i="5"/>
  <c r="L38" i="5"/>
  <c r="BB25" i="5"/>
  <c r="AU25" i="5"/>
  <c r="AV25" i="5" s="1"/>
  <c r="AO25" i="5"/>
  <c r="AQ25" i="5" s="1"/>
  <c r="AH25" i="5"/>
  <c r="AD25" i="5"/>
  <c r="X25" i="5"/>
  <c r="U25" i="5"/>
  <c r="P25" i="5"/>
  <c r="L25" i="5"/>
  <c r="BB124" i="5"/>
  <c r="AU124" i="5"/>
  <c r="AV124" i="5" s="1"/>
  <c r="AO124" i="5"/>
  <c r="AQ124" i="5" s="1"/>
  <c r="AH124" i="5"/>
  <c r="AD124" i="5"/>
  <c r="X124" i="5"/>
  <c r="U124" i="5"/>
  <c r="P124" i="5"/>
  <c r="L124" i="5"/>
  <c r="BB97" i="5"/>
  <c r="AU97" i="5"/>
  <c r="AV97" i="5" s="1"/>
  <c r="AO97" i="5"/>
  <c r="AQ97" i="5" s="1"/>
  <c r="AH97" i="5"/>
  <c r="AD97" i="5"/>
  <c r="X97" i="5"/>
  <c r="U97" i="5"/>
  <c r="P97" i="5"/>
  <c r="L97" i="5"/>
  <c r="BB58" i="5"/>
  <c r="AV58" i="5"/>
  <c r="AO58" i="5"/>
  <c r="AQ58" i="5" s="1"/>
  <c r="AH58" i="5"/>
  <c r="AD58" i="5"/>
  <c r="X58" i="5"/>
  <c r="U58" i="5"/>
  <c r="P58" i="5"/>
  <c r="L58" i="5"/>
  <c r="AK158" i="9" l="1"/>
  <c r="S158" i="9"/>
  <c r="BH158" i="9" s="1"/>
  <c r="BD36" i="6"/>
  <c r="BD49" i="5"/>
  <c r="BD6" i="6"/>
  <c r="BD82" i="6"/>
  <c r="BD55" i="5"/>
  <c r="BD81" i="5"/>
  <c r="BD130" i="5"/>
  <c r="BD116" i="5"/>
  <c r="BD23" i="5"/>
  <c r="BD96" i="6"/>
  <c r="BD13" i="6"/>
  <c r="BD46" i="6"/>
  <c r="BD111" i="6"/>
  <c r="BD72" i="6"/>
  <c r="BD94" i="6"/>
  <c r="BD141" i="6"/>
  <c r="BD87" i="6"/>
  <c r="BD124" i="6"/>
  <c r="BD24" i="6"/>
  <c r="BD68" i="6"/>
  <c r="BD90" i="5"/>
  <c r="BD33" i="5"/>
  <c r="BD10" i="5"/>
  <c r="BD18" i="5"/>
  <c r="BD88" i="5"/>
  <c r="BD105" i="5"/>
  <c r="Q62" i="5"/>
  <c r="BC62" i="5" s="1"/>
  <c r="AI62" i="5"/>
  <c r="BD74" i="5"/>
  <c r="Q141" i="5"/>
  <c r="BC141" i="5" s="1"/>
  <c r="BD54" i="5"/>
  <c r="BD63" i="5"/>
  <c r="BD93" i="5"/>
  <c r="BD131" i="6"/>
  <c r="BD15" i="6"/>
  <c r="BD60" i="6"/>
  <c r="BD120" i="6"/>
  <c r="BD137" i="6"/>
  <c r="BD43" i="6"/>
  <c r="S39" i="9"/>
  <c r="BH39" i="9" s="1"/>
  <c r="S55" i="9"/>
  <c r="BH55" i="9" s="1"/>
  <c r="S37" i="9"/>
  <c r="BH37" i="9" s="1"/>
  <c r="S23" i="9"/>
  <c r="BH23" i="9" s="1"/>
  <c r="S153" i="9"/>
  <c r="BH153" i="9" s="1"/>
  <c r="S75" i="9"/>
  <c r="BH75" i="9" s="1"/>
  <c r="S73" i="9"/>
  <c r="BH73" i="9" s="1"/>
  <c r="S95" i="9"/>
  <c r="BH95" i="9" s="1"/>
  <c r="S41" i="9"/>
  <c r="BH41" i="9" s="1"/>
  <c r="Q124" i="5"/>
  <c r="BC124" i="5" s="1"/>
  <c r="Q38" i="5"/>
  <c r="BC38" i="5" s="1"/>
  <c r="Q7" i="5"/>
  <c r="BC7" i="5" s="1"/>
  <c r="Q64" i="5"/>
  <c r="BC64" i="5" s="1"/>
  <c r="Q8" i="5"/>
  <c r="BC8" i="5" s="1"/>
  <c r="AI8" i="5"/>
  <c r="BD8" i="5" s="1"/>
  <c r="Q43" i="5"/>
  <c r="BC43" i="5" s="1"/>
  <c r="AI43" i="5"/>
  <c r="BD43" i="5" s="1"/>
  <c r="Q28" i="5"/>
  <c r="BC28" i="5" s="1"/>
  <c r="AI28" i="5"/>
  <c r="BD28" i="5" s="1"/>
  <c r="Q137" i="5"/>
  <c r="BC137" i="5" s="1"/>
  <c r="AI137" i="5"/>
  <c r="BD137" i="5" s="1"/>
  <c r="Q60" i="5"/>
  <c r="BC60" i="5" s="1"/>
  <c r="Q107" i="5"/>
  <c r="BC107" i="5" s="1"/>
  <c r="Q98" i="5"/>
  <c r="BC98" i="5" s="1"/>
  <c r="AI98" i="5"/>
  <c r="BD98" i="5" s="1"/>
  <c r="Q67" i="5"/>
  <c r="BC67" i="5" s="1"/>
  <c r="Q31" i="5"/>
  <c r="BC31" i="5" s="1"/>
  <c r="AI31" i="5"/>
  <c r="BD31" i="5" s="1"/>
  <c r="BD87" i="7"/>
  <c r="BD111" i="7"/>
  <c r="BD21" i="7"/>
  <c r="Q55" i="7"/>
  <c r="BC55" i="7" s="1"/>
  <c r="AI55" i="7"/>
  <c r="BD55" i="7" s="1"/>
  <c r="Q109" i="7"/>
  <c r="BC109" i="7" s="1"/>
  <c r="Q140" i="7"/>
  <c r="BC140" i="7" s="1"/>
  <c r="Q35" i="7"/>
  <c r="BC35" i="7" s="1"/>
  <c r="AI35" i="7"/>
  <c r="BD35" i="7" s="1"/>
  <c r="AI52" i="7"/>
  <c r="BD52" i="7" s="1"/>
  <c r="Q134" i="7"/>
  <c r="BC134" i="7" s="1"/>
  <c r="AI134" i="7"/>
  <c r="BD134" i="7" s="1"/>
  <c r="BD96" i="7"/>
  <c r="BD85" i="7"/>
  <c r="Q18" i="7"/>
  <c r="BC18" i="7" s="1"/>
  <c r="AI18" i="7"/>
  <c r="BD18" i="7" s="1"/>
  <c r="BD82" i="7"/>
  <c r="Q117" i="7"/>
  <c r="BC117" i="7" s="1"/>
  <c r="AI117" i="7"/>
  <c r="BD117" i="7" s="1"/>
  <c r="Q30" i="7"/>
  <c r="BC30" i="7" s="1"/>
  <c r="AI30" i="7"/>
  <c r="BD30" i="7" s="1"/>
  <c r="Q29" i="7"/>
  <c r="BC29" i="7" s="1"/>
  <c r="AI29" i="7"/>
  <c r="BD29" i="7" s="1"/>
  <c r="BD43" i="7"/>
  <c r="BD53" i="7"/>
  <c r="BD79" i="7"/>
  <c r="BD137" i="7"/>
  <c r="BD59" i="7"/>
  <c r="BD10" i="7"/>
  <c r="BD13" i="7"/>
  <c r="BD28" i="7"/>
  <c r="BD60" i="7"/>
  <c r="Q68" i="7"/>
  <c r="BC68" i="7" s="1"/>
  <c r="AI68" i="7"/>
  <c r="BD68" i="7" s="1"/>
  <c r="BD49" i="8"/>
  <c r="BD94" i="8"/>
  <c r="BD60" i="8"/>
  <c r="BD15" i="8"/>
  <c r="BD111" i="8"/>
  <c r="BD21" i="8"/>
  <c r="BD87" i="8"/>
  <c r="BD82" i="8"/>
  <c r="BD43" i="8"/>
  <c r="BD79" i="8"/>
  <c r="BD13" i="8"/>
  <c r="BD132" i="8"/>
  <c r="Q2" i="8"/>
  <c r="BC2" i="8" s="1"/>
  <c r="AI2" i="8"/>
  <c r="BD2" i="8" s="1"/>
  <c r="Q18" i="8"/>
  <c r="BC18" i="8" s="1"/>
  <c r="AI18" i="8"/>
  <c r="BD18" i="8" s="1"/>
  <c r="Q49" i="8"/>
  <c r="BC49" i="8" s="1"/>
  <c r="AW49" i="8" s="1"/>
  <c r="AY49" i="8" s="1"/>
  <c r="BA49" i="8" s="1"/>
  <c r="AI46" i="8"/>
  <c r="BD46" i="8" s="1"/>
  <c r="AI143" i="8"/>
  <c r="BD143" i="8" s="1"/>
  <c r="Q60" i="8"/>
  <c r="BC60" i="8" s="1"/>
  <c r="AI17" i="8"/>
  <c r="BD17" i="8" s="1"/>
  <c r="AI114" i="8"/>
  <c r="BD114" i="8" s="1"/>
  <c r="Q128" i="8"/>
  <c r="BC128" i="8" s="1"/>
  <c r="AI128" i="8"/>
  <c r="BD128" i="8" s="1"/>
  <c r="Q67" i="8"/>
  <c r="BC67" i="8" s="1"/>
  <c r="AI67" i="8"/>
  <c r="BD67" i="8" s="1"/>
  <c r="Q86" i="8"/>
  <c r="BC86" i="8" s="1"/>
  <c r="AI86" i="8"/>
  <c r="BD86" i="8" s="1"/>
  <c r="Q66" i="8"/>
  <c r="BC66" i="8" s="1"/>
  <c r="AI66" i="8"/>
  <c r="BD66" i="8" s="1"/>
  <c r="Q21" i="8"/>
  <c r="BC21" i="8" s="1"/>
  <c r="AI139" i="8"/>
  <c r="BD139" i="8" s="1"/>
  <c r="AI81" i="8"/>
  <c r="BD81" i="8" s="1"/>
  <c r="AI19" i="8"/>
  <c r="BD19" i="8" s="1"/>
  <c r="AI101" i="8"/>
  <c r="BD101" i="8" s="1"/>
  <c r="AI138" i="8"/>
  <c r="BD138" i="8" s="1"/>
  <c r="AI76" i="8"/>
  <c r="BD76" i="8" s="1"/>
  <c r="AI58" i="8"/>
  <c r="BD58" i="8" s="1"/>
  <c r="Q82" i="8"/>
  <c r="BC82" i="8" s="1"/>
  <c r="AI23" i="8"/>
  <c r="BD23" i="8" s="1"/>
  <c r="Q120" i="8"/>
  <c r="BC120" i="8" s="1"/>
  <c r="AI120" i="8"/>
  <c r="BD120" i="8" s="1"/>
  <c r="Q108" i="8"/>
  <c r="BC108" i="8" s="1"/>
  <c r="AI108" i="8"/>
  <c r="BD108" i="8" s="1"/>
  <c r="Q146" i="8"/>
  <c r="BC146" i="8" s="1"/>
  <c r="Q122" i="8"/>
  <c r="BC122" i="8" s="1"/>
  <c r="Q97" i="8"/>
  <c r="BC97" i="8" s="1"/>
  <c r="Q151" i="8"/>
  <c r="BC151" i="8" s="1"/>
  <c r="Q105" i="8"/>
  <c r="BC105" i="8" s="1"/>
  <c r="Q91" i="8"/>
  <c r="BC91" i="8" s="1"/>
  <c r="Q26" i="8"/>
  <c r="BC26" i="8" s="1"/>
  <c r="Q59" i="8"/>
  <c r="BC59" i="8" s="1"/>
  <c r="Q4" i="8"/>
  <c r="BC4" i="8" s="1"/>
  <c r="AI4" i="8"/>
  <c r="BD4" i="8" s="1"/>
  <c r="AI45" i="8"/>
  <c r="BD45" i="8" s="1"/>
  <c r="Q140" i="8"/>
  <c r="BC140" i="8" s="1"/>
  <c r="AI140" i="8"/>
  <c r="BD140" i="8" s="1"/>
  <c r="Q109" i="8"/>
  <c r="BC109" i="8" s="1"/>
  <c r="AI109" i="8"/>
  <c r="BD109" i="8" s="1"/>
  <c r="Q121" i="8"/>
  <c r="BC121" i="8" s="1"/>
  <c r="AI121" i="8"/>
  <c r="AI99" i="8"/>
  <c r="BD99" i="8" s="1"/>
  <c r="AI68" i="8"/>
  <c r="Q150" i="8"/>
  <c r="BC150" i="8" s="1"/>
  <c r="AI150" i="8"/>
  <c r="BD150" i="8" s="1"/>
  <c r="Q29" i="8"/>
  <c r="BC29" i="8" s="1"/>
  <c r="AI29" i="8"/>
  <c r="BD29" i="8" s="1"/>
  <c r="Q152" i="8"/>
  <c r="BC152" i="8" s="1"/>
  <c r="Q63" i="8"/>
  <c r="BC63" i="8" s="1"/>
  <c r="AI63" i="8"/>
  <c r="BD63" i="8" s="1"/>
  <c r="Q50" i="8"/>
  <c r="BC50" i="8" s="1"/>
  <c r="AI50" i="8"/>
  <c r="BD50" i="8" s="1"/>
  <c r="Q103" i="8"/>
  <c r="BC103" i="8" s="1"/>
  <c r="AI103" i="8"/>
  <c r="BD103" i="8" s="1"/>
  <c r="Q7" i="8"/>
  <c r="BC7" i="8" s="1"/>
  <c r="AI7" i="8"/>
  <c r="BD7" i="8" s="1"/>
  <c r="Q147" i="8"/>
  <c r="BC147" i="8" s="1"/>
  <c r="AI147" i="8"/>
  <c r="BD147" i="8" s="1"/>
  <c r="Q107" i="8"/>
  <c r="BC107" i="8" s="1"/>
  <c r="AI107" i="8"/>
  <c r="BD107" i="8" s="1"/>
  <c r="Q55" i="8"/>
  <c r="BC55" i="8" s="1"/>
  <c r="AI55" i="8"/>
  <c r="BD55" i="8" s="1"/>
  <c r="Q102" i="8"/>
  <c r="BC102" i="8" s="1"/>
  <c r="AI102" i="8"/>
  <c r="BD102" i="8" s="1"/>
  <c r="Q84" i="8"/>
  <c r="BC84" i="8" s="1"/>
  <c r="BD84" i="8"/>
  <c r="AI31" i="8"/>
  <c r="BD31" i="8" s="1"/>
  <c r="AI148" i="8"/>
  <c r="BD148" i="8" s="1"/>
  <c r="AI14" i="8"/>
  <c r="BD14" i="8" s="1"/>
  <c r="BD136" i="8"/>
  <c r="AI83" i="8"/>
  <c r="BD83" i="8" s="1"/>
  <c r="Q73" i="8"/>
  <c r="BC73" i="8" s="1"/>
  <c r="AI73" i="8"/>
  <c r="BD73" i="8" s="1"/>
  <c r="Q126" i="8"/>
  <c r="BC126" i="8" s="1"/>
  <c r="AI126" i="8"/>
  <c r="BD126" i="8" s="1"/>
  <c r="Q118" i="8"/>
  <c r="BC118" i="8" s="1"/>
  <c r="AI118" i="8"/>
  <c r="BD118" i="8" s="1"/>
  <c r="Q149" i="8"/>
  <c r="BC149" i="8" s="1"/>
  <c r="AI149" i="8"/>
  <c r="BD149" i="8" s="1"/>
  <c r="Q39" i="8"/>
  <c r="BC39" i="8" s="1"/>
  <c r="AI39" i="8"/>
  <c r="Q64" i="8"/>
  <c r="BC64" i="8" s="1"/>
  <c r="AI64" i="8"/>
  <c r="BD64" i="8" s="1"/>
  <c r="Q96" i="8"/>
  <c r="BC96" i="8" s="1"/>
  <c r="BD96" i="8"/>
  <c r="Q22" i="8"/>
  <c r="BC22" i="8" s="1"/>
  <c r="AI22" i="8"/>
  <c r="BD22" i="8" s="1"/>
  <c r="Q125" i="8"/>
  <c r="BC125" i="8" s="1"/>
  <c r="AI125" i="8"/>
  <c r="BD125" i="8" s="1"/>
  <c r="Q85" i="8"/>
  <c r="BC85" i="8" s="1"/>
  <c r="BD85" i="8"/>
  <c r="Q57" i="8"/>
  <c r="BC57" i="8" s="1"/>
  <c r="AI57" i="8"/>
  <c r="BD57" i="8" s="1"/>
  <c r="Q54" i="8"/>
  <c r="BC54" i="8" s="1"/>
  <c r="AI54" i="8"/>
  <c r="BD54" i="8" s="1"/>
  <c r="BD10" i="8"/>
  <c r="Q110" i="8"/>
  <c r="BC110" i="8" s="1"/>
  <c r="AI110" i="8"/>
  <c r="BD110" i="8" s="1"/>
  <c r="Q28" i="8"/>
  <c r="BC28" i="8" s="1"/>
  <c r="Q123" i="8"/>
  <c r="BC123" i="8" s="1"/>
  <c r="AI123" i="8"/>
  <c r="BD123" i="8" s="1"/>
  <c r="Q141" i="8"/>
  <c r="BC141" i="8" s="1"/>
  <c r="AI88" i="8"/>
  <c r="BD88" i="8" s="1"/>
  <c r="BD137" i="8"/>
  <c r="Q144" i="8"/>
  <c r="BC144" i="8" s="1"/>
  <c r="AI144" i="8"/>
  <c r="BD144" i="8" s="1"/>
  <c r="Q119" i="8"/>
  <c r="BC119" i="8" s="1"/>
  <c r="AI119" i="8"/>
  <c r="BD119" i="8" s="1"/>
  <c r="Q53" i="8"/>
  <c r="BC53" i="8" s="1"/>
  <c r="BD53" i="8"/>
  <c r="Q32" i="8"/>
  <c r="BC32" i="8" s="1"/>
  <c r="AI32" i="8"/>
  <c r="BD32" i="8" s="1"/>
  <c r="Q27" i="7"/>
  <c r="BC27" i="7" s="1"/>
  <c r="AI27" i="7"/>
  <c r="BD27" i="7" s="1"/>
  <c r="Q8" i="7"/>
  <c r="BC8" i="7" s="1"/>
  <c r="AI8" i="7"/>
  <c r="BD8" i="7" s="1"/>
  <c r="Q10" i="7"/>
  <c r="BC10" i="7" s="1"/>
  <c r="AW10" i="7" s="1"/>
  <c r="AY10" i="7" s="1"/>
  <c r="BA10" i="7" s="1"/>
  <c r="AI54" i="7"/>
  <c r="BD54" i="7" s="1"/>
  <c r="Q60" i="7"/>
  <c r="BC60" i="7" s="1"/>
  <c r="AI114" i="7"/>
  <c r="BD114" i="7" s="1"/>
  <c r="Q78" i="7"/>
  <c r="BC78" i="7" s="1"/>
  <c r="AI78" i="7"/>
  <c r="BD78" i="7" s="1"/>
  <c r="Q138" i="7"/>
  <c r="BC138" i="7" s="1"/>
  <c r="AI138" i="7"/>
  <c r="BD138" i="7" s="1"/>
  <c r="Q137" i="7"/>
  <c r="BC137" i="7" s="1"/>
  <c r="AW137" i="7" s="1"/>
  <c r="AY137" i="7" s="1"/>
  <c r="BA137" i="7" s="1"/>
  <c r="AI91" i="7"/>
  <c r="BD91" i="7" s="1"/>
  <c r="Q32" i="7"/>
  <c r="BC32" i="7" s="1"/>
  <c r="AI32" i="7"/>
  <c r="BD32" i="7" s="1"/>
  <c r="Q154" i="7"/>
  <c r="BC154" i="7" s="1"/>
  <c r="AI154" i="7"/>
  <c r="BD154" i="7" s="1"/>
  <c r="Q63" i="7"/>
  <c r="BC63" i="7" s="1"/>
  <c r="AI63" i="7"/>
  <c r="BD63" i="7" s="1"/>
  <c r="Q50" i="7"/>
  <c r="BC50" i="7" s="1"/>
  <c r="AI50" i="7"/>
  <c r="BD50" i="7" s="1"/>
  <c r="Q147" i="7"/>
  <c r="BC147" i="7" s="1"/>
  <c r="AI147" i="7"/>
  <c r="BD147" i="7" s="1"/>
  <c r="Q102" i="7"/>
  <c r="BC102" i="7" s="1"/>
  <c r="AI102" i="7"/>
  <c r="BD102" i="7" s="1"/>
  <c r="BD84" i="7"/>
  <c r="Q107" i="7"/>
  <c r="BC107" i="7" s="1"/>
  <c r="AI107" i="7"/>
  <c r="BD107" i="7" s="1"/>
  <c r="Q31" i="7"/>
  <c r="BC31" i="7" s="1"/>
  <c r="AI31" i="7"/>
  <c r="BD31" i="7" s="1"/>
  <c r="Q47" i="7"/>
  <c r="BC47" i="7" s="1"/>
  <c r="AI47" i="7"/>
  <c r="BD47" i="7" s="1"/>
  <c r="Q148" i="7"/>
  <c r="BC148" i="7" s="1"/>
  <c r="AI148" i="7"/>
  <c r="Q83" i="7"/>
  <c r="BC83" i="7" s="1"/>
  <c r="AI83" i="7"/>
  <c r="BD83" i="7" s="1"/>
  <c r="Q116" i="7"/>
  <c r="BC116" i="7" s="1"/>
  <c r="AI116" i="7"/>
  <c r="BD116" i="7" s="1"/>
  <c r="Q126" i="7"/>
  <c r="BC126" i="7" s="1"/>
  <c r="AI126" i="7"/>
  <c r="BD126" i="7" s="1"/>
  <c r="Q64" i="7"/>
  <c r="BC64" i="7" s="1"/>
  <c r="AI64" i="7"/>
  <c r="Q129" i="7"/>
  <c r="BC129" i="7" s="1"/>
  <c r="AI129" i="7"/>
  <c r="BD129" i="7" s="1"/>
  <c r="Q51" i="7"/>
  <c r="BC51" i="7" s="1"/>
  <c r="AI51" i="7"/>
  <c r="BD51" i="7" s="1"/>
  <c r="Q149" i="7"/>
  <c r="BC149" i="7" s="1"/>
  <c r="AI149" i="7"/>
  <c r="BD149" i="7" s="1"/>
  <c r="Q125" i="7"/>
  <c r="BC125" i="7" s="1"/>
  <c r="AI125" i="7"/>
  <c r="Q127" i="7"/>
  <c r="BC127" i="7" s="1"/>
  <c r="AI127" i="7"/>
  <c r="BD127" i="7" s="1"/>
  <c r="Q57" i="7"/>
  <c r="BC57" i="7" s="1"/>
  <c r="Q85" i="7"/>
  <c r="BC85" i="7" s="1"/>
  <c r="Q113" i="7"/>
  <c r="BC113" i="7" s="1"/>
  <c r="AI113" i="7"/>
  <c r="BD113" i="7" s="1"/>
  <c r="Q110" i="7"/>
  <c r="BC110" i="7" s="1"/>
  <c r="AI110" i="7"/>
  <c r="BD110" i="7" s="1"/>
  <c r="BD131" i="7"/>
  <c r="Q28" i="7"/>
  <c r="BC28" i="7" s="1"/>
  <c r="BD49" i="7"/>
  <c r="Q143" i="7"/>
  <c r="BC143" i="7" s="1"/>
  <c r="AI143" i="7"/>
  <c r="Q25" i="7"/>
  <c r="BC25" i="7" s="1"/>
  <c r="AI25" i="7"/>
  <c r="BD25" i="7" s="1"/>
  <c r="Q94" i="7"/>
  <c r="BC94" i="7" s="1"/>
  <c r="BD94" i="7"/>
  <c r="Q81" i="7"/>
  <c r="BC81" i="7" s="1"/>
  <c r="AI81" i="7"/>
  <c r="BD81" i="7" s="1"/>
  <c r="BD15" i="7"/>
  <c r="Q67" i="7"/>
  <c r="BC67" i="7" s="1"/>
  <c r="AI67" i="7"/>
  <c r="Q5" i="7"/>
  <c r="BC5" i="7" s="1"/>
  <c r="AI5" i="7"/>
  <c r="BD5" i="7" s="1"/>
  <c r="Q17" i="7"/>
  <c r="BC17" i="7" s="1"/>
  <c r="AI17" i="7"/>
  <c r="BD17" i="7" s="1"/>
  <c r="Q123" i="7"/>
  <c r="BC123" i="7" s="1"/>
  <c r="AI123" i="7"/>
  <c r="BD123" i="7" s="1"/>
  <c r="Q139" i="7"/>
  <c r="BC139" i="7" s="1"/>
  <c r="AI139" i="7"/>
  <c r="BD139" i="7" s="1"/>
  <c r="BD141" i="7"/>
  <c r="Q112" i="7"/>
  <c r="BC112" i="7" s="1"/>
  <c r="AI112" i="7"/>
  <c r="BD112" i="7" s="1"/>
  <c r="Q46" i="7"/>
  <c r="BC46" i="7" s="1"/>
  <c r="AI46" i="7"/>
  <c r="BD46" i="7" s="1"/>
  <c r="Q61" i="7"/>
  <c r="BC61" i="7" s="1"/>
  <c r="AI61" i="7"/>
  <c r="BD61" i="7" s="1"/>
  <c r="Q86" i="7"/>
  <c r="BC86" i="7" s="1"/>
  <c r="AI86" i="7"/>
  <c r="BD86" i="7" s="1"/>
  <c r="Q101" i="7"/>
  <c r="BC101" i="7" s="1"/>
  <c r="AI101" i="7"/>
  <c r="BD101" i="7" s="1"/>
  <c r="Q19" i="7"/>
  <c r="BC19" i="7" s="1"/>
  <c r="Q43" i="7"/>
  <c r="BC43" i="7" s="1"/>
  <c r="Q16" i="7"/>
  <c r="BC16" i="7" s="1"/>
  <c r="Q75" i="7"/>
  <c r="BC75" i="7" s="1"/>
  <c r="Q53" i="7"/>
  <c r="BC53" i="7" s="1"/>
  <c r="Q108" i="7"/>
  <c r="BC108" i="7" s="1"/>
  <c r="Q89" i="7"/>
  <c r="BC89" i="7" s="1"/>
  <c r="Q79" i="7"/>
  <c r="BC79" i="7" s="1"/>
  <c r="Q97" i="7"/>
  <c r="BC97" i="7" s="1"/>
  <c r="AI97" i="7"/>
  <c r="BD97" i="7" s="1"/>
  <c r="Q105" i="7"/>
  <c r="BC105" i="7" s="1"/>
  <c r="AI105" i="7"/>
  <c r="BD105" i="7" s="1"/>
  <c r="AI124" i="7"/>
  <c r="BD124" i="7" s="1"/>
  <c r="AI12" i="7"/>
  <c r="BD12" i="7" s="1"/>
  <c r="Q24" i="7"/>
  <c r="BC24" i="7" s="1"/>
  <c r="AI24" i="7"/>
  <c r="BD24" i="7" s="1"/>
  <c r="BD132" i="7"/>
  <c r="Q152" i="7"/>
  <c r="BC152" i="7" s="1"/>
  <c r="BD152" i="7"/>
  <c r="AI99" i="7"/>
  <c r="BD99" i="7" s="1"/>
  <c r="Q103" i="7"/>
  <c r="BC103" i="7" s="1"/>
  <c r="AI103" i="7"/>
  <c r="BD103" i="7" s="1"/>
  <c r="Q41" i="7"/>
  <c r="BC41" i="7" s="1"/>
  <c r="AI41" i="7"/>
  <c r="BD41" i="7" s="1"/>
  <c r="Q7" i="7"/>
  <c r="BC7" i="7" s="1"/>
  <c r="AI7" i="7"/>
  <c r="BD7" i="7" s="1"/>
  <c r="Q133" i="7"/>
  <c r="BC133" i="7" s="1"/>
  <c r="AI133" i="7"/>
  <c r="BD133" i="7" s="1"/>
  <c r="Q69" i="7"/>
  <c r="BC69" i="7" s="1"/>
  <c r="AI69" i="7"/>
  <c r="BD69" i="7" s="1"/>
  <c r="Q90" i="7"/>
  <c r="BC90" i="7" s="1"/>
  <c r="AI90" i="7"/>
  <c r="BD90" i="7" s="1"/>
  <c r="Q84" i="7"/>
  <c r="BC84" i="7" s="1"/>
  <c r="AW84" i="7" s="1"/>
  <c r="AY84" i="7" s="1"/>
  <c r="BA84" i="7" s="1"/>
  <c r="Q65" i="7"/>
  <c r="BC65" i="7" s="1"/>
  <c r="AI65" i="7"/>
  <c r="BD65" i="7" s="1"/>
  <c r="Q14" i="7"/>
  <c r="BC14" i="7" s="1"/>
  <c r="AI14" i="7"/>
  <c r="BD14" i="7" s="1"/>
  <c r="Q136" i="7"/>
  <c r="BC136" i="7" s="1"/>
  <c r="AI136" i="7"/>
  <c r="BD136" i="7" s="1"/>
  <c r="Q92" i="7"/>
  <c r="BC92" i="7" s="1"/>
  <c r="AI92" i="7"/>
  <c r="BD92" i="7" s="1"/>
  <c r="Q115" i="7"/>
  <c r="BC115" i="7" s="1"/>
  <c r="AI115" i="7"/>
  <c r="BD115" i="7" s="1"/>
  <c r="Q40" i="7"/>
  <c r="BC40" i="7" s="1"/>
  <c r="AI40" i="7"/>
  <c r="BD40" i="7" s="1"/>
  <c r="Q39" i="7"/>
  <c r="BC39" i="7" s="1"/>
  <c r="AI39" i="7"/>
  <c r="BD39" i="7" s="1"/>
  <c r="Q80" i="7"/>
  <c r="BC80" i="7" s="1"/>
  <c r="AI80" i="7"/>
  <c r="BD80" i="7" s="1"/>
  <c r="Q73" i="7"/>
  <c r="BC73" i="7" s="1"/>
  <c r="AI73" i="7"/>
  <c r="BD73" i="7" s="1"/>
  <c r="Q77" i="7"/>
  <c r="BC77" i="7" s="1"/>
  <c r="AI77" i="7"/>
  <c r="BD77" i="7" s="1"/>
  <c r="Q71" i="7"/>
  <c r="BC71" i="7" s="1"/>
  <c r="AI71" i="7"/>
  <c r="BD71" i="7" s="1"/>
  <c r="Q118" i="7"/>
  <c r="BC118" i="7" s="1"/>
  <c r="AI118" i="7"/>
  <c r="BD118" i="7" s="1"/>
  <c r="Q96" i="7"/>
  <c r="BC96" i="7" s="1"/>
  <c r="AI22" i="7"/>
  <c r="BD22" i="7" s="1"/>
  <c r="AI38" i="7"/>
  <c r="BD38" i="7" s="1"/>
  <c r="Q36" i="7"/>
  <c r="BC36" i="7" s="1"/>
  <c r="AI36" i="7"/>
  <c r="BD36" i="7" s="1"/>
  <c r="Q70" i="7"/>
  <c r="BC70" i="7" s="1"/>
  <c r="AI70" i="7"/>
  <c r="BD70" i="7" s="1"/>
  <c r="Q2" i="7"/>
  <c r="BC2" i="7" s="1"/>
  <c r="Q6" i="7"/>
  <c r="BC6" i="7" s="1"/>
  <c r="AI6" i="7"/>
  <c r="BD6" i="7" s="1"/>
  <c r="Q95" i="7"/>
  <c r="BC95" i="7" s="1"/>
  <c r="AI95" i="7"/>
  <c r="BD95" i="7" s="1"/>
  <c r="Q131" i="7"/>
  <c r="BC131" i="7" s="1"/>
  <c r="AW131" i="7" s="1"/>
  <c r="AY131" i="7" s="1"/>
  <c r="BA131" i="7" s="1"/>
  <c r="Q49" i="7"/>
  <c r="BC49" i="7" s="1"/>
  <c r="Q56" i="7"/>
  <c r="BC56" i="7" s="1"/>
  <c r="AI56" i="7"/>
  <c r="BD56" i="7" s="1"/>
  <c r="Q20" i="7"/>
  <c r="BC20" i="7" s="1"/>
  <c r="AI20" i="7"/>
  <c r="BD20" i="7" s="1"/>
  <c r="BD143" i="7"/>
  <c r="BD67" i="7"/>
  <c r="Q128" i="7"/>
  <c r="BC128" i="7" s="1"/>
  <c r="AI128" i="7"/>
  <c r="BD128" i="7" s="1"/>
  <c r="Q72" i="7"/>
  <c r="BC72" i="7" s="1"/>
  <c r="AI72" i="7"/>
  <c r="BD72" i="7" s="1"/>
  <c r="Q15" i="7"/>
  <c r="BC15" i="7" s="1"/>
  <c r="Q11" i="7"/>
  <c r="BC11" i="7" s="1"/>
  <c r="AI11" i="7"/>
  <c r="BD11" i="7" s="1"/>
  <c r="Q42" i="7"/>
  <c r="BC42" i="7" s="1"/>
  <c r="AI42" i="7"/>
  <c r="BD42" i="7" s="1"/>
  <c r="Q145" i="7"/>
  <c r="BC145" i="7" s="1"/>
  <c r="AI145" i="7"/>
  <c r="BD145" i="7" s="1"/>
  <c r="Q66" i="7"/>
  <c r="BC66" i="7" s="1"/>
  <c r="AI66" i="7"/>
  <c r="Q141" i="7"/>
  <c r="BC141" i="7" s="1"/>
  <c r="Q74" i="7"/>
  <c r="BC74" i="7" s="1"/>
  <c r="AI74" i="7"/>
  <c r="BD74" i="7" s="1"/>
  <c r="Q104" i="7"/>
  <c r="BC104" i="7" s="1"/>
  <c r="AI104" i="7"/>
  <c r="BD104" i="7" s="1"/>
  <c r="Q100" i="7"/>
  <c r="BC100" i="7" s="1"/>
  <c r="AI100" i="7"/>
  <c r="BD100" i="7" s="1"/>
  <c r="Q87" i="7"/>
  <c r="BC87" i="7" s="1"/>
  <c r="Q153" i="7"/>
  <c r="BC153" i="7" s="1"/>
  <c r="AI153" i="7"/>
  <c r="BD153" i="7" s="1"/>
  <c r="Q111" i="7"/>
  <c r="BC111" i="7" s="1"/>
  <c r="AI76" i="7"/>
  <c r="BD76" i="7" s="1"/>
  <c r="Q93" i="7"/>
  <c r="BC93" i="7" s="1"/>
  <c r="AI93" i="7"/>
  <c r="BD93" i="7" s="1"/>
  <c r="Q44" i="7"/>
  <c r="BC44" i="7" s="1"/>
  <c r="AI44" i="7"/>
  <c r="BD44" i="7" s="1"/>
  <c r="Q23" i="7"/>
  <c r="BC23" i="7" s="1"/>
  <c r="AI23" i="7"/>
  <c r="BD23" i="7" s="1"/>
  <c r="Q88" i="7"/>
  <c r="BC88" i="7" s="1"/>
  <c r="AI88" i="7"/>
  <c r="BD88" i="7" s="1"/>
  <c r="AI33" i="7"/>
  <c r="BD33" i="7" s="1"/>
  <c r="AI62" i="7"/>
  <c r="BD62" i="7" s="1"/>
  <c r="Q58" i="7"/>
  <c r="BC58" i="7" s="1"/>
  <c r="AI58" i="7"/>
  <c r="BD58" i="7" s="1"/>
  <c r="Q120" i="7"/>
  <c r="BC120" i="7" s="1"/>
  <c r="AI120" i="7"/>
  <c r="BD120" i="7" s="1"/>
  <c r="AI142" i="7"/>
  <c r="BD142" i="7" s="1"/>
  <c r="AI144" i="7"/>
  <c r="BD144" i="7" s="1"/>
  <c r="AI119" i="7"/>
  <c r="BD119" i="7" s="1"/>
  <c r="Q130" i="7"/>
  <c r="BC130" i="7" s="1"/>
  <c r="AI130" i="7"/>
  <c r="BD130" i="7" s="1"/>
  <c r="Q146" i="7"/>
  <c r="BC146" i="7" s="1"/>
  <c r="AI146" i="7"/>
  <c r="BD146" i="7" s="1"/>
  <c r="Q122" i="7"/>
  <c r="BC122" i="7" s="1"/>
  <c r="AI122" i="7"/>
  <c r="BD122" i="7" s="1"/>
  <c r="Q98" i="7"/>
  <c r="BC98" i="7" s="1"/>
  <c r="AI98" i="7"/>
  <c r="BD98" i="7" s="1"/>
  <c r="Q151" i="7"/>
  <c r="BC151" i="7" s="1"/>
  <c r="Q9" i="7"/>
  <c r="BC9" i="7" s="1"/>
  <c r="Q26" i="7"/>
  <c r="BC26" i="7" s="1"/>
  <c r="Q37" i="7"/>
  <c r="BC37" i="7" s="1"/>
  <c r="Q45" i="7"/>
  <c r="BC45" i="7" s="1"/>
  <c r="AI45" i="7"/>
  <c r="BD45" i="7" s="1"/>
  <c r="AI121" i="7"/>
  <c r="BD121" i="7" s="1"/>
  <c r="AI106" i="7"/>
  <c r="BD106" i="7" s="1"/>
  <c r="Q48" i="7"/>
  <c r="BC48" i="7" s="1"/>
  <c r="AI48" i="7"/>
  <c r="BD48" i="7" s="1"/>
  <c r="Q150" i="7"/>
  <c r="BC150" i="7" s="1"/>
  <c r="AI150" i="7"/>
  <c r="BD150" i="7" s="1"/>
  <c r="Q3" i="7"/>
  <c r="BC3" i="7" s="1"/>
  <c r="AI3" i="7"/>
  <c r="BD3" i="7" s="1"/>
  <c r="Q4" i="7"/>
  <c r="BC4" i="7" s="1"/>
  <c r="AI4" i="7"/>
  <c r="BD4" i="7" s="1"/>
  <c r="Q34" i="7"/>
  <c r="BC34" i="7" s="1"/>
  <c r="AI34" i="7"/>
  <c r="BD34" i="7" s="1"/>
  <c r="Q47" i="5"/>
  <c r="BC47" i="5" s="1"/>
  <c r="AI47" i="5"/>
  <c r="Q136" i="5"/>
  <c r="BC136" i="5" s="1"/>
  <c r="AI136" i="5"/>
  <c r="BD136" i="5" s="1"/>
  <c r="Q72" i="5"/>
  <c r="BC72" i="5" s="1"/>
  <c r="AI72" i="5"/>
  <c r="BD72" i="5" s="1"/>
  <c r="Q123" i="5"/>
  <c r="BC123" i="5" s="1"/>
  <c r="AI123" i="5"/>
  <c r="BD123" i="5" s="1"/>
  <c r="Q59" i="5"/>
  <c r="BC59" i="5" s="1"/>
  <c r="AI59" i="5"/>
  <c r="BD59" i="5" s="1"/>
  <c r="Q121" i="5"/>
  <c r="BC121" i="5" s="1"/>
  <c r="AI121" i="5"/>
  <c r="BD121" i="5" s="1"/>
  <c r="Q109" i="5"/>
  <c r="BC109" i="5" s="1"/>
  <c r="AI109" i="5"/>
  <c r="BD109" i="5" s="1"/>
  <c r="Q66" i="5"/>
  <c r="BC66" i="5" s="1"/>
  <c r="AI66" i="5"/>
  <c r="BD66" i="5" s="1"/>
  <c r="Q21" i="5"/>
  <c r="BC21" i="5" s="1"/>
  <c r="AI21" i="5"/>
  <c r="BD21" i="5" s="1"/>
  <c r="Q90" i="5"/>
  <c r="BC90" i="5" s="1"/>
  <c r="AW90" i="5" s="1"/>
  <c r="AY90" i="5" s="1"/>
  <c r="BA90" i="5" s="1"/>
  <c r="Q33" i="5"/>
  <c r="BC33" i="5" s="1"/>
  <c r="AW33" i="5" s="1"/>
  <c r="AY33" i="5" s="1"/>
  <c r="BA33" i="5" s="1"/>
  <c r="Q117" i="5"/>
  <c r="BC117" i="5" s="1"/>
  <c r="AI117" i="5"/>
  <c r="BD117" i="5" s="1"/>
  <c r="Q111" i="5"/>
  <c r="BC111" i="5" s="1"/>
  <c r="AI111" i="5"/>
  <c r="BD111" i="5" s="1"/>
  <c r="Q65" i="5"/>
  <c r="BC65" i="5" s="1"/>
  <c r="AI65" i="5"/>
  <c r="BD65" i="5" s="1"/>
  <c r="Q6" i="5"/>
  <c r="BC6" i="5" s="1"/>
  <c r="Q18" i="5"/>
  <c r="BC18" i="5" s="1"/>
  <c r="AW18" i="5" s="1"/>
  <c r="AY18" i="5" s="1"/>
  <c r="BA18" i="5" s="1"/>
  <c r="Q11" i="5"/>
  <c r="BC11" i="5" s="1"/>
  <c r="AI11" i="5"/>
  <c r="BD11" i="5" s="1"/>
  <c r="Q51" i="5"/>
  <c r="BC51" i="5" s="1"/>
  <c r="AI51" i="5"/>
  <c r="BD51" i="5" s="1"/>
  <c r="Q135" i="5"/>
  <c r="BC135" i="5" s="1"/>
  <c r="Q57" i="5"/>
  <c r="BC57" i="5" s="1"/>
  <c r="Q87" i="5"/>
  <c r="BC87" i="5" s="1"/>
  <c r="Q115" i="5"/>
  <c r="BC115" i="5" s="1"/>
  <c r="Q106" i="5"/>
  <c r="BC106" i="5" s="1"/>
  <c r="Q113" i="5"/>
  <c r="BC113" i="5" s="1"/>
  <c r="AI17" i="5"/>
  <c r="BD17" i="5" s="1"/>
  <c r="AI40" i="5"/>
  <c r="AI30" i="5"/>
  <c r="BD30" i="5" s="1"/>
  <c r="AI120" i="5"/>
  <c r="BD120" i="5" s="1"/>
  <c r="Q81" i="5"/>
  <c r="BC81" i="5" s="1"/>
  <c r="AI69" i="5"/>
  <c r="BD69" i="5" s="1"/>
  <c r="Q22" i="5"/>
  <c r="BC22" i="5" s="1"/>
  <c r="AI22" i="5"/>
  <c r="BD22" i="5" s="1"/>
  <c r="Q127" i="5"/>
  <c r="BC127" i="5" s="1"/>
  <c r="AI127" i="5"/>
  <c r="BD127" i="5" s="1"/>
  <c r="Q133" i="5"/>
  <c r="BC133" i="5" s="1"/>
  <c r="AI133" i="5"/>
  <c r="BD133" i="5" s="1"/>
  <c r="Q16" i="5"/>
  <c r="BC16" i="5" s="1"/>
  <c r="AI16" i="5"/>
  <c r="BD16" i="5" s="1"/>
  <c r="Q102" i="5"/>
  <c r="BC102" i="5" s="1"/>
  <c r="AI102" i="5"/>
  <c r="BD102" i="5" s="1"/>
  <c r="Q114" i="5"/>
  <c r="BC114" i="5" s="1"/>
  <c r="AI114" i="5"/>
  <c r="BD114" i="5" s="1"/>
  <c r="Q140" i="5"/>
  <c r="BC140" i="5" s="1"/>
  <c r="AI140" i="5"/>
  <c r="BD140" i="5" s="1"/>
  <c r="Q131" i="5"/>
  <c r="BC131" i="5" s="1"/>
  <c r="AI131" i="5"/>
  <c r="BD131" i="5" s="1"/>
  <c r="Q122" i="5"/>
  <c r="BC122" i="5" s="1"/>
  <c r="AI122" i="5"/>
  <c r="BD122" i="5" s="1"/>
  <c r="Q100" i="5"/>
  <c r="BC100" i="5" s="1"/>
  <c r="AI100" i="5"/>
  <c r="BD100" i="5" s="1"/>
  <c r="Q48" i="5"/>
  <c r="BC48" i="5" s="1"/>
  <c r="Q129" i="5"/>
  <c r="BC129" i="5" s="1"/>
  <c r="Q12" i="5"/>
  <c r="BC12" i="5" s="1"/>
  <c r="AI24" i="5"/>
  <c r="BD24" i="5" s="1"/>
  <c r="AI26" i="5"/>
  <c r="BD26" i="5" s="1"/>
  <c r="Q125" i="5"/>
  <c r="BC125" i="5" s="1"/>
  <c r="AI125" i="5"/>
  <c r="BD125" i="5" s="1"/>
  <c r="AI27" i="5"/>
  <c r="BD27" i="5" s="1"/>
  <c r="Q139" i="5"/>
  <c r="BC139" i="5" s="1"/>
  <c r="AI139" i="5"/>
  <c r="BD139" i="5" s="1"/>
  <c r="Q3" i="5"/>
  <c r="BC3" i="5" s="1"/>
  <c r="AI3" i="5"/>
  <c r="BD3" i="5" s="1"/>
  <c r="Q4" i="5"/>
  <c r="BC4" i="5" s="1"/>
  <c r="AI4" i="5"/>
  <c r="BD4" i="5" s="1"/>
  <c r="Q106" i="6"/>
  <c r="BC106" i="6" s="1"/>
  <c r="AI106" i="6"/>
  <c r="BD106" i="6" s="1"/>
  <c r="AI37" i="6"/>
  <c r="BD37" i="6" s="1"/>
  <c r="Q32" i="6"/>
  <c r="BC32" i="6" s="1"/>
  <c r="AI32" i="6"/>
  <c r="BD32" i="6" s="1"/>
  <c r="Q121" i="6"/>
  <c r="BC121" i="6" s="1"/>
  <c r="AI121" i="6"/>
  <c r="BD121" i="6" s="1"/>
  <c r="Q135" i="6"/>
  <c r="BC135" i="6" s="1"/>
  <c r="AI135" i="6"/>
  <c r="BD135" i="6" s="1"/>
  <c r="Q34" i="6"/>
  <c r="BC34" i="6" s="1"/>
  <c r="AI34" i="6"/>
  <c r="BD34" i="6" s="1"/>
  <c r="Q109" i="6"/>
  <c r="BC109" i="6" s="1"/>
  <c r="AI109" i="6"/>
  <c r="BD109" i="6" s="1"/>
  <c r="Q3" i="6"/>
  <c r="BC3" i="6" s="1"/>
  <c r="Q4" i="6"/>
  <c r="BC4" i="6" s="1"/>
  <c r="Q99" i="6"/>
  <c r="BC99" i="6" s="1"/>
  <c r="Q49" i="6"/>
  <c r="BC49" i="6" s="1"/>
  <c r="Q110" i="6"/>
  <c r="BC110" i="6" s="1"/>
  <c r="Q28" i="6"/>
  <c r="BC28" i="6" s="1"/>
  <c r="Q123" i="6"/>
  <c r="BC123" i="6" s="1"/>
  <c r="AI123" i="6"/>
  <c r="BD123" i="6" s="1"/>
  <c r="AI44" i="6"/>
  <c r="BD44" i="6" s="1"/>
  <c r="Q120" i="6"/>
  <c r="BC120" i="6" s="1"/>
  <c r="AW120" i="6" s="1"/>
  <c r="AY120" i="6" s="1"/>
  <c r="BA120" i="6" s="1"/>
  <c r="Q103" i="6"/>
  <c r="BC103" i="6" s="1"/>
  <c r="AI103" i="6"/>
  <c r="BD103" i="6" s="1"/>
  <c r="Q50" i="6"/>
  <c r="BC50" i="6" s="1"/>
  <c r="AI50" i="6"/>
  <c r="BD50" i="6" s="1"/>
  <c r="Q27" i="6"/>
  <c r="BC27" i="6" s="1"/>
  <c r="AI27" i="6"/>
  <c r="BD27" i="6" s="1"/>
  <c r="Q133" i="6"/>
  <c r="BC133" i="6" s="1"/>
  <c r="AI133" i="6"/>
  <c r="BD133" i="6" s="1"/>
  <c r="Q69" i="6"/>
  <c r="BC69" i="6" s="1"/>
  <c r="AI69" i="6"/>
  <c r="BD69" i="6" s="1"/>
  <c r="Q47" i="6"/>
  <c r="BC47" i="6" s="1"/>
  <c r="AI47" i="6"/>
  <c r="BD47" i="6" s="1"/>
  <c r="Q102" i="6"/>
  <c r="BC102" i="6" s="1"/>
  <c r="AI102" i="6"/>
  <c r="BD102" i="6" s="1"/>
  <c r="Q39" i="6"/>
  <c r="BC39" i="6" s="1"/>
  <c r="AI39" i="6"/>
  <c r="BD39" i="6" s="1"/>
  <c r="Q55" i="6"/>
  <c r="BC55" i="6" s="1"/>
  <c r="AI55" i="6"/>
  <c r="BD55" i="6" s="1"/>
  <c r="Q129" i="6"/>
  <c r="BC129" i="6" s="1"/>
  <c r="AI129" i="6"/>
  <c r="BD129" i="6" s="1"/>
  <c r="Q65" i="6"/>
  <c r="BC65" i="6" s="1"/>
  <c r="Q80" i="6"/>
  <c r="BC80" i="6" s="1"/>
  <c r="AI80" i="6"/>
  <c r="BD80" i="6" s="1"/>
  <c r="Q71" i="6"/>
  <c r="BC71" i="6" s="1"/>
  <c r="AI71" i="6"/>
  <c r="BD71" i="6" s="1"/>
  <c r="Q70" i="6"/>
  <c r="BC70" i="6" s="1"/>
  <c r="AI70" i="6"/>
  <c r="BD70" i="6" s="1"/>
  <c r="Q54" i="6"/>
  <c r="BC54" i="6" s="1"/>
  <c r="Q105" i="6"/>
  <c r="BC105" i="6" s="1"/>
  <c r="AI105" i="6"/>
  <c r="BD105" i="6" s="1"/>
  <c r="Q16" i="6"/>
  <c r="BC16" i="6" s="1"/>
  <c r="AI16" i="6"/>
  <c r="BD16" i="6" s="1"/>
  <c r="Q97" i="6"/>
  <c r="BC97" i="6" s="1"/>
  <c r="AI97" i="6"/>
  <c r="BD97" i="6" s="1"/>
  <c r="Q142" i="6"/>
  <c r="BC142" i="6" s="1"/>
  <c r="AI142" i="6"/>
  <c r="BD142" i="6" s="1"/>
  <c r="Q117" i="6"/>
  <c r="BC117" i="6" s="1"/>
  <c r="Q132" i="6"/>
  <c r="BC132" i="6" s="1"/>
  <c r="Q77" i="6"/>
  <c r="BC77" i="6" s="1"/>
  <c r="AI77" i="6"/>
  <c r="BD77" i="6" s="1"/>
  <c r="Q83" i="6"/>
  <c r="BC83" i="6" s="1"/>
  <c r="AI83" i="6"/>
  <c r="BD83" i="6" s="1"/>
  <c r="Q126" i="6"/>
  <c r="BC126" i="6" s="1"/>
  <c r="AI126" i="6"/>
  <c r="BD126" i="6" s="1"/>
  <c r="Q73" i="6"/>
  <c r="BC73" i="6" s="1"/>
  <c r="AI73" i="6"/>
  <c r="BD73" i="6" s="1"/>
  <c r="Q116" i="6"/>
  <c r="BC116" i="6" s="1"/>
  <c r="AI116" i="6"/>
  <c r="BD116" i="6" s="1"/>
  <c r="Q118" i="6"/>
  <c r="BC118" i="6" s="1"/>
  <c r="AI118" i="6"/>
  <c r="BD118" i="6" s="1"/>
  <c r="Q136" i="6"/>
  <c r="BC136" i="6" s="1"/>
  <c r="AI136" i="6"/>
  <c r="BD136" i="6" s="1"/>
  <c r="Q127" i="6"/>
  <c r="BC127" i="6" s="1"/>
  <c r="AI127" i="6"/>
  <c r="Q2" i="6"/>
  <c r="BC2" i="6" s="1"/>
  <c r="Q18" i="6"/>
  <c r="BC18" i="6" s="1"/>
  <c r="Q25" i="6"/>
  <c r="BC25" i="6" s="1"/>
  <c r="AI25" i="6"/>
  <c r="BD25" i="6" s="1"/>
  <c r="AI58" i="6"/>
  <c r="BD58" i="6" s="1"/>
  <c r="Q111" i="6"/>
  <c r="BC111" i="6" s="1"/>
  <c r="AW111" i="6" s="1"/>
  <c r="AY111" i="6" s="1"/>
  <c r="BA111" i="6" s="1"/>
  <c r="AI56" i="6"/>
  <c r="BD56" i="6" s="1"/>
  <c r="Q5" i="6"/>
  <c r="BC5" i="6" s="1"/>
  <c r="AI5" i="6"/>
  <c r="BD5" i="6" s="1"/>
  <c r="Q11" i="6"/>
  <c r="BC11" i="6" s="1"/>
  <c r="AI11" i="6"/>
  <c r="BD11" i="6" s="1"/>
  <c r="Q42" i="6"/>
  <c r="BC42" i="6" s="1"/>
  <c r="AI42" i="6"/>
  <c r="BD42" i="6" s="1"/>
  <c r="Q112" i="6"/>
  <c r="BC112" i="6" s="1"/>
  <c r="AI112" i="6"/>
  <c r="BD112" i="6" s="1"/>
  <c r="Q145" i="6"/>
  <c r="BC145" i="6" s="1"/>
  <c r="AI145" i="6"/>
  <c r="BD145" i="6" s="1"/>
  <c r="Q100" i="6"/>
  <c r="BC100" i="6" s="1"/>
  <c r="AI100" i="6"/>
  <c r="BD100" i="6" s="1"/>
  <c r="Q128" i="6"/>
  <c r="BC128" i="6" s="1"/>
  <c r="AI128" i="6"/>
  <c r="BD128" i="6" s="1"/>
  <c r="Q141" i="6"/>
  <c r="BC141" i="6" s="1"/>
  <c r="AI19" i="6"/>
  <c r="BD19" i="6" s="1"/>
  <c r="AI62" i="6"/>
  <c r="BD62" i="6" s="1"/>
  <c r="AI33" i="6"/>
  <c r="BD33" i="6" s="1"/>
  <c r="AI146" i="6"/>
  <c r="BD146" i="6" s="1"/>
  <c r="Q21" i="6"/>
  <c r="BC21" i="6" s="1"/>
  <c r="AI23" i="6"/>
  <c r="BD23" i="6" s="1"/>
  <c r="AI88" i="6"/>
  <c r="BD88" i="6" s="1"/>
  <c r="Q153" i="6"/>
  <c r="BC153" i="6" s="1"/>
  <c r="AI153" i="6"/>
  <c r="BD153" i="6" s="1"/>
  <c r="Q89" i="6"/>
  <c r="BC89" i="6" s="1"/>
  <c r="AI89" i="6"/>
  <c r="BD89" i="6" s="1"/>
  <c r="Q86" i="6"/>
  <c r="BC86" i="6" s="1"/>
  <c r="AI86" i="6"/>
  <c r="BD86" i="6" s="1"/>
  <c r="Q79" i="6"/>
  <c r="BC79" i="6" s="1"/>
  <c r="Q91" i="6"/>
  <c r="BC91" i="6" s="1"/>
  <c r="AI91" i="6"/>
  <c r="BD91" i="6" s="1"/>
  <c r="Q45" i="6"/>
  <c r="BC45" i="6" s="1"/>
  <c r="AI45" i="6"/>
  <c r="BD45" i="6" s="1"/>
  <c r="Q59" i="6"/>
  <c r="BC59" i="6" s="1"/>
  <c r="Q63" i="6"/>
  <c r="BC63" i="6" s="1"/>
  <c r="AI63" i="6"/>
  <c r="BD63" i="6" s="1"/>
  <c r="Q134" i="6"/>
  <c r="BC134" i="6" s="1"/>
  <c r="AI134" i="6"/>
  <c r="BD134" i="6" s="1"/>
  <c r="Q41" i="6"/>
  <c r="BC41" i="6" s="1"/>
  <c r="AI41" i="6"/>
  <c r="BD41" i="6" s="1"/>
  <c r="Q7" i="6"/>
  <c r="BC7" i="6" s="1"/>
  <c r="AI7" i="6"/>
  <c r="BD7" i="6" s="1"/>
  <c r="Q107" i="6"/>
  <c r="BC107" i="6" s="1"/>
  <c r="AI107" i="6"/>
  <c r="BD107" i="6" s="1"/>
  <c r="Q147" i="6"/>
  <c r="BC147" i="6" s="1"/>
  <c r="AI147" i="6"/>
  <c r="BD147" i="6" s="1"/>
  <c r="Q84" i="6"/>
  <c r="BC84" i="6" s="1"/>
  <c r="BD84" i="6"/>
  <c r="Q90" i="6"/>
  <c r="BC90" i="6" s="1"/>
  <c r="AI90" i="6"/>
  <c r="BD90" i="6" s="1"/>
  <c r="Q8" i="6"/>
  <c r="BC8" i="6" s="1"/>
  <c r="AI8" i="6"/>
  <c r="BD8" i="6" s="1"/>
  <c r="Q31" i="6"/>
  <c r="BC31" i="6" s="1"/>
  <c r="AI31" i="6"/>
  <c r="BD31" i="6" s="1"/>
  <c r="Q14" i="6"/>
  <c r="BC14" i="6" s="1"/>
  <c r="AI14" i="6"/>
  <c r="BD14" i="6" s="1"/>
  <c r="Q148" i="6"/>
  <c r="BC148" i="6" s="1"/>
  <c r="AI148" i="6"/>
  <c r="BD148" i="6" s="1"/>
  <c r="BD65" i="6"/>
  <c r="Q40" i="6"/>
  <c r="BC40" i="6" s="1"/>
  <c r="AI40" i="6"/>
  <c r="BD40" i="6" s="1"/>
  <c r="Q92" i="6"/>
  <c r="BC92" i="6" s="1"/>
  <c r="AI92" i="6"/>
  <c r="BD92" i="6" s="1"/>
  <c r="Q51" i="6"/>
  <c r="BC51" i="6" s="1"/>
  <c r="AI51" i="6"/>
  <c r="BD51" i="6" s="1"/>
  <c r="Q64" i="6"/>
  <c r="BC64" i="6" s="1"/>
  <c r="AI64" i="6"/>
  <c r="BD64" i="6" s="1"/>
  <c r="Q149" i="6"/>
  <c r="BC149" i="6" s="1"/>
  <c r="AI149" i="6"/>
  <c r="BD149" i="6" s="1"/>
  <c r="Q115" i="6"/>
  <c r="BC115" i="6" s="1"/>
  <c r="AI115" i="6"/>
  <c r="BD115" i="6" s="1"/>
  <c r="Q125" i="6"/>
  <c r="BC125" i="6" s="1"/>
  <c r="AI125" i="6"/>
  <c r="BD125" i="6" s="1"/>
  <c r="Q22" i="6"/>
  <c r="BC22" i="6" s="1"/>
  <c r="AI22" i="6"/>
  <c r="BD22" i="6" s="1"/>
  <c r="Q96" i="6"/>
  <c r="BC96" i="6" s="1"/>
  <c r="AW96" i="6" s="1"/>
  <c r="AY96" i="6" s="1"/>
  <c r="BA96" i="6" s="1"/>
  <c r="Q57" i="6"/>
  <c r="BC57" i="6" s="1"/>
  <c r="AI57" i="6"/>
  <c r="BD57" i="6" s="1"/>
  <c r="BD54" i="6"/>
  <c r="Q36" i="6"/>
  <c r="BC36" i="6" s="1"/>
  <c r="Q85" i="6"/>
  <c r="BC85" i="6" s="1"/>
  <c r="BD85" i="6"/>
  <c r="BD10" i="6"/>
  <c r="Q38" i="6"/>
  <c r="BC38" i="6" s="1"/>
  <c r="BD38" i="6"/>
  <c r="AI113" i="6"/>
  <c r="BD113" i="6" s="1"/>
  <c r="BD2" i="6"/>
  <c r="Q13" i="6"/>
  <c r="BC13" i="6" s="1"/>
  <c r="BD49" i="6"/>
  <c r="Q131" i="6"/>
  <c r="BC131" i="6" s="1"/>
  <c r="AW131" i="6" s="1"/>
  <c r="AY131" i="6" s="1"/>
  <c r="BA131" i="6" s="1"/>
  <c r="BD18" i="6"/>
  <c r="Q6" i="6"/>
  <c r="BC6" i="6" s="1"/>
  <c r="AI114" i="6"/>
  <c r="BD114" i="6" s="1"/>
  <c r="BD28" i="6"/>
  <c r="Q139" i="6"/>
  <c r="BC139" i="6" s="1"/>
  <c r="AI139" i="6"/>
  <c r="BD139" i="6" s="1"/>
  <c r="Q104" i="6"/>
  <c r="BC104" i="6" s="1"/>
  <c r="Q20" i="6"/>
  <c r="BC20" i="6" s="1"/>
  <c r="Q95" i="6"/>
  <c r="BC95" i="6" s="1"/>
  <c r="Q15" i="6"/>
  <c r="BC15" i="6" s="1"/>
  <c r="Q143" i="6"/>
  <c r="BC143" i="6" s="1"/>
  <c r="AI143" i="6"/>
  <c r="BD143" i="6" s="1"/>
  <c r="Q67" i="6"/>
  <c r="BC67" i="6" s="1"/>
  <c r="AI67" i="6"/>
  <c r="BD67" i="6" s="1"/>
  <c r="Q101" i="6"/>
  <c r="BC101" i="6" s="1"/>
  <c r="AI101" i="6"/>
  <c r="BD101" i="6" s="1"/>
  <c r="Q81" i="6"/>
  <c r="BC81" i="6" s="1"/>
  <c r="AI81" i="6"/>
  <c r="BD81" i="6" s="1"/>
  <c r="Q17" i="6"/>
  <c r="BC17" i="6" s="1"/>
  <c r="AI17" i="6"/>
  <c r="BD17" i="6" s="1"/>
  <c r="Q75" i="6"/>
  <c r="BC75" i="6" s="1"/>
  <c r="AI75" i="6"/>
  <c r="BD75" i="6" s="1"/>
  <c r="Q93" i="6"/>
  <c r="BC93" i="6" s="1"/>
  <c r="Q76" i="6"/>
  <c r="BC76" i="6" s="1"/>
  <c r="Q78" i="6"/>
  <c r="BC78" i="6" s="1"/>
  <c r="Q87" i="6"/>
  <c r="BC87" i="6" s="1"/>
  <c r="BD21" i="6"/>
  <c r="Q74" i="6"/>
  <c r="BC74" i="6" s="1"/>
  <c r="Q60" i="6"/>
  <c r="BC60" i="6" s="1"/>
  <c r="AI119" i="6"/>
  <c r="BD119" i="6" s="1"/>
  <c r="BD127" i="6"/>
  <c r="Q61" i="6"/>
  <c r="BC61" i="6" s="1"/>
  <c r="Q138" i="6"/>
  <c r="BC138" i="6" s="1"/>
  <c r="Q66" i="6"/>
  <c r="BC66" i="6" s="1"/>
  <c r="Q130" i="6"/>
  <c r="BC130" i="6" s="1"/>
  <c r="AI130" i="6"/>
  <c r="BD130" i="6" s="1"/>
  <c r="Q151" i="6"/>
  <c r="BC151" i="6" s="1"/>
  <c r="AI151" i="6"/>
  <c r="BD151" i="6" s="1"/>
  <c r="Q43" i="6"/>
  <c r="BC43" i="6" s="1"/>
  <c r="BD79" i="6"/>
  <c r="Q144" i="6"/>
  <c r="BC144" i="6" s="1"/>
  <c r="AI144" i="6"/>
  <c r="BD144" i="6" s="1"/>
  <c r="Q122" i="6"/>
  <c r="BC122" i="6" s="1"/>
  <c r="AI122" i="6"/>
  <c r="BD122" i="6" s="1"/>
  <c r="Q9" i="6"/>
  <c r="BC9" i="6" s="1"/>
  <c r="AI9" i="6"/>
  <c r="BD9" i="6" s="1"/>
  <c r="Q108" i="6"/>
  <c r="BC108" i="6" s="1"/>
  <c r="AI108" i="6"/>
  <c r="BD108" i="6" s="1"/>
  <c r="Q124" i="6"/>
  <c r="BC124" i="6" s="1"/>
  <c r="BD53" i="6"/>
  <c r="Q52" i="6"/>
  <c r="BC52" i="6" s="1"/>
  <c r="AI52" i="6"/>
  <c r="BD52" i="6" s="1"/>
  <c r="Q12" i="6"/>
  <c r="BC12" i="6" s="1"/>
  <c r="AI12" i="6"/>
  <c r="BD12" i="6" s="1"/>
  <c r="BD132" i="6"/>
  <c r="Q82" i="6"/>
  <c r="BC82" i="6" s="1"/>
  <c r="AW82" i="6" s="1"/>
  <c r="AY82" i="6" s="1"/>
  <c r="BA82" i="6" s="1"/>
  <c r="Q98" i="6"/>
  <c r="BC98" i="6" s="1"/>
  <c r="AI98" i="6"/>
  <c r="BD98" i="6" s="1"/>
  <c r="Q26" i="6"/>
  <c r="BC26" i="6" s="1"/>
  <c r="AI26" i="6"/>
  <c r="BD26" i="6" s="1"/>
  <c r="BD59" i="6"/>
  <c r="Q35" i="6"/>
  <c r="BC35" i="6" s="1"/>
  <c r="Q140" i="6"/>
  <c r="BC140" i="6" s="1"/>
  <c r="Q30" i="6"/>
  <c r="BC30" i="6" s="1"/>
  <c r="AI30" i="6"/>
  <c r="BD30" i="6" s="1"/>
  <c r="Q152" i="6"/>
  <c r="BC152" i="6" s="1"/>
  <c r="AI152" i="6"/>
  <c r="BD152" i="6" s="1"/>
  <c r="Q29" i="6"/>
  <c r="BC29" i="6" s="1"/>
  <c r="AI29" i="6"/>
  <c r="BD29" i="6" s="1"/>
  <c r="Q48" i="6"/>
  <c r="BC48" i="6" s="1"/>
  <c r="AI48" i="6"/>
  <c r="BD48" i="6" s="1"/>
  <c r="Q68" i="6"/>
  <c r="BC68" i="6" s="1"/>
  <c r="AW68" i="6" s="1"/>
  <c r="AY68" i="6" s="1"/>
  <c r="BA68" i="6" s="1"/>
  <c r="AI150" i="6"/>
  <c r="BD150" i="6" s="1"/>
  <c r="AI154" i="6"/>
  <c r="BD154" i="6" s="1"/>
  <c r="BD99" i="6"/>
  <c r="S152" i="9"/>
  <c r="BH152" i="9" s="1"/>
  <c r="S14" i="9"/>
  <c r="BH14" i="9" s="1"/>
  <c r="Q134" i="8"/>
  <c r="BC134" i="8" s="1"/>
  <c r="AI134" i="8"/>
  <c r="BD134" i="8" s="1"/>
  <c r="Q41" i="8"/>
  <c r="BC41" i="8" s="1"/>
  <c r="AI41" i="8"/>
  <c r="BD41" i="8" s="1"/>
  <c r="Q27" i="8"/>
  <c r="BC27" i="8" s="1"/>
  <c r="AI27" i="8"/>
  <c r="BD27" i="8" s="1"/>
  <c r="Q69" i="8"/>
  <c r="BC69" i="8" s="1"/>
  <c r="AI69" i="8"/>
  <c r="BD69" i="8" s="1"/>
  <c r="Q133" i="8"/>
  <c r="BC133" i="8" s="1"/>
  <c r="AI133" i="8"/>
  <c r="BD133" i="8" s="1"/>
  <c r="Q8" i="8"/>
  <c r="BC8" i="8" s="1"/>
  <c r="AI8" i="8"/>
  <c r="BD8" i="8" s="1"/>
  <c r="Q65" i="8"/>
  <c r="BC65" i="8" s="1"/>
  <c r="AI65" i="8"/>
  <c r="BD65" i="8" s="1"/>
  <c r="Q90" i="8"/>
  <c r="BC90" i="8" s="1"/>
  <c r="AI90" i="8"/>
  <c r="BD90" i="8" s="1"/>
  <c r="Q92" i="8"/>
  <c r="BC92" i="8" s="1"/>
  <c r="Q40" i="8"/>
  <c r="BC40" i="8" s="1"/>
  <c r="Q47" i="8"/>
  <c r="BC47" i="8" s="1"/>
  <c r="Q116" i="8"/>
  <c r="BC116" i="8" s="1"/>
  <c r="Q115" i="8"/>
  <c r="BC115" i="8" s="1"/>
  <c r="AI115" i="8"/>
  <c r="BD115" i="8" s="1"/>
  <c r="Q80" i="8"/>
  <c r="BC80" i="8" s="1"/>
  <c r="AI80" i="8"/>
  <c r="BD80" i="8" s="1"/>
  <c r="Q77" i="8"/>
  <c r="BC77" i="8" s="1"/>
  <c r="AI77" i="8"/>
  <c r="BD77" i="8" s="1"/>
  <c r="Q51" i="8"/>
  <c r="BC51" i="8" s="1"/>
  <c r="AI51" i="8"/>
  <c r="BD51" i="8" s="1"/>
  <c r="Q71" i="8"/>
  <c r="BC71" i="8" s="1"/>
  <c r="AI71" i="8"/>
  <c r="BD71" i="8" s="1"/>
  <c r="Q129" i="8"/>
  <c r="BC129" i="8" s="1"/>
  <c r="AI129" i="8"/>
  <c r="BD129" i="8" s="1"/>
  <c r="Q36" i="8"/>
  <c r="BC36" i="8" s="1"/>
  <c r="AI36" i="8"/>
  <c r="BD36" i="8" s="1"/>
  <c r="Q127" i="8"/>
  <c r="BC127" i="8" s="1"/>
  <c r="AI127" i="8"/>
  <c r="BD127" i="8" s="1"/>
  <c r="Q38" i="8"/>
  <c r="BC38" i="8" s="1"/>
  <c r="AI38" i="8"/>
  <c r="BD38" i="8" s="1"/>
  <c r="Q113" i="8"/>
  <c r="BC113" i="8" s="1"/>
  <c r="AI113" i="8"/>
  <c r="BD113" i="8" s="1"/>
  <c r="Q10" i="8"/>
  <c r="BC10" i="8" s="1"/>
  <c r="Q131" i="8"/>
  <c r="BC131" i="8" s="1"/>
  <c r="BD131" i="8"/>
  <c r="Q70" i="8"/>
  <c r="BC70" i="8" s="1"/>
  <c r="AI70" i="8"/>
  <c r="BD70" i="8" s="1"/>
  <c r="BD28" i="8"/>
  <c r="Q6" i="8"/>
  <c r="BC6" i="8" s="1"/>
  <c r="AI6" i="8"/>
  <c r="BD6" i="8" s="1"/>
  <c r="Q13" i="8"/>
  <c r="BC13" i="8" s="1"/>
  <c r="AW13" i="8" s="1"/>
  <c r="AY13" i="8" s="1"/>
  <c r="BA13" i="8" s="1"/>
  <c r="Q95" i="8"/>
  <c r="BC95" i="8" s="1"/>
  <c r="AI95" i="8"/>
  <c r="BD95" i="8" s="1"/>
  <c r="Q56" i="8"/>
  <c r="BC56" i="8" s="1"/>
  <c r="Q72" i="8"/>
  <c r="BC72" i="8" s="1"/>
  <c r="Q42" i="8"/>
  <c r="BC42" i="8" s="1"/>
  <c r="Q20" i="8"/>
  <c r="BC20" i="8" s="1"/>
  <c r="Q25" i="8"/>
  <c r="BC25" i="8" s="1"/>
  <c r="AI25" i="8"/>
  <c r="BD25" i="8" s="1"/>
  <c r="Q112" i="8"/>
  <c r="BC112" i="8" s="1"/>
  <c r="AI112" i="8"/>
  <c r="BD112" i="8" s="1"/>
  <c r="Q145" i="8"/>
  <c r="BC145" i="8" s="1"/>
  <c r="AI145" i="8"/>
  <c r="BD145" i="8" s="1"/>
  <c r="Q74" i="8"/>
  <c r="BC74" i="8" s="1"/>
  <c r="AI74" i="8"/>
  <c r="BD74" i="8" s="1"/>
  <c r="Q104" i="8"/>
  <c r="BC104" i="8" s="1"/>
  <c r="AI104" i="8"/>
  <c r="BD104" i="8" s="1"/>
  <c r="Q61" i="8"/>
  <c r="BC61" i="8" s="1"/>
  <c r="AI61" i="8"/>
  <c r="BD61" i="8" s="1"/>
  <c r="BD141" i="8"/>
  <c r="Q100" i="8"/>
  <c r="BC100" i="8" s="1"/>
  <c r="Q153" i="8"/>
  <c r="BC153" i="8" s="1"/>
  <c r="Q11" i="8"/>
  <c r="BC11" i="8" s="1"/>
  <c r="Q44" i="8"/>
  <c r="BC44" i="8" s="1"/>
  <c r="Q5" i="8"/>
  <c r="BC5" i="8" s="1"/>
  <c r="Q75" i="8"/>
  <c r="BC75" i="8" s="1"/>
  <c r="Q78" i="8"/>
  <c r="BC78" i="8" s="1"/>
  <c r="Q93" i="8"/>
  <c r="BC93" i="8" s="1"/>
  <c r="Q43" i="8"/>
  <c r="BC43" i="8" s="1"/>
  <c r="AW43" i="8" s="1"/>
  <c r="AY43" i="8" s="1"/>
  <c r="BA43" i="8" s="1"/>
  <c r="Q79" i="8"/>
  <c r="BC79" i="8" s="1"/>
  <c r="Q62" i="8"/>
  <c r="BC62" i="8" s="1"/>
  <c r="Q16" i="8"/>
  <c r="BC16" i="8" s="1"/>
  <c r="AI16" i="8"/>
  <c r="BD16" i="8" s="1"/>
  <c r="Q142" i="8"/>
  <c r="BC142" i="8" s="1"/>
  <c r="AI142" i="8"/>
  <c r="BD142" i="8" s="1"/>
  <c r="Q117" i="8"/>
  <c r="BC117" i="8" s="1"/>
  <c r="AI117" i="8"/>
  <c r="BD117" i="8" s="1"/>
  <c r="AI98" i="8"/>
  <c r="BD98" i="8" s="1"/>
  <c r="AI33" i="8"/>
  <c r="BD33" i="8" s="1"/>
  <c r="AI124" i="8"/>
  <c r="BD124" i="8" s="1"/>
  <c r="AI130" i="8"/>
  <c r="BD130" i="8" s="1"/>
  <c r="AI37" i="8"/>
  <c r="BD37" i="8" s="1"/>
  <c r="AI9" i="8"/>
  <c r="BD9" i="8" s="1"/>
  <c r="AI89" i="8"/>
  <c r="BD89" i="8" s="1"/>
  <c r="AI52" i="8"/>
  <c r="BD52" i="8" s="1"/>
  <c r="BD59" i="8"/>
  <c r="Q12" i="8"/>
  <c r="BC12" i="8" s="1"/>
  <c r="AI12" i="8"/>
  <c r="BD12" i="8" s="1"/>
  <c r="Q24" i="8"/>
  <c r="BC24" i="8" s="1"/>
  <c r="AI24" i="8"/>
  <c r="BD24" i="8" s="1"/>
  <c r="Q132" i="8"/>
  <c r="BC132" i="8" s="1"/>
  <c r="Q106" i="8"/>
  <c r="BC106" i="8" s="1"/>
  <c r="AI106" i="8"/>
  <c r="BD106" i="8" s="1"/>
  <c r="Q35" i="8"/>
  <c r="BC35" i="8" s="1"/>
  <c r="AI35" i="8"/>
  <c r="BD35" i="8" s="1"/>
  <c r="Q30" i="8"/>
  <c r="BC30" i="8" s="1"/>
  <c r="AI30" i="8"/>
  <c r="BD30" i="8" s="1"/>
  <c r="Q48" i="8"/>
  <c r="BC48" i="8" s="1"/>
  <c r="AI48" i="8"/>
  <c r="BD48" i="8" s="1"/>
  <c r="Q3" i="8"/>
  <c r="BC3" i="8" s="1"/>
  <c r="AI3" i="8"/>
  <c r="BD3" i="8" s="1"/>
  <c r="BD152" i="8"/>
  <c r="Q154" i="8"/>
  <c r="BC154" i="8" s="1"/>
  <c r="Q34" i="8"/>
  <c r="BC34" i="8" s="1"/>
  <c r="BD47" i="5"/>
  <c r="AI58" i="5"/>
  <c r="BD58" i="5" s="1"/>
  <c r="AI97" i="5"/>
  <c r="BD97" i="5" s="1"/>
  <c r="AI25" i="5"/>
  <c r="BD25" i="5" s="1"/>
  <c r="AI46" i="5"/>
  <c r="BD46" i="5" s="1"/>
  <c r="AI101" i="5"/>
  <c r="BD101" i="5" s="1"/>
  <c r="BD78" i="5"/>
  <c r="Q96" i="5"/>
  <c r="BC96" i="5" s="1"/>
  <c r="AI96" i="5"/>
  <c r="BD96" i="5" s="1"/>
  <c r="Q36" i="5"/>
  <c r="BC36" i="5" s="1"/>
  <c r="AI36" i="5"/>
  <c r="BD36" i="5" s="1"/>
  <c r="Q84" i="5"/>
  <c r="BC84" i="5" s="1"/>
  <c r="AI84" i="5"/>
  <c r="Q50" i="5"/>
  <c r="BC50" i="5" s="1"/>
  <c r="AI50" i="5"/>
  <c r="BD50" i="5" s="1"/>
  <c r="Q14" i="5"/>
  <c r="BC14" i="5" s="1"/>
  <c r="AI14" i="5"/>
  <c r="BD14" i="5" s="1"/>
  <c r="BD60" i="5"/>
  <c r="Q37" i="5"/>
  <c r="BC37" i="5" s="1"/>
  <c r="AI37" i="5"/>
  <c r="BD37" i="5" s="1"/>
  <c r="Q118" i="5"/>
  <c r="BC118" i="5" s="1"/>
  <c r="AI118" i="5"/>
  <c r="BD118" i="5" s="1"/>
  <c r="Q86" i="5"/>
  <c r="BC86" i="5" s="1"/>
  <c r="AI86" i="5"/>
  <c r="BD86" i="5" s="1"/>
  <c r="Q110" i="5"/>
  <c r="BC110" i="5" s="1"/>
  <c r="AI110" i="5"/>
  <c r="BD110" i="5" s="1"/>
  <c r="Q68" i="5"/>
  <c r="BC68" i="5" s="1"/>
  <c r="AI68" i="5"/>
  <c r="BD68" i="5" s="1"/>
  <c r="Q77" i="5"/>
  <c r="BC77" i="5" s="1"/>
  <c r="AI77" i="5"/>
  <c r="BD77" i="5" s="1"/>
  <c r="Q75" i="5"/>
  <c r="BC75" i="5" s="1"/>
  <c r="AI75" i="5"/>
  <c r="BD75" i="5" s="1"/>
  <c r="Q138" i="5"/>
  <c r="BC138" i="5" s="1"/>
  <c r="AI138" i="5"/>
  <c r="BD138" i="5" s="1"/>
  <c r="Q52" i="5"/>
  <c r="BC52" i="5" s="1"/>
  <c r="AI52" i="5"/>
  <c r="BD52" i="5" s="1"/>
  <c r="Q119" i="5"/>
  <c r="BC119" i="5" s="1"/>
  <c r="AI119" i="5"/>
  <c r="BD119" i="5" s="1"/>
  <c r="Q10" i="5"/>
  <c r="BC10" i="5" s="1"/>
  <c r="Q79" i="5"/>
  <c r="BC79" i="5" s="1"/>
  <c r="BD79" i="5"/>
  <c r="BD45" i="5"/>
  <c r="Q104" i="5"/>
  <c r="BC104" i="5" s="1"/>
  <c r="AI104" i="5"/>
  <c r="BD104" i="5" s="1"/>
  <c r="Q2" i="5"/>
  <c r="BC2" i="5" s="1"/>
  <c r="BD2" i="5"/>
  <c r="AI126" i="5"/>
  <c r="BD126" i="5" s="1"/>
  <c r="BD6" i="5"/>
  <c r="Q49" i="5"/>
  <c r="BC49" i="5" s="1"/>
  <c r="BD35" i="5"/>
  <c r="Q42" i="5"/>
  <c r="BC42" i="5" s="1"/>
  <c r="BD42" i="5"/>
  <c r="BD15" i="5"/>
  <c r="Q5" i="5"/>
  <c r="BC5" i="5" s="1"/>
  <c r="AI5" i="5"/>
  <c r="BD5" i="5" s="1"/>
  <c r="Q13" i="5"/>
  <c r="BC13" i="5" s="1"/>
  <c r="BD13" i="5"/>
  <c r="AI53" i="5"/>
  <c r="BD53" i="5" s="1"/>
  <c r="BD67" i="5"/>
  <c r="Q108" i="5"/>
  <c r="BC108" i="5" s="1"/>
  <c r="AI108" i="5"/>
  <c r="BD108" i="5" s="1"/>
  <c r="Q20" i="5"/>
  <c r="BC20" i="5" s="1"/>
  <c r="AI20" i="5"/>
  <c r="BD20" i="5" s="1"/>
  <c r="Q105" i="5"/>
  <c r="BC105" i="5" s="1"/>
  <c r="AI89" i="5"/>
  <c r="BD89" i="5" s="1"/>
  <c r="AI128" i="5"/>
  <c r="BD128" i="5" s="1"/>
  <c r="AI94" i="5"/>
  <c r="BD94" i="5" s="1"/>
  <c r="AI95" i="5"/>
  <c r="BD95" i="5" s="1"/>
  <c r="AI70" i="5"/>
  <c r="BD70" i="5" s="1"/>
  <c r="BD113" i="5"/>
  <c r="Q56" i="5"/>
  <c r="BC56" i="5" s="1"/>
  <c r="AI56" i="5"/>
  <c r="BD56" i="5" s="1"/>
  <c r="Q74" i="5"/>
  <c r="BC74" i="5" s="1"/>
  <c r="AI19" i="5"/>
  <c r="BD19" i="5" s="1"/>
  <c r="Q132" i="5"/>
  <c r="BC132" i="5" s="1"/>
  <c r="Q73" i="5"/>
  <c r="BC73" i="5" s="1"/>
  <c r="Q71" i="5"/>
  <c r="BC71" i="5" s="1"/>
  <c r="Q39" i="5"/>
  <c r="BC39" i="5" s="1"/>
  <c r="Q134" i="5"/>
  <c r="BC134" i="5" s="1"/>
  <c r="Q130" i="5"/>
  <c r="BC130" i="5" s="1"/>
  <c r="Q61" i="5"/>
  <c r="BC61" i="5" s="1"/>
  <c r="AI61" i="5"/>
  <c r="BD61" i="5" s="1"/>
  <c r="Q112" i="5"/>
  <c r="BC112" i="5" s="1"/>
  <c r="AI112" i="5"/>
  <c r="BD112" i="5" s="1"/>
  <c r="Q80" i="5"/>
  <c r="BC80" i="5" s="1"/>
  <c r="AI80" i="5"/>
  <c r="BD80" i="5" s="1"/>
  <c r="Q82" i="5"/>
  <c r="BC82" i="5" s="1"/>
  <c r="AI82" i="5"/>
  <c r="BD82" i="5" s="1"/>
  <c r="Q83" i="5"/>
  <c r="BC83" i="5" s="1"/>
  <c r="AI83" i="5"/>
  <c r="BD83" i="5" s="1"/>
  <c r="Q9" i="5"/>
  <c r="BC9" i="5" s="1"/>
  <c r="AI9" i="5"/>
  <c r="BD9" i="5" s="1"/>
  <c r="Q99" i="5"/>
  <c r="BC99" i="5" s="1"/>
  <c r="AI99" i="5"/>
  <c r="BD99" i="5" s="1"/>
  <c r="Q91" i="5"/>
  <c r="BC91" i="5" s="1"/>
  <c r="AI91" i="5"/>
  <c r="BD91" i="5" s="1"/>
  <c r="Q85" i="5"/>
  <c r="BC85" i="5" s="1"/>
  <c r="AI85" i="5"/>
  <c r="BD85" i="5" s="1"/>
  <c r="Q116" i="5"/>
  <c r="BC116" i="5" s="1"/>
  <c r="AI41" i="5"/>
  <c r="BD41" i="5" s="1"/>
  <c r="AI92" i="5"/>
  <c r="BD92" i="5" s="1"/>
  <c r="BD76" i="5"/>
  <c r="Q34" i="5"/>
  <c r="BC34" i="5" s="1"/>
  <c r="AI34" i="5"/>
  <c r="BD34" i="5" s="1"/>
  <c r="Q29" i="5"/>
  <c r="BC29" i="5" s="1"/>
  <c r="Q32" i="5"/>
  <c r="BC32" i="5" s="1"/>
  <c r="Q23" i="5"/>
  <c r="BC23" i="5" s="1"/>
  <c r="Q44" i="5"/>
  <c r="BC44" i="5" s="1"/>
  <c r="Q103" i="5"/>
  <c r="BC103" i="5" s="1"/>
  <c r="AI103" i="5"/>
  <c r="BD103" i="5" s="1"/>
  <c r="Q142" i="5"/>
  <c r="BC142" i="5" s="1"/>
  <c r="AI142" i="5"/>
  <c r="BD142" i="5" s="1"/>
  <c r="Q93" i="5"/>
  <c r="BC93" i="5" s="1"/>
  <c r="S46" i="9"/>
  <c r="BH46" i="9" s="1"/>
  <c r="S154" i="9"/>
  <c r="BH154" i="9" s="1"/>
  <c r="S112" i="9"/>
  <c r="BH112" i="9" s="1"/>
  <c r="S80" i="9"/>
  <c r="BH80" i="9" s="1"/>
  <c r="S84" i="9"/>
  <c r="BH84" i="9" s="1"/>
  <c r="S6" i="9"/>
  <c r="BH6" i="9" s="1"/>
  <c r="S148" i="9"/>
  <c r="BH148" i="9" s="1"/>
  <c r="S34" i="9"/>
  <c r="BH34" i="9" s="1"/>
  <c r="S35" i="9"/>
  <c r="BH35" i="9" s="1"/>
  <c r="S125" i="9"/>
  <c r="BH125" i="9" s="1"/>
  <c r="S157" i="9"/>
  <c r="BH157" i="9" s="1"/>
  <c r="S11" i="9"/>
  <c r="BH11" i="9" s="1"/>
  <c r="S143" i="9"/>
  <c r="BH143" i="9" s="1"/>
  <c r="S2" i="9"/>
  <c r="BH2" i="9" s="1"/>
  <c r="S85" i="9"/>
  <c r="BH85" i="9" s="1"/>
  <c r="S31" i="9"/>
  <c r="BH31" i="9" s="1"/>
  <c r="S33" i="9"/>
  <c r="BH33" i="9" s="1"/>
  <c r="S53" i="9"/>
  <c r="BH53" i="9" s="1"/>
  <c r="S155" i="9"/>
  <c r="BH155" i="9" s="1"/>
  <c r="S109" i="9"/>
  <c r="BH109" i="9" s="1"/>
  <c r="S61" i="9"/>
  <c r="BH61" i="9" s="1"/>
  <c r="S27" i="9"/>
  <c r="BH27" i="9" s="1"/>
  <c r="S91" i="9"/>
  <c r="BH91" i="9" s="1"/>
  <c r="S25" i="9"/>
  <c r="BH25" i="9" s="1"/>
  <c r="S123" i="9"/>
  <c r="BH123" i="9" s="1"/>
  <c r="S45" i="9"/>
  <c r="BH45" i="9" s="1"/>
  <c r="S89" i="9"/>
  <c r="BH89" i="9" s="1"/>
  <c r="S57" i="9"/>
  <c r="BH57" i="9" s="1"/>
  <c r="S59" i="9"/>
  <c r="BH59" i="9" s="1"/>
  <c r="S63" i="9"/>
  <c r="BH63" i="9" s="1"/>
  <c r="S43" i="9"/>
  <c r="BH43" i="9" s="1"/>
  <c r="S19" i="9"/>
  <c r="BH19" i="9" s="1"/>
  <c r="S129" i="9"/>
  <c r="BH129" i="9" s="1"/>
  <c r="S70" i="9"/>
  <c r="BH70" i="9" s="1"/>
  <c r="S156" i="9"/>
  <c r="BH156" i="9" s="1"/>
  <c r="S124" i="9"/>
  <c r="BH124" i="9" s="1"/>
  <c r="S30" i="9"/>
  <c r="BH30" i="9" s="1"/>
  <c r="S4" i="9"/>
  <c r="BH4" i="9" s="1"/>
  <c r="S144" i="9"/>
  <c r="BH144" i="9" s="1"/>
  <c r="S12" i="9"/>
  <c r="BH12" i="9" s="1"/>
  <c r="S36" i="9"/>
  <c r="BH36" i="9" s="1"/>
  <c r="S108" i="9"/>
  <c r="BH108" i="9" s="1"/>
  <c r="S134" i="9"/>
  <c r="BH134" i="9" s="1"/>
  <c r="S104" i="9"/>
  <c r="BH104" i="9" s="1"/>
  <c r="S142" i="9"/>
  <c r="BH142" i="9" s="1"/>
  <c r="S74" i="9"/>
  <c r="BH74" i="9" s="1"/>
  <c r="S66" i="9"/>
  <c r="BH66" i="9" s="1"/>
  <c r="S32" i="9"/>
  <c r="BH32" i="9" s="1"/>
  <c r="S118" i="9"/>
  <c r="BH118" i="9" s="1"/>
  <c r="BA70" i="9"/>
  <c r="BA85" i="9"/>
  <c r="BI85" i="9" s="1"/>
  <c r="BA158" i="9"/>
  <c r="BI158" i="9" s="1"/>
  <c r="BA30" i="9"/>
  <c r="BI30" i="9" s="1"/>
  <c r="BB30" i="9" s="1"/>
  <c r="BD30" i="9" s="1"/>
  <c r="BF30" i="9" s="1"/>
  <c r="BA31" i="9"/>
  <c r="BI31" i="9" s="1"/>
  <c r="BA53" i="9"/>
  <c r="BA155" i="9"/>
  <c r="BA109" i="9"/>
  <c r="BI109" i="9" s="1"/>
  <c r="BA44" i="9"/>
  <c r="BI44" i="9" s="1"/>
  <c r="BA77" i="9"/>
  <c r="BA90" i="9"/>
  <c r="BI90" i="9" s="1"/>
  <c r="BA20" i="9"/>
  <c r="BA156" i="9"/>
  <c r="BI156" i="9" s="1"/>
  <c r="BA124" i="9"/>
  <c r="BA4" i="9"/>
  <c r="BA33" i="9"/>
  <c r="BA144" i="9"/>
  <c r="BA12" i="9"/>
  <c r="BI12" i="9" s="1"/>
  <c r="BA36" i="9"/>
  <c r="BA108" i="9"/>
  <c r="BA134" i="9"/>
  <c r="BA61" i="9"/>
  <c r="BA27" i="9"/>
  <c r="BA91" i="9"/>
  <c r="BA25" i="9"/>
  <c r="BA141" i="9"/>
  <c r="BI141" i="9" s="1"/>
  <c r="BA123" i="9"/>
  <c r="BA76" i="9"/>
  <c r="BI76" i="9" s="1"/>
  <c r="BA83" i="9"/>
  <c r="BI83" i="9" s="1"/>
  <c r="BA117" i="9"/>
  <c r="BA17" i="9"/>
  <c r="BI17" i="9" s="1"/>
  <c r="BA38" i="9"/>
  <c r="BA64" i="9"/>
  <c r="BA5" i="9"/>
  <c r="BA45" i="9"/>
  <c r="BA149" i="9"/>
  <c r="BI149" i="9" s="1"/>
  <c r="BA78" i="9"/>
  <c r="BA68" i="9"/>
  <c r="BA145" i="9"/>
  <c r="BI145" i="9" s="1"/>
  <c r="BA115" i="9"/>
  <c r="BA147" i="9"/>
  <c r="BA103" i="9"/>
  <c r="BA26" i="9"/>
  <c r="BA114" i="9"/>
  <c r="BI114" i="9" s="1"/>
  <c r="BA21" i="9"/>
  <c r="BA132" i="9"/>
  <c r="BA18" i="9"/>
  <c r="BI18" i="9" s="1"/>
  <c r="BA2" i="9"/>
  <c r="BA98" i="9"/>
  <c r="BA74" i="9"/>
  <c r="BI74" i="9" s="1"/>
  <c r="BA116" i="9"/>
  <c r="BA88" i="9"/>
  <c r="BI88" i="9" s="1"/>
  <c r="BA40" i="9"/>
  <c r="BA131" i="9"/>
  <c r="BA113" i="9"/>
  <c r="BA79" i="9"/>
  <c r="BA133" i="9"/>
  <c r="BA52" i="9"/>
  <c r="BA121" i="9"/>
  <c r="BA67" i="9"/>
  <c r="BA130" i="9"/>
  <c r="BA82" i="9"/>
  <c r="BA48" i="9"/>
  <c r="BA86" i="9"/>
  <c r="BA119" i="9"/>
  <c r="BI119" i="9" s="1"/>
  <c r="BA87" i="9"/>
  <c r="BI87" i="9" s="1"/>
  <c r="BA56" i="9"/>
  <c r="BA105" i="9"/>
  <c r="BA51" i="9"/>
  <c r="BA7" i="9"/>
  <c r="BA151" i="9"/>
  <c r="BA71" i="9"/>
  <c r="BA65" i="9"/>
  <c r="BA139" i="9"/>
  <c r="BI139" i="9" s="1"/>
  <c r="BA102" i="9"/>
  <c r="BA3" i="9"/>
  <c r="BA35" i="9"/>
  <c r="BI35" i="9" s="1"/>
  <c r="BA46" i="9"/>
  <c r="BI46" i="9" s="1"/>
  <c r="BA154" i="9"/>
  <c r="BA112" i="9"/>
  <c r="BI112" i="9" s="1"/>
  <c r="BA94" i="9"/>
  <c r="BA49" i="9"/>
  <c r="BA136" i="9"/>
  <c r="BI136" i="9" s="1"/>
  <c r="BA150" i="9"/>
  <c r="BA9" i="9"/>
  <c r="BA60" i="9"/>
  <c r="BA111" i="9"/>
  <c r="BA120" i="9"/>
  <c r="BA146" i="9"/>
  <c r="BA100" i="9"/>
  <c r="BA128" i="9"/>
  <c r="BA54" i="9"/>
  <c r="BI54" i="9" s="1"/>
  <c r="BA81" i="9"/>
  <c r="BI81" i="9" s="1"/>
  <c r="BA122" i="9"/>
  <c r="BA80" i="9"/>
  <c r="BA125" i="9"/>
  <c r="BA84" i="9"/>
  <c r="BI84" i="9" s="1"/>
  <c r="BA101" i="9"/>
  <c r="BI101" i="9" s="1"/>
  <c r="BA92" i="9"/>
  <c r="BA157" i="9"/>
  <c r="BA11" i="9"/>
  <c r="BI11" i="9" s="1"/>
  <c r="BA143" i="9"/>
  <c r="BA148" i="9"/>
  <c r="BA34" i="9"/>
  <c r="BA104" i="9"/>
  <c r="BA142" i="9"/>
  <c r="BA16" i="9"/>
  <c r="BA97" i="9"/>
  <c r="BI97" i="9" s="1"/>
  <c r="BA24" i="9"/>
  <c r="BI24" i="9" s="1"/>
  <c r="BA69" i="9"/>
  <c r="BA107" i="9"/>
  <c r="BA126" i="9"/>
  <c r="BA96" i="9"/>
  <c r="BA50" i="9"/>
  <c r="BA89" i="9"/>
  <c r="BI89" i="9" s="1"/>
  <c r="BA57" i="9"/>
  <c r="BA59" i="9"/>
  <c r="BA6" i="9"/>
  <c r="BI6" i="9" s="1"/>
  <c r="BA63" i="9"/>
  <c r="BA43" i="9"/>
  <c r="BA47" i="9"/>
  <c r="BA19" i="9"/>
  <c r="BI19" i="9" s="1"/>
  <c r="BA129" i="9"/>
  <c r="BA72" i="9"/>
  <c r="BA58" i="9"/>
  <c r="BI58" i="9" s="1"/>
  <c r="BA39" i="9"/>
  <c r="BA55" i="9"/>
  <c r="BA37" i="9"/>
  <c r="BI37" i="9" s="1"/>
  <c r="BA23" i="9"/>
  <c r="BA66" i="9"/>
  <c r="BA153" i="9"/>
  <c r="BA75" i="9"/>
  <c r="BA73" i="9"/>
  <c r="BA95" i="9"/>
  <c r="BA32" i="9"/>
  <c r="BA118" i="9"/>
  <c r="BA41" i="9"/>
  <c r="BA152" i="9"/>
  <c r="BA14" i="9"/>
  <c r="BA137" i="9"/>
  <c r="BA110" i="9"/>
  <c r="BA8" i="9"/>
  <c r="BA106" i="9"/>
  <c r="BA42" i="9"/>
  <c r="BA28" i="9"/>
  <c r="BA138" i="9"/>
  <c r="BI20" i="9"/>
  <c r="BI99" i="9"/>
  <c r="BI10" i="9"/>
  <c r="BB10" i="9" s="1"/>
  <c r="BD10" i="9" s="1"/>
  <c r="BF10" i="9" s="1"/>
  <c r="BI135" i="9"/>
  <c r="BB135" i="9" s="1"/>
  <c r="BD135" i="9" s="1"/>
  <c r="BF135" i="9" s="1"/>
  <c r="BI93" i="9"/>
  <c r="BI29" i="9"/>
  <c r="BB29" i="9" s="1"/>
  <c r="BD29" i="9" s="1"/>
  <c r="BF29" i="9" s="1"/>
  <c r="AK2" i="9"/>
  <c r="BI127" i="9"/>
  <c r="BI22" i="9"/>
  <c r="BB22" i="9" s="1"/>
  <c r="BD22" i="9" s="1"/>
  <c r="BF22" i="9" s="1"/>
  <c r="BI62" i="9"/>
  <c r="BB62" i="9" s="1"/>
  <c r="BD62" i="9" s="1"/>
  <c r="BF62" i="9" s="1"/>
  <c r="S65" i="9"/>
  <c r="BH65" i="9" s="1"/>
  <c r="S71" i="9"/>
  <c r="BH71" i="9" s="1"/>
  <c r="S151" i="9"/>
  <c r="BH151" i="9" s="1"/>
  <c r="S7" i="9"/>
  <c r="BH7" i="9" s="1"/>
  <c r="S51" i="9"/>
  <c r="BH51" i="9" s="1"/>
  <c r="S105" i="9"/>
  <c r="BH105" i="9" s="1"/>
  <c r="S56" i="9"/>
  <c r="BH56" i="9" s="1"/>
  <c r="S87" i="9"/>
  <c r="BH87" i="9" s="1"/>
  <c r="S119" i="9"/>
  <c r="BH119" i="9" s="1"/>
  <c r="S86" i="9"/>
  <c r="BH86" i="9" s="1"/>
  <c r="S140" i="9"/>
  <c r="BH140" i="9" s="1"/>
  <c r="BI140" i="9"/>
  <c r="S48" i="9"/>
  <c r="BH48" i="9" s="1"/>
  <c r="S82" i="9"/>
  <c r="BH82" i="9" s="1"/>
  <c r="S130" i="9"/>
  <c r="BH130" i="9" s="1"/>
  <c r="S67" i="9"/>
  <c r="BH67" i="9" s="1"/>
  <c r="S121" i="9"/>
  <c r="BH121" i="9" s="1"/>
  <c r="S52" i="9"/>
  <c r="BH52" i="9" s="1"/>
  <c r="S133" i="9"/>
  <c r="BH133" i="9" s="1"/>
  <c r="S79" i="9"/>
  <c r="BH79" i="9" s="1"/>
  <c r="S113" i="9"/>
  <c r="BH113" i="9" s="1"/>
  <c r="S131" i="9"/>
  <c r="BH131" i="9" s="1"/>
  <c r="S40" i="9"/>
  <c r="BH40" i="9" s="1"/>
  <c r="S99" i="9"/>
  <c r="BH99" i="9" s="1"/>
  <c r="S88" i="9"/>
  <c r="BH88" i="9" s="1"/>
  <c r="S58" i="9"/>
  <c r="BH58" i="9" s="1"/>
  <c r="S116" i="9"/>
  <c r="BH116" i="9" s="1"/>
  <c r="S72" i="9"/>
  <c r="BH72" i="9" s="1"/>
  <c r="S98" i="9"/>
  <c r="BH98" i="9" s="1"/>
  <c r="S47" i="9"/>
  <c r="BH47" i="9" s="1"/>
  <c r="S132" i="9"/>
  <c r="BH132" i="9" s="1"/>
  <c r="S21" i="9"/>
  <c r="BH21" i="9" s="1"/>
  <c r="S26" i="9"/>
  <c r="BH26" i="9" s="1"/>
  <c r="S103" i="9"/>
  <c r="BH103" i="9" s="1"/>
  <c r="S50" i="9"/>
  <c r="BH50" i="9" s="1"/>
  <c r="S96" i="9"/>
  <c r="BH96" i="9" s="1"/>
  <c r="S126" i="9"/>
  <c r="BH126" i="9" s="1"/>
  <c r="S107" i="9"/>
  <c r="BH107" i="9" s="1"/>
  <c r="S69" i="9"/>
  <c r="BH69" i="9" s="1"/>
  <c r="S24" i="9"/>
  <c r="BH24" i="9" s="1"/>
  <c r="S97" i="9"/>
  <c r="BH97" i="9" s="1"/>
  <c r="S16" i="9"/>
  <c r="BH16" i="9" s="1"/>
  <c r="S5" i="9"/>
  <c r="BH5" i="9" s="1"/>
  <c r="S64" i="9"/>
  <c r="BH64" i="9" s="1"/>
  <c r="S13" i="9"/>
  <c r="BH13" i="9" s="1"/>
  <c r="BI13" i="9"/>
  <c r="S38" i="9"/>
  <c r="BH38" i="9" s="1"/>
  <c r="S17" i="9"/>
  <c r="BH17" i="9" s="1"/>
  <c r="S117" i="9"/>
  <c r="BH117" i="9" s="1"/>
  <c r="S20" i="9"/>
  <c r="BH20" i="9" s="1"/>
  <c r="S92" i="9"/>
  <c r="BH92" i="9" s="1"/>
  <c r="S101" i="9"/>
  <c r="BH101" i="9" s="1"/>
  <c r="S77" i="9"/>
  <c r="BH77" i="9" s="1"/>
  <c r="S44" i="9"/>
  <c r="BH44" i="9" s="1"/>
  <c r="S141" i="9"/>
  <c r="BH141" i="9" s="1"/>
  <c r="S60" i="9"/>
  <c r="BH60" i="9" s="1"/>
  <c r="S9" i="9"/>
  <c r="BH9" i="9" s="1"/>
  <c r="S136" i="9"/>
  <c r="BH136" i="9" s="1"/>
  <c r="S49" i="9"/>
  <c r="BH49" i="9" s="1"/>
  <c r="S94" i="9"/>
  <c r="BH94" i="9" s="1"/>
  <c r="S3" i="9"/>
  <c r="BH3" i="9" s="1"/>
  <c r="AK3" i="9"/>
  <c r="S102" i="9"/>
  <c r="BH102" i="9" s="1"/>
  <c r="S139" i="9"/>
  <c r="BH139" i="9" s="1"/>
  <c r="S138" i="9"/>
  <c r="BH138" i="9" s="1"/>
  <c r="S28" i="9"/>
  <c r="BH28" i="9" s="1"/>
  <c r="S42" i="9"/>
  <c r="BH42" i="9" s="1"/>
  <c r="S106" i="9"/>
  <c r="BH106" i="9" s="1"/>
  <c r="S8" i="9"/>
  <c r="BH8" i="9" s="1"/>
  <c r="S93" i="9"/>
  <c r="BH93" i="9" s="1"/>
  <c r="S110" i="9"/>
  <c r="BH110" i="9" s="1"/>
  <c r="S137" i="9"/>
  <c r="BH137" i="9" s="1"/>
  <c r="S18" i="9"/>
  <c r="BH18" i="9" s="1"/>
  <c r="S114" i="9"/>
  <c r="BH114" i="9" s="1"/>
  <c r="S147" i="9"/>
  <c r="BH147" i="9" s="1"/>
  <c r="BI50" i="9"/>
  <c r="S115" i="9"/>
  <c r="BH115" i="9" s="1"/>
  <c r="S145" i="9"/>
  <c r="BH145" i="9" s="1"/>
  <c r="S68" i="9"/>
  <c r="BH68" i="9" s="1"/>
  <c r="S78" i="9"/>
  <c r="BH78" i="9" s="1"/>
  <c r="S127" i="9"/>
  <c r="BH127" i="9" s="1"/>
  <c r="S149" i="9"/>
  <c r="BH149" i="9" s="1"/>
  <c r="S83" i="9"/>
  <c r="BH83" i="9" s="1"/>
  <c r="BI15" i="9"/>
  <c r="BB15" i="9" s="1"/>
  <c r="BD15" i="9" s="1"/>
  <c r="BF15" i="9" s="1"/>
  <c r="S76" i="9"/>
  <c r="BH76" i="9" s="1"/>
  <c r="S90" i="9"/>
  <c r="BH90" i="9" s="1"/>
  <c r="S122" i="9"/>
  <c r="BH122" i="9" s="1"/>
  <c r="S81" i="9"/>
  <c r="BH81" i="9" s="1"/>
  <c r="S54" i="9"/>
  <c r="BH54" i="9" s="1"/>
  <c r="S128" i="9"/>
  <c r="BH128" i="9" s="1"/>
  <c r="BI61" i="9"/>
  <c r="S100" i="9"/>
  <c r="BH100" i="9" s="1"/>
  <c r="S146" i="9"/>
  <c r="BH146" i="9" s="1"/>
  <c r="S120" i="9"/>
  <c r="BH120" i="9" s="1"/>
  <c r="S111" i="9"/>
  <c r="BH111" i="9" s="1"/>
  <c r="S150" i="9"/>
  <c r="BH150" i="9" s="1"/>
  <c r="Q31" i="8"/>
  <c r="BC31" i="8" s="1"/>
  <c r="AI92" i="8"/>
  <c r="BD92" i="8" s="1"/>
  <c r="Q148" i="8"/>
  <c r="BC148" i="8" s="1"/>
  <c r="AI40" i="8"/>
  <c r="BD40" i="8" s="1"/>
  <c r="Q14" i="8"/>
  <c r="BC14" i="8" s="1"/>
  <c r="AI47" i="8"/>
  <c r="BD47" i="8" s="1"/>
  <c r="BC136" i="8"/>
  <c r="AI116" i="8"/>
  <c r="BD116" i="8" s="1"/>
  <c r="Q83" i="8"/>
  <c r="BC83" i="8" s="1"/>
  <c r="BD39" i="8"/>
  <c r="Q46" i="8"/>
  <c r="BC46" i="8" s="1"/>
  <c r="AI56" i="8"/>
  <c r="BD56" i="8" s="1"/>
  <c r="Q143" i="8"/>
  <c r="BC143" i="8" s="1"/>
  <c r="AI72" i="8"/>
  <c r="BD72" i="8" s="1"/>
  <c r="Q94" i="8"/>
  <c r="BC94" i="8" s="1"/>
  <c r="Q17" i="8"/>
  <c r="BC17" i="8" s="1"/>
  <c r="AI42" i="8"/>
  <c r="BD42" i="8" s="1"/>
  <c r="Q114" i="8"/>
  <c r="BC114" i="8" s="1"/>
  <c r="AI20" i="8"/>
  <c r="BD20" i="8" s="1"/>
  <c r="Q15" i="8"/>
  <c r="BC15" i="8" s="1"/>
  <c r="AI100" i="8"/>
  <c r="BD100" i="8" s="1"/>
  <c r="Q111" i="8"/>
  <c r="BC111" i="8" s="1"/>
  <c r="Q139" i="8"/>
  <c r="BC139" i="8" s="1"/>
  <c r="AI153" i="8"/>
  <c r="BD153" i="8" s="1"/>
  <c r="Q81" i="8"/>
  <c r="BC81" i="8" s="1"/>
  <c r="AI11" i="8"/>
  <c r="BD11" i="8" s="1"/>
  <c r="Q19" i="8"/>
  <c r="BC19" i="8" s="1"/>
  <c r="AI44" i="8"/>
  <c r="BD44" i="8" s="1"/>
  <c r="Q101" i="8"/>
  <c r="BC101" i="8" s="1"/>
  <c r="AI5" i="8"/>
  <c r="BD5" i="8" s="1"/>
  <c r="Q138" i="8"/>
  <c r="BC138" i="8" s="1"/>
  <c r="AI75" i="8"/>
  <c r="BD75" i="8" s="1"/>
  <c r="Q76" i="8"/>
  <c r="BC76" i="8" s="1"/>
  <c r="AI78" i="8"/>
  <c r="BD78" i="8" s="1"/>
  <c r="Q58" i="8"/>
  <c r="BC58" i="8" s="1"/>
  <c r="AI93" i="8"/>
  <c r="BD93" i="8" s="1"/>
  <c r="Q87" i="8"/>
  <c r="BC87" i="8" s="1"/>
  <c r="Q23" i="8"/>
  <c r="BC23" i="8" s="1"/>
  <c r="Q88" i="8"/>
  <c r="BC88" i="8" s="1"/>
  <c r="AI62" i="8"/>
  <c r="BD62" i="8" s="1"/>
  <c r="Q137" i="8"/>
  <c r="BC137" i="8" s="1"/>
  <c r="BD121" i="8"/>
  <c r="Q98" i="8"/>
  <c r="BC98" i="8" s="1"/>
  <c r="AI146" i="8"/>
  <c r="BD146" i="8" s="1"/>
  <c r="Q33" i="8"/>
  <c r="BC33" i="8" s="1"/>
  <c r="AI122" i="8"/>
  <c r="BD122" i="8" s="1"/>
  <c r="Q124" i="8"/>
  <c r="BC124" i="8" s="1"/>
  <c r="AI97" i="8"/>
  <c r="BD97" i="8" s="1"/>
  <c r="Q130" i="8"/>
  <c r="BC130" i="8" s="1"/>
  <c r="AI151" i="8"/>
  <c r="BD151" i="8" s="1"/>
  <c r="Q37" i="8"/>
  <c r="BC37" i="8" s="1"/>
  <c r="AI105" i="8"/>
  <c r="BD105" i="8" s="1"/>
  <c r="Q9" i="8"/>
  <c r="BC9" i="8" s="1"/>
  <c r="AI91" i="8"/>
  <c r="BD91" i="8" s="1"/>
  <c r="Q89" i="8"/>
  <c r="BC89" i="8" s="1"/>
  <c r="AI26" i="8"/>
  <c r="BD26" i="8" s="1"/>
  <c r="Q52" i="8"/>
  <c r="BC52" i="8" s="1"/>
  <c r="Q45" i="8"/>
  <c r="BC45" i="8" s="1"/>
  <c r="AI154" i="8"/>
  <c r="BD154" i="8" s="1"/>
  <c r="Q99" i="8"/>
  <c r="BC99" i="8" s="1"/>
  <c r="AI34" i="8"/>
  <c r="BD34" i="8" s="1"/>
  <c r="Q68" i="8"/>
  <c r="BC68" i="8" s="1"/>
  <c r="BD68" i="8"/>
  <c r="BD148" i="7"/>
  <c r="BD64" i="7"/>
  <c r="BD125" i="7"/>
  <c r="Q22" i="7"/>
  <c r="BC22" i="7" s="1"/>
  <c r="AI57" i="7"/>
  <c r="BD57" i="7" s="1"/>
  <c r="Q38" i="7"/>
  <c r="BC38" i="7" s="1"/>
  <c r="Q54" i="7"/>
  <c r="BC54" i="7" s="1"/>
  <c r="AI2" i="7"/>
  <c r="BD2" i="7" s="1"/>
  <c r="Q13" i="7"/>
  <c r="BC13" i="7" s="1"/>
  <c r="Q114" i="7"/>
  <c r="BC114" i="7" s="1"/>
  <c r="BD66" i="7"/>
  <c r="Q76" i="7"/>
  <c r="BC76" i="7" s="1"/>
  <c r="AI19" i="7"/>
  <c r="BD19" i="7" s="1"/>
  <c r="AW19" i="7" s="1"/>
  <c r="AY19" i="7" s="1"/>
  <c r="BA19" i="7" s="1"/>
  <c r="Q21" i="7"/>
  <c r="BC21" i="7" s="1"/>
  <c r="Q33" i="7"/>
  <c r="BC33" i="7" s="1"/>
  <c r="AI16" i="7"/>
  <c r="BD16" i="7" s="1"/>
  <c r="Q62" i="7"/>
  <c r="BC62" i="7" s="1"/>
  <c r="AI75" i="7"/>
  <c r="BD75" i="7" s="1"/>
  <c r="Q82" i="7"/>
  <c r="BC82" i="7" s="1"/>
  <c r="AW82" i="7" s="1"/>
  <c r="AY82" i="7" s="1"/>
  <c r="BA82" i="7" s="1"/>
  <c r="Q142" i="7"/>
  <c r="BC142" i="7" s="1"/>
  <c r="AI108" i="7"/>
  <c r="BD108" i="7" s="1"/>
  <c r="Q144" i="7"/>
  <c r="BC144" i="7" s="1"/>
  <c r="AI89" i="7"/>
  <c r="BD89" i="7" s="1"/>
  <c r="Q119" i="7"/>
  <c r="BC119" i="7" s="1"/>
  <c r="Q91" i="7"/>
  <c r="BC91" i="7" s="1"/>
  <c r="AI151" i="7"/>
  <c r="BD151" i="7" s="1"/>
  <c r="Q124" i="7"/>
  <c r="BC124" i="7" s="1"/>
  <c r="AI9" i="7"/>
  <c r="BD9" i="7" s="1"/>
  <c r="Q52" i="7"/>
  <c r="BC52" i="7" s="1"/>
  <c r="AI26" i="7"/>
  <c r="BD26" i="7" s="1"/>
  <c r="Q12" i="7"/>
  <c r="BC12" i="7" s="1"/>
  <c r="AI37" i="7"/>
  <c r="BD37" i="7" s="1"/>
  <c r="Q59" i="7"/>
  <c r="BC59" i="7" s="1"/>
  <c r="Q121" i="7"/>
  <c r="BC121" i="7" s="1"/>
  <c r="AI109" i="7"/>
  <c r="BD109" i="7" s="1"/>
  <c r="Q106" i="7"/>
  <c r="BC106" i="7" s="1"/>
  <c r="AI140" i="7"/>
  <c r="BD140" i="7" s="1"/>
  <c r="Q132" i="7"/>
  <c r="BC132" i="7" s="1"/>
  <c r="Q99" i="7"/>
  <c r="BC99" i="7" s="1"/>
  <c r="Q10" i="6"/>
  <c r="BC10" i="6" s="1"/>
  <c r="Q113" i="6"/>
  <c r="BC113" i="6" s="1"/>
  <c r="AI110" i="6"/>
  <c r="BD110" i="6" s="1"/>
  <c r="Q114" i="6"/>
  <c r="BC114" i="6" s="1"/>
  <c r="AI104" i="6"/>
  <c r="BD104" i="6" s="1"/>
  <c r="Q58" i="6"/>
  <c r="BC58" i="6" s="1"/>
  <c r="AI20" i="6"/>
  <c r="BD20" i="6" s="1"/>
  <c r="Q46" i="6"/>
  <c r="BC46" i="6" s="1"/>
  <c r="AW46" i="6" s="1"/>
  <c r="AY46" i="6" s="1"/>
  <c r="BA46" i="6" s="1"/>
  <c r="Q56" i="6"/>
  <c r="BC56" i="6" s="1"/>
  <c r="AI95" i="6"/>
  <c r="BD95" i="6" s="1"/>
  <c r="Q72" i="6"/>
  <c r="BC72" i="6" s="1"/>
  <c r="Q94" i="6"/>
  <c r="BC94" i="6" s="1"/>
  <c r="Q19" i="6"/>
  <c r="BC19" i="6" s="1"/>
  <c r="AI93" i="6"/>
  <c r="BD93" i="6" s="1"/>
  <c r="Q62" i="6"/>
  <c r="BC62" i="6" s="1"/>
  <c r="AI76" i="6"/>
  <c r="BD76" i="6" s="1"/>
  <c r="Q33" i="6"/>
  <c r="BC33" i="6" s="1"/>
  <c r="AI78" i="6"/>
  <c r="BD78" i="6" s="1"/>
  <c r="Q146" i="6"/>
  <c r="BC146" i="6" s="1"/>
  <c r="AI74" i="6"/>
  <c r="BD74" i="6" s="1"/>
  <c r="Q44" i="6"/>
  <c r="BC44" i="6" s="1"/>
  <c r="Q119" i="6"/>
  <c r="BC119" i="6" s="1"/>
  <c r="AI61" i="6"/>
  <c r="BD61" i="6" s="1"/>
  <c r="Q23" i="6"/>
  <c r="BC23" i="6" s="1"/>
  <c r="AI138" i="6"/>
  <c r="BD138" i="6" s="1"/>
  <c r="Q88" i="6"/>
  <c r="BC88" i="6" s="1"/>
  <c r="AI66" i="6"/>
  <c r="BD66" i="6" s="1"/>
  <c r="Q137" i="6"/>
  <c r="BC137" i="6" s="1"/>
  <c r="AW137" i="6" s="1"/>
  <c r="AY137" i="6" s="1"/>
  <c r="BA137" i="6" s="1"/>
  <c r="AI117" i="6"/>
  <c r="BD117" i="6" s="1"/>
  <c r="Q53" i="6"/>
  <c r="BC53" i="6" s="1"/>
  <c r="AI35" i="6"/>
  <c r="BD35" i="6" s="1"/>
  <c r="Q37" i="6"/>
  <c r="BC37" i="6" s="1"/>
  <c r="AI140" i="6"/>
  <c r="BD140" i="6" s="1"/>
  <c r="Q24" i="6"/>
  <c r="BC24" i="6" s="1"/>
  <c r="AI3" i="6"/>
  <c r="BD3" i="6" s="1"/>
  <c r="Q150" i="6"/>
  <c r="BC150" i="6" s="1"/>
  <c r="AI4" i="6"/>
  <c r="BD4" i="6" s="1"/>
  <c r="Q154" i="6"/>
  <c r="BC154" i="6" s="1"/>
  <c r="Q58" i="5"/>
  <c r="BC58" i="5" s="1"/>
  <c r="Q97" i="5"/>
  <c r="BC97" i="5" s="1"/>
  <c r="AI124" i="5"/>
  <c r="BD124" i="5" s="1"/>
  <c r="Q25" i="5"/>
  <c r="BC25" i="5" s="1"/>
  <c r="AI38" i="5"/>
  <c r="BD38" i="5" s="1"/>
  <c r="Q46" i="5"/>
  <c r="BC46" i="5" s="1"/>
  <c r="AI7" i="5"/>
  <c r="BD7" i="5" s="1"/>
  <c r="Q101" i="5"/>
  <c r="BC101" i="5" s="1"/>
  <c r="AI64" i="5"/>
  <c r="BD64" i="5" s="1"/>
  <c r="Q78" i="5"/>
  <c r="BC78" i="5" s="1"/>
  <c r="BD84" i="5"/>
  <c r="BD62" i="5"/>
  <c r="Q45" i="5"/>
  <c r="BC45" i="5" s="1"/>
  <c r="Q126" i="5"/>
  <c r="BC126" i="5" s="1"/>
  <c r="AI107" i="5"/>
  <c r="BD107" i="5" s="1"/>
  <c r="Q35" i="5"/>
  <c r="BC35" i="5" s="1"/>
  <c r="Q15" i="5"/>
  <c r="BC15" i="5" s="1"/>
  <c r="Q53" i="5"/>
  <c r="BC53" i="5" s="1"/>
  <c r="Q88" i="5"/>
  <c r="BC88" i="5" s="1"/>
  <c r="AI135" i="5"/>
  <c r="BD135" i="5" s="1"/>
  <c r="Q89" i="5"/>
  <c r="BC89" i="5" s="1"/>
  <c r="AI57" i="5"/>
  <c r="BD57" i="5" s="1"/>
  <c r="Q128" i="5"/>
  <c r="BC128" i="5" s="1"/>
  <c r="AI87" i="5"/>
  <c r="BD87" i="5" s="1"/>
  <c r="Q94" i="5"/>
  <c r="BC94" i="5" s="1"/>
  <c r="AI115" i="5"/>
  <c r="BD115" i="5" s="1"/>
  <c r="Q95" i="5"/>
  <c r="BC95" i="5" s="1"/>
  <c r="AI106" i="5"/>
  <c r="BD106" i="5" s="1"/>
  <c r="Q70" i="5"/>
  <c r="BC70" i="5" s="1"/>
  <c r="AI141" i="5"/>
  <c r="BD141" i="5" s="1"/>
  <c r="AW141" i="5" s="1"/>
  <c r="AY141" i="5" s="1"/>
  <c r="BA141" i="5" s="1"/>
  <c r="Q19" i="5"/>
  <c r="BC19" i="5" s="1"/>
  <c r="AI132" i="5"/>
  <c r="BD132" i="5" s="1"/>
  <c r="Q17" i="5"/>
  <c r="BC17" i="5" s="1"/>
  <c r="AI73" i="5"/>
  <c r="BD73" i="5" s="1"/>
  <c r="Q40" i="5"/>
  <c r="BC40" i="5" s="1"/>
  <c r="BD40" i="5"/>
  <c r="AI71" i="5"/>
  <c r="BD71" i="5" s="1"/>
  <c r="Q30" i="5"/>
  <c r="BC30" i="5" s="1"/>
  <c r="AI39" i="5"/>
  <c r="BD39" i="5" s="1"/>
  <c r="Q120" i="5"/>
  <c r="BC120" i="5" s="1"/>
  <c r="AI134" i="5"/>
  <c r="BD134" i="5" s="1"/>
  <c r="Q55" i="5"/>
  <c r="BC55" i="5" s="1"/>
  <c r="Q69" i="5"/>
  <c r="BC69" i="5" s="1"/>
  <c r="AI48" i="5"/>
  <c r="BD48" i="5" s="1"/>
  <c r="Q41" i="5"/>
  <c r="BC41" i="5" s="1"/>
  <c r="AI129" i="5"/>
  <c r="BD129" i="5" s="1"/>
  <c r="Q92" i="5"/>
  <c r="BC92" i="5" s="1"/>
  <c r="AI12" i="5"/>
  <c r="BD12" i="5" s="1"/>
  <c r="Q76" i="5"/>
  <c r="BC76" i="5" s="1"/>
  <c r="Q24" i="5"/>
  <c r="BC24" i="5" s="1"/>
  <c r="AI29" i="5"/>
  <c r="BD29" i="5" s="1"/>
  <c r="Q26" i="5"/>
  <c r="BC26" i="5" s="1"/>
  <c r="AI32" i="5"/>
  <c r="BD32" i="5" s="1"/>
  <c r="Q54" i="5"/>
  <c r="BC54" i="5" s="1"/>
  <c r="Q27" i="5"/>
  <c r="BC27" i="5" s="1"/>
  <c r="AI44" i="5"/>
  <c r="BD44" i="5" s="1"/>
  <c r="Q63" i="5"/>
  <c r="BC63" i="5" s="1"/>
  <c r="BB89" i="9" l="1"/>
  <c r="BD89" i="9" s="1"/>
  <c r="BF89" i="9" s="1"/>
  <c r="BB84" i="9"/>
  <c r="BD84" i="9" s="1"/>
  <c r="BF84" i="9" s="1"/>
  <c r="BB35" i="9"/>
  <c r="BD35" i="9" s="1"/>
  <c r="BF35" i="9" s="1"/>
  <c r="BB156" i="9"/>
  <c r="BD156" i="9" s="1"/>
  <c r="BF156" i="9" s="1"/>
  <c r="BB19" i="9"/>
  <c r="BD19" i="9" s="1"/>
  <c r="BF19" i="9" s="1"/>
  <c r="BB6" i="9"/>
  <c r="BD6" i="9" s="1"/>
  <c r="BF6" i="9" s="1"/>
  <c r="BB109" i="9"/>
  <c r="BD109" i="9" s="1"/>
  <c r="BF109" i="9" s="1"/>
  <c r="BB158" i="9"/>
  <c r="BD158" i="9" s="1"/>
  <c r="BF158" i="9" s="1"/>
  <c r="AW73" i="5"/>
  <c r="AY73" i="5" s="1"/>
  <c r="BA73" i="5" s="1"/>
  <c r="AW24" i="6"/>
  <c r="AY24" i="6" s="1"/>
  <c r="BA24" i="6" s="1"/>
  <c r="AW34" i="8"/>
  <c r="AY34" i="8" s="1"/>
  <c r="BA34" i="8" s="1"/>
  <c r="AW76" i="5"/>
  <c r="AY76" i="5" s="1"/>
  <c r="BA76" i="5" s="1"/>
  <c r="AW88" i="5"/>
  <c r="AY88" i="5" s="1"/>
  <c r="BA88" i="5" s="1"/>
  <c r="AW94" i="6"/>
  <c r="AY94" i="6" s="1"/>
  <c r="BA94" i="6" s="1"/>
  <c r="AW95" i="6"/>
  <c r="AY95" i="6" s="1"/>
  <c r="BA95" i="6" s="1"/>
  <c r="AW151" i="8"/>
  <c r="AY151" i="8" s="1"/>
  <c r="BA151" i="8" s="1"/>
  <c r="AW122" i="8"/>
  <c r="AY122" i="8" s="1"/>
  <c r="BA122" i="8" s="1"/>
  <c r="AW121" i="8"/>
  <c r="AY121" i="8" s="1"/>
  <c r="BA121" i="8" s="1"/>
  <c r="AW93" i="5"/>
  <c r="AY93" i="5" s="1"/>
  <c r="BA93" i="5" s="1"/>
  <c r="AW23" i="5"/>
  <c r="AY23" i="5" s="1"/>
  <c r="BA23" i="5" s="1"/>
  <c r="AW36" i="6"/>
  <c r="AY36" i="6" s="1"/>
  <c r="BA36" i="6" s="1"/>
  <c r="AW100" i="5"/>
  <c r="AY100" i="5" s="1"/>
  <c r="BA100" i="5" s="1"/>
  <c r="AW127" i="5"/>
  <c r="AY127" i="5" s="1"/>
  <c r="BA127" i="5" s="1"/>
  <c r="AW29" i="8"/>
  <c r="AY29" i="8" s="1"/>
  <c r="BA29" i="8" s="1"/>
  <c r="AW140" i="8"/>
  <c r="AY140" i="8" s="1"/>
  <c r="BA140" i="8" s="1"/>
  <c r="AW63" i="5"/>
  <c r="AY63" i="5" s="1"/>
  <c r="BA63" i="5" s="1"/>
  <c r="AW45" i="5"/>
  <c r="AY45" i="5" s="1"/>
  <c r="BA45" i="5" s="1"/>
  <c r="AW72" i="6"/>
  <c r="AY72" i="6" s="1"/>
  <c r="BA72" i="6" s="1"/>
  <c r="AW105" i="8"/>
  <c r="AY105" i="8" s="1"/>
  <c r="BA105" i="8" s="1"/>
  <c r="AW97" i="8"/>
  <c r="AY97" i="8" s="1"/>
  <c r="BA97" i="8" s="1"/>
  <c r="AW111" i="8"/>
  <c r="AY111" i="8" s="1"/>
  <c r="BA111" i="8" s="1"/>
  <c r="BB37" i="9"/>
  <c r="BD37" i="9" s="1"/>
  <c r="BF37" i="9" s="1"/>
  <c r="AW116" i="5"/>
  <c r="AY116" i="5" s="1"/>
  <c r="BA116" i="5" s="1"/>
  <c r="AW49" i="5"/>
  <c r="AY49" i="5" s="1"/>
  <c r="BA49" i="5" s="1"/>
  <c r="AW129" i="5"/>
  <c r="AY129" i="5" s="1"/>
  <c r="BA129" i="5" s="1"/>
  <c r="AW15" i="5"/>
  <c r="AY15" i="5" s="1"/>
  <c r="BA15" i="5" s="1"/>
  <c r="AW53" i="6"/>
  <c r="AY53" i="6" s="1"/>
  <c r="BA53" i="6" s="1"/>
  <c r="AW132" i="7"/>
  <c r="AY132" i="7" s="1"/>
  <c r="BA132" i="7" s="1"/>
  <c r="AW89" i="7"/>
  <c r="AY89" i="7" s="1"/>
  <c r="BA89" i="7" s="1"/>
  <c r="AW21" i="7"/>
  <c r="AY21" i="7" s="1"/>
  <c r="BA21" i="7" s="1"/>
  <c r="AW2" i="7"/>
  <c r="AY2" i="7" s="1"/>
  <c r="BA2" i="7" s="1"/>
  <c r="AW87" i="8"/>
  <c r="AY87" i="8" s="1"/>
  <c r="BA87" i="8" s="1"/>
  <c r="AW105" i="5"/>
  <c r="AY105" i="5" s="1"/>
  <c r="BA105" i="5" s="1"/>
  <c r="AW124" i="6"/>
  <c r="AY124" i="6" s="1"/>
  <c r="BA124" i="6" s="1"/>
  <c r="AW60" i="6"/>
  <c r="AY60" i="6" s="1"/>
  <c r="BA60" i="6" s="1"/>
  <c r="AW79" i="6"/>
  <c r="AY79" i="6" s="1"/>
  <c r="BA79" i="6" s="1"/>
  <c r="AW141" i="6"/>
  <c r="AY141" i="6" s="1"/>
  <c r="BA141" i="6" s="1"/>
  <c r="AW81" i="5"/>
  <c r="AY81" i="5" s="1"/>
  <c r="BA81" i="5" s="1"/>
  <c r="AW87" i="7"/>
  <c r="AY87" i="7" s="1"/>
  <c r="BA87" i="7" s="1"/>
  <c r="AW96" i="7"/>
  <c r="AY96" i="7" s="1"/>
  <c r="BA96" i="7" s="1"/>
  <c r="AW108" i="8"/>
  <c r="AY108" i="8" s="1"/>
  <c r="BA108" i="8" s="1"/>
  <c r="AW60" i="5"/>
  <c r="AY60" i="5" s="1"/>
  <c r="BA60" i="5" s="1"/>
  <c r="AW55" i="5"/>
  <c r="AY55" i="5" s="1"/>
  <c r="BA55" i="5" s="1"/>
  <c r="AW78" i="5"/>
  <c r="AY78" i="5" s="1"/>
  <c r="BA78" i="5" s="1"/>
  <c r="AW7" i="5"/>
  <c r="AY7" i="5" s="1"/>
  <c r="BA7" i="5" s="1"/>
  <c r="AW124" i="5"/>
  <c r="AY124" i="5" s="1"/>
  <c r="BA124" i="5" s="1"/>
  <c r="AW10" i="6"/>
  <c r="AY10" i="6" s="1"/>
  <c r="BA10" i="6" s="1"/>
  <c r="AW137" i="8"/>
  <c r="AY137" i="8" s="1"/>
  <c r="BA137" i="8" s="1"/>
  <c r="AW94" i="8"/>
  <c r="AY94" i="8" s="1"/>
  <c r="BA94" i="8" s="1"/>
  <c r="AW119" i="5"/>
  <c r="AY119" i="5" s="1"/>
  <c r="BA119" i="5" s="1"/>
  <c r="AW77" i="5"/>
  <c r="AY77" i="5" s="1"/>
  <c r="BA77" i="5" s="1"/>
  <c r="AW118" i="5"/>
  <c r="AY118" i="5" s="1"/>
  <c r="BA118" i="5" s="1"/>
  <c r="AW66" i="5"/>
  <c r="AY66" i="5" s="1"/>
  <c r="BA66" i="5" s="1"/>
  <c r="AW67" i="5"/>
  <c r="AY67" i="5" s="1"/>
  <c r="BA67" i="5" s="1"/>
  <c r="AW28" i="6"/>
  <c r="AY28" i="6" s="1"/>
  <c r="BA28" i="6" s="1"/>
  <c r="AW125" i="5"/>
  <c r="AY125" i="5" s="1"/>
  <c r="BA125" i="5" s="1"/>
  <c r="AW15" i="7"/>
  <c r="AY15" i="7" s="1"/>
  <c r="BA15" i="7" s="1"/>
  <c r="AW152" i="7"/>
  <c r="AY152" i="7" s="1"/>
  <c r="BA152" i="7" s="1"/>
  <c r="AW79" i="7"/>
  <c r="AY79" i="7" s="1"/>
  <c r="BA79" i="7" s="1"/>
  <c r="AW43" i="7"/>
  <c r="AY43" i="7" s="1"/>
  <c r="BA43" i="7" s="1"/>
  <c r="AW54" i="5"/>
  <c r="AY54" i="5" s="1"/>
  <c r="BA54" i="5" s="1"/>
  <c r="AW12" i="5"/>
  <c r="AY12" i="5" s="1"/>
  <c r="BA12" i="5" s="1"/>
  <c r="AW48" i="5"/>
  <c r="AY48" i="5" s="1"/>
  <c r="BA48" i="5" s="1"/>
  <c r="AW35" i="5"/>
  <c r="AY35" i="5" s="1"/>
  <c r="BA35" i="5" s="1"/>
  <c r="AW142" i="5"/>
  <c r="AY142" i="5" s="1"/>
  <c r="BA142" i="5" s="1"/>
  <c r="AW114" i="5"/>
  <c r="AY114" i="5" s="1"/>
  <c r="BA114" i="5" s="1"/>
  <c r="AW62" i="5"/>
  <c r="AY62" i="5" s="1"/>
  <c r="BA62" i="5" s="1"/>
  <c r="AW4" i="6"/>
  <c r="AY4" i="6" s="1"/>
  <c r="BA4" i="6" s="1"/>
  <c r="AW59" i="7"/>
  <c r="AY59" i="7" s="1"/>
  <c r="BA59" i="7" s="1"/>
  <c r="AW13" i="7"/>
  <c r="AY13" i="7" s="1"/>
  <c r="BA13" i="7" s="1"/>
  <c r="AW15" i="8"/>
  <c r="AY15" i="8" s="1"/>
  <c r="BA15" i="8" s="1"/>
  <c r="BB31" i="9"/>
  <c r="BD31" i="9" s="1"/>
  <c r="BF31" i="9" s="1"/>
  <c r="AW130" i="5"/>
  <c r="AY130" i="5" s="1"/>
  <c r="BA130" i="5" s="1"/>
  <c r="AW74" i="5"/>
  <c r="AY74" i="5" s="1"/>
  <c r="BA74" i="5" s="1"/>
  <c r="AW10" i="5"/>
  <c r="AY10" i="5" s="1"/>
  <c r="BA10" i="5" s="1"/>
  <c r="AW132" i="8"/>
  <c r="AY132" i="8" s="1"/>
  <c r="BA132" i="8" s="1"/>
  <c r="AW10" i="8"/>
  <c r="AY10" i="8" s="1"/>
  <c r="BA10" i="8" s="1"/>
  <c r="AW43" i="6"/>
  <c r="AY43" i="6" s="1"/>
  <c r="BA43" i="6" s="1"/>
  <c r="AW87" i="6"/>
  <c r="AY87" i="6" s="1"/>
  <c r="BA87" i="6" s="1"/>
  <c r="AW15" i="6"/>
  <c r="AY15" i="6" s="1"/>
  <c r="BA15" i="6" s="1"/>
  <c r="AW6" i="6"/>
  <c r="AY6" i="6" s="1"/>
  <c r="BA6" i="6" s="1"/>
  <c r="AW13" i="6"/>
  <c r="AY13" i="6" s="1"/>
  <c r="BA13" i="6" s="1"/>
  <c r="AW111" i="7"/>
  <c r="AY111" i="7" s="1"/>
  <c r="BA111" i="7" s="1"/>
  <c r="AW141" i="7"/>
  <c r="AY141" i="7" s="1"/>
  <c r="BA141" i="7" s="1"/>
  <c r="AW85" i="7"/>
  <c r="AY85" i="7" s="1"/>
  <c r="BA85" i="7" s="1"/>
  <c r="AW60" i="7"/>
  <c r="AY60" i="7" s="1"/>
  <c r="BA60" i="7" s="1"/>
  <c r="AW98" i="5"/>
  <c r="AY98" i="5" s="1"/>
  <c r="BA98" i="5" s="1"/>
  <c r="AW137" i="5"/>
  <c r="AY137" i="5" s="1"/>
  <c r="BA137" i="5" s="1"/>
  <c r="AW28" i="5"/>
  <c r="AY28" i="5" s="1"/>
  <c r="BA28" i="5" s="1"/>
  <c r="AW43" i="5"/>
  <c r="AY43" i="5" s="1"/>
  <c r="BA43" i="5" s="1"/>
  <c r="AW8" i="5"/>
  <c r="AY8" i="5" s="1"/>
  <c r="BA8" i="5" s="1"/>
  <c r="AW103" i="5"/>
  <c r="AY103" i="5" s="1"/>
  <c r="BA103" i="5" s="1"/>
  <c r="AW42" i="5"/>
  <c r="AY42" i="5" s="1"/>
  <c r="BA42" i="5" s="1"/>
  <c r="AW36" i="5"/>
  <c r="AY36" i="5" s="1"/>
  <c r="BA36" i="5" s="1"/>
  <c r="AW21" i="6"/>
  <c r="AY21" i="6" s="1"/>
  <c r="BA21" i="6" s="1"/>
  <c r="AW2" i="6"/>
  <c r="AY2" i="6" s="1"/>
  <c r="BA2" i="6" s="1"/>
  <c r="AW65" i="6"/>
  <c r="AY65" i="6" s="1"/>
  <c r="BA65" i="6" s="1"/>
  <c r="AW131" i="5"/>
  <c r="AY131" i="5" s="1"/>
  <c r="BA131" i="5" s="1"/>
  <c r="AW16" i="5"/>
  <c r="AY16" i="5" s="1"/>
  <c r="BA16" i="5" s="1"/>
  <c r="AW22" i="5"/>
  <c r="AY22" i="5" s="1"/>
  <c r="BA22" i="5" s="1"/>
  <c r="AW123" i="5"/>
  <c r="AY123" i="5" s="1"/>
  <c r="BA123" i="5" s="1"/>
  <c r="AW59" i="6"/>
  <c r="AY59" i="6" s="1"/>
  <c r="BA59" i="6" s="1"/>
  <c r="AW99" i="6"/>
  <c r="AY99" i="6" s="1"/>
  <c r="BA99" i="6" s="1"/>
  <c r="AW113" i="5"/>
  <c r="AY113" i="5" s="1"/>
  <c r="BA113" i="5" s="1"/>
  <c r="BI70" i="9"/>
  <c r="AW79" i="5"/>
  <c r="AY79" i="5" s="1"/>
  <c r="BA79" i="5" s="1"/>
  <c r="AW85" i="6"/>
  <c r="AY85" i="6" s="1"/>
  <c r="BA85" i="6" s="1"/>
  <c r="AW84" i="6"/>
  <c r="AY84" i="6" s="1"/>
  <c r="BA84" i="6" s="1"/>
  <c r="AW18" i="6"/>
  <c r="AY18" i="6" s="1"/>
  <c r="BA18" i="6" s="1"/>
  <c r="AW132" i="6"/>
  <c r="AY132" i="6" s="1"/>
  <c r="BA132" i="6" s="1"/>
  <c r="AW54" i="6"/>
  <c r="AY54" i="6" s="1"/>
  <c r="BA54" i="6" s="1"/>
  <c r="AW49" i="6"/>
  <c r="AY49" i="6" s="1"/>
  <c r="BA49" i="6" s="1"/>
  <c r="AW6" i="5"/>
  <c r="AY6" i="5" s="1"/>
  <c r="BA6" i="5" s="1"/>
  <c r="AW86" i="8"/>
  <c r="AY86" i="8" s="1"/>
  <c r="BA86" i="8" s="1"/>
  <c r="AW60" i="8"/>
  <c r="AY60" i="8" s="1"/>
  <c r="BA60" i="8" s="1"/>
  <c r="AW2" i="8"/>
  <c r="AY2" i="8" s="1"/>
  <c r="BA2" i="8" s="1"/>
  <c r="AW134" i="7"/>
  <c r="AY134" i="7" s="1"/>
  <c r="BA134" i="7" s="1"/>
  <c r="AW44" i="5"/>
  <c r="AY44" i="5" s="1"/>
  <c r="BA44" i="5" s="1"/>
  <c r="AW32" i="5"/>
  <c r="AY32" i="5" s="1"/>
  <c r="BA32" i="5" s="1"/>
  <c r="AW39" i="5"/>
  <c r="AY39" i="5" s="1"/>
  <c r="BA39" i="5" s="1"/>
  <c r="AW115" i="5"/>
  <c r="AY115" i="5" s="1"/>
  <c r="BA115" i="5" s="1"/>
  <c r="AW104" i="5"/>
  <c r="AY104" i="5" s="1"/>
  <c r="BA104" i="5" s="1"/>
  <c r="AW38" i="5"/>
  <c r="AY38" i="5" s="1"/>
  <c r="BA38" i="5" s="1"/>
  <c r="AW138" i="5"/>
  <c r="AY138" i="5" s="1"/>
  <c r="BA138" i="5" s="1"/>
  <c r="AW110" i="5"/>
  <c r="AY110" i="5" s="1"/>
  <c r="BA110" i="5" s="1"/>
  <c r="AW71" i="5"/>
  <c r="AY71" i="5" s="1"/>
  <c r="BA71" i="5" s="1"/>
  <c r="AW57" i="5"/>
  <c r="AY57" i="5" s="1"/>
  <c r="BA57" i="5" s="1"/>
  <c r="AW84" i="5"/>
  <c r="AY84" i="5" s="1"/>
  <c r="BA84" i="5" s="1"/>
  <c r="AW58" i="5"/>
  <c r="AY58" i="5" s="1"/>
  <c r="BA58" i="5" s="1"/>
  <c r="AW5" i="5"/>
  <c r="AY5" i="5" s="1"/>
  <c r="BA5" i="5" s="1"/>
  <c r="AW14" i="5"/>
  <c r="AY14" i="5" s="1"/>
  <c r="BA14" i="5" s="1"/>
  <c r="AW50" i="5"/>
  <c r="AY50" i="5" s="1"/>
  <c r="BA50" i="5" s="1"/>
  <c r="AW96" i="5"/>
  <c r="AY96" i="5" s="1"/>
  <c r="BA96" i="5" s="1"/>
  <c r="AW11" i="5"/>
  <c r="AY11" i="5" s="1"/>
  <c r="BA11" i="5" s="1"/>
  <c r="AW65" i="5"/>
  <c r="AY65" i="5" s="1"/>
  <c r="BA65" i="5" s="1"/>
  <c r="AW117" i="5"/>
  <c r="AY117" i="5" s="1"/>
  <c r="BA117" i="5" s="1"/>
  <c r="AW121" i="5"/>
  <c r="AY121" i="5" s="1"/>
  <c r="BA121" i="5" s="1"/>
  <c r="AW111" i="5"/>
  <c r="AY111" i="5" s="1"/>
  <c r="BA111" i="5" s="1"/>
  <c r="AW21" i="5"/>
  <c r="AY21" i="5" s="1"/>
  <c r="BA21" i="5" s="1"/>
  <c r="AW109" i="5"/>
  <c r="AY109" i="5" s="1"/>
  <c r="BA109" i="5" s="1"/>
  <c r="AW59" i="5"/>
  <c r="AY59" i="5" s="1"/>
  <c r="BA59" i="5" s="1"/>
  <c r="AW29" i="5"/>
  <c r="AY29" i="5" s="1"/>
  <c r="BA29" i="5" s="1"/>
  <c r="AW31" i="5"/>
  <c r="AY31" i="5" s="1"/>
  <c r="BA31" i="5" s="1"/>
  <c r="AW34" i="5"/>
  <c r="AY34" i="5" s="1"/>
  <c r="BA34" i="5" s="1"/>
  <c r="AW134" i="5"/>
  <c r="AY134" i="5" s="1"/>
  <c r="BA134" i="5" s="1"/>
  <c r="AW132" i="5"/>
  <c r="AY132" i="5" s="1"/>
  <c r="BA132" i="5" s="1"/>
  <c r="AW107" i="5"/>
  <c r="AY107" i="5" s="1"/>
  <c r="BA107" i="5" s="1"/>
  <c r="AW122" i="5"/>
  <c r="AY122" i="5" s="1"/>
  <c r="BA122" i="5" s="1"/>
  <c r="AW140" i="5"/>
  <c r="AY140" i="5" s="1"/>
  <c r="BA140" i="5" s="1"/>
  <c r="AW102" i="5"/>
  <c r="AY102" i="5" s="1"/>
  <c r="BA102" i="5" s="1"/>
  <c r="AW133" i="5"/>
  <c r="AY133" i="5" s="1"/>
  <c r="BA133" i="5" s="1"/>
  <c r="AW64" i="5"/>
  <c r="AY64" i="5" s="1"/>
  <c r="BA64" i="5" s="1"/>
  <c r="AW85" i="5"/>
  <c r="AY85" i="5" s="1"/>
  <c r="BA85" i="5" s="1"/>
  <c r="AW91" i="5"/>
  <c r="AY91" i="5" s="1"/>
  <c r="BA91" i="5" s="1"/>
  <c r="AW99" i="5"/>
  <c r="AY99" i="5" s="1"/>
  <c r="BA99" i="5" s="1"/>
  <c r="AW9" i="5"/>
  <c r="AY9" i="5" s="1"/>
  <c r="BA9" i="5" s="1"/>
  <c r="AW83" i="5"/>
  <c r="AY83" i="5" s="1"/>
  <c r="BA83" i="5" s="1"/>
  <c r="AW82" i="5"/>
  <c r="AY82" i="5" s="1"/>
  <c r="BA82" i="5" s="1"/>
  <c r="AW80" i="5"/>
  <c r="AY80" i="5" s="1"/>
  <c r="BA80" i="5" s="1"/>
  <c r="AW112" i="5"/>
  <c r="AY112" i="5" s="1"/>
  <c r="BA112" i="5" s="1"/>
  <c r="AW61" i="5"/>
  <c r="AY61" i="5" s="1"/>
  <c r="BA61" i="5" s="1"/>
  <c r="AW47" i="5"/>
  <c r="AY47" i="5" s="1"/>
  <c r="BA47" i="5" s="1"/>
  <c r="AW72" i="5"/>
  <c r="AY72" i="5" s="1"/>
  <c r="BA72" i="5" s="1"/>
  <c r="AW136" i="5"/>
  <c r="AY136" i="5" s="1"/>
  <c r="BA136" i="5" s="1"/>
  <c r="AW109" i="7"/>
  <c r="AY109" i="7" s="1"/>
  <c r="BA109" i="7" s="1"/>
  <c r="AW34" i="7"/>
  <c r="AY34" i="7" s="1"/>
  <c r="BA34" i="7" s="1"/>
  <c r="AW4" i="7"/>
  <c r="AY4" i="7" s="1"/>
  <c r="BA4" i="7" s="1"/>
  <c r="AW16" i="7"/>
  <c r="AY16" i="7" s="1"/>
  <c r="BA16" i="7" s="1"/>
  <c r="AW7" i="7"/>
  <c r="AY7" i="7" s="1"/>
  <c r="BA7" i="7" s="1"/>
  <c r="AW3" i="7"/>
  <c r="AY3" i="7" s="1"/>
  <c r="BA3" i="7" s="1"/>
  <c r="AW150" i="7"/>
  <c r="AY150" i="7" s="1"/>
  <c r="BA150" i="7" s="1"/>
  <c r="AW48" i="7"/>
  <c r="AY48" i="7" s="1"/>
  <c r="BA48" i="7" s="1"/>
  <c r="AW98" i="7"/>
  <c r="AY98" i="7" s="1"/>
  <c r="BA98" i="7" s="1"/>
  <c r="AW122" i="7"/>
  <c r="AY122" i="7" s="1"/>
  <c r="BA122" i="7" s="1"/>
  <c r="AW146" i="7"/>
  <c r="AY146" i="7" s="1"/>
  <c r="BA146" i="7" s="1"/>
  <c r="AW130" i="7"/>
  <c r="AY130" i="7" s="1"/>
  <c r="BA130" i="7" s="1"/>
  <c r="AW100" i="7"/>
  <c r="AY100" i="7" s="1"/>
  <c r="BA100" i="7" s="1"/>
  <c r="AW104" i="7"/>
  <c r="AY104" i="7" s="1"/>
  <c r="BA104" i="7" s="1"/>
  <c r="AW74" i="7"/>
  <c r="AY74" i="7" s="1"/>
  <c r="BA74" i="7" s="1"/>
  <c r="AW90" i="7"/>
  <c r="AY90" i="7" s="1"/>
  <c r="BA90" i="7" s="1"/>
  <c r="AW69" i="7"/>
  <c r="AY69" i="7" s="1"/>
  <c r="BA69" i="7" s="1"/>
  <c r="AW133" i="7"/>
  <c r="AY133" i="7" s="1"/>
  <c r="BA133" i="7" s="1"/>
  <c r="AW41" i="7"/>
  <c r="AY41" i="7" s="1"/>
  <c r="BA41" i="7" s="1"/>
  <c r="AW103" i="7"/>
  <c r="AY103" i="7" s="1"/>
  <c r="BA103" i="7" s="1"/>
  <c r="AW24" i="7"/>
  <c r="AY24" i="7" s="1"/>
  <c r="BA24" i="7" s="1"/>
  <c r="AW105" i="7"/>
  <c r="AY105" i="7" s="1"/>
  <c r="BA105" i="7" s="1"/>
  <c r="AW97" i="7"/>
  <c r="AY97" i="7" s="1"/>
  <c r="BA97" i="7" s="1"/>
  <c r="AW101" i="7"/>
  <c r="AY101" i="7" s="1"/>
  <c r="BA101" i="7" s="1"/>
  <c r="AW86" i="7"/>
  <c r="AY86" i="7" s="1"/>
  <c r="BA86" i="7" s="1"/>
  <c r="AW61" i="7"/>
  <c r="AY61" i="7" s="1"/>
  <c r="BA61" i="7" s="1"/>
  <c r="AW46" i="7"/>
  <c r="AY46" i="7" s="1"/>
  <c r="BA46" i="7" s="1"/>
  <c r="AW81" i="7"/>
  <c r="AY81" i="7" s="1"/>
  <c r="BA81" i="7" s="1"/>
  <c r="AW102" i="7"/>
  <c r="AY102" i="7" s="1"/>
  <c r="BA102" i="7" s="1"/>
  <c r="AW147" i="7"/>
  <c r="AY147" i="7" s="1"/>
  <c r="BA147" i="7" s="1"/>
  <c r="AW55" i="7"/>
  <c r="AY55" i="7" s="1"/>
  <c r="BA55" i="7" s="1"/>
  <c r="AW8" i="7"/>
  <c r="AY8" i="7" s="1"/>
  <c r="BA8" i="7" s="1"/>
  <c r="AW27" i="7"/>
  <c r="AY27" i="7" s="1"/>
  <c r="BA27" i="7" s="1"/>
  <c r="AW29" i="7"/>
  <c r="AY29" i="7" s="1"/>
  <c r="BA29" i="7" s="1"/>
  <c r="AW30" i="7"/>
  <c r="AY30" i="7" s="1"/>
  <c r="BA30" i="7" s="1"/>
  <c r="AW117" i="7"/>
  <c r="AY117" i="7" s="1"/>
  <c r="BA117" i="7" s="1"/>
  <c r="AW35" i="7"/>
  <c r="AY35" i="7" s="1"/>
  <c r="BA35" i="7" s="1"/>
  <c r="AW78" i="7"/>
  <c r="AY78" i="7" s="1"/>
  <c r="BA78" i="7" s="1"/>
  <c r="AW66" i="7"/>
  <c r="AY66" i="7" s="1"/>
  <c r="BA66" i="7" s="1"/>
  <c r="AW42" i="7"/>
  <c r="AY42" i="7" s="1"/>
  <c r="BA42" i="7" s="1"/>
  <c r="AW113" i="7"/>
  <c r="AY113" i="7" s="1"/>
  <c r="BA113" i="7" s="1"/>
  <c r="AW118" i="7"/>
  <c r="AY118" i="7" s="1"/>
  <c r="BA118" i="7" s="1"/>
  <c r="AW71" i="7"/>
  <c r="AY71" i="7" s="1"/>
  <c r="BA71" i="7" s="1"/>
  <c r="AW77" i="7"/>
  <c r="AY77" i="7" s="1"/>
  <c r="BA77" i="7" s="1"/>
  <c r="AW73" i="7"/>
  <c r="AY73" i="7" s="1"/>
  <c r="BA73" i="7" s="1"/>
  <c r="AW80" i="7"/>
  <c r="AY80" i="7" s="1"/>
  <c r="BA80" i="7" s="1"/>
  <c r="AW39" i="7"/>
  <c r="AY39" i="7" s="1"/>
  <c r="BA39" i="7" s="1"/>
  <c r="AW40" i="7"/>
  <c r="AY40" i="7" s="1"/>
  <c r="BA40" i="7" s="1"/>
  <c r="AW115" i="7"/>
  <c r="AY115" i="7" s="1"/>
  <c r="BA115" i="7" s="1"/>
  <c r="AW92" i="7"/>
  <c r="AY92" i="7" s="1"/>
  <c r="BA92" i="7" s="1"/>
  <c r="AW136" i="7"/>
  <c r="AY136" i="7" s="1"/>
  <c r="BA136" i="7" s="1"/>
  <c r="AW14" i="7"/>
  <c r="AY14" i="7" s="1"/>
  <c r="BA14" i="7" s="1"/>
  <c r="AW65" i="7"/>
  <c r="AY65" i="7" s="1"/>
  <c r="BA65" i="7" s="1"/>
  <c r="AW95" i="7"/>
  <c r="AY95" i="7" s="1"/>
  <c r="BA95" i="7" s="1"/>
  <c r="AW50" i="7"/>
  <c r="AY50" i="7" s="1"/>
  <c r="BA50" i="7" s="1"/>
  <c r="AW88" i="7"/>
  <c r="AY88" i="7" s="1"/>
  <c r="BA88" i="7" s="1"/>
  <c r="AW138" i="7"/>
  <c r="AY138" i="7" s="1"/>
  <c r="BA138" i="7" s="1"/>
  <c r="AW44" i="7"/>
  <c r="AY44" i="7" s="1"/>
  <c r="BA44" i="7" s="1"/>
  <c r="AW20" i="7"/>
  <c r="AY20" i="7" s="1"/>
  <c r="BA20" i="7" s="1"/>
  <c r="AW18" i="7"/>
  <c r="AY18" i="7" s="1"/>
  <c r="BA18" i="7" s="1"/>
  <c r="AW140" i="7"/>
  <c r="AY140" i="7" s="1"/>
  <c r="BA140" i="7" s="1"/>
  <c r="AW37" i="7"/>
  <c r="AY37" i="7" s="1"/>
  <c r="BA37" i="7" s="1"/>
  <c r="AW9" i="7"/>
  <c r="AY9" i="7" s="1"/>
  <c r="BA9" i="7" s="1"/>
  <c r="AW108" i="7"/>
  <c r="AY108" i="7" s="1"/>
  <c r="BA108" i="7" s="1"/>
  <c r="AW154" i="7"/>
  <c r="AY154" i="7" s="1"/>
  <c r="BA154" i="7" s="1"/>
  <c r="AW68" i="7"/>
  <c r="AY68" i="7" s="1"/>
  <c r="BA68" i="7" s="1"/>
  <c r="AW32" i="7"/>
  <c r="AY32" i="7" s="1"/>
  <c r="BA32" i="7" s="1"/>
  <c r="AW75" i="7"/>
  <c r="AY75" i="7" s="1"/>
  <c r="BA75" i="7" s="1"/>
  <c r="AW58" i="7"/>
  <c r="AY58" i="7" s="1"/>
  <c r="BA58" i="7" s="1"/>
  <c r="AW153" i="7"/>
  <c r="AY153" i="7" s="1"/>
  <c r="BA153" i="7" s="1"/>
  <c r="AW139" i="7"/>
  <c r="AY139" i="7" s="1"/>
  <c r="BA139" i="7" s="1"/>
  <c r="AW145" i="7"/>
  <c r="AY145" i="7" s="1"/>
  <c r="BA145" i="7" s="1"/>
  <c r="AW11" i="7"/>
  <c r="AY11" i="7" s="1"/>
  <c r="BA11" i="7" s="1"/>
  <c r="AW23" i="7"/>
  <c r="AY23" i="7" s="1"/>
  <c r="BA23" i="7" s="1"/>
  <c r="AW93" i="7"/>
  <c r="AY93" i="7" s="1"/>
  <c r="BA93" i="7" s="1"/>
  <c r="AW56" i="7"/>
  <c r="AY56" i="7" s="1"/>
  <c r="BA56" i="7" s="1"/>
  <c r="AW57" i="7"/>
  <c r="AY57" i="7" s="1"/>
  <c r="BA57" i="7" s="1"/>
  <c r="AW6" i="7"/>
  <c r="AY6" i="7" s="1"/>
  <c r="BA6" i="7" s="1"/>
  <c r="AW127" i="7"/>
  <c r="AY127" i="7" s="1"/>
  <c r="BA127" i="7" s="1"/>
  <c r="AW125" i="7"/>
  <c r="AY125" i="7" s="1"/>
  <c r="BA125" i="7" s="1"/>
  <c r="AW149" i="7"/>
  <c r="AY149" i="7" s="1"/>
  <c r="BA149" i="7" s="1"/>
  <c r="AW51" i="7"/>
  <c r="AY51" i="7" s="1"/>
  <c r="BA51" i="7" s="1"/>
  <c r="AW129" i="7"/>
  <c r="AY129" i="7" s="1"/>
  <c r="BA129" i="7" s="1"/>
  <c r="AW64" i="7"/>
  <c r="AY64" i="7" s="1"/>
  <c r="BA64" i="7" s="1"/>
  <c r="AW126" i="7"/>
  <c r="AY126" i="7" s="1"/>
  <c r="BA126" i="7" s="1"/>
  <c r="AW116" i="7"/>
  <c r="AY116" i="7" s="1"/>
  <c r="BA116" i="7" s="1"/>
  <c r="AW83" i="7"/>
  <c r="AY83" i="7" s="1"/>
  <c r="BA83" i="7" s="1"/>
  <c r="AW148" i="7"/>
  <c r="AY148" i="7" s="1"/>
  <c r="BA148" i="7" s="1"/>
  <c r="AW47" i="7"/>
  <c r="AY47" i="7" s="1"/>
  <c r="BA47" i="7" s="1"/>
  <c r="AW31" i="7"/>
  <c r="AY31" i="7" s="1"/>
  <c r="BA31" i="7" s="1"/>
  <c r="AW107" i="7"/>
  <c r="AY107" i="7" s="1"/>
  <c r="BA107" i="7" s="1"/>
  <c r="AW120" i="7"/>
  <c r="AY120" i="7" s="1"/>
  <c r="BA120" i="7" s="1"/>
  <c r="AW26" i="7"/>
  <c r="AY26" i="7" s="1"/>
  <c r="BA26" i="7" s="1"/>
  <c r="AW151" i="7"/>
  <c r="AY151" i="7" s="1"/>
  <c r="BA151" i="7" s="1"/>
  <c r="AW17" i="7"/>
  <c r="AY17" i="7" s="1"/>
  <c r="BA17" i="7" s="1"/>
  <c r="AW67" i="7"/>
  <c r="AY67" i="7" s="1"/>
  <c r="BA67" i="7" s="1"/>
  <c r="AW123" i="7"/>
  <c r="AY123" i="7" s="1"/>
  <c r="BA123" i="7" s="1"/>
  <c r="AW5" i="7"/>
  <c r="AY5" i="7" s="1"/>
  <c r="BA5" i="7" s="1"/>
  <c r="AW49" i="7"/>
  <c r="AY49" i="7" s="1"/>
  <c r="BA49" i="7" s="1"/>
  <c r="AW53" i="7"/>
  <c r="AY53" i="7" s="1"/>
  <c r="BA53" i="7" s="1"/>
  <c r="AW28" i="7"/>
  <c r="AY28" i="7" s="1"/>
  <c r="BA28" i="7" s="1"/>
  <c r="AW112" i="7"/>
  <c r="AY112" i="7" s="1"/>
  <c r="BA112" i="7" s="1"/>
  <c r="AW94" i="7"/>
  <c r="AY94" i="7" s="1"/>
  <c r="BA94" i="7" s="1"/>
  <c r="AW25" i="7"/>
  <c r="AY25" i="7" s="1"/>
  <c r="BA25" i="7" s="1"/>
  <c r="AW143" i="7"/>
  <c r="AY143" i="7" s="1"/>
  <c r="BA143" i="7" s="1"/>
  <c r="AW110" i="7"/>
  <c r="AY110" i="7" s="1"/>
  <c r="BA110" i="7" s="1"/>
  <c r="AW63" i="7"/>
  <c r="AY63" i="7" s="1"/>
  <c r="BA63" i="7" s="1"/>
  <c r="AW42" i="8"/>
  <c r="AY42" i="8" s="1"/>
  <c r="BA42" i="8" s="1"/>
  <c r="AW78" i="8"/>
  <c r="AY78" i="8" s="1"/>
  <c r="BA78" i="8" s="1"/>
  <c r="AW150" i="8"/>
  <c r="AY150" i="8" s="1"/>
  <c r="BA150" i="8" s="1"/>
  <c r="AW109" i="8"/>
  <c r="AY109" i="8" s="1"/>
  <c r="BA109" i="8" s="1"/>
  <c r="AW12" i="8"/>
  <c r="AY12" i="8" s="1"/>
  <c r="BA12" i="8" s="1"/>
  <c r="AW11" i="8"/>
  <c r="AY11" i="8" s="1"/>
  <c r="BA11" i="8" s="1"/>
  <c r="AW57" i="8"/>
  <c r="AY57" i="8" s="1"/>
  <c r="BA57" i="8" s="1"/>
  <c r="AW39" i="8"/>
  <c r="AY39" i="8" s="1"/>
  <c r="BA39" i="8" s="1"/>
  <c r="AW73" i="8"/>
  <c r="AY73" i="8" s="1"/>
  <c r="BA73" i="8" s="1"/>
  <c r="AW154" i="8"/>
  <c r="AY154" i="8" s="1"/>
  <c r="BA154" i="8" s="1"/>
  <c r="AW91" i="8"/>
  <c r="AY91" i="8" s="1"/>
  <c r="BA91" i="8" s="1"/>
  <c r="AW5" i="8"/>
  <c r="AY5" i="8" s="1"/>
  <c r="BA5" i="8" s="1"/>
  <c r="AW22" i="8"/>
  <c r="AY22" i="8" s="1"/>
  <c r="BA22" i="8" s="1"/>
  <c r="AW118" i="8"/>
  <c r="AY118" i="8" s="1"/>
  <c r="BA118" i="8" s="1"/>
  <c r="AW26" i="8"/>
  <c r="AY26" i="8" s="1"/>
  <c r="BA26" i="8" s="1"/>
  <c r="AW146" i="8"/>
  <c r="AY146" i="8" s="1"/>
  <c r="BA146" i="8" s="1"/>
  <c r="AW4" i="8"/>
  <c r="AY4" i="8" s="1"/>
  <c r="BA4" i="8" s="1"/>
  <c r="AW120" i="8"/>
  <c r="AY120" i="8" s="1"/>
  <c r="BA120" i="8" s="1"/>
  <c r="AW93" i="8"/>
  <c r="AY93" i="8" s="1"/>
  <c r="BA93" i="8" s="1"/>
  <c r="AW75" i="8"/>
  <c r="AY75" i="8" s="1"/>
  <c r="BA75" i="8" s="1"/>
  <c r="AW44" i="8"/>
  <c r="AY44" i="8" s="1"/>
  <c r="BA44" i="8" s="1"/>
  <c r="AW153" i="8"/>
  <c r="AY153" i="8" s="1"/>
  <c r="BA153" i="8" s="1"/>
  <c r="AW56" i="8"/>
  <c r="AY56" i="8" s="1"/>
  <c r="BA56" i="8" s="1"/>
  <c r="AW128" i="8"/>
  <c r="AY128" i="8" s="1"/>
  <c r="BA128" i="8" s="1"/>
  <c r="AW116" i="8"/>
  <c r="AY116" i="8" s="1"/>
  <c r="BA116" i="8" s="1"/>
  <c r="AW40" i="8"/>
  <c r="AY40" i="8" s="1"/>
  <c r="BA40" i="8" s="1"/>
  <c r="AW117" i="8"/>
  <c r="AY117" i="8" s="1"/>
  <c r="BA117" i="8" s="1"/>
  <c r="AW16" i="8"/>
  <c r="AY16" i="8" s="1"/>
  <c r="BA16" i="8" s="1"/>
  <c r="AW102" i="8"/>
  <c r="AY102" i="8" s="1"/>
  <c r="BA102" i="8" s="1"/>
  <c r="AW107" i="8"/>
  <c r="AY107" i="8" s="1"/>
  <c r="BA107" i="8" s="1"/>
  <c r="AW7" i="8"/>
  <c r="AY7" i="8" s="1"/>
  <c r="BA7" i="8" s="1"/>
  <c r="AW50" i="8"/>
  <c r="AY50" i="8" s="1"/>
  <c r="BA50" i="8" s="1"/>
  <c r="AW66" i="8"/>
  <c r="AY66" i="8" s="1"/>
  <c r="BA66" i="8" s="1"/>
  <c r="AW67" i="8"/>
  <c r="AY67" i="8" s="1"/>
  <c r="BA67" i="8" s="1"/>
  <c r="AW18" i="8"/>
  <c r="AY18" i="8" s="1"/>
  <c r="BA18" i="8" s="1"/>
  <c r="AW62" i="8"/>
  <c r="AY62" i="8" s="1"/>
  <c r="BA62" i="8" s="1"/>
  <c r="AW100" i="8"/>
  <c r="AY100" i="8" s="1"/>
  <c r="BA100" i="8" s="1"/>
  <c r="AW20" i="8"/>
  <c r="AY20" i="8" s="1"/>
  <c r="BA20" i="8" s="1"/>
  <c r="AW54" i="8"/>
  <c r="AY54" i="8" s="1"/>
  <c r="BA54" i="8" s="1"/>
  <c r="AW125" i="8"/>
  <c r="AY125" i="8" s="1"/>
  <c r="BA125" i="8" s="1"/>
  <c r="AW64" i="8"/>
  <c r="AY64" i="8" s="1"/>
  <c r="BA64" i="8" s="1"/>
  <c r="AW149" i="8"/>
  <c r="AY149" i="8" s="1"/>
  <c r="BA149" i="8" s="1"/>
  <c r="AW126" i="8"/>
  <c r="AY126" i="8" s="1"/>
  <c r="BA126" i="8" s="1"/>
  <c r="AW59" i="8"/>
  <c r="AY59" i="8" s="1"/>
  <c r="BA59" i="8" s="1"/>
  <c r="AW79" i="8"/>
  <c r="AY79" i="8" s="1"/>
  <c r="BA79" i="8" s="1"/>
  <c r="AW82" i="8"/>
  <c r="AY82" i="8" s="1"/>
  <c r="BA82" i="8" s="1"/>
  <c r="AW21" i="8"/>
  <c r="AY21" i="8" s="1"/>
  <c r="BA21" i="8" s="1"/>
  <c r="AW152" i="8"/>
  <c r="AY152" i="8" s="1"/>
  <c r="BA152" i="8" s="1"/>
  <c r="AW24" i="8"/>
  <c r="AY24" i="8" s="1"/>
  <c r="BA24" i="8" s="1"/>
  <c r="AW141" i="8"/>
  <c r="AY141" i="8" s="1"/>
  <c r="BA141" i="8" s="1"/>
  <c r="AW6" i="8"/>
  <c r="AY6" i="8" s="1"/>
  <c r="BA6" i="8" s="1"/>
  <c r="AW53" i="8"/>
  <c r="AY53" i="8" s="1"/>
  <c r="BA53" i="8" s="1"/>
  <c r="AW84" i="8"/>
  <c r="AY84" i="8" s="1"/>
  <c r="BA84" i="8" s="1"/>
  <c r="AW61" i="8"/>
  <c r="AY61" i="8" s="1"/>
  <c r="BA61" i="8" s="1"/>
  <c r="AW123" i="8"/>
  <c r="AY123" i="8" s="1"/>
  <c r="BA123" i="8" s="1"/>
  <c r="AW3" i="8"/>
  <c r="AY3" i="8" s="1"/>
  <c r="BA3" i="8" s="1"/>
  <c r="AW48" i="8"/>
  <c r="AY48" i="8" s="1"/>
  <c r="BA48" i="8" s="1"/>
  <c r="AW30" i="8"/>
  <c r="AY30" i="8" s="1"/>
  <c r="BA30" i="8" s="1"/>
  <c r="AW35" i="8"/>
  <c r="AY35" i="8" s="1"/>
  <c r="BA35" i="8" s="1"/>
  <c r="AW106" i="8"/>
  <c r="AY106" i="8" s="1"/>
  <c r="BA106" i="8" s="1"/>
  <c r="AW32" i="8"/>
  <c r="AY32" i="8" s="1"/>
  <c r="BA32" i="8" s="1"/>
  <c r="AW142" i="8"/>
  <c r="AY142" i="8" s="1"/>
  <c r="BA142" i="8" s="1"/>
  <c r="AW119" i="8"/>
  <c r="AY119" i="8" s="1"/>
  <c r="BA119" i="8" s="1"/>
  <c r="AW72" i="8"/>
  <c r="AY72" i="8" s="1"/>
  <c r="BA72" i="8" s="1"/>
  <c r="AW144" i="8"/>
  <c r="AY144" i="8" s="1"/>
  <c r="BA144" i="8" s="1"/>
  <c r="AW104" i="8"/>
  <c r="AY104" i="8" s="1"/>
  <c r="BA104" i="8" s="1"/>
  <c r="AW113" i="8"/>
  <c r="AY113" i="8" s="1"/>
  <c r="BA113" i="8" s="1"/>
  <c r="AW38" i="8"/>
  <c r="AY38" i="8" s="1"/>
  <c r="BA38" i="8" s="1"/>
  <c r="AW127" i="8"/>
  <c r="AY127" i="8" s="1"/>
  <c r="BA127" i="8" s="1"/>
  <c r="AW36" i="8"/>
  <c r="AY36" i="8" s="1"/>
  <c r="BA36" i="8" s="1"/>
  <c r="AW129" i="8"/>
  <c r="AY129" i="8" s="1"/>
  <c r="BA129" i="8" s="1"/>
  <c r="AW71" i="8"/>
  <c r="AY71" i="8" s="1"/>
  <c r="BA71" i="8" s="1"/>
  <c r="AW51" i="8"/>
  <c r="AY51" i="8" s="1"/>
  <c r="BA51" i="8" s="1"/>
  <c r="AW77" i="8"/>
  <c r="AY77" i="8" s="1"/>
  <c r="BA77" i="8" s="1"/>
  <c r="AW80" i="8"/>
  <c r="AY80" i="8" s="1"/>
  <c r="BA80" i="8" s="1"/>
  <c r="AW115" i="8"/>
  <c r="AY115" i="8" s="1"/>
  <c r="BA115" i="8" s="1"/>
  <c r="AW47" i="8"/>
  <c r="AY47" i="8" s="1"/>
  <c r="BA47" i="8" s="1"/>
  <c r="AW92" i="8"/>
  <c r="AY92" i="8" s="1"/>
  <c r="BA92" i="8" s="1"/>
  <c r="AW110" i="8"/>
  <c r="AY110" i="8" s="1"/>
  <c r="BA110" i="8" s="1"/>
  <c r="AW55" i="8"/>
  <c r="AY55" i="8" s="1"/>
  <c r="BA55" i="8" s="1"/>
  <c r="AW147" i="8"/>
  <c r="AY147" i="8" s="1"/>
  <c r="BA147" i="8" s="1"/>
  <c r="AW103" i="8"/>
  <c r="AY103" i="8" s="1"/>
  <c r="BA103" i="8" s="1"/>
  <c r="AW63" i="8"/>
  <c r="AY63" i="8" s="1"/>
  <c r="BA63" i="8" s="1"/>
  <c r="AW28" i="8"/>
  <c r="AY28" i="8" s="1"/>
  <c r="BA28" i="8" s="1"/>
  <c r="AW88" i="8"/>
  <c r="AY88" i="8" s="1"/>
  <c r="BA88" i="8" s="1"/>
  <c r="AW95" i="8"/>
  <c r="AY95" i="8" s="1"/>
  <c r="BA95" i="8" s="1"/>
  <c r="AW70" i="8"/>
  <c r="AY70" i="8" s="1"/>
  <c r="BA70" i="8" s="1"/>
  <c r="AW23" i="8"/>
  <c r="AY23" i="8" s="1"/>
  <c r="BA23" i="8" s="1"/>
  <c r="AW58" i="8"/>
  <c r="AY58" i="8" s="1"/>
  <c r="BA58" i="8" s="1"/>
  <c r="AW138" i="8"/>
  <c r="AY138" i="8" s="1"/>
  <c r="BA138" i="8" s="1"/>
  <c r="AW19" i="8"/>
  <c r="AY19" i="8" s="1"/>
  <c r="BA19" i="8" s="1"/>
  <c r="AW139" i="8"/>
  <c r="AY139" i="8" s="1"/>
  <c r="BA139" i="8" s="1"/>
  <c r="AW85" i="8"/>
  <c r="AY85" i="8" s="1"/>
  <c r="BA85" i="8" s="1"/>
  <c r="AW96" i="8"/>
  <c r="AY96" i="8" s="1"/>
  <c r="BA96" i="8" s="1"/>
  <c r="AW99" i="7"/>
  <c r="AY99" i="7" s="1"/>
  <c r="BA99" i="7" s="1"/>
  <c r="AW106" i="7"/>
  <c r="AY106" i="7" s="1"/>
  <c r="BA106" i="7" s="1"/>
  <c r="AW52" i="7"/>
  <c r="AY52" i="7" s="1"/>
  <c r="BA52" i="7" s="1"/>
  <c r="AW91" i="7"/>
  <c r="AY91" i="7" s="1"/>
  <c r="BA91" i="7" s="1"/>
  <c r="AW119" i="7"/>
  <c r="AY119" i="7" s="1"/>
  <c r="BA119" i="7" s="1"/>
  <c r="AW142" i="7"/>
  <c r="AY142" i="7" s="1"/>
  <c r="BA142" i="7" s="1"/>
  <c r="AW33" i="7"/>
  <c r="AY33" i="7" s="1"/>
  <c r="BA33" i="7" s="1"/>
  <c r="AW76" i="7"/>
  <c r="AY76" i="7" s="1"/>
  <c r="BA76" i="7" s="1"/>
  <c r="AW45" i="7"/>
  <c r="AY45" i="7" s="1"/>
  <c r="BA45" i="7" s="1"/>
  <c r="AW128" i="7"/>
  <c r="AY128" i="7" s="1"/>
  <c r="BA128" i="7" s="1"/>
  <c r="AW70" i="7"/>
  <c r="AY70" i="7" s="1"/>
  <c r="BA70" i="7" s="1"/>
  <c r="AW54" i="7"/>
  <c r="AY54" i="7" s="1"/>
  <c r="BA54" i="7" s="1"/>
  <c r="AW38" i="7"/>
  <c r="AY38" i="7" s="1"/>
  <c r="BA38" i="7" s="1"/>
  <c r="AW72" i="7"/>
  <c r="AY72" i="7" s="1"/>
  <c r="BA72" i="7" s="1"/>
  <c r="AW36" i="7"/>
  <c r="AY36" i="7" s="1"/>
  <c r="BA36" i="7" s="1"/>
  <c r="AW24" i="5"/>
  <c r="AY24" i="5" s="1"/>
  <c r="BA24" i="5" s="1"/>
  <c r="AW41" i="5"/>
  <c r="AY41" i="5" s="1"/>
  <c r="BA41" i="5" s="1"/>
  <c r="AW69" i="5"/>
  <c r="AY69" i="5" s="1"/>
  <c r="BA69" i="5" s="1"/>
  <c r="AW120" i="5"/>
  <c r="AY120" i="5" s="1"/>
  <c r="BA120" i="5" s="1"/>
  <c r="AW40" i="5"/>
  <c r="AY40" i="5" s="1"/>
  <c r="BA40" i="5" s="1"/>
  <c r="AW19" i="5"/>
  <c r="AY19" i="5" s="1"/>
  <c r="BA19" i="5" s="1"/>
  <c r="AW106" i="5"/>
  <c r="AY106" i="5" s="1"/>
  <c r="BA106" i="5" s="1"/>
  <c r="AW95" i="5"/>
  <c r="AY95" i="5" s="1"/>
  <c r="BA95" i="5" s="1"/>
  <c r="AW87" i="5"/>
  <c r="AY87" i="5" s="1"/>
  <c r="BA87" i="5" s="1"/>
  <c r="AW128" i="5"/>
  <c r="AY128" i="5" s="1"/>
  <c r="BA128" i="5" s="1"/>
  <c r="AW135" i="5"/>
  <c r="AY135" i="5" s="1"/>
  <c r="BA135" i="5" s="1"/>
  <c r="AW126" i="5"/>
  <c r="AY126" i="5" s="1"/>
  <c r="BA126" i="5" s="1"/>
  <c r="AW4" i="5"/>
  <c r="AY4" i="5" s="1"/>
  <c r="BA4" i="5" s="1"/>
  <c r="AW3" i="5"/>
  <c r="AY3" i="5" s="1"/>
  <c r="BA3" i="5" s="1"/>
  <c r="AW139" i="5"/>
  <c r="AY139" i="5" s="1"/>
  <c r="BA139" i="5" s="1"/>
  <c r="AW51" i="5"/>
  <c r="AY51" i="5" s="1"/>
  <c r="BA51" i="5" s="1"/>
  <c r="AW52" i="5"/>
  <c r="AY52" i="5" s="1"/>
  <c r="BA52" i="5" s="1"/>
  <c r="AW75" i="5"/>
  <c r="AY75" i="5" s="1"/>
  <c r="BA75" i="5" s="1"/>
  <c r="AW68" i="5"/>
  <c r="AY68" i="5" s="1"/>
  <c r="BA68" i="5" s="1"/>
  <c r="AW86" i="5"/>
  <c r="AY86" i="5" s="1"/>
  <c r="BA86" i="5" s="1"/>
  <c r="AW37" i="5"/>
  <c r="AY37" i="5" s="1"/>
  <c r="BA37" i="5" s="1"/>
  <c r="AW110" i="6"/>
  <c r="AY110" i="6" s="1"/>
  <c r="BA110" i="6" s="1"/>
  <c r="AW66" i="6"/>
  <c r="AY66" i="6" s="1"/>
  <c r="BA66" i="6" s="1"/>
  <c r="AW42" i="6"/>
  <c r="AY42" i="6" s="1"/>
  <c r="BA42" i="6" s="1"/>
  <c r="AW134" i="6"/>
  <c r="AY134" i="6" s="1"/>
  <c r="BA134" i="6" s="1"/>
  <c r="AW48" i="6"/>
  <c r="AY48" i="6" s="1"/>
  <c r="BA48" i="6" s="1"/>
  <c r="AW57" i="6"/>
  <c r="AY57" i="6" s="1"/>
  <c r="BA57" i="6" s="1"/>
  <c r="AW86" i="6"/>
  <c r="AY86" i="6" s="1"/>
  <c r="BA86" i="6" s="1"/>
  <c r="AW89" i="6"/>
  <c r="AY89" i="6" s="1"/>
  <c r="BA89" i="6" s="1"/>
  <c r="AW153" i="6"/>
  <c r="AY153" i="6" s="1"/>
  <c r="BA153" i="6" s="1"/>
  <c r="AW128" i="6"/>
  <c r="AY128" i="6" s="1"/>
  <c r="BA128" i="6" s="1"/>
  <c r="AW100" i="6"/>
  <c r="AY100" i="6" s="1"/>
  <c r="BA100" i="6" s="1"/>
  <c r="AW145" i="6"/>
  <c r="AY145" i="6" s="1"/>
  <c r="BA145" i="6" s="1"/>
  <c r="AW112" i="6"/>
  <c r="AY112" i="6" s="1"/>
  <c r="BA112" i="6" s="1"/>
  <c r="AW106" i="6"/>
  <c r="AY106" i="6" s="1"/>
  <c r="BA106" i="6" s="1"/>
  <c r="AW3" i="6"/>
  <c r="AY3" i="6" s="1"/>
  <c r="BA3" i="6" s="1"/>
  <c r="AW109" i="6"/>
  <c r="AY109" i="6" s="1"/>
  <c r="BA109" i="6" s="1"/>
  <c r="AW11" i="6"/>
  <c r="AY11" i="6" s="1"/>
  <c r="BA11" i="6" s="1"/>
  <c r="AW140" i="6"/>
  <c r="AY140" i="6" s="1"/>
  <c r="BA140" i="6" s="1"/>
  <c r="AW129" i="6"/>
  <c r="AY129" i="6" s="1"/>
  <c r="BA129" i="6" s="1"/>
  <c r="AW39" i="6"/>
  <c r="AY39" i="6" s="1"/>
  <c r="BA39" i="6" s="1"/>
  <c r="AW34" i="6"/>
  <c r="AY34" i="6" s="1"/>
  <c r="BA34" i="6" s="1"/>
  <c r="AW121" i="6"/>
  <c r="AY121" i="6" s="1"/>
  <c r="BA121" i="6" s="1"/>
  <c r="AW52" i="6"/>
  <c r="AY52" i="6" s="1"/>
  <c r="BA52" i="6" s="1"/>
  <c r="AW74" i="6"/>
  <c r="AY74" i="6" s="1"/>
  <c r="BA74" i="6" s="1"/>
  <c r="AW76" i="6"/>
  <c r="AY76" i="6" s="1"/>
  <c r="BA76" i="6" s="1"/>
  <c r="AW142" i="6"/>
  <c r="AY142" i="6" s="1"/>
  <c r="BA142" i="6" s="1"/>
  <c r="AW16" i="6"/>
  <c r="AY16" i="6" s="1"/>
  <c r="BA16" i="6" s="1"/>
  <c r="AW98" i="6"/>
  <c r="AY98" i="6" s="1"/>
  <c r="BA98" i="6" s="1"/>
  <c r="AW91" i="6"/>
  <c r="AY91" i="6" s="1"/>
  <c r="BA91" i="6" s="1"/>
  <c r="AW117" i="6"/>
  <c r="AY117" i="6" s="1"/>
  <c r="BA117" i="6" s="1"/>
  <c r="AW135" i="6"/>
  <c r="AY135" i="6" s="1"/>
  <c r="BA135" i="6" s="1"/>
  <c r="AW32" i="6"/>
  <c r="AY32" i="6" s="1"/>
  <c r="BA32" i="6" s="1"/>
  <c r="AW78" i="6"/>
  <c r="AY78" i="6" s="1"/>
  <c r="BA78" i="6" s="1"/>
  <c r="AW93" i="6"/>
  <c r="AY93" i="6" s="1"/>
  <c r="BA93" i="6" s="1"/>
  <c r="AW104" i="6"/>
  <c r="AY104" i="6" s="1"/>
  <c r="BA104" i="6" s="1"/>
  <c r="AW97" i="6"/>
  <c r="AY97" i="6" s="1"/>
  <c r="BA97" i="6" s="1"/>
  <c r="AW105" i="6"/>
  <c r="AY105" i="6" s="1"/>
  <c r="BA105" i="6" s="1"/>
  <c r="AW123" i="6"/>
  <c r="AY123" i="6" s="1"/>
  <c r="BA123" i="6" s="1"/>
  <c r="AW55" i="6"/>
  <c r="AY55" i="6" s="1"/>
  <c r="BA55" i="6" s="1"/>
  <c r="AW147" i="6"/>
  <c r="AY147" i="6" s="1"/>
  <c r="BA147" i="6" s="1"/>
  <c r="AW75" i="6"/>
  <c r="AY75" i="6" s="1"/>
  <c r="BA75" i="6" s="1"/>
  <c r="AW17" i="6"/>
  <c r="AY17" i="6" s="1"/>
  <c r="BA17" i="6" s="1"/>
  <c r="AW81" i="6"/>
  <c r="AY81" i="6" s="1"/>
  <c r="BA81" i="6" s="1"/>
  <c r="AW101" i="6"/>
  <c r="AY101" i="6" s="1"/>
  <c r="BA101" i="6" s="1"/>
  <c r="AW67" i="6"/>
  <c r="AY67" i="6" s="1"/>
  <c r="BA67" i="6" s="1"/>
  <c r="AW143" i="6"/>
  <c r="AY143" i="6" s="1"/>
  <c r="BA143" i="6" s="1"/>
  <c r="AW8" i="6"/>
  <c r="AY8" i="6" s="1"/>
  <c r="BA8" i="6" s="1"/>
  <c r="AW90" i="6"/>
  <c r="AY90" i="6" s="1"/>
  <c r="BA90" i="6" s="1"/>
  <c r="AW107" i="6"/>
  <c r="AY107" i="6" s="1"/>
  <c r="BA107" i="6" s="1"/>
  <c r="AW7" i="6"/>
  <c r="AY7" i="6" s="1"/>
  <c r="BA7" i="6" s="1"/>
  <c r="AW41" i="6"/>
  <c r="AY41" i="6" s="1"/>
  <c r="BA41" i="6" s="1"/>
  <c r="AW63" i="6"/>
  <c r="AY63" i="6" s="1"/>
  <c r="BA63" i="6" s="1"/>
  <c r="AW146" i="6"/>
  <c r="AY146" i="6" s="1"/>
  <c r="BA146" i="6" s="1"/>
  <c r="AW62" i="6"/>
  <c r="AY62" i="6" s="1"/>
  <c r="BA62" i="6" s="1"/>
  <c r="AW35" i="6"/>
  <c r="AY35" i="6" s="1"/>
  <c r="BA35" i="6" s="1"/>
  <c r="AW61" i="6"/>
  <c r="AY61" i="6" s="1"/>
  <c r="BA61" i="6" s="1"/>
  <c r="AW29" i="6"/>
  <c r="AY29" i="6" s="1"/>
  <c r="BA29" i="6" s="1"/>
  <c r="AW152" i="6"/>
  <c r="AY152" i="6" s="1"/>
  <c r="BA152" i="6" s="1"/>
  <c r="AW30" i="6"/>
  <c r="AY30" i="6" s="1"/>
  <c r="BA30" i="6" s="1"/>
  <c r="AW80" i="6"/>
  <c r="AY80" i="6" s="1"/>
  <c r="BA80" i="6" s="1"/>
  <c r="AW20" i="6"/>
  <c r="AY20" i="6" s="1"/>
  <c r="BA20" i="6" s="1"/>
  <c r="AW22" i="6"/>
  <c r="AY22" i="6" s="1"/>
  <c r="BA22" i="6" s="1"/>
  <c r="AW115" i="6"/>
  <c r="AY115" i="6" s="1"/>
  <c r="BA115" i="6" s="1"/>
  <c r="AW64" i="6"/>
  <c r="AY64" i="6" s="1"/>
  <c r="BA64" i="6" s="1"/>
  <c r="AW92" i="6"/>
  <c r="AY92" i="6" s="1"/>
  <c r="BA92" i="6" s="1"/>
  <c r="AW83" i="6"/>
  <c r="AY83" i="6" s="1"/>
  <c r="BA83" i="6" s="1"/>
  <c r="AW77" i="6"/>
  <c r="AY77" i="6" s="1"/>
  <c r="BA77" i="6" s="1"/>
  <c r="AW102" i="6"/>
  <c r="AY102" i="6" s="1"/>
  <c r="BA102" i="6" s="1"/>
  <c r="AW47" i="6"/>
  <c r="AY47" i="6" s="1"/>
  <c r="BA47" i="6" s="1"/>
  <c r="AW69" i="6"/>
  <c r="AY69" i="6" s="1"/>
  <c r="BA69" i="6" s="1"/>
  <c r="AW133" i="6"/>
  <c r="AY133" i="6" s="1"/>
  <c r="BA133" i="6" s="1"/>
  <c r="AW27" i="6"/>
  <c r="AY27" i="6" s="1"/>
  <c r="BA27" i="6" s="1"/>
  <c r="AW50" i="6"/>
  <c r="AY50" i="6" s="1"/>
  <c r="BA50" i="6" s="1"/>
  <c r="AW148" i="6"/>
  <c r="AY148" i="6" s="1"/>
  <c r="BA148" i="6" s="1"/>
  <c r="AW14" i="6"/>
  <c r="AY14" i="6" s="1"/>
  <c r="BA14" i="6" s="1"/>
  <c r="AW31" i="6"/>
  <c r="AY31" i="6" s="1"/>
  <c r="BA31" i="6" s="1"/>
  <c r="AW5" i="6"/>
  <c r="AY5" i="6" s="1"/>
  <c r="BA5" i="6" s="1"/>
  <c r="AW118" i="6"/>
  <c r="AY118" i="6" s="1"/>
  <c r="BA118" i="6" s="1"/>
  <c r="AW116" i="6"/>
  <c r="AY116" i="6" s="1"/>
  <c r="BA116" i="6" s="1"/>
  <c r="AW73" i="6"/>
  <c r="AY73" i="6" s="1"/>
  <c r="BA73" i="6" s="1"/>
  <c r="AW126" i="6"/>
  <c r="AY126" i="6" s="1"/>
  <c r="BA126" i="6" s="1"/>
  <c r="AW25" i="6"/>
  <c r="AY25" i="6" s="1"/>
  <c r="BA25" i="6" s="1"/>
  <c r="AW71" i="6"/>
  <c r="AY71" i="6" s="1"/>
  <c r="BA71" i="6" s="1"/>
  <c r="AW103" i="6"/>
  <c r="AY103" i="6" s="1"/>
  <c r="BA103" i="6" s="1"/>
  <c r="AW56" i="6"/>
  <c r="AY56" i="6" s="1"/>
  <c r="BA56" i="6" s="1"/>
  <c r="AW58" i="6"/>
  <c r="AY58" i="6" s="1"/>
  <c r="BA58" i="6" s="1"/>
  <c r="AW26" i="6"/>
  <c r="AY26" i="6" s="1"/>
  <c r="BA26" i="6" s="1"/>
  <c r="AW45" i="6"/>
  <c r="AY45" i="6" s="1"/>
  <c r="BA45" i="6" s="1"/>
  <c r="AW138" i="6"/>
  <c r="AY138" i="6" s="1"/>
  <c r="BA138" i="6" s="1"/>
  <c r="AW12" i="6"/>
  <c r="AY12" i="6" s="1"/>
  <c r="BA12" i="6" s="1"/>
  <c r="AW108" i="6"/>
  <c r="AY108" i="6" s="1"/>
  <c r="BA108" i="6" s="1"/>
  <c r="AW9" i="6"/>
  <c r="AY9" i="6" s="1"/>
  <c r="BA9" i="6" s="1"/>
  <c r="AW122" i="6"/>
  <c r="AY122" i="6" s="1"/>
  <c r="BA122" i="6" s="1"/>
  <c r="AW144" i="6"/>
  <c r="AY144" i="6" s="1"/>
  <c r="BA144" i="6" s="1"/>
  <c r="AW151" i="6"/>
  <c r="AY151" i="6" s="1"/>
  <c r="BA151" i="6" s="1"/>
  <c r="AW130" i="6"/>
  <c r="AY130" i="6" s="1"/>
  <c r="BA130" i="6" s="1"/>
  <c r="AW125" i="6"/>
  <c r="AY125" i="6" s="1"/>
  <c r="BA125" i="6" s="1"/>
  <c r="AW149" i="6"/>
  <c r="AY149" i="6" s="1"/>
  <c r="BA149" i="6" s="1"/>
  <c r="AW51" i="6"/>
  <c r="AY51" i="6" s="1"/>
  <c r="BA51" i="6" s="1"/>
  <c r="AW40" i="6"/>
  <c r="AY40" i="6" s="1"/>
  <c r="BA40" i="6" s="1"/>
  <c r="AW127" i="6"/>
  <c r="AY127" i="6" s="1"/>
  <c r="BA127" i="6" s="1"/>
  <c r="AW70" i="6"/>
  <c r="AY70" i="6" s="1"/>
  <c r="BA70" i="6" s="1"/>
  <c r="AW136" i="6"/>
  <c r="AY136" i="6" s="1"/>
  <c r="BA136" i="6" s="1"/>
  <c r="AW150" i="6"/>
  <c r="AY150" i="6" s="1"/>
  <c r="BA150" i="6" s="1"/>
  <c r="AW23" i="6"/>
  <c r="AY23" i="6" s="1"/>
  <c r="BA23" i="6" s="1"/>
  <c r="AW38" i="6"/>
  <c r="AY38" i="6" s="1"/>
  <c r="BA38" i="6" s="1"/>
  <c r="AW114" i="6"/>
  <c r="AY114" i="6" s="1"/>
  <c r="BA114" i="6" s="1"/>
  <c r="AW139" i="6"/>
  <c r="AY139" i="6" s="1"/>
  <c r="BA139" i="6" s="1"/>
  <c r="BB61" i="9"/>
  <c r="BD61" i="9" s="1"/>
  <c r="BF61" i="9" s="1"/>
  <c r="BI155" i="9"/>
  <c r="BB155" i="9" s="1"/>
  <c r="BD155" i="9" s="1"/>
  <c r="BF155" i="9" s="1"/>
  <c r="BB112" i="9"/>
  <c r="BD112" i="9" s="1"/>
  <c r="BF112" i="9" s="1"/>
  <c r="BB46" i="9"/>
  <c r="BD46" i="9" s="1"/>
  <c r="BF46" i="9" s="1"/>
  <c r="BB74" i="9"/>
  <c r="BD74" i="9" s="1"/>
  <c r="BF74" i="9" s="1"/>
  <c r="BB12" i="9"/>
  <c r="BD12" i="9" s="1"/>
  <c r="BF12" i="9" s="1"/>
  <c r="BB85" i="9"/>
  <c r="BD85" i="9" s="1"/>
  <c r="BF85" i="9" s="1"/>
  <c r="AW99" i="8"/>
  <c r="AY99" i="8" s="1"/>
  <c r="BA99" i="8" s="1"/>
  <c r="AW89" i="8"/>
  <c r="AY89" i="8" s="1"/>
  <c r="BA89" i="8" s="1"/>
  <c r="AW37" i="8"/>
  <c r="AY37" i="8" s="1"/>
  <c r="BA37" i="8" s="1"/>
  <c r="AW124" i="8"/>
  <c r="AY124" i="8" s="1"/>
  <c r="BA124" i="8" s="1"/>
  <c r="AW98" i="8"/>
  <c r="AY98" i="8" s="1"/>
  <c r="BA98" i="8" s="1"/>
  <c r="AW74" i="8"/>
  <c r="AY74" i="8" s="1"/>
  <c r="BA74" i="8" s="1"/>
  <c r="AW112" i="8"/>
  <c r="AY112" i="8" s="1"/>
  <c r="BA112" i="8" s="1"/>
  <c r="AW90" i="8"/>
  <c r="AY90" i="8" s="1"/>
  <c r="BA90" i="8" s="1"/>
  <c r="AW8" i="8"/>
  <c r="AY8" i="8" s="1"/>
  <c r="BA8" i="8" s="1"/>
  <c r="AW69" i="8"/>
  <c r="AY69" i="8" s="1"/>
  <c r="BA69" i="8" s="1"/>
  <c r="AW41" i="8"/>
  <c r="AY41" i="8" s="1"/>
  <c r="BA41" i="8" s="1"/>
  <c r="AW114" i="8"/>
  <c r="AY114" i="8" s="1"/>
  <c r="BA114" i="8" s="1"/>
  <c r="AW46" i="8"/>
  <c r="AY46" i="8" s="1"/>
  <c r="BA46" i="8" s="1"/>
  <c r="AW83" i="8"/>
  <c r="AY83" i="8" s="1"/>
  <c r="BA83" i="8" s="1"/>
  <c r="AW14" i="8"/>
  <c r="AY14" i="8" s="1"/>
  <c r="BA14" i="8" s="1"/>
  <c r="AW31" i="8"/>
  <c r="AY31" i="8" s="1"/>
  <c r="BA31" i="8" s="1"/>
  <c r="AW145" i="8"/>
  <c r="AY145" i="8" s="1"/>
  <c r="BA145" i="8" s="1"/>
  <c r="AW25" i="8"/>
  <c r="AY25" i="8" s="1"/>
  <c r="BA25" i="8" s="1"/>
  <c r="AW131" i="8"/>
  <c r="AY131" i="8" s="1"/>
  <c r="BA131" i="8" s="1"/>
  <c r="AW65" i="8"/>
  <c r="AY65" i="8" s="1"/>
  <c r="BA65" i="8" s="1"/>
  <c r="AW133" i="8"/>
  <c r="AY133" i="8" s="1"/>
  <c r="BA133" i="8" s="1"/>
  <c r="AW27" i="8"/>
  <c r="AY27" i="8" s="1"/>
  <c r="BA27" i="8" s="1"/>
  <c r="AW134" i="8"/>
  <c r="AY134" i="8" s="1"/>
  <c r="BA134" i="8" s="1"/>
  <c r="AW46" i="5"/>
  <c r="AY46" i="5" s="1"/>
  <c r="BA46" i="5" s="1"/>
  <c r="AW97" i="5"/>
  <c r="AY97" i="5" s="1"/>
  <c r="BA97" i="5" s="1"/>
  <c r="AW108" i="5"/>
  <c r="AY108" i="5" s="1"/>
  <c r="BA108" i="5" s="1"/>
  <c r="AW13" i="5"/>
  <c r="AY13" i="5" s="1"/>
  <c r="BA13" i="5" s="1"/>
  <c r="AW56" i="5"/>
  <c r="AY56" i="5" s="1"/>
  <c r="BA56" i="5" s="1"/>
  <c r="AW20" i="5"/>
  <c r="AY20" i="5" s="1"/>
  <c r="BA20" i="5" s="1"/>
  <c r="AW2" i="5"/>
  <c r="AY2" i="5" s="1"/>
  <c r="BA2" i="5" s="1"/>
  <c r="BB70" i="9"/>
  <c r="BD70" i="9" s="1"/>
  <c r="BF70" i="9" s="1"/>
  <c r="BI125" i="9"/>
  <c r="BB125" i="9" s="1"/>
  <c r="BD125" i="9" s="1"/>
  <c r="BF125" i="9" s="1"/>
  <c r="BI142" i="9"/>
  <c r="BB142" i="9" s="1"/>
  <c r="BD142" i="9" s="1"/>
  <c r="BF142" i="9" s="1"/>
  <c r="BI105" i="9"/>
  <c r="BI71" i="9"/>
  <c r="BI3" i="9"/>
  <c r="BI49" i="9"/>
  <c r="BI120" i="9"/>
  <c r="BB120" i="9" s="1"/>
  <c r="BD120" i="9" s="1"/>
  <c r="BF120" i="9" s="1"/>
  <c r="BI100" i="9"/>
  <c r="BB100" i="9" s="1"/>
  <c r="BD100" i="9" s="1"/>
  <c r="BF100" i="9" s="1"/>
  <c r="BI122" i="9"/>
  <c r="BB99" i="9"/>
  <c r="BD99" i="9" s="1"/>
  <c r="BF99" i="9" s="1"/>
  <c r="BI115" i="9"/>
  <c r="BB115" i="9" s="1"/>
  <c r="BD115" i="9" s="1"/>
  <c r="BF115" i="9" s="1"/>
  <c r="BI124" i="9"/>
  <c r="BB124" i="9" s="1"/>
  <c r="BD124" i="9" s="1"/>
  <c r="BF124" i="9" s="1"/>
  <c r="BI33" i="9"/>
  <c r="BB33" i="9" s="1"/>
  <c r="BD33" i="9" s="1"/>
  <c r="BF33" i="9" s="1"/>
  <c r="BB11" i="9"/>
  <c r="BD11" i="9" s="1"/>
  <c r="BF11" i="9" s="1"/>
  <c r="BI154" i="9"/>
  <c r="BB154" i="9" s="1"/>
  <c r="BD154" i="9" s="1"/>
  <c r="BF154" i="9" s="1"/>
  <c r="BB71" i="9"/>
  <c r="BD71" i="9" s="1"/>
  <c r="BF71" i="9" s="1"/>
  <c r="BI36" i="9"/>
  <c r="BB36" i="9" s="1"/>
  <c r="BD36" i="9" s="1"/>
  <c r="BF36" i="9" s="1"/>
  <c r="BI134" i="9"/>
  <c r="BB134" i="9" s="1"/>
  <c r="BD134" i="9" s="1"/>
  <c r="BF134" i="9" s="1"/>
  <c r="BI27" i="9"/>
  <c r="BB27" i="9" s="1"/>
  <c r="BD27" i="9" s="1"/>
  <c r="BF27" i="9" s="1"/>
  <c r="BI25" i="9"/>
  <c r="BB25" i="9" s="1"/>
  <c r="BD25" i="9" s="1"/>
  <c r="BF25" i="9" s="1"/>
  <c r="BI9" i="9"/>
  <c r="BB9" i="9" s="1"/>
  <c r="BD9" i="9" s="1"/>
  <c r="BF9" i="9" s="1"/>
  <c r="BI111" i="9"/>
  <c r="BI146" i="9"/>
  <c r="BB146" i="9" s="1"/>
  <c r="BD146" i="9" s="1"/>
  <c r="BF146" i="9" s="1"/>
  <c r="BI128" i="9"/>
  <c r="BB128" i="9" s="1"/>
  <c r="BD128" i="9" s="1"/>
  <c r="BF128" i="9" s="1"/>
  <c r="BI64" i="9"/>
  <c r="BB64" i="9" s="1"/>
  <c r="BD64" i="9" s="1"/>
  <c r="BF64" i="9" s="1"/>
  <c r="BI26" i="9"/>
  <c r="BB26" i="9" s="1"/>
  <c r="BD26" i="9" s="1"/>
  <c r="BF26" i="9" s="1"/>
  <c r="BI47" i="9"/>
  <c r="BB47" i="9" s="1"/>
  <c r="BD47" i="9" s="1"/>
  <c r="BF47" i="9" s="1"/>
  <c r="BI116" i="9"/>
  <c r="BB116" i="9" s="1"/>
  <c r="BD116" i="9" s="1"/>
  <c r="BF116" i="9" s="1"/>
  <c r="BI148" i="9"/>
  <c r="BB148" i="9" s="1"/>
  <c r="BD148" i="9" s="1"/>
  <c r="BF148" i="9" s="1"/>
  <c r="BI104" i="9"/>
  <c r="BB104" i="9" s="1"/>
  <c r="BD104" i="9" s="1"/>
  <c r="BF104" i="9" s="1"/>
  <c r="BI59" i="9"/>
  <c r="BB59" i="9" s="1"/>
  <c r="BD59" i="9" s="1"/>
  <c r="BF59" i="9" s="1"/>
  <c r="BI23" i="9"/>
  <c r="BB23" i="9" s="1"/>
  <c r="BD23" i="9" s="1"/>
  <c r="BF23" i="9" s="1"/>
  <c r="BI73" i="9"/>
  <c r="BB73" i="9" s="1"/>
  <c r="BD73" i="9" s="1"/>
  <c r="BF73" i="9" s="1"/>
  <c r="BI41" i="9"/>
  <c r="BB41" i="9" s="1"/>
  <c r="BD41" i="9" s="1"/>
  <c r="BF41" i="9" s="1"/>
  <c r="BI106" i="9"/>
  <c r="BB106" i="9" s="1"/>
  <c r="BD106" i="9" s="1"/>
  <c r="BF106" i="9" s="1"/>
  <c r="BI63" i="9"/>
  <c r="BB63" i="9" s="1"/>
  <c r="BD63" i="9" s="1"/>
  <c r="BF63" i="9" s="1"/>
  <c r="BI102" i="9"/>
  <c r="BB102" i="9" s="1"/>
  <c r="BD102" i="9" s="1"/>
  <c r="BF102" i="9" s="1"/>
  <c r="BI94" i="9"/>
  <c r="BB94" i="9" s="1"/>
  <c r="BD94" i="9" s="1"/>
  <c r="BF94" i="9" s="1"/>
  <c r="BI92" i="9"/>
  <c r="BB92" i="9" s="1"/>
  <c r="BD92" i="9" s="1"/>
  <c r="BF92" i="9" s="1"/>
  <c r="BI16" i="9"/>
  <c r="BB16" i="9" s="1"/>
  <c r="BD16" i="9" s="1"/>
  <c r="BF16" i="9" s="1"/>
  <c r="BI55" i="9"/>
  <c r="BB55" i="9" s="1"/>
  <c r="BD55" i="9" s="1"/>
  <c r="BF55" i="9" s="1"/>
  <c r="BI153" i="9"/>
  <c r="BB153" i="9" s="1"/>
  <c r="BD153" i="9" s="1"/>
  <c r="BF153" i="9" s="1"/>
  <c r="BI32" i="9"/>
  <c r="BB32" i="9" s="1"/>
  <c r="BD32" i="9" s="1"/>
  <c r="BF32" i="9" s="1"/>
  <c r="BI14" i="9"/>
  <c r="BB14" i="9" s="1"/>
  <c r="BD14" i="9" s="1"/>
  <c r="BF14" i="9" s="1"/>
  <c r="BI28" i="9"/>
  <c r="BB28" i="9" s="1"/>
  <c r="BD28" i="9" s="1"/>
  <c r="BF28" i="9" s="1"/>
  <c r="BI4" i="9"/>
  <c r="BB4" i="9" s="1"/>
  <c r="BD4" i="9" s="1"/>
  <c r="BF4" i="9" s="1"/>
  <c r="BI144" i="9"/>
  <c r="BB144" i="9" s="1"/>
  <c r="BD144" i="9" s="1"/>
  <c r="BF144" i="9" s="1"/>
  <c r="BI123" i="9"/>
  <c r="BB123" i="9" s="1"/>
  <c r="BD123" i="9" s="1"/>
  <c r="BF123" i="9" s="1"/>
  <c r="BI110" i="9"/>
  <c r="BB110" i="9" s="1"/>
  <c r="BD110" i="9" s="1"/>
  <c r="BF110" i="9" s="1"/>
  <c r="BI39" i="9"/>
  <c r="BB39" i="9" s="1"/>
  <c r="BD39" i="9" s="1"/>
  <c r="BF39" i="9" s="1"/>
  <c r="BI137" i="9"/>
  <c r="BB137" i="9" s="1"/>
  <c r="BD137" i="9" s="1"/>
  <c r="BF137" i="9" s="1"/>
  <c r="BI108" i="9"/>
  <c r="BB108" i="9" s="1"/>
  <c r="BD108" i="9" s="1"/>
  <c r="BF108" i="9" s="1"/>
  <c r="BI91" i="9"/>
  <c r="BB91" i="9" s="1"/>
  <c r="BD91" i="9" s="1"/>
  <c r="BF91" i="9" s="1"/>
  <c r="BI69" i="9"/>
  <c r="BB69" i="9" s="1"/>
  <c r="BD69" i="9" s="1"/>
  <c r="BF69" i="9" s="1"/>
  <c r="BI126" i="9"/>
  <c r="BB126" i="9" s="1"/>
  <c r="BD126" i="9" s="1"/>
  <c r="BF126" i="9" s="1"/>
  <c r="BI66" i="9"/>
  <c r="BB66" i="9" s="1"/>
  <c r="BD66" i="9" s="1"/>
  <c r="BF66" i="9" s="1"/>
  <c r="BI95" i="9"/>
  <c r="BB95" i="9" s="1"/>
  <c r="BD95" i="9" s="1"/>
  <c r="BF95" i="9" s="1"/>
  <c r="BI152" i="9"/>
  <c r="BB152" i="9" s="1"/>
  <c r="BD152" i="9" s="1"/>
  <c r="BF152" i="9" s="1"/>
  <c r="BI8" i="9"/>
  <c r="BB8" i="9" s="1"/>
  <c r="BD8" i="9" s="1"/>
  <c r="BF8" i="9" s="1"/>
  <c r="BI42" i="9"/>
  <c r="BB42" i="9" s="1"/>
  <c r="BD42" i="9" s="1"/>
  <c r="BF42" i="9" s="1"/>
  <c r="BB149" i="9"/>
  <c r="BD149" i="9" s="1"/>
  <c r="BF149" i="9" s="1"/>
  <c r="BI60" i="9"/>
  <c r="BB60" i="9" s="1"/>
  <c r="BD60" i="9" s="1"/>
  <c r="BF60" i="9" s="1"/>
  <c r="BI117" i="9"/>
  <c r="BB117" i="9" s="1"/>
  <c r="BD117" i="9" s="1"/>
  <c r="BF117" i="9" s="1"/>
  <c r="BI5" i="9"/>
  <c r="BB5" i="9" s="1"/>
  <c r="BD5" i="9" s="1"/>
  <c r="BF5" i="9" s="1"/>
  <c r="BI103" i="9"/>
  <c r="BB103" i="9" s="1"/>
  <c r="BD103" i="9" s="1"/>
  <c r="BF103" i="9" s="1"/>
  <c r="BI132" i="9"/>
  <c r="BB132" i="9" s="1"/>
  <c r="BD132" i="9" s="1"/>
  <c r="BF132" i="9" s="1"/>
  <c r="BI72" i="9"/>
  <c r="BB72" i="9" s="1"/>
  <c r="BD72" i="9" s="1"/>
  <c r="BF72" i="9" s="1"/>
  <c r="BI131" i="9"/>
  <c r="BB131" i="9" s="1"/>
  <c r="BD131" i="9" s="1"/>
  <c r="BF131" i="9" s="1"/>
  <c r="BI79" i="9"/>
  <c r="BB79" i="9" s="1"/>
  <c r="BD79" i="9" s="1"/>
  <c r="BF79" i="9" s="1"/>
  <c r="BI52" i="9"/>
  <c r="BB52" i="9" s="1"/>
  <c r="BD52" i="9" s="1"/>
  <c r="BF52" i="9" s="1"/>
  <c r="BI67" i="9"/>
  <c r="BB67" i="9" s="1"/>
  <c r="BD67" i="9" s="1"/>
  <c r="BF67" i="9" s="1"/>
  <c r="BI82" i="9"/>
  <c r="BB82" i="9" s="1"/>
  <c r="BD82" i="9" s="1"/>
  <c r="BF82" i="9" s="1"/>
  <c r="BI143" i="9"/>
  <c r="BB143" i="9" s="1"/>
  <c r="BD143" i="9" s="1"/>
  <c r="BF143" i="9" s="1"/>
  <c r="BI34" i="9"/>
  <c r="BB34" i="9" s="1"/>
  <c r="BD34" i="9" s="1"/>
  <c r="BF34" i="9" s="1"/>
  <c r="BI68" i="9"/>
  <c r="BB68" i="9" s="1"/>
  <c r="BD68" i="9" s="1"/>
  <c r="BF68" i="9" s="1"/>
  <c r="BI57" i="9"/>
  <c r="BB57" i="9" s="1"/>
  <c r="BD57" i="9" s="1"/>
  <c r="BF57" i="9" s="1"/>
  <c r="BI157" i="9"/>
  <c r="BB157" i="9" s="1"/>
  <c r="BD157" i="9" s="1"/>
  <c r="BF157" i="9" s="1"/>
  <c r="BI75" i="9"/>
  <c r="BB75" i="9" s="1"/>
  <c r="BD75" i="9" s="1"/>
  <c r="BF75" i="9" s="1"/>
  <c r="BI118" i="9"/>
  <c r="BB118" i="9" s="1"/>
  <c r="BD118" i="9" s="1"/>
  <c r="BF118" i="9" s="1"/>
  <c r="BI43" i="9"/>
  <c r="BB43" i="9" s="1"/>
  <c r="BD43" i="9" s="1"/>
  <c r="BF43" i="9" s="1"/>
  <c r="BI138" i="9"/>
  <c r="BB138" i="9" s="1"/>
  <c r="BD138" i="9" s="1"/>
  <c r="BF138" i="9" s="1"/>
  <c r="BB83" i="9"/>
  <c r="BD83" i="9" s="1"/>
  <c r="BF83" i="9" s="1"/>
  <c r="BB101" i="9"/>
  <c r="BD101" i="9" s="1"/>
  <c r="BF101" i="9" s="1"/>
  <c r="BB24" i="9"/>
  <c r="BD24" i="9" s="1"/>
  <c r="BF24" i="9" s="1"/>
  <c r="BB58" i="9"/>
  <c r="BD58" i="9" s="1"/>
  <c r="BF58" i="9" s="1"/>
  <c r="BI107" i="9"/>
  <c r="BI96" i="9"/>
  <c r="BB96" i="9" s="1"/>
  <c r="BD96" i="9" s="1"/>
  <c r="BF96" i="9" s="1"/>
  <c r="BI56" i="9"/>
  <c r="BB56" i="9" s="1"/>
  <c r="BD56" i="9" s="1"/>
  <c r="BF56" i="9" s="1"/>
  <c r="BI51" i="9"/>
  <c r="BB51" i="9" s="1"/>
  <c r="BD51" i="9" s="1"/>
  <c r="BF51" i="9" s="1"/>
  <c r="BI151" i="9"/>
  <c r="BB151" i="9" s="1"/>
  <c r="BD151" i="9" s="1"/>
  <c r="BF151" i="9" s="1"/>
  <c r="BI65" i="9"/>
  <c r="BB65" i="9" s="1"/>
  <c r="BD65" i="9" s="1"/>
  <c r="BF65" i="9" s="1"/>
  <c r="BI150" i="9"/>
  <c r="BB150" i="9" s="1"/>
  <c r="BD150" i="9" s="1"/>
  <c r="BF150" i="9" s="1"/>
  <c r="BI2" i="9"/>
  <c r="BB2" i="9" s="1"/>
  <c r="BD2" i="9" s="1"/>
  <c r="BF2" i="9" s="1"/>
  <c r="BI129" i="9"/>
  <c r="BB129" i="9" s="1"/>
  <c r="BD129" i="9" s="1"/>
  <c r="BF129" i="9" s="1"/>
  <c r="BI53" i="9"/>
  <c r="BB53" i="9" s="1"/>
  <c r="BD53" i="9" s="1"/>
  <c r="BF53" i="9" s="1"/>
  <c r="BI80" i="9"/>
  <c r="BB80" i="9" s="1"/>
  <c r="BD80" i="9" s="1"/>
  <c r="BF80" i="9" s="1"/>
  <c r="BB18" i="9"/>
  <c r="BD18" i="9" s="1"/>
  <c r="BF18" i="9" s="1"/>
  <c r="BI7" i="9"/>
  <c r="BB7" i="9" s="1"/>
  <c r="BD7" i="9" s="1"/>
  <c r="BF7" i="9" s="1"/>
  <c r="BI77" i="9"/>
  <c r="BB77" i="9" s="1"/>
  <c r="BD77" i="9" s="1"/>
  <c r="BF77" i="9" s="1"/>
  <c r="BB20" i="9"/>
  <c r="BD20" i="9" s="1"/>
  <c r="BF20" i="9" s="1"/>
  <c r="BB97" i="9"/>
  <c r="BD97" i="9" s="1"/>
  <c r="BF97" i="9" s="1"/>
  <c r="BI78" i="9"/>
  <c r="BB78" i="9" s="1"/>
  <c r="BD78" i="9" s="1"/>
  <c r="BF78" i="9" s="1"/>
  <c r="BB141" i="9"/>
  <c r="BD141" i="9" s="1"/>
  <c r="BF141" i="9" s="1"/>
  <c r="BI38" i="9"/>
  <c r="BB38" i="9" s="1"/>
  <c r="BD38" i="9" s="1"/>
  <c r="BF38" i="9" s="1"/>
  <c r="BI45" i="9"/>
  <c r="BB45" i="9" s="1"/>
  <c r="BD45" i="9" s="1"/>
  <c r="BF45" i="9" s="1"/>
  <c r="BI21" i="9"/>
  <c r="BB21" i="9" s="1"/>
  <c r="BD21" i="9" s="1"/>
  <c r="BF21" i="9" s="1"/>
  <c r="BI98" i="9"/>
  <c r="BB98" i="9" s="1"/>
  <c r="BD98" i="9" s="1"/>
  <c r="BF98" i="9" s="1"/>
  <c r="BI40" i="9"/>
  <c r="BB40" i="9" s="1"/>
  <c r="BD40" i="9" s="1"/>
  <c r="BF40" i="9" s="1"/>
  <c r="BI113" i="9"/>
  <c r="BB113" i="9" s="1"/>
  <c r="BD113" i="9" s="1"/>
  <c r="BF113" i="9" s="1"/>
  <c r="BI133" i="9"/>
  <c r="BB133" i="9" s="1"/>
  <c r="BD133" i="9" s="1"/>
  <c r="BF133" i="9" s="1"/>
  <c r="BI121" i="9"/>
  <c r="BB121" i="9" s="1"/>
  <c r="BD121" i="9" s="1"/>
  <c r="BF121" i="9" s="1"/>
  <c r="BI130" i="9"/>
  <c r="BB130" i="9" s="1"/>
  <c r="BD130" i="9" s="1"/>
  <c r="BF130" i="9" s="1"/>
  <c r="BI48" i="9"/>
  <c r="BB48" i="9" s="1"/>
  <c r="BD48" i="9" s="1"/>
  <c r="BF48" i="9" s="1"/>
  <c r="BI86" i="9"/>
  <c r="BB86" i="9" s="1"/>
  <c r="BD86" i="9" s="1"/>
  <c r="BF86" i="9" s="1"/>
  <c r="BB119" i="9"/>
  <c r="BD119" i="9" s="1"/>
  <c r="BF119" i="9" s="1"/>
  <c r="BI147" i="9"/>
  <c r="BB147" i="9" s="1"/>
  <c r="BD147" i="9" s="1"/>
  <c r="BF147" i="9" s="1"/>
  <c r="BB139" i="9"/>
  <c r="BD139" i="9" s="1"/>
  <c r="BF139" i="9" s="1"/>
  <c r="BB114" i="9"/>
  <c r="BD114" i="9" s="1"/>
  <c r="BF114" i="9" s="1"/>
  <c r="BB105" i="9"/>
  <c r="BD105" i="9" s="1"/>
  <c r="BF105" i="9" s="1"/>
  <c r="BB87" i="9"/>
  <c r="BD87" i="9" s="1"/>
  <c r="BF87" i="9" s="1"/>
  <c r="BB140" i="9"/>
  <c r="BD140" i="9" s="1"/>
  <c r="BF140" i="9" s="1"/>
  <c r="BB88" i="9"/>
  <c r="BD88" i="9" s="1"/>
  <c r="BF88" i="9" s="1"/>
  <c r="BB44" i="9"/>
  <c r="BD44" i="9" s="1"/>
  <c r="BF44" i="9" s="1"/>
  <c r="BB76" i="9"/>
  <c r="BD76" i="9" s="1"/>
  <c r="BF76" i="9" s="1"/>
  <c r="BB3" i="9"/>
  <c r="BD3" i="9" s="1"/>
  <c r="BF3" i="9" s="1"/>
  <c r="BB107" i="9"/>
  <c r="BD107" i="9" s="1"/>
  <c r="BF107" i="9" s="1"/>
  <c r="BB136" i="9"/>
  <c r="BD136" i="9" s="1"/>
  <c r="BF136" i="9" s="1"/>
  <c r="BB93" i="9"/>
  <c r="BD93" i="9" s="1"/>
  <c r="BF93" i="9" s="1"/>
  <c r="BB111" i="9"/>
  <c r="BD111" i="9" s="1"/>
  <c r="BF111" i="9" s="1"/>
  <c r="BB81" i="9"/>
  <c r="BD81" i="9" s="1"/>
  <c r="BF81" i="9" s="1"/>
  <c r="BB145" i="9"/>
  <c r="BD145" i="9" s="1"/>
  <c r="BF145" i="9" s="1"/>
  <c r="BB50" i="9"/>
  <c r="BD50" i="9" s="1"/>
  <c r="BF50" i="9" s="1"/>
  <c r="BB49" i="9"/>
  <c r="BD49" i="9" s="1"/>
  <c r="BF49" i="9" s="1"/>
  <c r="BB17" i="9"/>
  <c r="BD17" i="9" s="1"/>
  <c r="BF17" i="9" s="1"/>
  <c r="BB13" i="9"/>
  <c r="BD13" i="9" s="1"/>
  <c r="BF13" i="9" s="1"/>
  <c r="BB54" i="9"/>
  <c r="BD54" i="9" s="1"/>
  <c r="BF54" i="9" s="1"/>
  <c r="BB122" i="9"/>
  <c r="BD122" i="9" s="1"/>
  <c r="BF122" i="9" s="1"/>
  <c r="BB90" i="9"/>
  <c r="BD90" i="9" s="1"/>
  <c r="BF90" i="9" s="1"/>
  <c r="BB127" i="9"/>
  <c r="BD127" i="9" s="1"/>
  <c r="BF127" i="9" s="1"/>
  <c r="AW68" i="8"/>
  <c r="AY68" i="8" s="1"/>
  <c r="BA68" i="8" s="1"/>
  <c r="AW45" i="8"/>
  <c r="AY45" i="8" s="1"/>
  <c r="BA45" i="8" s="1"/>
  <c r="AW52" i="8"/>
  <c r="AY52" i="8" s="1"/>
  <c r="BA52" i="8" s="1"/>
  <c r="AW9" i="8"/>
  <c r="AY9" i="8" s="1"/>
  <c r="BA9" i="8" s="1"/>
  <c r="AW130" i="8"/>
  <c r="AY130" i="8" s="1"/>
  <c r="BA130" i="8" s="1"/>
  <c r="AW33" i="8"/>
  <c r="AY33" i="8" s="1"/>
  <c r="BA33" i="8" s="1"/>
  <c r="AW76" i="8"/>
  <c r="AY76" i="8" s="1"/>
  <c r="BA76" i="8" s="1"/>
  <c r="AW101" i="8"/>
  <c r="AY101" i="8" s="1"/>
  <c r="BA101" i="8" s="1"/>
  <c r="AW81" i="8"/>
  <c r="AY81" i="8" s="1"/>
  <c r="BA81" i="8" s="1"/>
  <c r="AW17" i="8"/>
  <c r="AY17" i="8" s="1"/>
  <c r="BA17" i="8" s="1"/>
  <c r="AW143" i="8"/>
  <c r="AY143" i="8" s="1"/>
  <c r="BA143" i="8" s="1"/>
  <c r="AW136" i="8"/>
  <c r="AY136" i="8" s="1"/>
  <c r="BA136" i="8" s="1"/>
  <c r="AW148" i="8"/>
  <c r="AY148" i="8" s="1"/>
  <c r="BA148" i="8" s="1"/>
  <c r="AW121" i="7"/>
  <c r="AY121" i="7" s="1"/>
  <c r="BA121" i="7" s="1"/>
  <c r="AW12" i="7"/>
  <c r="AY12" i="7" s="1"/>
  <c r="BA12" i="7" s="1"/>
  <c r="AW124" i="7"/>
  <c r="AY124" i="7" s="1"/>
  <c r="BA124" i="7" s="1"/>
  <c r="AW144" i="7"/>
  <c r="AY144" i="7" s="1"/>
  <c r="BA144" i="7" s="1"/>
  <c r="AW62" i="7"/>
  <c r="AY62" i="7" s="1"/>
  <c r="BA62" i="7" s="1"/>
  <c r="AW114" i="7"/>
  <c r="AY114" i="7" s="1"/>
  <c r="BA114" i="7" s="1"/>
  <c r="AW22" i="7"/>
  <c r="AY22" i="7" s="1"/>
  <c r="BA22" i="7" s="1"/>
  <c r="AW154" i="6"/>
  <c r="AY154" i="6" s="1"/>
  <c r="BA154" i="6" s="1"/>
  <c r="AW37" i="6"/>
  <c r="AY37" i="6" s="1"/>
  <c r="BA37" i="6" s="1"/>
  <c r="AW88" i="6"/>
  <c r="AY88" i="6" s="1"/>
  <c r="BA88" i="6" s="1"/>
  <c r="AW119" i="6"/>
  <c r="AY119" i="6" s="1"/>
  <c r="BA119" i="6" s="1"/>
  <c r="AW44" i="6"/>
  <c r="AY44" i="6" s="1"/>
  <c r="BA44" i="6" s="1"/>
  <c r="AW33" i="6"/>
  <c r="AY33" i="6" s="1"/>
  <c r="BA33" i="6" s="1"/>
  <c r="AW19" i="6"/>
  <c r="AY19" i="6" s="1"/>
  <c r="BA19" i="6" s="1"/>
  <c r="AW113" i="6"/>
  <c r="AY113" i="6" s="1"/>
  <c r="BA113" i="6" s="1"/>
  <c r="AW27" i="5"/>
  <c r="AY27" i="5" s="1"/>
  <c r="BA27" i="5" s="1"/>
  <c r="AW26" i="5"/>
  <c r="AY26" i="5" s="1"/>
  <c r="BA26" i="5" s="1"/>
  <c r="AW92" i="5"/>
  <c r="AY92" i="5" s="1"/>
  <c r="BA92" i="5" s="1"/>
  <c r="AW30" i="5"/>
  <c r="AY30" i="5" s="1"/>
  <c r="BA30" i="5" s="1"/>
  <c r="AW17" i="5"/>
  <c r="AY17" i="5" s="1"/>
  <c r="BA17" i="5" s="1"/>
  <c r="AW70" i="5"/>
  <c r="AY70" i="5" s="1"/>
  <c r="BA70" i="5" s="1"/>
  <c r="AW94" i="5"/>
  <c r="AY94" i="5" s="1"/>
  <c r="BA94" i="5" s="1"/>
  <c r="AW89" i="5"/>
  <c r="AY89" i="5" s="1"/>
  <c r="BA89" i="5" s="1"/>
  <c r="AW53" i="5"/>
  <c r="AY53" i="5" s="1"/>
  <c r="BA53" i="5" s="1"/>
  <c r="AW101" i="5"/>
  <c r="AY101" i="5" s="1"/>
  <c r="BA101" i="5" s="1"/>
  <c r="AW25" i="5"/>
  <c r="AY25" i="5" s="1"/>
  <c r="BA25" i="5" s="1"/>
  <c r="AZ10" i="5" l="1"/>
  <c r="AZ113" i="6"/>
  <c r="AZ135" i="7"/>
  <c r="AZ114" i="7"/>
  <c r="AZ144" i="7"/>
  <c r="AZ35" i="7"/>
  <c r="AZ12" i="7"/>
  <c r="AZ38" i="7"/>
  <c r="AZ45" i="7"/>
  <c r="AZ119" i="7"/>
  <c r="AZ99" i="7"/>
  <c r="AZ110" i="7"/>
  <c r="AZ112" i="7"/>
  <c r="AZ84" i="7"/>
  <c r="AZ22" i="7"/>
  <c r="AZ62" i="7"/>
  <c r="AZ124" i="7"/>
  <c r="AZ121" i="7"/>
  <c r="AZ72" i="7"/>
  <c r="AZ54" i="7"/>
  <c r="AZ128" i="7"/>
  <c r="AZ76" i="7"/>
  <c r="AZ142" i="7"/>
  <c r="AZ91" i="7"/>
  <c r="AZ106" i="7"/>
  <c r="AZ63" i="7"/>
  <c r="AZ143" i="7"/>
  <c r="AZ94" i="7"/>
  <c r="AZ85" i="7"/>
  <c r="AZ53" i="7"/>
  <c r="AZ49" i="7"/>
  <c r="AZ123" i="7"/>
  <c r="AZ87" i="7"/>
  <c r="AZ86" i="7"/>
  <c r="AZ7" i="7"/>
  <c r="AZ134" i="7"/>
  <c r="AZ8" i="7"/>
  <c r="AZ14" i="7"/>
  <c r="AZ92" i="7"/>
  <c r="AZ40" i="7"/>
  <c r="AZ80" i="7"/>
  <c r="AZ77" i="7"/>
  <c r="AZ118" i="7"/>
  <c r="AZ95" i="7"/>
  <c r="AZ18" i="7"/>
  <c r="AZ44" i="7"/>
  <c r="AZ88" i="7"/>
  <c r="AZ42" i="7"/>
  <c r="AZ74" i="7"/>
  <c r="AZ101" i="7"/>
  <c r="AZ21" i="7"/>
  <c r="AZ117" i="7"/>
  <c r="AZ30" i="7"/>
  <c r="AZ154" i="7"/>
  <c r="AZ151" i="7"/>
  <c r="AZ59" i="7"/>
  <c r="AZ10" i="7"/>
  <c r="AZ147" i="7"/>
  <c r="AZ79" i="7"/>
  <c r="AZ96" i="7"/>
  <c r="AZ67" i="7"/>
  <c r="AZ141" i="7"/>
  <c r="AZ41" i="7"/>
  <c r="AZ90" i="7"/>
  <c r="AZ55" i="7"/>
  <c r="AZ31" i="7"/>
  <c r="AZ148" i="7"/>
  <c r="AZ116" i="7"/>
  <c r="AZ64" i="7"/>
  <c r="AZ51" i="7"/>
  <c r="AZ125" i="7"/>
  <c r="AZ6" i="7"/>
  <c r="AZ13" i="7"/>
  <c r="AZ43" i="7"/>
  <c r="AZ145" i="7"/>
  <c r="AZ104" i="7"/>
  <c r="AZ111" i="7"/>
  <c r="AZ58" i="7"/>
  <c r="AZ16" i="7"/>
  <c r="AZ130" i="7"/>
  <c r="AZ122" i="7"/>
  <c r="AZ48" i="7"/>
  <c r="AZ3" i="7"/>
  <c r="AZ34" i="7"/>
  <c r="AZ89" i="7"/>
  <c r="AZ37" i="7"/>
  <c r="AZ132" i="7"/>
  <c r="AZ120" i="7"/>
  <c r="AZ97" i="7"/>
  <c r="AZ36" i="7"/>
  <c r="AZ70" i="7"/>
  <c r="AZ33" i="7"/>
  <c r="AZ52" i="7"/>
  <c r="AZ25" i="7"/>
  <c r="AZ28" i="7"/>
  <c r="AZ5" i="7"/>
  <c r="AZ15" i="7"/>
  <c r="AZ46" i="7"/>
  <c r="AZ103" i="7"/>
  <c r="AZ69" i="7"/>
  <c r="AZ27" i="7"/>
  <c r="AZ65" i="7"/>
  <c r="AZ136" i="7"/>
  <c r="AZ115" i="7"/>
  <c r="AZ39" i="7"/>
  <c r="AZ73" i="7"/>
  <c r="AZ71" i="7"/>
  <c r="AZ113" i="7"/>
  <c r="AZ2" i="7"/>
  <c r="AZ20" i="7"/>
  <c r="AZ138" i="7"/>
  <c r="AZ81" i="7"/>
  <c r="AZ66" i="7"/>
  <c r="AZ100" i="7"/>
  <c r="AZ23" i="7"/>
  <c r="AZ75" i="7"/>
  <c r="AZ137" i="7"/>
  <c r="AZ68" i="7"/>
  <c r="AZ108" i="7"/>
  <c r="AZ26" i="7"/>
  <c r="AZ140" i="7"/>
  <c r="AZ60" i="7"/>
  <c r="AZ102" i="7"/>
  <c r="AZ24" i="7"/>
  <c r="AZ131" i="7"/>
  <c r="AZ17" i="7"/>
  <c r="AZ61" i="7"/>
  <c r="AZ133" i="7"/>
  <c r="AZ50" i="7"/>
  <c r="AZ107" i="7"/>
  <c r="AZ47" i="7"/>
  <c r="AZ83" i="7"/>
  <c r="AZ126" i="7"/>
  <c r="AZ129" i="7"/>
  <c r="AZ149" i="7"/>
  <c r="AZ127" i="7"/>
  <c r="AZ57" i="7"/>
  <c r="AZ56" i="7"/>
  <c r="AZ11" i="7"/>
  <c r="AZ139" i="7"/>
  <c r="AZ153" i="7"/>
  <c r="AZ78" i="7"/>
  <c r="AZ19" i="7"/>
  <c r="AZ82" i="7"/>
  <c r="AZ146" i="7"/>
  <c r="AZ98" i="7"/>
  <c r="AZ150" i="7"/>
  <c r="AZ4" i="7"/>
  <c r="AZ152" i="7"/>
  <c r="AZ9" i="7"/>
  <c r="AZ109" i="7"/>
  <c r="AZ93" i="7"/>
  <c r="AZ32" i="7"/>
  <c r="AZ105" i="7"/>
  <c r="AZ29" i="7"/>
  <c r="AZ136" i="8"/>
  <c r="AZ135" i="8"/>
  <c r="AZ134" i="8"/>
  <c r="AZ133" i="8"/>
  <c r="AZ131" i="8"/>
  <c r="AZ145" i="8"/>
  <c r="AZ14" i="8"/>
  <c r="AZ46" i="8"/>
  <c r="AZ41" i="8"/>
  <c r="AZ8" i="8"/>
  <c r="AZ112" i="8"/>
  <c r="AZ98" i="8"/>
  <c r="AZ37" i="8"/>
  <c r="AZ99" i="8"/>
  <c r="AZ96" i="8"/>
  <c r="AZ139" i="8"/>
  <c r="AZ138" i="8"/>
  <c r="AZ23" i="8"/>
  <c r="AZ28" i="8"/>
  <c r="AZ103" i="8"/>
  <c r="AZ55" i="8"/>
  <c r="AZ92" i="8"/>
  <c r="AZ115" i="8"/>
  <c r="AZ77" i="8"/>
  <c r="AZ71" i="8"/>
  <c r="AZ36" i="8"/>
  <c r="AZ38" i="8"/>
  <c r="AZ104" i="8"/>
  <c r="AZ72" i="8"/>
  <c r="AZ142" i="8"/>
  <c r="AZ106" i="8"/>
  <c r="AZ30" i="8"/>
  <c r="AZ3" i="8"/>
  <c r="AZ61" i="8"/>
  <c r="AZ53" i="8"/>
  <c r="AZ141" i="8"/>
  <c r="AZ152" i="8"/>
  <c r="AZ82" i="8"/>
  <c r="AZ59" i="8"/>
  <c r="AZ149" i="8"/>
  <c r="AZ125" i="8"/>
  <c r="AZ20" i="8"/>
  <c r="AZ62" i="8"/>
  <c r="AZ73" i="8"/>
  <c r="AZ39" i="8"/>
  <c r="AZ57" i="8"/>
  <c r="AZ86" i="8"/>
  <c r="AZ15" i="8"/>
  <c r="AZ11" i="8"/>
  <c r="AZ78" i="8"/>
  <c r="AZ137" i="8"/>
  <c r="AZ12" i="8"/>
  <c r="AZ109" i="8"/>
  <c r="AZ150" i="8"/>
  <c r="AZ122" i="8"/>
  <c r="AZ151" i="8"/>
  <c r="AZ34" i="8"/>
  <c r="AZ60" i="8"/>
  <c r="AZ66" i="8"/>
  <c r="AZ7" i="8"/>
  <c r="AZ102" i="8"/>
  <c r="AZ13" i="8"/>
  <c r="AZ16" i="8"/>
  <c r="AZ132" i="8"/>
  <c r="AZ116" i="8"/>
  <c r="AZ56" i="8"/>
  <c r="AZ153" i="8"/>
  <c r="AZ75" i="8"/>
  <c r="AZ120" i="8"/>
  <c r="AZ146" i="8"/>
  <c r="AZ26" i="8"/>
  <c r="AZ17" i="8"/>
  <c r="AZ101" i="8"/>
  <c r="AZ33" i="8"/>
  <c r="AZ9" i="8"/>
  <c r="AZ45" i="8"/>
  <c r="AZ95" i="8"/>
  <c r="AZ148" i="8"/>
  <c r="AZ143" i="8"/>
  <c r="AZ81" i="8"/>
  <c r="AZ76" i="8"/>
  <c r="AZ130" i="8"/>
  <c r="AZ52" i="8"/>
  <c r="AZ68" i="8"/>
  <c r="AZ27" i="8"/>
  <c r="AZ65" i="8"/>
  <c r="AZ25" i="8"/>
  <c r="AZ31" i="8"/>
  <c r="AZ83" i="8"/>
  <c r="AZ114" i="8"/>
  <c r="AZ69" i="8"/>
  <c r="AZ90" i="8"/>
  <c r="AZ74" i="8"/>
  <c r="AZ124" i="8"/>
  <c r="AZ89" i="8"/>
  <c r="AZ85" i="8"/>
  <c r="AZ19" i="8"/>
  <c r="AZ58" i="8"/>
  <c r="AZ70" i="8"/>
  <c r="AZ88" i="8"/>
  <c r="AZ63" i="8"/>
  <c r="AZ147" i="8"/>
  <c r="AZ110" i="8"/>
  <c r="AZ47" i="8"/>
  <c r="AZ80" i="8"/>
  <c r="AZ51" i="8"/>
  <c r="AZ129" i="8"/>
  <c r="AZ127" i="8"/>
  <c r="AZ113" i="8"/>
  <c r="AZ144" i="8"/>
  <c r="AZ119" i="8"/>
  <c r="AZ32" i="8"/>
  <c r="AZ35" i="8"/>
  <c r="AZ48" i="8"/>
  <c r="AZ123" i="8"/>
  <c r="AZ84" i="8"/>
  <c r="AZ6" i="8"/>
  <c r="AZ24" i="8"/>
  <c r="AZ21" i="8"/>
  <c r="AZ79" i="8"/>
  <c r="AZ126" i="8"/>
  <c r="AZ64" i="8"/>
  <c r="AZ54" i="8"/>
  <c r="AZ100" i="8"/>
  <c r="AZ49" i="8"/>
  <c r="AZ118" i="8"/>
  <c r="AZ22" i="8"/>
  <c r="AZ2" i="8"/>
  <c r="AZ42" i="8"/>
  <c r="AZ111" i="8"/>
  <c r="AZ5" i="8"/>
  <c r="AZ87" i="8"/>
  <c r="AZ108" i="8"/>
  <c r="AZ140" i="8"/>
  <c r="AZ121" i="8"/>
  <c r="AZ29" i="8"/>
  <c r="AZ97" i="8"/>
  <c r="AZ105" i="8"/>
  <c r="AZ18" i="8"/>
  <c r="AZ67" i="8"/>
  <c r="AZ50" i="8"/>
  <c r="AZ107" i="8"/>
  <c r="AZ10" i="8"/>
  <c r="AZ43" i="8"/>
  <c r="AZ117" i="8"/>
  <c r="AZ40" i="8"/>
  <c r="AZ128" i="8"/>
  <c r="AZ94" i="8"/>
  <c r="AZ44" i="8"/>
  <c r="AZ93" i="8"/>
  <c r="AZ4" i="8"/>
  <c r="AZ91" i="8"/>
  <c r="AZ154" i="8"/>
  <c r="AZ101" i="5"/>
  <c r="AZ33" i="6"/>
  <c r="AZ37" i="6"/>
  <c r="AZ38" i="6"/>
  <c r="AZ40" i="6"/>
  <c r="AZ19" i="6"/>
  <c r="AZ44" i="6"/>
  <c r="AZ88" i="6"/>
  <c r="AZ154" i="6"/>
  <c r="AZ114" i="6"/>
  <c r="AZ23" i="6"/>
  <c r="AZ136" i="6"/>
  <c r="AZ127" i="6"/>
  <c r="AZ51" i="6"/>
  <c r="AZ125" i="6"/>
  <c r="AZ151" i="6"/>
  <c r="AZ122" i="6"/>
  <c r="AZ108" i="6"/>
  <c r="AZ138" i="6"/>
  <c r="AZ26" i="6"/>
  <c r="AZ56" i="6"/>
  <c r="AZ71" i="6"/>
  <c r="AZ126" i="6"/>
  <c r="AZ116" i="6"/>
  <c r="AZ5" i="6"/>
  <c r="AZ14" i="6"/>
  <c r="AZ50" i="6"/>
  <c r="AZ133" i="6"/>
  <c r="AZ47" i="6"/>
  <c r="AZ77" i="6"/>
  <c r="AZ92" i="6"/>
  <c r="AZ115" i="6"/>
  <c r="AZ20" i="6"/>
  <c r="AZ30" i="6"/>
  <c r="AZ29" i="6"/>
  <c r="AZ35" i="6"/>
  <c r="AZ146" i="6"/>
  <c r="AZ41" i="6"/>
  <c r="AZ107" i="6"/>
  <c r="AZ8" i="6"/>
  <c r="AZ67" i="6"/>
  <c r="AZ81" i="6"/>
  <c r="AZ75" i="6"/>
  <c r="AZ55" i="6"/>
  <c r="AZ105" i="6"/>
  <c r="AZ104" i="6"/>
  <c r="AZ78" i="6"/>
  <c r="AZ135" i="6"/>
  <c r="AZ91" i="6"/>
  <c r="AZ16" i="6"/>
  <c r="AZ76" i="6"/>
  <c r="AZ52" i="6"/>
  <c r="AZ34" i="6"/>
  <c r="AZ129" i="6"/>
  <c r="AZ11" i="6"/>
  <c r="AZ3" i="6"/>
  <c r="AZ112" i="6"/>
  <c r="AZ100" i="6"/>
  <c r="AZ153" i="6"/>
  <c r="AZ86" i="6"/>
  <c r="AZ48" i="6"/>
  <c r="AZ42" i="6"/>
  <c r="AZ110" i="6"/>
  <c r="AZ54" i="6"/>
  <c r="AZ18" i="6"/>
  <c r="AZ85" i="6"/>
  <c r="AZ82" i="6"/>
  <c r="AZ79" i="6"/>
  <c r="AZ10" i="6"/>
  <c r="AZ95" i="6"/>
  <c r="AZ137" i="6"/>
  <c r="AZ24" i="6"/>
  <c r="AZ65" i="6"/>
  <c r="AZ21" i="6"/>
  <c r="AZ96" i="6"/>
  <c r="AZ13" i="6"/>
  <c r="AZ6" i="6"/>
  <c r="AZ87" i="6"/>
  <c r="AZ43" i="6"/>
  <c r="AZ141" i="6"/>
  <c r="AZ120" i="6"/>
  <c r="AZ119" i="6"/>
  <c r="AZ139" i="6"/>
  <c r="AZ150" i="6"/>
  <c r="AZ70" i="6"/>
  <c r="AZ149" i="6"/>
  <c r="AZ130" i="6"/>
  <c r="AZ144" i="6"/>
  <c r="AZ9" i="6"/>
  <c r="AZ12" i="6"/>
  <c r="AZ45" i="6"/>
  <c r="AZ58" i="6"/>
  <c r="AZ103" i="6"/>
  <c r="AZ25" i="6"/>
  <c r="AZ73" i="6"/>
  <c r="AZ118" i="6"/>
  <c r="AZ31" i="6"/>
  <c r="AZ148" i="6"/>
  <c r="AZ27" i="6"/>
  <c r="AZ69" i="6"/>
  <c r="AZ102" i="6"/>
  <c r="AZ83" i="6"/>
  <c r="AZ64" i="6"/>
  <c r="AZ22" i="6"/>
  <c r="AZ80" i="6"/>
  <c r="AZ152" i="6"/>
  <c r="AZ61" i="6"/>
  <c r="AZ62" i="6"/>
  <c r="AZ63" i="6"/>
  <c r="AZ7" i="6"/>
  <c r="AZ90" i="6"/>
  <c r="AZ143" i="6"/>
  <c r="AZ101" i="6"/>
  <c r="AZ17" i="6"/>
  <c r="AZ147" i="6"/>
  <c r="AZ123" i="6"/>
  <c r="AZ97" i="6"/>
  <c r="AZ93" i="6"/>
  <c r="AZ32" i="6"/>
  <c r="AZ117" i="6"/>
  <c r="AZ98" i="6"/>
  <c r="AZ142" i="6"/>
  <c r="AZ74" i="6"/>
  <c r="AZ121" i="6"/>
  <c r="AZ39" i="6"/>
  <c r="AZ140" i="6"/>
  <c r="AZ109" i="6"/>
  <c r="AZ106" i="6"/>
  <c r="AZ145" i="6"/>
  <c r="AZ128" i="6"/>
  <c r="AZ89" i="6"/>
  <c r="AZ57" i="6"/>
  <c r="AZ134" i="6"/>
  <c r="AZ66" i="6"/>
  <c r="AZ49" i="6"/>
  <c r="AZ132" i="6"/>
  <c r="AZ84" i="6"/>
  <c r="AZ60" i="6"/>
  <c r="AZ68" i="6"/>
  <c r="AZ111" i="6"/>
  <c r="AZ46" i="6"/>
  <c r="AZ94" i="6"/>
  <c r="AZ53" i="6"/>
  <c r="AZ99" i="6"/>
  <c r="AZ2" i="6"/>
  <c r="AZ59" i="6"/>
  <c r="AZ36" i="6"/>
  <c r="AZ131" i="6"/>
  <c r="AZ15" i="6"/>
  <c r="AZ28" i="6"/>
  <c r="AZ124" i="6"/>
  <c r="AZ72" i="6"/>
  <c r="AZ4" i="6"/>
  <c r="BE158" i="9"/>
  <c r="BE154" i="9"/>
  <c r="BE85" i="9"/>
  <c r="BE46" i="9"/>
  <c r="BE31" i="9"/>
  <c r="BE35" i="9"/>
  <c r="BE30" i="9"/>
  <c r="BE112" i="9"/>
  <c r="BE42" i="9"/>
  <c r="BE138" i="9"/>
  <c r="BE8" i="9"/>
  <c r="BE55" i="9"/>
  <c r="BE129" i="9"/>
  <c r="BE141" i="9"/>
  <c r="BE115" i="9"/>
  <c r="BE127" i="9"/>
  <c r="BE90" i="9"/>
  <c r="BE54" i="9"/>
  <c r="BE120" i="9"/>
  <c r="BE81" i="9"/>
  <c r="BE146" i="9"/>
  <c r="BE150" i="9"/>
  <c r="BE86" i="9"/>
  <c r="BE130" i="9"/>
  <c r="BE133" i="9"/>
  <c r="BE106" i="9"/>
  <c r="BE137" i="9"/>
  <c r="BE39" i="9"/>
  <c r="BE43" i="9"/>
  <c r="BE144" i="9"/>
  <c r="BE156" i="9"/>
  <c r="BE147" i="9"/>
  <c r="BE78" i="9"/>
  <c r="BE76" i="9"/>
  <c r="BE82" i="9"/>
  <c r="BE52" i="9"/>
  <c r="BE131" i="9"/>
  <c r="BE47" i="9"/>
  <c r="BE7" i="9"/>
  <c r="BE87" i="9"/>
  <c r="BE116" i="9"/>
  <c r="BE16" i="9"/>
  <c r="BE34" i="9"/>
  <c r="BE92" i="9"/>
  <c r="BE155" i="9"/>
  <c r="BE49" i="9"/>
  <c r="BE124" i="9"/>
  <c r="BE126" i="9"/>
  <c r="BE91" i="9"/>
  <c r="BE108" i="9"/>
  <c r="BE113" i="9"/>
  <c r="BE98" i="9"/>
  <c r="BE101" i="9"/>
  <c r="BE17" i="9"/>
  <c r="BE5" i="9"/>
  <c r="BE6" i="9"/>
  <c r="BE74" i="9"/>
  <c r="BE24" i="9"/>
  <c r="BE21" i="9"/>
  <c r="BE153" i="9"/>
  <c r="BE32" i="9"/>
  <c r="BE14" i="9"/>
  <c r="BE38" i="9"/>
  <c r="BE45" i="9"/>
  <c r="BE12" i="9"/>
  <c r="BE11" i="9"/>
  <c r="BE26" i="9"/>
  <c r="BE58" i="9"/>
  <c r="BE66" i="9"/>
  <c r="BE95" i="9"/>
  <c r="BE152" i="9"/>
  <c r="BE65" i="9"/>
  <c r="BE51" i="9"/>
  <c r="BE88" i="9"/>
  <c r="BE57" i="9"/>
  <c r="BE104" i="9"/>
  <c r="BE157" i="9"/>
  <c r="BE125" i="9"/>
  <c r="BE60" i="9"/>
  <c r="BE136" i="9"/>
  <c r="BE3" i="9"/>
  <c r="BE96" i="9"/>
  <c r="BE15" i="9"/>
  <c r="BE27" i="9"/>
  <c r="BE36" i="9"/>
  <c r="BE110" i="9"/>
  <c r="BE135" i="9"/>
  <c r="BE2" i="9"/>
  <c r="BE114" i="9"/>
  <c r="BE68" i="9"/>
  <c r="BE149" i="9"/>
  <c r="BE122" i="9"/>
  <c r="BE100" i="9"/>
  <c r="BE128" i="9"/>
  <c r="BE111" i="9"/>
  <c r="BE48" i="9"/>
  <c r="BE121" i="9"/>
  <c r="BE28" i="9"/>
  <c r="BE93" i="9"/>
  <c r="BE37" i="9"/>
  <c r="BE10" i="9"/>
  <c r="BE44" i="9"/>
  <c r="BE4" i="9"/>
  <c r="BE18" i="9"/>
  <c r="BE145" i="9"/>
  <c r="BE83" i="9"/>
  <c r="BE140" i="9"/>
  <c r="BE67" i="9"/>
  <c r="BE79" i="9"/>
  <c r="BE72" i="9"/>
  <c r="BE71" i="9"/>
  <c r="BE105" i="9"/>
  <c r="BE29" i="9"/>
  <c r="BE59" i="9"/>
  <c r="BE22" i="9"/>
  <c r="BE143" i="9"/>
  <c r="BE77" i="9"/>
  <c r="BE53" i="9"/>
  <c r="BE94" i="9"/>
  <c r="BE50" i="9"/>
  <c r="BE69" i="9"/>
  <c r="BE61" i="9"/>
  <c r="BE70" i="9"/>
  <c r="BE40" i="9"/>
  <c r="BE139" i="9"/>
  <c r="BE20" i="9"/>
  <c r="BE13" i="9"/>
  <c r="BE62" i="9"/>
  <c r="BE19" i="9"/>
  <c r="BE123" i="9"/>
  <c r="BE103" i="9"/>
  <c r="BE23" i="9"/>
  <c r="BE73" i="9"/>
  <c r="BE41" i="9"/>
  <c r="BE117" i="9"/>
  <c r="BE64" i="9"/>
  <c r="BE89" i="9"/>
  <c r="BE109" i="9"/>
  <c r="BE97" i="9"/>
  <c r="BE132" i="9"/>
  <c r="BE99" i="9"/>
  <c r="BE75" i="9"/>
  <c r="BE118" i="9"/>
  <c r="BE119" i="9"/>
  <c r="BE151" i="9"/>
  <c r="BE56" i="9"/>
  <c r="BE63" i="9"/>
  <c r="BE142" i="9"/>
  <c r="BE148" i="9"/>
  <c r="BE84" i="9"/>
  <c r="BE80" i="9"/>
  <c r="BE9" i="9"/>
  <c r="BE33" i="9"/>
  <c r="BE102" i="9"/>
  <c r="BE107" i="9"/>
  <c r="BE25" i="9"/>
  <c r="BE134" i="9"/>
  <c r="AZ72" i="5"/>
  <c r="AZ33" i="5"/>
  <c r="AZ130" i="5"/>
  <c r="AZ49" i="5"/>
  <c r="AZ105" i="5"/>
  <c r="AZ22" i="5"/>
  <c r="AZ25" i="5"/>
  <c r="AZ47" i="5"/>
  <c r="AZ59" i="5"/>
  <c r="AZ21" i="5"/>
  <c r="AZ111" i="5"/>
  <c r="AZ98" i="5"/>
  <c r="AZ113" i="5"/>
  <c r="AZ116" i="5"/>
  <c r="AZ35" i="5"/>
  <c r="AZ88" i="5"/>
  <c r="AZ94" i="5"/>
  <c r="AZ17" i="5"/>
  <c r="AZ55" i="5"/>
  <c r="AZ23" i="5"/>
  <c r="AZ27" i="5"/>
  <c r="AZ36" i="5"/>
  <c r="AZ14" i="5"/>
  <c r="AZ2" i="5"/>
  <c r="AZ13" i="5"/>
  <c r="AZ56" i="5"/>
  <c r="AZ127" i="5"/>
  <c r="AZ114" i="5"/>
  <c r="AZ100" i="5"/>
  <c r="AZ46" i="5"/>
  <c r="AZ28" i="5"/>
  <c r="AZ136" i="5"/>
  <c r="AZ121" i="5"/>
  <c r="AZ117" i="5"/>
  <c r="AZ62" i="5"/>
  <c r="AZ44" i="5"/>
  <c r="AZ126" i="5"/>
  <c r="AZ128" i="5"/>
  <c r="AZ19" i="5"/>
  <c r="AZ120" i="5"/>
  <c r="AZ34" i="5"/>
  <c r="AZ41" i="5"/>
  <c r="AZ63" i="5"/>
  <c r="AZ118" i="5"/>
  <c r="AZ77" i="5"/>
  <c r="AZ119" i="5"/>
  <c r="AZ64" i="5"/>
  <c r="AZ50" i="5"/>
  <c r="AZ51" i="5"/>
  <c r="AZ112" i="5"/>
  <c r="AZ82" i="5"/>
  <c r="AZ9" i="5"/>
  <c r="AZ91" i="5"/>
  <c r="AZ4" i="5"/>
  <c r="AZ135" i="5"/>
  <c r="AZ129" i="5"/>
  <c r="AZ54" i="5"/>
  <c r="AZ86" i="5"/>
  <c r="AZ75" i="5"/>
  <c r="AZ93" i="5"/>
  <c r="AZ65" i="5"/>
  <c r="AZ124" i="5"/>
  <c r="AZ137" i="5"/>
  <c r="AZ133" i="5"/>
  <c r="AZ140" i="5"/>
  <c r="AZ139" i="5"/>
  <c r="AZ57" i="5"/>
  <c r="AZ141" i="5"/>
  <c r="AZ39" i="5"/>
  <c r="AZ12" i="5"/>
  <c r="AZ87" i="5"/>
  <c r="AZ71" i="5"/>
  <c r="AZ76" i="5"/>
  <c r="AZ108" i="5"/>
  <c r="AZ74" i="5"/>
  <c r="AZ58" i="5"/>
  <c r="AZ109" i="5"/>
  <c r="AZ6" i="5"/>
  <c r="AZ18" i="5"/>
  <c r="AZ45" i="5"/>
  <c r="AZ53" i="5"/>
  <c r="AZ89" i="5"/>
  <c r="AZ70" i="5"/>
  <c r="AZ30" i="5"/>
  <c r="AZ92" i="5"/>
  <c r="AZ26" i="5"/>
  <c r="AZ8" i="5"/>
  <c r="AZ84" i="5"/>
  <c r="AZ79" i="5"/>
  <c r="AZ42" i="5"/>
  <c r="AZ20" i="5"/>
  <c r="AZ81" i="5"/>
  <c r="AZ16" i="5"/>
  <c r="AZ131" i="5"/>
  <c r="AZ97" i="5"/>
  <c r="AZ78" i="5"/>
  <c r="AZ60" i="5"/>
  <c r="AZ123" i="5"/>
  <c r="AZ66" i="5"/>
  <c r="AZ11" i="5"/>
  <c r="AZ103" i="5"/>
  <c r="AZ3" i="5"/>
  <c r="AZ15" i="5"/>
  <c r="AZ95" i="5"/>
  <c r="AZ40" i="5"/>
  <c r="AZ69" i="5"/>
  <c r="AZ125" i="5"/>
  <c r="AZ24" i="5"/>
  <c r="AZ96" i="5"/>
  <c r="AZ110" i="5"/>
  <c r="AZ138" i="5"/>
  <c r="AZ38" i="5"/>
  <c r="AZ43" i="5"/>
  <c r="AZ5" i="5"/>
  <c r="AZ61" i="5"/>
  <c r="AZ80" i="5"/>
  <c r="AZ83" i="5"/>
  <c r="AZ99" i="5"/>
  <c r="AZ85" i="5"/>
  <c r="AZ107" i="5"/>
  <c r="AZ132" i="5"/>
  <c r="AZ31" i="5"/>
  <c r="AZ37" i="5"/>
  <c r="AZ68" i="5"/>
  <c r="AZ52" i="5"/>
  <c r="AZ67" i="5"/>
  <c r="AZ90" i="5"/>
  <c r="AZ7" i="5"/>
  <c r="AZ104" i="5"/>
  <c r="AZ102" i="5"/>
  <c r="AZ122" i="5"/>
  <c r="AZ142" i="5"/>
  <c r="AZ115" i="5"/>
  <c r="AZ73" i="5"/>
  <c r="AZ48" i="5"/>
  <c r="AZ32" i="5"/>
  <c r="AZ106" i="5"/>
  <c r="AZ134" i="5"/>
  <c r="AZ29" i="5"/>
</calcChain>
</file>

<file path=xl/sharedStrings.xml><?xml version="1.0" encoding="utf-8"?>
<sst xmlns="http://schemas.openxmlformats.org/spreadsheetml/2006/main" count="5695" uniqueCount="231">
  <si>
    <t>1A Procedural Justice</t>
  </si>
  <si>
    <t>1B Civil Justice</t>
  </si>
  <si>
    <t>1C Criminal Justice</t>
  </si>
  <si>
    <t>1 Rule of Law</t>
  </si>
  <si>
    <t>2A Homicide</t>
  </si>
  <si>
    <t>2Bi Disappearance</t>
  </si>
  <si>
    <t>2Bii Intensity of the Violent Conflicts</t>
  </si>
  <si>
    <t>2Biii Internal Organised Conflict</t>
  </si>
  <si>
    <t>2Biv Terrorism Fatalities</t>
  </si>
  <si>
    <t xml:space="preserve">2Bv Terrorism Injured </t>
  </si>
  <si>
    <t>2B Disapperance, Conflict &amp; Terrorism</t>
  </si>
  <si>
    <t>2Ci Female Genital Mutilation</t>
  </si>
  <si>
    <t>2Cii Missing Women</t>
  </si>
  <si>
    <t>2 Security &amp; Safety</t>
  </si>
  <si>
    <t>3A Freedom of Foreign Movement</t>
  </si>
  <si>
    <t>3B Freedom of Domestic Movement</t>
  </si>
  <si>
    <t>3C Women's Freedom of Movement</t>
  </si>
  <si>
    <t>3 Movement</t>
  </si>
  <si>
    <t>4A Freedom to establish religious organizations</t>
  </si>
  <si>
    <t>4B Autonomy of religious organizations</t>
  </si>
  <si>
    <t>4 Religion</t>
  </si>
  <si>
    <t>5A Freedom of association</t>
  </si>
  <si>
    <t>5B Freedom of assembly and demonstration</t>
  </si>
  <si>
    <t>5Ci Political parties</t>
  </si>
  <si>
    <t>5Cii Professional organizations</t>
  </si>
  <si>
    <t>5Ciii Educational, sporting and cultural organizations</t>
  </si>
  <si>
    <t>5C Autonomy of organizations (operational independence from political authority)</t>
  </si>
  <si>
    <t>5Di Political parties</t>
  </si>
  <si>
    <t>5Dii Professional organizations</t>
  </si>
  <si>
    <t>5Diii Educational, sporting and cultural organizations5</t>
  </si>
  <si>
    <t>5D Freedom to establish organizations</t>
  </si>
  <si>
    <t>5 Association, Assebly &amp; Civil Society</t>
  </si>
  <si>
    <t>6A Press - Killings</t>
  </si>
  <si>
    <t>6B Laws and regulations that influence media content</t>
  </si>
  <si>
    <t>6C Political pressures and controls on media content</t>
  </si>
  <si>
    <t>6Di Access to foreign television (cable/ satellite)</t>
  </si>
  <si>
    <t>6Dii Access to foreign newspapers</t>
  </si>
  <si>
    <t>6D Freedom of access to foreign information</t>
  </si>
  <si>
    <t>6E State control over Internet access</t>
  </si>
  <si>
    <t>6 Expression &amp; Information</t>
  </si>
  <si>
    <t>7Ai Parental Authority: In marriage</t>
  </si>
  <si>
    <t>7Aii Parental Authority: After divorce</t>
  </si>
  <si>
    <t>7Bi Male to Male Relationship</t>
  </si>
  <si>
    <t>7Bii Female to Female Relationship</t>
  </si>
  <si>
    <t>7C Divorce</t>
  </si>
  <si>
    <t>7 Relationships</t>
  </si>
  <si>
    <t>PERSONAL FREEDOM</t>
  </si>
  <si>
    <t>ECONOMIC FREEDOM</t>
  </si>
  <si>
    <t>-</t>
  </si>
  <si>
    <t>Hong-Kong</t>
  </si>
  <si>
    <t>Switzerland</t>
  </si>
  <si>
    <t>Ireland</t>
  </si>
  <si>
    <t>Canada</t>
  </si>
  <si>
    <t>United Kingdom</t>
  </si>
  <si>
    <t>Denmark</t>
  </si>
  <si>
    <t>Australia</t>
  </si>
  <si>
    <t>New Zealand</t>
  </si>
  <si>
    <t>Finland</t>
  </si>
  <si>
    <t>Austria</t>
  </si>
  <si>
    <t>Netherlands</t>
  </si>
  <si>
    <t>Malta</t>
  </si>
  <si>
    <t>Germany</t>
  </si>
  <si>
    <t>Norway</t>
  </si>
  <si>
    <t>Luxembourg</t>
  </si>
  <si>
    <t>Sweden</t>
  </si>
  <si>
    <t>Portugal</t>
  </si>
  <si>
    <t>Belgium</t>
  </si>
  <si>
    <t>Lithuania</t>
  </si>
  <si>
    <t>United States of America</t>
  </si>
  <si>
    <t>Taiwan</t>
  </si>
  <si>
    <t>Czech Republic</t>
  </si>
  <si>
    <t>Estonia</t>
  </si>
  <si>
    <t>Poland</t>
  </si>
  <si>
    <t>Latvia</t>
  </si>
  <si>
    <t>Chile</t>
  </si>
  <si>
    <t>Slovakia</t>
  </si>
  <si>
    <t>Mauritius</t>
  </si>
  <si>
    <t>Iceland</t>
  </si>
  <si>
    <t>Italy</t>
  </si>
  <si>
    <t>Romania</t>
  </si>
  <si>
    <t>Japan</t>
  </si>
  <si>
    <t>France</t>
  </si>
  <si>
    <t>Uruguay</t>
  </si>
  <si>
    <t>Spain</t>
  </si>
  <si>
    <t>Hungary</t>
  </si>
  <si>
    <t>Korea, Republic of</t>
  </si>
  <si>
    <t>Bulgaria</t>
  </si>
  <si>
    <t>Panama</t>
  </si>
  <si>
    <t>Costa Rica</t>
  </si>
  <si>
    <t>Slovenia</t>
  </si>
  <si>
    <t>Georgia</t>
  </si>
  <si>
    <t>Cyprus</t>
  </si>
  <si>
    <t>Croatia</t>
  </si>
  <si>
    <t>Montenegro</t>
  </si>
  <si>
    <t>Cape Verde</t>
  </si>
  <si>
    <t>Macedonia</t>
  </si>
  <si>
    <t>Bahamas</t>
  </si>
  <si>
    <t>Greece</t>
  </si>
  <si>
    <t>Peru</t>
  </si>
  <si>
    <t>Suriname</t>
  </si>
  <si>
    <t>Israel</t>
  </si>
  <si>
    <t>Jamaica</t>
  </si>
  <si>
    <t>Singapore</t>
  </si>
  <si>
    <t>Mongolia</t>
  </si>
  <si>
    <t>Bosnia Herzegovenia</t>
  </si>
  <si>
    <t>Albania</t>
  </si>
  <si>
    <t>El Salvador</t>
  </si>
  <si>
    <t>Bolivia</t>
  </si>
  <si>
    <t>Dominican Republic</t>
  </si>
  <si>
    <t>South Africa</t>
  </si>
  <si>
    <t>Haiti</t>
  </si>
  <si>
    <t>Brazil</t>
  </si>
  <si>
    <t>Armenia</t>
  </si>
  <si>
    <t>Papua New Guinea</t>
  </si>
  <si>
    <t>Guatemala</t>
  </si>
  <si>
    <t>Cambodia</t>
  </si>
  <si>
    <t>Ghana</t>
  </si>
  <si>
    <t>Namibia</t>
  </si>
  <si>
    <t>Madagascar</t>
  </si>
  <si>
    <t>Turkey</t>
  </si>
  <si>
    <t>Fiji</t>
  </si>
  <si>
    <t>Paraguay</t>
  </si>
  <si>
    <t>Mexico</t>
  </si>
  <si>
    <t>Trinidad and Tobago</t>
  </si>
  <si>
    <t>Serbia</t>
  </si>
  <si>
    <t>India</t>
  </si>
  <si>
    <t>Nicaragua</t>
  </si>
  <si>
    <t>Kenya</t>
  </si>
  <si>
    <t>Indonesia</t>
  </si>
  <si>
    <t>Seychelles</t>
  </si>
  <si>
    <t>Burkina Faso</t>
  </si>
  <si>
    <t>Guyana</t>
  </si>
  <si>
    <t>Moldova</t>
  </si>
  <si>
    <t>Ukraine</t>
  </si>
  <si>
    <t>Benin</t>
  </si>
  <si>
    <t>Ecuador</t>
  </si>
  <si>
    <t>Tanzania</t>
  </si>
  <si>
    <t>Argentina</t>
  </si>
  <si>
    <t>Brunei</t>
  </si>
  <si>
    <t>Honduras</t>
  </si>
  <si>
    <t>Nepal</t>
  </si>
  <si>
    <t>Barbados</t>
  </si>
  <si>
    <t>Colombia</t>
  </si>
  <si>
    <t>Cote d'Ivoire</t>
  </si>
  <si>
    <t>Uganda</t>
  </si>
  <si>
    <t>Bhutan</t>
  </si>
  <si>
    <t>Thailand</t>
  </si>
  <si>
    <t>Philippines</t>
  </si>
  <si>
    <t>Bahrain</t>
  </si>
  <si>
    <t>Lebanon</t>
  </si>
  <si>
    <t>Zambia</t>
  </si>
  <si>
    <t>Botswana</t>
  </si>
  <si>
    <t>Belize</t>
  </si>
  <si>
    <t>Jordan</t>
  </si>
  <si>
    <t>Mali</t>
  </si>
  <si>
    <t>Rwanda</t>
  </si>
  <si>
    <t>Mozambique</t>
  </si>
  <si>
    <t>Malawi</t>
  </si>
  <si>
    <t>Lesotho</t>
  </si>
  <si>
    <t>Kazakhstan</t>
  </si>
  <si>
    <t>Senegal</t>
  </si>
  <si>
    <t>East Timor</t>
  </si>
  <si>
    <t>Kuwait</t>
  </si>
  <si>
    <t>Tajikistan</t>
  </si>
  <si>
    <t>Russia</t>
  </si>
  <si>
    <t>Burundi</t>
  </si>
  <si>
    <t>Kyrgyz Republic</t>
  </si>
  <si>
    <t>Malaysia</t>
  </si>
  <si>
    <t>Gambia, The</t>
  </si>
  <si>
    <t>Cameroon</t>
  </si>
  <si>
    <t>Sierra Leone</t>
  </si>
  <si>
    <t>Guinea-Bissau</t>
  </si>
  <si>
    <t>Morocco</t>
  </si>
  <si>
    <t>Sri Lanka</t>
  </si>
  <si>
    <t>Tunisia</t>
  </si>
  <si>
    <t>Niger</t>
  </si>
  <si>
    <t>Qatar</t>
  </si>
  <si>
    <t>Congo, Republic of</t>
  </si>
  <si>
    <t>Oman</t>
  </si>
  <si>
    <t>Nigeria</t>
  </si>
  <si>
    <t>Guinea</t>
  </si>
  <si>
    <t>Vietnam</t>
  </si>
  <si>
    <t>Azerbaijan</t>
  </si>
  <si>
    <t>Gabon</t>
  </si>
  <si>
    <t>United Arab Emirates</t>
  </si>
  <si>
    <t>Bangladesh</t>
  </si>
  <si>
    <t>Swaziland</t>
  </si>
  <si>
    <t>Togo</t>
  </si>
  <si>
    <t>Ethiopia</t>
  </si>
  <si>
    <t>China</t>
  </si>
  <si>
    <t>Mauritania</t>
  </si>
  <si>
    <t>Angola</t>
  </si>
  <si>
    <t>Pakistan</t>
  </si>
  <si>
    <t>Chad</t>
  </si>
  <si>
    <t>Venezuela</t>
  </si>
  <si>
    <t>Central African Republic</t>
  </si>
  <si>
    <t>Egypt</t>
  </si>
  <si>
    <t>Zimbabwe</t>
  </si>
  <si>
    <t>Congo, Democratic Republic of</t>
  </si>
  <si>
    <t>Libya</t>
  </si>
  <si>
    <t>Algeria</t>
  </si>
  <si>
    <t>Saudi Arabia</t>
  </si>
  <si>
    <t>Myanmar</t>
  </si>
  <si>
    <t>Yemen</t>
  </si>
  <si>
    <t>Syria</t>
  </si>
  <si>
    <t>Iran</t>
  </si>
  <si>
    <t>2Ciii Equal Inheritance Rights</t>
  </si>
  <si>
    <t xml:space="preserve">                            -</t>
  </si>
  <si>
    <t>Countries (2008)</t>
  </si>
  <si>
    <t>Countries (2010)</t>
  </si>
  <si>
    <t>Countries (2012)</t>
  </si>
  <si>
    <t>Countries (2013)</t>
  </si>
  <si>
    <t>7A Parental Rights</t>
  </si>
  <si>
    <t>7B Same-sex Relationships</t>
  </si>
  <si>
    <t>RULE OF LAW</t>
  </si>
  <si>
    <t>SECURITY &amp; SAFETY</t>
  </si>
  <si>
    <t>Hong Kong</t>
  </si>
  <si>
    <t>Bosnia Herzegovina</t>
  </si>
  <si>
    <t>Countries (2011)</t>
  </si>
  <si>
    <t>2C Women's Security  &amp; Safety</t>
  </si>
  <si>
    <t>2Ciii(a) Equal Inheritance Rights: Widows</t>
  </si>
  <si>
    <t>2Ciii(b) Equal Inheritance Rights: Daughters</t>
  </si>
  <si>
    <t>Laos</t>
  </si>
  <si>
    <t>Liberia</t>
  </si>
  <si>
    <t>HUMAN FREEDOM INDEX</t>
  </si>
  <si>
    <t>HUMAN FREEDOM INDEX: Rank</t>
  </si>
  <si>
    <t>Countries (2014)</t>
  </si>
  <si>
    <t>HUMAN FREEDOM INDEX: Rounded for ranking calculations</t>
  </si>
  <si>
    <t>PERSONAL FREEDOM (minus Security &amp;Safety and Rule of Law)</t>
  </si>
  <si>
    <t>A GLOBAL MEASUREMENT OF PERSONAL, CIVIL, AND ECONOMIC FREEDOM</t>
  </si>
  <si>
    <t>THE HUMAN FREEDOM INDEX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</si>
</sst>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9" tint="-0.499984740745262"/>
      <name val="Arial"/>
      <family val="2"/>
    </font>
    <font>
      <b/>
      <sz val="10"/>
      <color theme="9" tint="-0.499984740745262"/>
      <name val="Arial"/>
      <family val="2"/>
    </font>
    <font>
      <sz val="10"/>
      <color indexed="8"/>
      <name val="Arial"/>
      <family val="2"/>
    </font>
    <font>
      <b/>
      <sz val="10"/>
      <color indexed="10"/>
      <name val="Arial"/>
      <family val="2"/>
    </font>
    <font>
      <b/>
      <sz val="11"/>
      <color theme="1"/>
      <name val="Calibri"/>
      <family val="2"/>
      <scheme val="minor"/>
    </font>
    <font>
      <sz val="10"/>
      <color theme="2" tint="-0.749992370372631"/>
      <name val="Arial"/>
      <family val="2"/>
    </font>
    <font>
      <b/>
      <sz val="10"/>
      <color theme="2" tint="-0.749992370372631"/>
      <name val="Arial"/>
      <family val="2"/>
    </font>
    <font>
      <b/>
      <sz val="11"/>
      <name val="Arial"/>
      <family val="2"/>
    </font>
    <font>
      <sz val="10"/>
      <name val="Arial"/>
      <family val="2"/>
    </font>
    <font>
      <b/>
      <sz val="10"/>
      <color indexed="8"/>
      <name val="Arial"/>
      <family val="2"/>
    </font>
    <font>
      <b/>
      <sz val="10"/>
      <name val="Arial"/>
      <family val="2"/>
    </font>
    <font>
      <b/>
      <sz val="10"/>
      <color theme="1"/>
      <name val="Calibri"/>
      <family val="2"/>
      <scheme val="minor"/>
    </font>
    <font>
      <b/>
      <sz val="10"/>
      <color theme="1"/>
      <name val="Arial"/>
      <family val="2"/>
    </font>
    <font>
      <u/>
      <sz val="11"/>
      <color theme="10"/>
      <name val="Calibri"/>
      <family val="2"/>
      <scheme val="minor"/>
    </font>
    <font>
      <b/>
      <sz val="16"/>
      <color theme="1"/>
      <name val="Times New Roman"/>
      <family val="1"/>
    </font>
    <font>
      <sz val="11"/>
      <color theme="1"/>
      <name val="Times New Roman"/>
      <family val="1"/>
    </font>
    <font>
      <u/>
      <sz val="16"/>
      <color theme="10"/>
      <name val="Times New Roman"/>
      <family val="1"/>
    </font>
    <font>
      <b/>
      <sz val="26"/>
      <color rgb="FF7030A0"/>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4" fillId="0" borderId="0"/>
    <xf numFmtId="0" fontId="4" fillId="0" borderId="0"/>
    <xf numFmtId="0" fontId="3" fillId="0" borderId="0"/>
    <xf numFmtId="0" fontId="2" fillId="0" borderId="0"/>
    <xf numFmtId="0" fontId="13" fillId="0" borderId="0"/>
    <xf numFmtId="0" fontId="1" fillId="0" borderId="0"/>
    <xf numFmtId="0" fontId="18" fillId="0" borderId="0" applyNumberFormat="0" applyFill="0" applyBorder="0" applyAlignment="0" applyProtection="0"/>
  </cellStyleXfs>
  <cellXfs count="74">
    <xf numFmtId="0" fontId="0" fillId="0" borderId="0" xfId="0"/>
    <xf numFmtId="0" fontId="4" fillId="0" borderId="0" xfId="1"/>
    <xf numFmtId="0" fontId="4" fillId="0" borderId="0" xfId="1" applyFont="1"/>
    <xf numFmtId="0" fontId="4" fillId="0" borderId="0" xfId="1" applyAlignment="1">
      <alignment horizontal="right"/>
    </xf>
    <xf numFmtId="0" fontId="4" fillId="2" borderId="0" xfId="1" applyFont="1" applyFill="1"/>
    <xf numFmtId="0" fontId="8" fillId="0" borderId="0" xfId="1" applyFont="1"/>
    <xf numFmtId="43" fontId="5" fillId="0" borderId="7" xfId="2" applyNumberFormat="1" applyFont="1" applyFill="1" applyBorder="1" applyAlignment="1">
      <alignment horizontal="left" wrapText="1"/>
    </xf>
    <xf numFmtId="0" fontId="5" fillId="0" borderId="2" xfId="2" applyFont="1" applyFill="1" applyBorder="1" applyAlignment="1">
      <alignment horizontal="center" wrapText="1"/>
    </xf>
    <xf numFmtId="0" fontId="6" fillId="0" borderId="2" xfId="2" applyFont="1" applyFill="1" applyBorder="1" applyAlignment="1">
      <alignment horizontal="justify" wrapText="1"/>
    </xf>
    <xf numFmtId="0" fontId="5" fillId="0" borderId="2" xfId="1" applyFont="1" applyFill="1" applyBorder="1" applyAlignment="1">
      <alignment horizontal="center" wrapText="1"/>
    </xf>
    <xf numFmtId="0" fontId="6" fillId="0" borderId="2" xfId="1" applyNumberFormat="1" applyFont="1" applyFill="1" applyBorder="1" applyAlignment="1">
      <alignment horizontal="center" wrapText="1"/>
    </xf>
    <xf numFmtId="0" fontId="5" fillId="0" borderId="8" xfId="1" applyFont="1" applyFill="1" applyBorder="1" applyAlignment="1">
      <alignment horizontal="center" wrapText="1"/>
    </xf>
    <xf numFmtId="0" fontId="5" fillId="0" borderId="0" xfId="1" applyFont="1" applyAlignment="1">
      <alignment horizontal="left"/>
    </xf>
    <xf numFmtId="43" fontId="7" fillId="0" borderId="6" xfId="1" applyNumberFormat="1" applyFont="1" applyFill="1" applyBorder="1" applyAlignment="1">
      <alignment horizontal="left" vertical="center" wrapText="1"/>
    </xf>
    <xf numFmtId="164" fontId="7" fillId="0" borderId="4" xfId="1" applyNumberFormat="1" applyFont="1" applyFill="1" applyBorder="1" applyAlignment="1">
      <alignment horizontal="center" vertical="center"/>
    </xf>
    <xf numFmtId="164" fontId="4" fillId="0" borderId="4" xfId="1" applyNumberFormat="1" applyFont="1" applyFill="1" applyBorder="1" applyAlignment="1">
      <alignment horizontal="center" vertical="center"/>
    </xf>
    <xf numFmtId="2" fontId="7" fillId="0" borderId="4" xfId="1" applyNumberFormat="1" applyFont="1" applyFill="1" applyBorder="1" applyAlignment="1">
      <alignment horizontal="right" vertical="center"/>
    </xf>
    <xf numFmtId="2" fontId="4" fillId="0" borderId="4" xfId="1" applyNumberFormat="1" applyFont="1" applyFill="1" applyBorder="1" applyAlignment="1">
      <alignment horizontal="right" vertical="center" wrapText="1"/>
    </xf>
    <xf numFmtId="43" fontId="4" fillId="0" borderId="5" xfId="1" applyNumberFormat="1" applyFont="1" applyFill="1" applyBorder="1" applyAlignment="1">
      <alignment vertical="center"/>
    </xf>
    <xf numFmtId="164" fontId="7" fillId="0" borderId="4" xfId="1" applyNumberFormat="1" applyFont="1" applyFill="1" applyBorder="1" applyAlignment="1">
      <alignment horizontal="center" vertical="center" wrapText="1"/>
    </xf>
    <xf numFmtId="43" fontId="7" fillId="0" borderId="1" xfId="1" applyNumberFormat="1" applyFont="1" applyFill="1" applyBorder="1" applyAlignment="1">
      <alignment horizontal="left" vertical="center" wrapText="1"/>
    </xf>
    <xf numFmtId="164" fontId="7" fillId="0" borderId="3" xfId="1" applyNumberFormat="1" applyFont="1" applyFill="1" applyBorder="1" applyAlignment="1">
      <alignment horizontal="center" vertical="center"/>
    </xf>
    <xf numFmtId="164" fontId="4" fillId="0" borderId="3" xfId="1" applyNumberFormat="1" applyFont="1" applyFill="1" applyBorder="1" applyAlignment="1">
      <alignment horizontal="center" vertical="center"/>
    </xf>
    <xf numFmtId="2" fontId="7" fillId="0" borderId="3" xfId="1" applyNumberFormat="1" applyFont="1" applyFill="1" applyBorder="1" applyAlignment="1">
      <alignment horizontal="right" vertical="center"/>
    </xf>
    <xf numFmtId="2" fontId="4" fillId="0" borderId="3" xfId="1" applyNumberFormat="1" applyFont="1" applyFill="1" applyBorder="1" applyAlignment="1">
      <alignment horizontal="right" vertical="center" wrapText="1"/>
    </xf>
    <xf numFmtId="43" fontId="4" fillId="0" borderId="9" xfId="1" applyNumberFormat="1" applyFont="1" applyFill="1" applyBorder="1" applyAlignment="1">
      <alignment vertical="center"/>
    </xf>
    <xf numFmtId="0" fontId="2" fillId="0" borderId="0" xfId="4"/>
    <xf numFmtId="0" fontId="5" fillId="0" borderId="0" xfId="1" applyFont="1" applyFill="1" applyAlignment="1"/>
    <xf numFmtId="43" fontId="7" fillId="0" borderId="6" xfId="2" applyNumberFormat="1" applyFont="1" applyFill="1" applyBorder="1" applyAlignment="1">
      <alignment horizontal="left" vertical="center" wrapText="1"/>
    </xf>
    <xf numFmtId="164" fontId="7" fillId="0" borderId="4" xfId="2" applyNumberFormat="1" applyFont="1" applyFill="1" applyBorder="1" applyAlignment="1">
      <alignment horizontal="center" vertical="center"/>
    </xf>
    <xf numFmtId="164" fontId="4" fillId="0" borderId="4" xfId="2" applyNumberFormat="1" applyFont="1" applyFill="1" applyBorder="1" applyAlignment="1">
      <alignment horizontal="center" vertical="center"/>
    </xf>
    <xf numFmtId="2" fontId="7" fillId="0" borderId="4" xfId="2" applyNumberFormat="1" applyFont="1" applyFill="1" applyBorder="1" applyAlignment="1">
      <alignment horizontal="right" vertical="center"/>
    </xf>
    <xf numFmtId="2" fontId="4" fillId="0" borderId="4" xfId="2" applyNumberFormat="1" applyFont="1" applyFill="1" applyBorder="1" applyAlignment="1">
      <alignment horizontal="right" vertical="center" wrapText="1"/>
    </xf>
    <xf numFmtId="43" fontId="4" fillId="0" borderId="5" xfId="2" applyNumberFormat="1" applyFont="1" applyFill="1" applyBorder="1" applyAlignment="1">
      <alignment vertical="center"/>
    </xf>
    <xf numFmtId="43" fontId="7" fillId="0" borderId="1" xfId="2" applyNumberFormat="1" applyFont="1" applyFill="1" applyBorder="1" applyAlignment="1">
      <alignment horizontal="left" vertical="center" wrapText="1"/>
    </xf>
    <xf numFmtId="164" fontId="7" fillId="0" borderId="3" xfId="2" applyNumberFormat="1" applyFont="1" applyFill="1" applyBorder="1" applyAlignment="1">
      <alignment horizontal="center" vertical="center"/>
    </xf>
    <xf numFmtId="164" fontId="4" fillId="0" borderId="3" xfId="2" applyNumberFormat="1" applyFont="1" applyFill="1" applyBorder="1" applyAlignment="1">
      <alignment horizontal="center" vertical="center"/>
    </xf>
    <xf numFmtId="2" fontId="7" fillId="0" borderId="3" xfId="2" applyNumberFormat="1" applyFont="1" applyFill="1" applyBorder="1" applyAlignment="1">
      <alignment horizontal="right" vertical="center"/>
    </xf>
    <xf numFmtId="2" fontId="4" fillId="0" borderId="3" xfId="2" applyNumberFormat="1" applyFont="1" applyFill="1" applyBorder="1" applyAlignment="1">
      <alignment horizontal="right" vertical="center" wrapText="1"/>
    </xf>
    <xf numFmtId="0" fontId="6" fillId="0" borderId="0" xfId="1" applyFont="1" applyAlignment="1"/>
    <xf numFmtId="164" fontId="7" fillId="0" borderId="4" xfId="2" applyNumberFormat="1" applyFont="1" applyFill="1" applyBorder="1" applyAlignment="1">
      <alignment horizontal="center" vertical="center" wrapText="1"/>
    </xf>
    <xf numFmtId="43" fontId="4" fillId="0" borderId="9" xfId="2" applyNumberFormat="1" applyFont="1" applyFill="1" applyBorder="1" applyAlignment="1">
      <alignment vertical="center"/>
    </xf>
    <xf numFmtId="2" fontId="4" fillId="0" borderId="0" xfId="1" applyNumberFormat="1"/>
    <xf numFmtId="0" fontId="11" fillId="0" borderId="2" xfId="1" applyNumberFormat="1" applyFont="1" applyFill="1" applyBorder="1" applyAlignment="1">
      <alignment horizontal="center" wrapText="1"/>
    </xf>
    <xf numFmtId="0" fontId="10" fillId="0" borderId="2" xfId="2" applyFont="1" applyFill="1" applyBorder="1" applyAlignment="1">
      <alignment horizontal="center" wrapText="1"/>
    </xf>
    <xf numFmtId="2" fontId="10" fillId="0" borderId="4" xfId="2" applyNumberFormat="1" applyFont="1" applyFill="1" applyBorder="1" applyAlignment="1">
      <alignment horizontal="right" vertical="center"/>
    </xf>
    <xf numFmtId="0" fontId="10" fillId="0" borderId="10" xfId="1" applyFont="1" applyFill="1" applyBorder="1" applyAlignment="1">
      <alignment horizontal="center" wrapText="1"/>
    </xf>
    <xf numFmtId="43" fontId="10" fillId="0" borderId="11" xfId="1" applyNumberFormat="1" applyFont="1" applyFill="1" applyBorder="1" applyAlignment="1">
      <alignment vertical="center"/>
    </xf>
    <xf numFmtId="0" fontId="6" fillId="0" borderId="8" xfId="1" applyNumberFormat="1" applyFont="1" applyFill="1" applyBorder="1" applyAlignment="1">
      <alignment horizontal="center" wrapText="1"/>
    </xf>
    <xf numFmtId="164" fontId="7" fillId="0" borderId="5" xfId="2" applyNumberFormat="1" applyFont="1" applyFill="1" applyBorder="1" applyAlignment="1">
      <alignment horizontal="center" vertical="center"/>
    </xf>
    <xf numFmtId="0" fontId="9" fillId="0" borderId="0" xfId="4" applyFont="1"/>
    <xf numFmtId="0" fontId="12" fillId="0" borderId="0" xfId="1" applyFont="1"/>
    <xf numFmtId="0" fontId="5" fillId="0" borderId="4" xfId="2" applyFont="1" applyFill="1" applyBorder="1" applyAlignment="1">
      <alignment horizontal="center" wrapText="1"/>
    </xf>
    <xf numFmtId="43" fontId="14" fillId="0" borderId="4" xfId="2" applyNumberFormat="1" applyFont="1" applyFill="1" applyBorder="1" applyAlignment="1">
      <alignment horizontal="left" vertical="center" wrapText="1"/>
    </xf>
    <xf numFmtId="1" fontId="15" fillId="0" borderId="4" xfId="4" applyNumberFormat="1" applyFont="1" applyFill="1" applyBorder="1" applyAlignment="1">
      <alignment horizontal="right" vertical="center"/>
    </xf>
    <xf numFmtId="0" fontId="6" fillId="0" borderId="4" xfId="2" applyFont="1" applyFill="1" applyBorder="1" applyAlignment="1">
      <alignment horizontal="center" wrapText="1"/>
    </xf>
    <xf numFmtId="0" fontId="6" fillId="0" borderId="4" xfId="1" applyFont="1" applyFill="1" applyBorder="1" applyAlignment="1">
      <alignment horizontal="center" wrapText="1"/>
    </xf>
    <xf numFmtId="0" fontId="6" fillId="0" borderId="2" xfId="2" applyFont="1" applyFill="1" applyBorder="1" applyAlignment="1">
      <alignment horizontal="center" wrapText="1"/>
    </xf>
    <xf numFmtId="0" fontId="6" fillId="0" borderId="2" xfId="1" applyFont="1" applyFill="1" applyBorder="1" applyAlignment="1">
      <alignment horizontal="center" wrapText="1"/>
    </xf>
    <xf numFmtId="43" fontId="14" fillId="0" borderId="3" xfId="2" applyNumberFormat="1" applyFont="1" applyFill="1" applyBorder="1" applyAlignment="1">
      <alignment horizontal="left" vertical="center" wrapText="1"/>
    </xf>
    <xf numFmtId="1" fontId="15" fillId="0" borderId="3" xfId="4" applyNumberFormat="1" applyFont="1" applyFill="1" applyBorder="1" applyAlignment="1">
      <alignment horizontal="right" vertical="center"/>
    </xf>
    <xf numFmtId="1" fontId="16" fillId="0" borderId="4" xfId="4" applyNumberFormat="1" applyFont="1" applyFill="1" applyBorder="1" applyAlignment="1">
      <alignment horizontal="right" vertical="center"/>
    </xf>
    <xf numFmtId="1" fontId="15" fillId="0" borderId="4" xfId="2" applyNumberFormat="1" applyFont="1" applyFill="1" applyBorder="1" applyAlignment="1">
      <alignment horizontal="right" vertical="center"/>
    </xf>
    <xf numFmtId="1" fontId="17" fillId="0" borderId="4" xfId="4" applyNumberFormat="1" applyFont="1" applyFill="1" applyBorder="1" applyAlignment="1">
      <alignment horizontal="right" vertical="center"/>
    </xf>
    <xf numFmtId="1" fontId="17" fillId="0" borderId="3" xfId="4" applyNumberFormat="1" applyFont="1" applyFill="1" applyBorder="1" applyAlignment="1">
      <alignment horizontal="right" vertical="center"/>
    </xf>
    <xf numFmtId="43" fontId="14" fillId="0" borderId="4" xfId="1" applyNumberFormat="1" applyFont="1" applyFill="1" applyBorder="1" applyAlignment="1">
      <alignment horizontal="left" vertical="center" wrapText="1"/>
    </xf>
    <xf numFmtId="0" fontId="15" fillId="0" borderId="4" xfId="1" applyFont="1" applyFill="1" applyBorder="1" applyAlignment="1">
      <alignment vertical="center"/>
    </xf>
    <xf numFmtId="43" fontId="14" fillId="0" borderId="3" xfId="1" applyNumberFormat="1" applyFont="1" applyFill="1" applyBorder="1" applyAlignment="1">
      <alignment horizontal="left" vertical="center" wrapText="1"/>
    </xf>
    <xf numFmtId="0" fontId="15" fillId="0" borderId="3" xfId="1" applyFont="1" applyFill="1" applyBorder="1" applyAlignment="1">
      <alignment vertical="center"/>
    </xf>
    <xf numFmtId="0" fontId="1" fillId="0" borderId="0" xfId="6"/>
    <xf numFmtId="0" fontId="19" fillId="0" borderId="0" xfId="6" applyFont="1" applyAlignment="1">
      <alignment horizontal="center"/>
    </xf>
    <xf numFmtId="0" fontId="20" fillId="0" borderId="0" xfId="6" applyFont="1"/>
    <xf numFmtId="0" fontId="21" fillId="0" borderId="0" xfId="7" applyFont="1" applyAlignment="1">
      <alignment horizontal="center"/>
    </xf>
    <xf numFmtId="0" fontId="22" fillId="0" borderId="0" xfId="6" applyFont="1" applyAlignment="1">
      <alignment horizontal="center"/>
    </xf>
  </cellXfs>
  <cellStyles count="8">
    <cellStyle name="Hiperpovezava" xfId="7" builtinId="8"/>
    <cellStyle name="Navadno" xfId="0" builtinId="0"/>
    <cellStyle name="Navadno 2" xfId="6"/>
    <cellStyle name="Normal 10 2" xfId="2"/>
    <cellStyle name="Normal 18" xfId="1"/>
    <cellStyle name="Normal 2" xfId="4"/>
    <cellStyle name="Normal 3" xfId="5"/>
    <cellStyle name="Normal 37" xfId="3"/>
  </cellStyles>
  <dxfs count="376">
    <dxf>
      <font>
        <b val="0"/>
        <i val="0"/>
        <strike val="0"/>
        <condense val="0"/>
        <extend val="0"/>
        <outline val="0"/>
        <shadow val="0"/>
        <u val="none"/>
        <vertAlign val="baseline"/>
        <sz val="10"/>
        <color theme="2" tint="-0.74999237037263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2" tint="-0.74999237037263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2" tint="-0.74999237037263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2" tint="-0.749992370372631"/>
        <name val="Arial"/>
        <family val="2"/>
        <scheme val="none"/>
      </font>
      <numFmt numFmtId="35" formatCode="_(* #,##0.00_);_(* \(#,##0.00\);_(* &quot;-&quot;??_);_(@_)"/>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indexed="8"/>
        <name val="Arial"/>
        <family val="2"/>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name val="Arial"/>
        <family val="2"/>
        <scheme val="none"/>
      </font>
      <fill>
        <patternFill patternType="none">
          <bgColor auto="1"/>
        </patternFill>
      </fill>
      <alignment vertical="center" textRotation="0" indent="0" justifyLastLine="0" shrinkToFit="0" readingOrder="0"/>
    </dxf>
    <dxf>
      <border>
        <bottom style="thin">
          <color rgb="FF000000"/>
        </bottom>
      </border>
    </dxf>
    <dxf>
      <font>
        <b val="0"/>
        <i val="0"/>
        <strike val="0"/>
        <condense val="0"/>
        <extend val="0"/>
        <outline val="0"/>
        <shadow val="0"/>
        <u val="none"/>
        <vertAlign val="baseline"/>
        <sz val="10"/>
        <color theme="9" tint="-0.499984740745262"/>
        <name val="Arial"/>
        <family val="2"/>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35" formatCode="_(* #,##0.00_);_(* \(#,##0.00\);_(* &quot;-&quot;??_);_(@_)"/>
      <fill>
        <patternFill patternType="none">
          <fgColor indexed="64"/>
          <bgColor auto="1"/>
        </patternFill>
      </fill>
      <alignment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right" vertical="center" textRotation="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indexed="8"/>
        <name val="Arial"/>
        <family val="2"/>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name val="Arial"/>
        <family val="2"/>
        <scheme val="none"/>
      </font>
      <fill>
        <patternFill patternType="none">
          <bgColor auto="1"/>
        </patternFill>
      </fill>
      <alignment vertical="center" textRotation="0" indent="0" justifyLastLine="0" shrinkToFit="0" readingOrder="0"/>
    </dxf>
    <dxf>
      <border>
        <bottom style="thin">
          <color rgb="FF000000"/>
        </bottom>
      </border>
    </dxf>
    <dxf>
      <font>
        <b val="0"/>
        <i val="0"/>
        <strike val="0"/>
        <condense val="0"/>
        <extend val="0"/>
        <outline val="0"/>
        <shadow val="0"/>
        <u val="none"/>
        <vertAlign val="baseline"/>
        <sz val="10"/>
        <color theme="9" tint="-0.499984740745262"/>
        <name val="Arial"/>
        <family val="2"/>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35" formatCode="_(* #,##0.00_);_(* \(#,##0.00\);_(* &quot;-&quot;??_);_(@_)"/>
      <fill>
        <patternFill patternType="none">
          <fgColor indexed="64"/>
          <bgColor auto="1"/>
        </patternFill>
      </fill>
      <alignment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right" vertical="center" textRotation="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indexed="8"/>
        <name val="Arial"/>
        <family val="2"/>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name val="Arial"/>
        <family val="2"/>
        <scheme val="none"/>
      </font>
      <fill>
        <patternFill patternType="none">
          <bgColor auto="1"/>
        </patternFill>
      </fill>
      <alignment vertical="center" textRotation="0" indent="0" justifyLastLine="0" shrinkToFit="0" readingOrder="0"/>
    </dxf>
    <dxf>
      <border>
        <bottom style="thin">
          <color rgb="FF000000"/>
        </bottom>
      </border>
    </dxf>
    <dxf>
      <font>
        <b val="0"/>
        <i val="0"/>
        <strike val="0"/>
        <condense val="0"/>
        <extend val="0"/>
        <outline val="0"/>
        <shadow val="0"/>
        <u val="none"/>
        <vertAlign val="baseline"/>
        <sz val="10"/>
        <color theme="9" tint="-0.499984740745262"/>
        <name val="Arial"/>
        <family val="2"/>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Arial"/>
        <family val="2"/>
        <scheme val="none"/>
      </font>
      <numFmt numFmtId="35" formatCode="_(* #,##0.00_);_(* \(#,##0.00\);_(* &quot;-&quot;??_);_(@_)"/>
      <fill>
        <patternFill patternType="none">
          <bgColor auto="1"/>
        </patternFill>
      </fill>
      <alignment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right" vertical="center" textRotation="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indexed="8"/>
        <name val="Arial"/>
        <family val="2"/>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name val="Arial"/>
        <family val="2"/>
        <scheme val="none"/>
      </font>
      <fill>
        <patternFill patternType="none">
          <bgColor auto="1"/>
        </patternFill>
      </fill>
      <alignment vertical="center" textRotation="0" indent="0" justifyLastLine="0" shrinkToFit="0" readingOrder="0"/>
    </dxf>
    <dxf>
      <border>
        <bottom style="thin">
          <color rgb="FF000000"/>
        </bottom>
      </border>
    </dxf>
    <dxf>
      <font>
        <b val="0"/>
        <i val="0"/>
        <strike val="0"/>
        <condense val="0"/>
        <extend val="0"/>
        <outline val="0"/>
        <shadow val="0"/>
        <u val="none"/>
        <vertAlign val="baseline"/>
        <sz val="10"/>
        <color theme="9" tint="-0.499984740745262"/>
        <name val="Arial"/>
        <family val="2"/>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font>
      <numFmt numFmtId="35" formatCode="_(* #,##0.00_);_(* \(#,##0.00\);_(* &quot;-&quot;??_);_(@_)"/>
      <fill>
        <patternFill patternType="none">
          <fgColor indexed="64"/>
          <bgColor auto="1"/>
        </patternFill>
      </fill>
      <alignment vertical="center" textRotation="0" indent="0" justifyLastLine="0" shrinkToFit="0" readingOrder="0"/>
      <border diagonalUp="0" diagonalDown="0" outline="0">
        <left/>
        <right/>
        <top style="thin">
          <color indexed="64"/>
        </top>
        <bottom style="thin">
          <color indexed="64"/>
        </bottom>
      </border>
    </dxf>
    <dxf>
      <font>
        <b/>
        <strike val="0"/>
        <outline val="0"/>
        <shadow val="0"/>
        <u val="none"/>
        <vertAlign val="baseline"/>
        <sz val="10"/>
      </font>
      <numFmt numFmtId="1" formatCode="0"/>
      <fill>
        <patternFill patternType="none">
          <fgColor indexed="64"/>
          <bgColor auto="1"/>
        </patternFill>
      </fill>
      <alignment horizontal="right" vertical="center" textRotation="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indexed="8"/>
        <name val="Arial"/>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font>
      <fill>
        <patternFill patternType="none">
          <fgColor rgb="FF000000"/>
          <bgColor auto="1"/>
        </patternFill>
      </fill>
      <alignment vertical="center" textRotation="0" indent="0" justifyLastLine="0" shrinkToFit="0" readingOrder="0"/>
    </dxf>
    <dxf>
      <border>
        <bottom style="thin">
          <color rgb="FF000000"/>
        </bottom>
      </border>
    </dxf>
    <dxf>
      <font>
        <b val="0"/>
        <i val="0"/>
        <strike val="0"/>
        <condense val="0"/>
        <extend val="0"/>
        <outline val="0"/>
        <shadow val="0"/>
        <u val="none"/>
        <vertAlign val="baseline"/>
        <sz val="10"/>
        <color theme="9" tint="-0.499984740745262"/>
        <name val="Arial"/>
        <family val="2"/>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35" formatCode="_(* #,##0.00_);_(* \(#,##0.00\);_(* &quot;-&quot;??_);_(@_)"/>
      <fill>
        <patternFill patternType="none">
          <bgColor auto="1"/>
        </patternFill>
      </fill>
      <alignment vertical="center" textRotation="0" indent="0" justifyLastLine="0" shrinkToFit="0" readingOrder="0"/>
      <border diagonalUp="0" diagonalDown="0" outline="0">
        <left/>
        <right/>
        <top style="thin">
          <color indexed="64"/>
        </top>
        <bottom style="thin">
          <color indexed="64"/>
        </bottom>
      </border>
    </dxf>
    <dxf>
      <font>
        <b/>
        <strike val="0"/>
        <outline val="0"/>
        <shadow val="0"/>
        <u val="none"/>
        <vertAlign val="baseline"/>
        <sz val="10"/>
        <name val="Arial"/>
        <family val="2"/>
        <scheme val="none"/>
      </font>
      <fill>
        <patternFill patternType="none">
          <fgColor indexed="64"/>
          <bgColor auto="1"/>
        </patternFill>
      </fill>
      <alignment vertical="center" textRotation="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indexed="8"/>
        <name val="Arial"/>
        <family val="2"/>
        <scheme val="none"/>
      </font>
      <numFmt numFmtId="35" formatCode="_(* #,##0.00_);_(* \(#,##0.00\);_(* &quot;-&quot;??_);_(@_)"/>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Arial"/>
        <family val="2"/>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164" formatCode="0.0"/>
      <fill>
        <patternFill patternType="none">
          <fgColor indexed="2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family val="2"/>
        <scheme val="none"/>
      </font>
      <numFmt numFmtId="35" formatCode="_(* #,##0.00_);_(* \(#,##0.00\);_(* &quot;-&quot;??_);_(@_)"/>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name val="Arial"/>
        <family val="2"/>
        <scheme val="none"/>
      </font>
      <fill>
        <patternFill patternType="none">
          <bgColor auto="1"/>
        </patternFill>
      </fill>
      <alignment vertical="center" textRotation="0" indent="0" justifyLastLine="0" shrinkToFit="0" readingOrder="0"/>
    </dxf>
    <dxf>
      <border>
        <bottom style="thin">
          <color rgb="FF000000"/>
        </bottom>
      </border>
    </dxf>
    <dxf>
      <font>
        <b val="0"/>
        <i val="0"/>
        <strike val="0"/>
        <condense val="0"/>
        <extend val="0"/>
        <outline val="0"/>
        <shadow val="0"/>
        <u val="none"/>
        <vertAlign val="baseline"/>
        <sz val="10"/>
        <color theme="9" tint="-0.499984740745262"/>
        <name val="Arial"/>
        <family val="2"/>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80305</xdr:colOff>
      <xdr:row>2</xdr:row>
      <xdr:rowOff>156883</xdr:rowOff>
    </xdr:from>
    <xdr:to>
      <xdr:col>20</xdr:col>
      <xdr:colOff>201705</xdr:colOff>
      <xdr:row>23</xdr:row>
      <xdr:rowOff>14941</xdr:rowOff>
    </xdr:to>
    <xdr:sp macro="" textlink="">
      <xdr:nvSpPr>
        <xdr:cNvPr id="2" name="TextBox 1">
          <a:extLst>
            <a:ext uri="{FF2B5EF4-FFF2-40B4-BE49-F238E27FC236}">
              <a16:creationId xmlns:a16="http://schemas.microsoft.com/office/drawing/2014/main" id="{0E46029B-B5E7-45B0-9D1C-7B407273D90A}"/>
            </a:ext>
          </a:extLst>
        </xdr:cNvPr>
        <xdr:cNvSpPr txBox="1"/>
      </xdr:nvSpPr>
      <xdr:spPr>
        <a:xfrm>
          <a:off x="80305" y="821765"/>
          <a:ext cx="12403047" cy="3854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Times New Roman" panose="02020603050405020304" pitchFamily="18" charset="0"/>
              <a:ea typeface="+mn-ea"/>
              <a:cs typeface="Times New Roman" panose="02020603050405020304" pitchFamily="18" charset="0"/>
            </a:rPr>
            <a:t>The Human Freedom Index (HFI) presents a broad measure of human freedom, understood as the absence of coercive constraint. It uses 79 distinct indicators of personal and economic freedom in the following areas:</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a:solidFill>
                <a:schemeClr val="dk1"/>
              </a:solidFill>
              <a:effectLst/>
              <a:latin typeface="Times New Roman" panose="02020603050405020304" pitchFamily="18" charset="0"/>
              <a:ea typeface="+mn-ea"/>
              <a:cs typeface="Times New Roman" panose="02020603050405020304" pitchFamily="18" charset="0"/>
            </a:rPr>
            <a:t>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Rule of Law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Security and Safety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Movement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Religion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Association, Assembly, and Civil Society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Expression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Relationships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Size of Government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Legal System and Property Rights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Access to Sound Money </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Freedom to Trade Internationally</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Regulation of Credit, Labor, and Business </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The Human Freedom Index (HFI) is the most comprehensive freedom index so far created for a globally meaningful set of countries. The HFI covers 159 countries for 2014, the most recent year for which sufficient data is available. The index ranks countries beginning in 2008, the earliest year for which a robust enough index could be produced. </a:t>
          </a:r>
        </a:p>
        <a:p>
          <a:pPr marL="0"/>
          <a:endParaRPr lang="en-US" sz="1200" baseline="0">
            <a:solidFill>
              <a:schemeClr val="dk1"/>
            </a:solidFill>
            <a:effectLst/>
            <a:latin typeface="Times New Roman" panose="02020603050405020304" pitchFamily="18" charset="0"/>
            <a:ea typeface="+mn-ea"/>
            <a:cs typeface="Times New Roman" panose="02020603050405020304" pitchFamily="18" charset="0"/>
          </a:endParaRPr>
        </a:p>
        <a:p>
          <a:pPr marL="0"/>
          <a:r>
            <a:rPr lang="en-US" sz="900">
              <a:latin typeface="Times New Roman" panose="02020603050405020304" pitchFamily="18" charset="0"/>
              <a:cs typeface="Times New Roman" panose="02020603050405020304" pitchFamily="18" charset="0"/>
            </a:rPr>
            <a:t>© 2016 by the Cato Institute, the Fraser Institute, and the Friedrich Naumann Foundation for Freedom.</a:t>
          </a:r>
        </a:p>
      </xdr:txBody>
    </xdr:sp>
    <xdr:clientData/>
  </xdr:twoCellAnchor>
</xdr:wsDr>
</file>

<file path=xl/tables/table1.xml><?xml version="1.0" encoding="utf-8"?>
<table xmlns="http://schemas.openxmlformats.org/spreadsheetml/2006/main" id="2" name="Table1382" displayName="Table1382" ref="A1:BD142" totalsRowShown="0" headerRowDxfId="375" dataDxfId="373" headerRowBorderDxfId="374" tableBorderDxfId="372" totalsRowBorderDxfId="371">
  <autoFilter ref="A1:BD142"/>
  <sortState ref="A2:BD142">
    <sortCondition ref="A1:A142"/>
  </sortState>
  <tableColumns count="56">
    <tableColumn id="1" name="Countries (2008)" dataDxfId="370"/>
    <tableColumn id="2" name="1A Procedural Justice" dataDxfId="369"/>
    <tableColumn id="3" name="1B Civil Justice" dataDxfId="368"/>
    <tableColumn id="4" name="1C Criminal Justice" dataDxfId="367"/>
    <tableColumn id="5" name="1 Rule of Law" dataDxfId="366"/>
    <tableColumn id="6" name="2A Homicide" dataDxfId="365"/>
    <tableColumn id="7" name="2Bi Disappearance" dataDxfId="364"/>
    <tableColumn id="8" name="2Bii Intensity of the Violent Conflicts" dataDxfId="363"/>
    <tableColumn id="9" name="2Biii Internal Organised Conflict" dataDxfId="362"/>
    <tableColumn id="10" name="2Biv Terrorism Fatalities" dataDxfId="361"/>
    <tableColumn id="11" name="2Bv Terrorism Injured " dataDxfId="360"/>
    <tableColumn id="31" name="2B Disapperance, Conflict &amp; Terrorism" dataDxfId="359" dataCellStyle="Normal 18">
      <calculatedColumnFormula>AVERAGE(Table1382[[#This Row],[2Bi Disappearance]:[2Bv Terrorism Injured ]])</calculatedColumnFormula>
    </tableColumn>
    <tableColumn id="12" name="2Ci Female Genital Mutilation" dataDxfId="358"/>
    <tableColumn id="13" name="2Cii Missing Women" dataDxfId="357"/>
    <tableColumn id="14" name="2Ciii Equal Inheritance Rights" dataDxfId="356"/>
    <tableColumn id="29" name="2C Women's Security  &amp; Safety" dataDxfId="355" dataCellStyle="Normal 18">
      <calculatedColumnFormula>AVERAGE(Table1382[[#This Row],[2Ci Female Genital Mutilation]:[2Ciii Equal Inheritance Rights]])</calculatedColumnFormula>
    </tableColumn>
    <tableColumn id="15" name="2 Security &amp; Safety" dataDxfId="354">
      <calculatedColumnFormula>AVERAGE(F2,L2,P2)</calculatedColumnFormula>
    </tableColumn>
    <tableColumn id="16" name="3A Freedom of Foreign Movement" dataDxfId="353"/>
    <tableColumn id="17" name="3B Freedom of Domestic Movement" dataDxfId="352"/>
    <tableColumn id="18" name="3C Women's Freedom of Movement" dataDxfId="351"/>
    <tableColumn id="19" name="3 Movement" dataDxfId="350">
      <calculatedColumnFormula>AVERAGE(R2:T2)</calculatedColumnFormula>
    </tableColumn>
    <tableColumn id="20" name="4A Freedom to establish religious organizations" dataDxfId="349"/>
    <tableColumn id="21" name="4B Autonomy of religious organizations" dataDxfId="348"/>
    <tableColumn id="23" name="4 Religion" dataDxfId="347">
      <calculatedColumnFormula>AVERAGE(Table1382[[#This Row],[4A Freedom to establish religious organizations]:[4B Autonomy of religious organizations]])</calculatedColumnFormula>
    </tableColumn>
    <tableColumn id="24" name="5A Freedom of association" dataDxfId="346"/>
    <tableColumn id="25" name="5B Freedom of assembly and demonstration" dataDxfId="345"/>
    <tableColumn id="43" name="5Ci Political parties" dataDxfId="344" dataCellStyle="Normal 18"/>
    <tableColumn id="45" name="5Cii Professional organizations" dataDxfId="343" dataCellStyle="Normal 18"/>
    <tableColumn id="46" name="5Ciii Educational, sporting and cultural organizations" dataDxfId="342" dataCellStyle="Normal 18"/>
    <tableColumn id="47" name="5C Autonomy of organizations (operational independence from political authority)" dataDxfId="341" dataCellStyle="Normal 18">
      <calculatedColumnFormula>AVERAGE(Table1382[[#This Row],[5Ci Political parties]:[5Ciii Educational, sporting and cultural organizations]])</calculatedColumnFormula>
    </tableColumn>
    <tableColumn id="48" name="5Di Political parties" dataDxfId="340" dataCellStyle="Normal 18"/>
    <tableColumn id="50" name="5Dii Professional organizations" dataDxfId="339" dataCellStyle="Normal 18"/>
    <tableColumn id="51" name="5Diii Educational, sporting and cultural organizations5" dataDxfId="338" dataCellStyle="Normal 18"/>
    <tableColumn id="52" name="5D Freedom to establish organizations" dataDxfId="337" dataCellStyle="Normal 18">
      <calculatedColumnFormula>AVERAGE(Table1382[[#This Row],[5Di Political parties]:[5Diii Educational, sporting and cultural organizations5]])</calculatedColumnFormula>
    </tableColumn>
    <tableColumn id="53" name="5 Association, Assebly &amp; Civil Society" dataDxfId="336" dataCellStyle="Normal 18">
      <calculatedColumnFormula>AVERAGE(Y2:Z2,AD2,AH2)</calculatedColumnFormula>
    </tableColumn>
    <tableColumn id="26" name="6A Press - Killings" dataDxfId="335"/>
    <tableColumn id="27" name="6B Laws and regulations that influence media content" dataDxfId="334"/>
    <tableColumn id="28" name="6C Political pressures and controls on media content" dataDxfId="333"/>
    <tableColumn id="54" name="6Di Access to foreign television (cable/ satellite)" dataDxfId="332" dataCellStyle="Normal 18"/>
    <tableColumn id="55" name="6Dii Access to foreign newspapers" dataDxfId="331" dataCellStyle="Normal 18"/>
    <tableColumn id="58" name="6D Freedom of access to foreign information" dataDxfId="330" dataCellStyle="Normal 18">
      <calculatedColumnFormula>AVERAGE(Table1382[[#This Row],[6Di Access to foreign television (cable/ satellite)]:[6Dii Access to foreign newspapers]])</calculatedColumnFormula>
    </tableColumn>
    <tableColumn id="56" name="6E State control over Internet access" dataDxfId="329" dataCellStyle="Normal 18"/>
    <tableColumn id="30" name="6 Expression &amp; Information" dataDxfId="328" dataCellStyle="Normal 18">
      <calculatedColumnFormula>AVERAGE(AJ2:AL2,AO2:AP2)</calculatedColumnFormula>
    </tableColumn>
    <tableColumn id="32" name="7A Parental Rights" dataDxfId="327"/>
    <tableColumn id="33" name="7Bi Male to Male Relationship" dataDxfId="326"/>
    <tableColumn id="34" name="7Bii Female to Female Relationship" dataDxfId="325"/>
    <tableColumn id="35" name="7B Same-sex Relationships" dataDxfId="324">
      <calculatedColumnFormula>AVERAGE(AS2:AT2)</calculatedColumnFormula>
    </tableColumn>
    <tableColumn id="39" name="7 Relationships" dataDxfId="323">
      <calculatedColumnFormula>AVERAGE(AU2,AR2)</calculatedColumnFormula>
    </tableColumn>
    <tableColumn id="42" name="PERSONAL FREEDOM" dataDxfId="322" dataCellStyle="Normal 18">
      <calculatedColumnFormula>AVERAGE(Table1382[[#This Row],[RULE OF LAW]],Table1382[[#This Row],[SECURITY &amp; SAFETY]],Table1382[[#This Row],[PERSONAL FREEDOM (minus Security &amp;Safety and Rule of Law)]],Table1382[[#This Row],[PERSONAL FREEDOM (minus Security &amp;Safety and Rule of Law)]])</calculatedColumnFormula>
    </tableColumn>
    <tableColumn id="41" name="ECONOMIC FREEDOM" dataDxfId="321"/>
    <tableColumn id="44" name="HUMAN FREEDOM INDEX" dataDxfId="320" dataCellStyle="Normal 18">
      <calculatedColumnFormula>AVERAGE(Table1382[[#This Row],[PERSONAL FREEDOM]:[ECONOMIC FREEDOM]])</calculatedColumnFormula>
    </tableColumn>
    <tableColumn id="22" name="HUMAN FREEDOM INDEX: Rank" dataDxfId="319" dataCellStyle="Normal 18">
      <calculatedColumnFormula>RANK(BA2,$BA$2:$BA$142)</calculatedColumnFormula>
    </tableColumn>
    <tableColumn id="36" name="HUMAN FREEDOM INDEX: Rounded for ranking calculations" dataDxfId="318" dataCellStyle="Normal 18">
      <calculatedColumnFormula>ROUND(AY2, 2)</calculatedColumnFormula>
    </tableColumn>
    <tableColumn id="38" name="RULE OF LAW" dataDxfId="317" dataCellStyle="Normal 18">
      <calculatedColumnFormula>Table1382[[#This Row],[1 Rule of Law]]</calculatedColumnFormula>
    </tableColumn>
    <tableColumn id="37" name="SECURITY &amp; SAFETY" dataDxfId="316" dataCellStyle="Normal 18">
      <calculatedColumnFormula>Table1382[[#This Row],[2 Security &amp; Safety]]</calculatedColumnFormula>
    </tableColumn>
    <tableColumn id="40" name="PERSONAL FREEDOM (minus Security &amp;Safety and Rule of Law)" dataDxfId="315" dataCellStyle="Normal 18">
      <calculatedColumnFormula>AVERAGE(AQ2,U2,AI2,AV2,X2)</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3" name="Table1323" displayName="Table1323" ref="A1:BD154" totalsRowShown="0" headerRowDxfId="314" dataDxfId="312" headerRowBorderDxfId="313" tableBorderDxfId="311" totalsRowBorderDxfId="310">
  <autoFilter ref="A1:BD154"/>
  <sortState ref="A2:BD154">
    <sortCondition ref="A1:A154"/>
  </sortState>
  <tableColumns count="56">
    <tableColumn id="1" name="Countries (2010)" dataDxfId="309"/>
    <tableColumn id="2" name="1A Procedural Justice" dataDxfId="308"/>
    <tableColumn id="3" name="1B Civil Justice" dataDxfId="307"/>
    <tableColumn id="4" name="1C Criminal Justice" dataDxfId="306"/>
    <tableColumn id="5" name="1 Rule of Law" dataDxfId="305"/>
    <tableColumn id="6" name="2A Homicide" dataDxfId="304"/>
    <tableColumn id="7" name="2Bi Disappearance" dataDxfId="303"/>
    <tableColumn id="8" name="2Bii Intensity of the Violent Conflicts" dataDxfId="302"/>
    <tableColumn id="9" name="2Biii Internal Organised Conflict" dataDxfId="301"/>
    <tableColumn id="10" name="2Biv Terrorism Fatalities" dataDxfId="300"/>
    <tableColumn id="11" name="2Bv Terrorism Injured " dataDxfId="299"/>
    <tableColumn id="26" name="2B Disapperance, Conflict &amp; Terrorism" dataDxfId="298">
      <calculatedColumnFormula>AVERAGE(Table1323[[#This Row],[2Bi Disappearance]:[2Bv Terrorism Injured ]])</calculatedColumnFormula>
    </tableColumn>
    <tableColumn id="12" name="2Ci Female Genital Mutilation" dataDxfId="297"/>
    <tableColumn id="13" name="2Cii Missing Women" dataDxfId="296"/>
    <tableColumn id="14" name="2Ciii Equal Inheritance Rights" dataDxfId="295"/>
    <tableColumn id="25" name="2C Women's Security  &amp; Safety" dataDxfId="294">
      <calculatedColumnFormula>AVERAGE(Table1323[[#This Row],[2Ci Female Genital Mutilation]:[2Ciii Equal Inheritance Rights]])</calculatedColumnFormula>
    </tableColumn>
    <tableColumn id="15" name="2 Security &amp; Safety" dataDxfId="293">
      <calculatedColumnFormula>AVERAGE(F2,L2,P2)</calculatedColumnFormula>
    </tableColumn>
    <tableColumn id="16" name="3A Freedom of Foreign Movement" dataDxfId="292"/>
    <tableColumn id="17" name="3B Freedom of Domestic Movement" dataDxfId="291"/>
    <tableColumn id="18" name="3C Women's Freedom of Movement" dataDxfId="290"/>
    <tableColumn id="19" name="3 Movement" dataDxfId="289">
      <calculatedColumnFormula>AVERAGE(R2:T2)</calculatedColumnFormula>
    </tableColumn>
    <tableColumn id="20" name="4A Freedom to establish religious organizations" dataDxfId="288"/>
    <tableColumn id="21" name="4B Autonomy of religious organizations" dataDxfId="287"/>
    <tableColumn id="23" name="4 Religion" dataDxfId="286">
      <calculatedColumnFormula>AVERAGE(Table1323[[#This Row],[4A Freedom to establish religious organizations]:[4B Autonomy of religious organizations]])</calculatedColumnFormula>
    </tableColumn>
    <tableColumn id="24" name="5A Freedom of association" dataDxfId="285"/>
    <tableColumn id="43" name="5B Freedom of assembly and demonstration" dataDxfId="284"/>
    <tableColumn id="44" name="5Ci Political parties" dataDxfId="283"/>
    <tableColumn id="46" name="5Cii Professional organizations" dataDxfId="282"/>
    <tableColumn id="47" name="5Ciii Educational, sporting and cultural organizations" dataDxfId="281"/>
    <tableColumn id="48" name="5C Autonomy of organizations (operational independence from political authority)" dataDxfId="280">
      <calculatedColumnFormula>AVERAGE(Table1323[[#This Row],[5Ci Political parties]:[5Ciii Educational, sporting and cultural organizations]])</calculatedColumnFormula>
    </tableColumn>
    <tableColumn id="49" name="5Di Political parties" dataDxfId="279"/>
    <tableColumn id="51" name="5Dii Professional organizations" dataDxfId="278"/>
    <tableColumn id="52" name="5Diii Educational, sporting and cultural organizations5" dataDxfId="277"/>
    <tableColumn id="53" name="5D Freedom to establish organizations" dataDxfId="276">
      <calculatedColumnFormula>AVERAGE(Table1323[[#This Row],[5Di Political parties]:[5Diii Educational, sporting and cultural organizations5]])</calculatedColumnFormula>
    </tableColumn>
    <tableColumn id="54" name="5 Association, Assebly &amp; Civil Society" dataDxfId="275">
      <calculatedColumnFormula>AVERAGE(Y2,Z2,AD2,AH2)</calculatedColumnFormula>
    </tableColumn>
    <tableColumn id="55" name="6A Press - Killings" dataDxfId="274" dataCellStyle="Normal 18"/>
    <tableColumn id="27" name="6B Laws and regulations that influence media content" dataDxfId="273" dataCellStyle="Normal 18"/>
    <tableColumn id="28" name="6C Political pressures and controls on media content" dataDxfId="272" dataCellStyle="Normal 18"/>
    <tableColumn id="56" name="6Di Access to foreign television (cable/ satellite)" dataDxfId="271" dataCellStyle="Normal 18"/>
    <tableColumn id="57" name="6Dii Access to foreign newspapers" dataDxfId="270" dataCellStyle="Normal 18"/>
    <tableColumn id="58" name="6D Freedom of access to foreign information" dataDxfId="269" dataCellStyle="Normal 18">
      <calculatedColumnFormula>AVERAGE(Table1323[[#This Row],[6Di Access to foreign television (cable/ satellite)]:[6Dii Access to foreign newspapers]])</calculatedColumnFormula>
    </tableColumn>
    <tableColumn id="29" name="6E State control over Internet access" dataDxfId="268" dataCellStyle="Normal 18"/>
    <tableColumn id="30" name="6 Expression &amp; Information" dataDxfId="267">
      <calculatedColumnFormula>AVERAGE(AJ2:AK2,AL2,AO2,AP2)</calculatedColumnFormula>
    </tableColumn>
    <tableColumn id="32" name="7A Parental Rights" dataDxfId="266"/>
    <tableColumn id="33" name="7Bi Male to Male Relationship" dataDxfId="265"/>
    <tableColumn id="34" name="7Bii Female to Female Relationship" dataDxfId="264"/>
    <tableColumn id="35" name="7B Same-sex Relationships" dataDxfId="263">
      <calculatedColumnFormula>AVERAGE(AS2:AT2)</calculatedColumnFormula>
    </tableColumn>
    <tableColumn id="39" name="7 Relationships" dataDxfId="262">
      <calculatedColumnFormula>AVERAGE(AR2,AU2)</calculatedColumnFormula>
    </tableColumn>
    <tableColumn id="38" name="PERSONAL FREEDOM" dataDxfId="261" dataCellStyle="Normal 10 2">
      <calculatedColumnFormula>AVERAGE(Table1323[[#This Row],[RULE OF LAW]],Table1323[[#This Row],[SECURITY &amp; SAFETY]],Table1323[[#This Row],[PERSONAL FREEDOM (minus Security &amp;Safety and Rule of Law)]],Table1323[[#This Row],[PERSONAL FREEDOM (minus Security &amp;Safety and Rule of Law)]])</calculatedColumnFormula>
    </tableColumn>
    <tableColumn id="41" name="ECONOMIC FREEDOM" dataDxfId="260"/>
    <tableColumn id="42" name="HUMAN FREEDOM INDEX" dataDxfId="259">
      <calculatedColumnFormula>AVERAGE(Table1323[[#This Row],[PERSONAL FREEDOM]:[ECONOMIC FREEDOM]])</calculatedColumnFormula>
    </tableColumn>
    <tableColumn id="22" name="HUMAN FREEDOM INDEX: Rank" dataDxfId="258" dataCellStyle="Normal 10 2">
      <calculatedColumnFormula>RANK(BA2,$BA$2:$BA$154)</calculatedColumnFormula>
    </tableColumn>
    <tableColumn id="31" name="HUMAN FREEDOM INDEX: Rounded for ranking calculations" dataDxfId="257" dataCellStyle="Normal 10 2">
      <calculatedColumnFormula>ROUND(AY2, 2)</calculatedColumnFormula>
    </tableColumn>
    <tableColumn id="37" name="RULE OF LAW" dataDxfId="256" dataCellStyle="Normal 10 2">
      <calculatedColumnFormula>Table1323[[#This Row],[1 Rule of Law]]</calculatedColumnFormula>
    </tableColumn>
    <tableColumn id="36" name="SECURITY &amp; SAFETY" dataDxfId="255" dataCellStyle="Normal 10 2">
      <calculatedColumnFormula>Table1323[[#This Row],[2 Security &amp; Safety]]</calculatedColumnFormula>
    </tableColumn>
    <tableColumn id="40" name="PERSONAL FREEDOM (minus Security &amp;Safety and Rule of Law)" dataDxfId="254" dataCellStyle="Normal 10 2">
      <calculatedColumnFormula>AVERAGE(AQ2,U2,AI2,AV2,X2)</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4" name="Table2734" displayName="Table2734" ref="A1:BD154" totalsRowShown="0" headerRowDxfId="253" dataDxfId="251" headerRowBorderDxfId="252" tableBorderDxfId="250" totalsRowBorderDxfId="249">
  <autoFilter ref="A1:BD154"/>
  <sortState ref="A2:BD154">
    <sortCondition ref="A1:A154"/>
  </sortState>
  <tableColumns count="56">
    <tableColumn id="1" name="Countries (2011)" dataDxfId="248"/>
    <tableColumn id="2" name="1A Procedural Justice" dataDxfId="247"/>
    <tableColumn id="3" name="1B Civil Justice" dataDxfId="246"/>
    <tableColumn id="4" name="1C Criminal Justice" dataDxfId="245"/>
    <tableColumn id="5" name="1 Rule of Law" dataDxfId="244"/>
    <tableColumn id="6" name="2A Homicide" dataDxfId="243"/>
    <tableColumn id="7" name="2Bi Disappearance" dataDxfId="242"/>
    <tableColumn id="8" name="2Bii Intensity of the Violent Conflicts" dataDxfId="241"/>
    <tableColumn id="9" name="2Biii Internal Organised Conflict" dataDxfId="240"/>
    <tableColumn id="10" name="2Biv Terrorism Fatalities" dataDxfId="239"/>
    <tableColumn id="11" name="2Bv Terrorism Injured " dataDxfId="238"/>
    <tableColumn id="31" name="2B Disapperance, Conflict &amp; Terrorism" dataDxfId="237">
      <calculatedColumnFormula>AVERAGE(Table2734[[#This Row],[2Bi Disappearance]:[2Bv Terrorism Injured ]])</calculatedColumnFormula>
    </tableColumn>
    <tableColumn id="12" name="2Ci Female Genital Mutilation" dataDxfId="236"/>
    <tableColumn id="13" name="2Cii Missing Women" dataDxfId="235"/>
    <tableColumn id="14" name="2Ciii Equal Inheritance Rights" dataDxfId="234"/>
    <tableColumn id="36" name="2C Women's Security  &amp; Safety" dataDxfId="233">
      <calculatedColumnFormula>AVERAGE(Table2734[[#This Row],[2Ci Female Genital Mutilation]:[2Ciii Equal Inheritance Rights]])</calculatedColumnFormula>
    </tableColumn>
    <tableColumn id="15" name="2 Security &amp; Safety" dataDxfId="232">
      <calculatedColumnFormula>AVERAGE(F2,L2,P2)</calculatedColumnFormula>
    </tableColumn>
    <tableColumn id="16" name="3A Freedom of Foreign Movement" dataDxfId="231"/>
    <tableColumn id="17" name="3B Freedom of Domestic Movement" dataDxfId="230"/>
    <tableColumn id="18" name="3C Women's Freedom of Movement" dataDxfId="229"/>
    <tableColumn id="19" name="3 Movement" dataDxfId="228">
      <calculatedColumnFormula>AVERAGE(R2:T2)</calculatedColumnFormula>
    </tableColumn>
    <tableColumn id="20" name="4A Freedom to establish religious organizations" dataDxfId="227"/>
    <tableColumn id="21" name="4B Autonomy of religious organizations" dataDxfId="226"/>
    <tableColumn id="23" name="4 Religion" dataDxfId="225">
      <calculatedColumnFormula>AVERAGE(Table2734[[#This Row],[4A Freedom to establish religious organizations]:[4B Autonomy of religious organizations]])</calculatedColumnFormula>
    </tableColumn>
    <tableColumn id="24" name="5A Freedom of association" dataDxfId="224"/>
    <tableColumn id="25" name="5B Freedom of assembly and demonstration" dataDxfId="223"/>
    <tableColumn id="48" name="5Ci Political parties" dataDxfId="222"/>
    <tableColumn id="47" name="5Cii Professional organizations" dataDxfId="221"/>
    <tableColumn id="43" name="5Ciii Educational, sporting and cultural organizations" dataDxfId="220"/>
    <tableColumn id="44" name="5C Autonomy of organizations (operational independence from political authority)" dataDxfId="219">
      <calculatedColumnFormula>AVERAGE(Table2734[[#This Row],[5Ci Political parties]:[5Ciii Educational, sporting and cultural organizations]])</calculatedColumnFormula>
    </tableColumn>
    <tableColumn id="51" name="5Di Political parties" dataDxfId="218"/>
    <tableColumn id="53" name="5Dii Professional organizations" dataDxfId="217"/>
    <tableColumn id="54" name="5Diii Educational, sporting and cultural organizations5" dataDxfId="216"/>
    <tableColumn id="55" name="5D Freedom to establish organizations" dataDxfId="215">
      <calculatedColumnFormula>AVERAGE(Table2734[[#This Row],[5Di Political parties]:[5Diii Educational, sporting and cultural organizations5]])</calculatedColumnFormula>
    </tableColumn>
    <tableColumn id="45" name="5 Association, Assebly &amp; Civil Society" dataDxfId="214">
      <calculatedColumnFormula>AVERAGE(Y2:Z2,AD2,AH2)</calculatedColumnFormula>
    </tableColumn>
    <tableColumn id="26" name="6A Press - Killings" dataDxfId="213"/>
    <tableColumn id="27" name="6B Laws and regulations that influence media content" dataDxfId="212"/>
    <tableColumn id="28" name="6C Political pressures and controls on media content" dataDxfId="211"/>
    <tableColumn id="49" name="6Di Access to foreign television (cable/ satellite)" dataDxfId="210"/>
    <tableColumn id="56" name="6Dii Access to foreign newspapers" dataDxfId="209"/>
    <tableColumn id="29" name="6D Freedom of access to foreign information" dataDxfId="208">
      <calculatedColumnFormula>AVERAGE(Table2734[[#This Row],[6Di Access to foreign television (cable/ satellite)]:[6Dii Access to foreign newspapers]])</calculatedColumnFormula>
    </tableColumn>
    <tableColumn id="57" name="6E State control over Internet access" dataDxfId="207"/>
    <tableColumn id="30" name="6 Expression &amp; Information" dataDxfId="206">
      <calculatedColumnFormula>AVERAGE(AJ2:AL2,AO2:AP2)</calculatedColumnFormula>
    </tableColumn>
    <tableColumn id="32" name="7A Parental Rights" dataDxfId="205"/>
    <tableColumn id="33" name="7Bi Male to Male Relationship" dataDxfId="204"/>
    <tableColumn id="34" name="7Bii Female to Female Relationship" dataDxfId="203"/>
    <tableColumn id="35" name="7B Same-sex Relationships" dataDxfId="202">
      <calculatedColumnFormula>AVERAGE(AS2:AT2)</calculatedColumnFormula>
    </tableColumn>
    <tableColumn id="39" name="7 Relationships" dataDxfId="201">
      <calculatedColumnFormula>AVERAGE(AR2,AU2)</calculatedColumnFormula>
    </tableColumn>
    <tableColumn id="50" name="PERSONAL FREEDOM" dataDxfId="200" dataCellStyle="Normal 10 2">
      <calculatedColumnFormula>AVERAGE(Table2734[[#This Row],[RULE OF LAW]],Table2734[[#This Row],[SECURITY &amp; SAFETY]],Table2734[[#This Row],[PERSONAL FREEDOM (minus Security &amp;Safety and Rule of Law)]],Table2734[[#This Row],[PERSONAL FREEDOM (minus Security &amp;Safety and Rule of Law)]])</calculatedColumnFormula>
    </tableColumn>
    <tableColumn id="41" name="ECONOMIC FREEDOM" dataDxfId="199"/>
    <tableColumn id="42" name="HUMAN FREEDOM INDEX" dataDxfId="198">
      <calculatedColumnFormula>AVERAGE(Table2734[[#This Row],[PERSONAL FREEDOM]:[ECONOMIC FREEDOM]])</calculatedColumnFormula>
    </tableColumn>
    <tableColumn id="22" name="HUMAN FREEDOM INDEX: Rank" dataDxfId="197" dataCellStyle="Normal 10 2">
      <calculatedColumnFormula>RANK(BA2,$BA$2:$BA$154)</calculatedColumnFormula>
    </tableColumn>
    <tableColumn id="37" name="HUMAN FREEDOM INDEX: Rounded for ranking calculations" dataDxfId="196" dataCellStyle="Normal 18">
      <calculatedColumnFormula>ROUND(AY2, 2)</calculatedColumnFormula>
    </tableColumn>
    <tableColumn id="46" name="RULE OF LAW" dataDxfId="195" dataCellStyle="Normal 10 2">
      <calculatedColumnFormula>Table2734[[#This Row],[1 Rule of Law]]</calculatedColumnFormula>
    </tableColumn>
    <tableColumn id="38" name="SECURITY &amp; SAFETY" dataDxfId="194" dataCellStyle="Normal 10 2">
      <calculatedColumnFormula>Table2734[[#This Row],[2 Security &amp; Safety]]</calculatedColumnFormula>
    </tableColumn>
    <tableColumn id="40" name="PERSONAL FREEDOM (minus Security &amp;Safety and Rule of Law)" dataDxfId="193" dataCellStyle="Normal 10 2">
      <calculatedColumnFormula>AVERAGE(AQ2,U2,AI2,AV2,X2)</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5" name="Table2785" displayName="Table2785" ref="A1:BD154" totalsRowShown="0" headerRowDxfId="192" dataDxfId="190" headerRowBorderDxfId="191" tableBorderDxfId="189" totalsRowBorderDxfId="188">
  <autoFilter ref="A1:BD154"/>
  <sortState ref="A2:BD154">
    <sortCondition ref="A1:A154"/>
  </sortState>
  <tableColumns count="56">
    <tableColumn id="1" name="Countries (2012)" dataDxfId="187"/>
    <tableColumn id="2" name="1A Procedural Justice" dataDxfId="186"/>
    <tableColumn id="3" name="1B Civil Justice" dataDxfId="185"/>
    <tableColumn id="4" name="1C Criminal Justice" dataDxfId="184"/>
    <tableColumn id="5" name="1 Rule of Law" dataDxfId="183"/>
    <tableColumn id="6" name="2A Homicide" dataDxfId="182"/>
    <tableColumn id="7" name="2Bi Disappearance" dataDxfId="181"/>
    <tableColumn id="8" name="2Bii Intensity of the Violent Conflicts" dataDxfId="180"/>
    <tableColumn id="9" name="2Biii Internal Organised Conflict" dataDxfId="179"/>
    <tableColumn id="10" name="2Biv Terrorism Fatalities" dataDxfId="178"/>
    <tableColumn id="11" name="2Bv Terrorism Injured " dataDxfId="177"/>
    <tableColumn id="31" name="2B Disapperance, Conflict &amp; Terrorism" dataDxfId="176">
      <calculatedColumnFormula>AVERAGE(Table2785[[#This Row],[2Bi Disappearance]:[2Bv Terrorism Injured ]])</calculatedColumnFormula>
    </tableColumn>
    <tableColumn id="12" name="2Ci Female Genital Mutilation" dataDxfId="175"/>
    <tableColumn id="13" name="2Cii Missing Women" dataDxfId="174"/>
    <tableColumn id="14" name="2Ciii Equal Inheritance Rights" dataDxfId="173"/>
    <tableColumn id="36" name="2C Women's Security  &amp; Safety" dataDxfId="172">
      <calculatedColumnFormula>AVERAGE(Table2785[[#This Row],[2Ci Female Genital Mutilation]:[2Ciii Equal Inheritance Rights]])</calculatedColumnFormula>
    </tableColumn>
    <tableColumn id="15" name="2 Security &amp; Safety" dataDxfId="171">
      <calculatedColumnFormula>AVERAGE(F2,L2,P2)</calculatedColumnFormula>
    </tableColumn>
    <tableColumn id="16" name="3A Freedom of Foreign Movement" dataDxfId="170"/>
    <tableColumn id="17" name="3B Freedom of Domestic Movement" dataDxfId="169"/>
    <tableColumn id="18" name="3C Women's Freedom of Movement" dataDxfId="168"/>
    <tableColumn id="19" name="3 Movement" dataDxfId="167">
      <calculatedColumnFormula>AVERAGE(R2:T2)</calculatedColumnFormula>
    </tableColumn>
    <tableColumn id="20" name="4A Freedom to establish religious organizations" dataDxfId="166"/>
    <tableColumn id="21" name="4B Autonomy of religious organizations" dataDxfId="165"/>
    <tableColumn id="23" name="4 Religion" dataDxfId="164">
      <calculatedColumnFormula>AVERAGE(#REF!)</calculatedColumnFormula>
    </tableColumn>
    <tableColumn id="24" name="5A Freedom of association" dataDxfId="163"/>
    <tableColumn id="25" name="5B Freedom of assembly and demonstration" dataDxfId="162"/>
    <tableColumn id="48" name="5Ci Political parties" dataDxfId="161"/>
    <tableColumn id="47" name="5Cii Professional organizations" dataDxfId="160"/>
    <tableColumn id="43" name="5Ciii Educational, sporting and cultural organizations" dataDxfId="159"/>
    <tableColumn id="44" name="5C Autonomy of organizations (operational independence from political authority)" dataDxfId="158">
      <calculatedColumnFormula>AVERAGE(Table2785[[#This Row],[5Ci Political parties]:[5Ciii Educational, sporting and cultural organizations]])</calculatedColumnFormula>
    </tableColumn>
    <tableColumn id="51" name="5Di Political parties" dataDxfId="157"/>
    <tableColumn id="53" name="5Dii Professional organizations" dataDxfId="156"/>
    <tableColumn id="54" name="5Diii Educational, sporting and cultural organizations5" dataDxfId="155"/>
    <tableColumn id="55" name="5D Freedom to establish organizations" dataDxfId="154">
      <calculatedColumnFormula>AVERAGE(Table2785[[#This Row],[5Di Political parties]:[5Diii Educational, sporting and cultural organizations5]])</calculatedColumnFormula>
    </tableColumn>
    <tableColumn id="45" name="5 Association, Assebly &amp; Civil Society" dataDxfId="153">
      <calculatedColumnFormula>AVERAGE(Y2:Z2,AD2,AH2)</calculatedColumnFormula>
    </tableColumn>
    <tableColumn id="26" name="6A Press - Killings" dataDxfId="152"/>
    <tableColumn id="27" name="6B Laws and regulations that influence media content" dataDxfId="151"/>
    <tableColumn id="28" name="6C Political pressures and controls on media content" dataDxfId="150"/>
    <tableColumn id="49" name="6Di Access to foreign television (cable/ satellite)" dataDxfId="149"/>
    <tableColumn id="56" name="6Dii Access to foreign newspapers" dataDxfId="148"/>
    <tableColumn id="29" name="6D Freedom of access to foreign information" dataDxfId="147">
      <calculatedColumnFormula>AVERAGE(Table2785[[#This Row],[6Di Access to foreign television (cable/ satellite)]:[6Dii Access to foreign newspapers]])</calculatedColumnFormula>
    </tableColumn>
    <tableColumn id="57" name="6E State control over Internet access" dataDxfId="146"/>
    <tableColumn id="30" name="6 Expression &amp; Information" dataDxfId="145">
      <calculatedColumnFormula>AVERAGE(AJ2:AL2,AO2:AP2)</calculatedColumnFormula>
    </tableColumn>
    <tableColumn id="32" name="7A Parental Rights" dataDxfId="144"/>
    <tableColumn id="33" name="7Bi Male to Male Relationship" dataDxfId="143"/>
    <tableColumn id="34" name="7Bii Female to Female Relationship" dataDxfId="142"/>
    <tableColumn id="35" name="7B Same-sex Relationships" dataDxfId="141">
      <calculatedColumnFormula>IFERROR(AVERAGE(AS2:AT2),"-")</calculatedColumnFormula>
    </tableColumn>
    <tableColumn id="39" name="7 Relationships" dataDxfId="140">
      <calculatedColumnFormula>AVERAGE(AR2,AU2)</calculatedColumnFormula>
    </tableColumn>
    <tableColumn id="50" name="PERSONAL FREEDOM" dataDxfId="139" dataCellStyle="Normal 10 2">
      <calculatedColumnFormula>AVERAGE(Table2785[[#This Row],[RULE OF LAW]],Table2785[[#This Row],[SECURITY &amp; SAFETY]],Table2785[[#This Row],[PERSONAL FREEDOM (minus Security &amp;Safety and Rule of Law)]],Table2785[[#This Row],[PERSONAL FREEDOM (minus Security &amp;Safety and Rule of Law)]])</calculatedColumnFormula>
    </tableColumn>
    <tableColumn id="41" name="ECONOMIC FREEDOM" dataDxfId="138"/>
    <tableColumn id="42" name="HUMAN FREEDOM INDEX" dataDxfId="137">
      <calculatedColumnFormula>AVERAGE(Table2785[[#This Row],[PERSONAL FREEDOM]:[ECONOMIC FREEDOM]])</calculatedColumnFormula>
    </tableColumn>
    <tableColumn id="22" name="HUMAN FREEDOM INDEX: Rank" dataDxfId="136">
      <calculatedColumnFormula>RANK(BA2,$BA$2:$BA$154)</calculatedColumnFormula>
    </tableColumn>
    <tableColumn id="37" name="HUMAN FREEDOM INDEX: Rounded for ranking calculations" dataDxfId="135" dataCellStyle="Normal 18">
      <calculatedColumnFormula>ROUND(AY2, 2)</calculatedColumnFormula>
    </tableColumn>
    <tableColumn id="46" name="RULE OF LAW" dataDxfId="134" dataCellStyle="Normal 10 2">
      <calculatedColumnFormula>Table2785[[#This Row],[1 Rule of Law]]</calculatedColumnFormula>
    </tableColumn>
    <tableColumn id="38" name="SECURITY &amp; SAFETY" dataDxfId="133" dataCellStyle="Normal 10 2">
      <calculatedColumnFormula>Table2785[[#This Row],[2 Security &amp; Safety]]</calculatedColumnFormula>
    </tableColumn>
    <tableColumn id="40" name="PERSONAL FREEDOM (minus Security &amp;Safety and Rule of Law)" dataDxfId="132" dataCellStyle="Normal 10 2">
      <calculatedColumnFormula>AVERAGE(AQ2,U2,AI2,AV2,X2)</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6" name="Table27857" displayName="Table27857" ref="A1:BI158" totalsRowShown="0" headerRowDxfId="131" dataDxfId="129" headerRowBorderDxfId="130" tableBorderDxfId="128" totalsRowBorderDxfId="127">
  <autoFilter ref="A1:BI158"/>
  <sortState ref="A2:BI158">
    <sortCondition ref="A1:A158"/>
  </sortState>
  <tableColumns count="61">
    <tableColumn id="1" name="Countries (2013)" dataDxfId="126"/>
    <tableColumn id="2" name="1A Procedural Justice" dataDxfId="125"/>
    <tableColumn id="3" name="1B Civil Justice" dataDxfId="124"/>
    <tableColumn id="4" name="1C Criminal Justice" dataDxfId="123"/>
    <tableColumn id="5" name="1 Rule of Law" dataDxfId="122"/>
    <tableColumn id="6" name="2A Homicide" dataDxfId="121"/>
    <tableColumn id="7" name="2Bi Disappearance" dataDxfId="120"/>
    <tableColumn id="8" name="2Bii Intensity of the Violent Conflicts" dataDxfId="119"/>
    <tableColumn id="9" name="2Biii Internal Organised Conflict" dataDxfId="118"/>
    <tableColumn id="10" name="2Biv Terrorism Fatalities" dataDxfId="117"/>
    <tableColumn id="11" name="2Bv Terrorism Injured " dataDxfId="116"/>
    <tableColumn id="31" name="2B Disapperance, Conflict &amp; Terrorism" dataDxfId="115">
      <calculatedColumnFormula>AVERAGE(Table27857[[#This Row],[2Bi Disappearance]:[2Bv Terrorism Injured ]])</calculatedColumnFormula>
    </tableColumn>
    <tableColumn id="12" name="2Ci Female Genital Mutilation" dataDxfId="114"/>
    <tableColumn id="13" name="2Cii Missing Women" dataDxfId="113"/>
    <tableColumn id="14" name="2Ciii(a) Equal Inheritance Rights: Widows" dataDxfId="112"/>
    <tableColumn id="61" name="2Ciii(b) Equal Inheritance Rights: Daughters" dataDxfId="111" dataCellStyle="Normal 10 2"/>
    <tableColumn id="62" name="2Ciii Equal Inheritance Rights" dataDxfId="110" dataCellStyle="Normal 10 2">
      <calculatedColumnFormula>AVERAGE(Table27857[[#This Row],[2Ciii(a) Equal Inheritance Rights: Widows]:[2Ciii(b) Equal Inheritance Rights: Daughters]])</calculatedColumnFormula>
    </tableColumn>
    <tableColumn id="36" name="2C Women's Security  &amp; Safety" dataDxfId="109">
      <calculatedColumnFormula>AVERAGE(M2:N2,Q2)</calculatedColumnFormula>
    </tableColumn>
    <tableColumn id="15" name="2 Security &amp; Safety" dataDxfId="108">
      <calculatedColumnFormula>AVERAGE(F2,L2,R2)</calculatedColumnFormula>
    </tableColumn>
    <tableColumn id="16" name="3A Freedom of Foreign Movement" dataDxfId="107"/>
    <tableColumn id="17" name="3B Freedom of Domestic Movement" dataDxfId="106"/>
    <tableColumn id="18" name="3C Women's Freedom of Movement" dataDxfId="105"/>
    <tableColumn id="19" name="3 Movement" dataDxfId="104">
      <calculatedColumnFormula>AVERAGE(T2:V2)</calculatedColumnFormula>
    </tableColumn>
    <tableColumn id="20" name="4A Freedom to establish religious organizations" dataDxfId="103"/>
    <tableColumn id="21" name="4B Autonomy of religious organizations" dataDxfId="102"/>
    <tableColumn id="23" name="4 Religion" dataDxfId="101">
      <calculatedColumnFormula>AVERAGE(#REF!)</calculatedColumnFormula>
    </tableColumn>
    <tableColumn id="24" name="5A Freedom of association" dataDxfId="100"/>
    <tableColumn id="25" name="5B Freedom of assembly and demonstration" dataDxfId="99"/>
    <tableColumn id="48" name="5Ci Political parties" dataDxfId="98"/>
    <tableColumn id="47" name="5Cii Professional organizations" dataDxfId="97"/>
    <tableColumn id="43" name="5Ciii Educational, sporting and cultural organizations" dataDxfId="96"/>
    <tableColumn id="44" name="5C Autonomy of organizations (operational independence from political authority)" dataDxfId="95">
      <calculatedColumnFormula>AVERAGE(Table27857[[#This Row],[5Ci Political parties]:[5Ciii Educational, sporting and cultural organizations]])</calculatedColumnFormula>
    </tableColumn>
    <tableColumn id="51" name="5Di Political parties" dataDxfId="94"/>
    <tableColumn id="53" name="5Dii Professional organizations" dataDxfId="93"/>
    <tableColumn id="54" name="5Diii Educational, sporting and cultural organizations5" dataDxfId="92"/>
    <tableColumn id="55" name="5D Freedom to establish organizations" dataDxfId="91">
      <calculatedColumnFormula>AVERAGE(Table27857[[#This Row],[5Di Political parties]:[5Diii Educational, sporting and cultural organizations5]])</calculatedColumnFormula>
    </tableColumn>
    <tableColumn id="45" name="5 Association, Assebly &amp; Civil Society" dataDxfId="90">
      <calculatedColumnFormula>AVERAGE(AA2:AB2,AF2,AJ2)</calculatedColumnFormula>
    </tableColumn>
    <tableColumn id="26" name="6A Press - Killings" dataDxfId="89"/>
    <tableColumn id="27" name="6B Laws and regulations that influence media content" dataDxfId="88"/>
    <tableColumn id="28" name="6C Political pressures and controls on media content" dataDxfId="87"/>
    <tableColumn id="49" name="6Di Access to foreign television (cable/ satellite)" dataDxfId="86"/>
    <tableColumn id="56" name="6Dii Access to foreign newspapers" dataDxfId="85"/>
    <tableColumn id="29" name="6D Freedom of access to foreign information" dataDxfId="84">
      <calculatedColumnFormula>AVERAGE(Table27857[[#This Row],[6Di Access to foreign television (cable/ satellite)]:[6Dii Access to foreign newspapers]])</calculatedColumnFormula>
    </tableColumn>
    <tableColumn id="57" name="6E State control over Internet access" dataDxfId="83"/>
    <tableColumn id="30" name="6 Expression &amp; Information" dataDxfId="82">
      <calculatedColumnFormula>AVERAGE(AL2:AN2,AQ2:AR2)</calculatedColumnFormula>
    </tableColumn>
    <tableColumn id="64" name="7Ai Parental Authority: In marriage" dataDxfId="81" dataCellStyle="Normal 10 2"/>
    <tableColumn id="65" name="7Aii Parental Authority: After divorce" dataDxfId="80" dataCellStyle="Normal 10 2"/>
    <tableColumn id="32" name="7A Parental Rights" dataDxfId="79">
      <calculatedColumnFormula>AVERAGE(Table27857[[#This Row],[7Ai Parental Authority: In marriage]:[7Aii Parental Authority: After divorce]])</calculatedColumnFormula>
    </tableColumn>
    <tableColumn id="33" name="7Bi Male to Male Relationship" dataDxfId="78"/>
    <tableColumn id="34" name="7Bii Female to Female Relationship" dataDxfId="77"/>
    <tableColumn id="35" name="7B Same-sex Relationships" dataDxfId="76">
      <calculatedColumnFormula>IFERROR(AVERAGE(AW2:AX2),"-")</calculatedColumnFormula>
    </tableColumn>
    <tableColumn id="63" name="7C Divorce" dataDxfId="75" dataCellStyle="Normal 10 2"/>
    <tableColumn id="39" name="7 Relationships" dataDxfId="74">
      <calculatedColumnFormula>AVERAGE(AV2,AZ2,AY2)</calculatedColumnFormula>
    </tableColumn>
    <tableColumn id="50" name="PERSONAL FREEDOM" dataDxfId="73" dataCellStyle="Normal 10 2">
      <calculatedColumnFormula>AVERAGE(Table27857[[#This Row],[RULE OF LAW]],Table27857[[#This Row],[SECURITY &amp; SAFETY]],Table27857[[#This Row],[PERSONAL FREEDOM (minus Security &amp;Safety and Rule of Law)]],Table27857[[#This Row],[PERSONAL FREEDOM (minus Security &amp;Safety and Rule of Law)]])</calculatedColumnFormula>
    </tableColumn>
    <tableColumn id="41" name="ECONOMIC FREEDOM" dataDxfId="72"/>
    <tableColumn id="42" name="HUMAN FREEDOM INDEX" dataDxfId="71">
      <calculatedColumnFormula>AVERAGE(Table27857[[#This Row],[PERSONAL FREEDOM]:[ECONOMIC FREEDOM]])</calculatedColumnFormula>
    </tableColumn>
    <tableColumn id="22" name="HUMAN FREEDOM INDEX: Rank" dataDxfId="70">
      <calculatedColumnFormula>RANK(BF2,$BF$2:$BF$158)</calculatedColumnFormula>
    </tableColumn>
    <tableColumn id="37" name="HUMAN FREEDOM INDEX: Rounded for ranking calculations" dataDxfId="69" dataCellStyle="Normal 18">
      <calculatedColumnFormula>ROUND(BD2, 2)</calculatedColumnFormula>
    </tableColumn>
    <tableColumn id="46" name="RULE OF LAW" dataDxfId="68" dataCellStyle="Normal 10 2">
      <calculatedColumnFormula>Table27857[[#This Row],[1 Rule of Law]]</calculatedColumnFormula>
    </tableColumn>
    <tableColumn id="38" name="SECURITY &amp; SAFETY" dataDxfId="67" dataCellStyle="Normal 10 2">
      <calculatedColumnFormula>Table27857[[#This Row],[2 Security &amp; Safety]]</calculatedColumnFormula>
    </tableColumn>
    <tableColumn id="40" name="PERSONAL FREEDOM (minus Security &amp;Safety and Rule of Law)" dataDxfId="66" dataCellStyle="Normal 10 2">
      <calculatedColumnFormula>AVERAGE(AS2,W2,AK2,BA2,Z2)</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1" name="Table278572" displayName="Table278572" ref="A1:BI160" totalsRowShown="0" headerRowDxfId="65" dataDxfId="63" headerRowBorderDxfId="64" tableBorderDxfId="62" totalsRowBorderDxfId="61">
  <autoFilter ref="A1:BI160"/>
  <sortState ref="A2:BI160">
    <sortCondition ref="A1:A160"/>
  </sortState>
  <tableColumns count="61">
    <tableColumn id="1" name="Countries (2014)" dataDxfId="60"/>
    <tableColumn id="2" name="1A Procedural Justice" dataDxfId="59"/>
    <tableColumn id="3" name="1B Civil Justice" dataDxfId="58"/>
    <tableColumn id="4" name="1C Criminal Justice" dataDxfId="57"/>
    <tableColumn id="5" name="1 Rule of Law" dataDxfId="56"/>
    <tableColumn id="6" name="2A Homicide" dataDxfId="55"/>
    <tableColumn id="7" name="2Bi Disappearance" dataDxfId="54"/>
    <tableColumn id="8" name="2Bii Intensity of the Violent Conflicts" dataDxfId="53"/>
    <tableColumn id="9" name="2Biii Internal Organised Conflict" dataDxfId="52"/>
    <tableColumn id="10" name="2Biv Terrorism Fatalities" dataDxfId="51"/>
    <tableColumn id="11" name="2Bv Terrorism Injured " dataDxfId="50"/>
    <tableColumn id="31" name="2B Disapperance, Conflict &amp; Terrorism" dataDxfId="49"/>
    <tableColumn id="12" name="2Ci Female Genital Mutilation" dataDxfId="48"/>
    <tableColumn id="13" name="2Cii Missing Women" dataDxfId="47"/>
    <tableColumn id="14" name="2Ciii(a) Equal Inheritance Rights: Widows" dataDxfId="46"/>
    <tableColumn id="61" name="2Ciii(b) Equal Inheritance Rights: Daughters" dataDxfId="45" dataCellStyle="Normal 10 2"/>
    <tableColumn id="62" name="2Ciii Equal Inheritance Rights" dataDxfId="44" dataCellStyle="Normal 10 2"/>
    <tableColumn id="36" name="2C Women's Security  &amp; Safety" dataDxfId="43"/>
    <tableColumn id="15" name="2 Security &amp; Safety" dataDxfId="42"/>
    <tableColumn id="16" name="3A Freedom of Foreign Movement" dataDxfId="41"/>
    <tableColumn id="17" name="3B Freedom of Domestic Movement" dataDxfId="40"/>
    <tableColumn id="18" name="3C Women's Freedom of Movement" dataDxfId="39"/>
    <tableColumn id="19" name="3 Movement" dataDxfId="38"/>
    <tableColumn id="20" name="4A Freedom to establish religious organizations" dataDxfId="37"/>
    <tableColumn id="21" name="4B Autonomy of religious organizations" dataDxfId="36"/>
    <tableColumn id="23" name="4 Religion" dataDxfId="35"/>
    <tableColumn id="24" name="5A Freedom of association" dataDxfId="34"/>
    <tableColumn id="25" name="5B Freedom of assembly and demonstration" dataDxfId="33"/>
    <tableColumn id="48" name="5Ci Political parties" dataDxfId="32"/>
    <tableColumn id="47" name="5Cii Professional organizations" dataDxfId="31"/>
    <tableColumn id="43" name="5Ciii Educational, sporting and cultural organizations" dataDxfId="30"/>
    <tableColumn id="44" name="5C Autonomy of organizations (operational independence from political authority)" dataDxfId="29"/>
    <tableColumn id="51" name="5Di Political parties" dataDxfId="28"/>
    <tableColumn id="53" name="5Dii Professional organizations" dataDxfId="27"/>
    <tableColumn id="54" name="5Diii Educational, sporting and cultural organizations5" dataDxfId="26"/>
    <tableColumn id="55" name="5D Freedom to establish organizations" dataDxfId="25"/>
    <tableColumn id="45" name="5 Association, Assebly &amp; Civil Society" dataDxfId="24"/>
    <tableColumn id="26" name="6A Press - Killings" dataDxfId="23"/>
    <tableColumn id="27" name="6B Laws and regulations that influence media content" dataDxfId="22"/>
    <tableColumn id="28" name="6C Political pressures and controls on media content" dataDxfId="21"/>
    <tableColumn id="49" name="6Di Access to foreign television (cable/ satellite)" dataDxfId="20"/>
    <tableColumn id="56" name="6Dii Access to foreign newspapers" dataDxfId="19"/>
    <tableColumn id="29" name="6D Freedom of access to foreign information" dataDxfId="18"/>
    <tableColumn id="57" name="6E State control over Internet access" dataDxfId="17"/>
    <tableColumn id="30" name="6 Expression &amp; Information" dataDxfId="16"/>
    <tableColumn id="64" name="7Ai Parental Authority: In marriage" dataDxfId="15" dataCellStyle="Normal 10 2"/>
    <tableColumn id="65" name="7Aii Parental Authority: After divorce" dataDxfId="14" dataCellStyle="Normal 10 2"/>
    <tableColumn id="32" name="7A Parental Rights" dataDxfId="13"/>
    <tableColumn id="33" name="7Bi Male to Male Relationship" dataDxfId="12"/>
    <tableColumn id="34" name="7Bii Female to Female Relationship" dataDxfId="11"/>
    <tableColumn id="35" name="7B Same-sex Relationships" dataDxfId="10"/>
    <tableColumn id="63" name="7C Divorce" dataDxfId="9" dataCellStyle="Normal 10 2"/>
    <tableColumn id="39" name="7 Relationships" dataDxfId="8"/>
    <tableColumn id="50" name="PERSONAL FREEDOM" dataDxfId="7" dataCellStyle="Normal 10 2">
      <calculatedColumnFormula>AVERAGE(Table278572[[#This Row],[RULE OF LAW]],Table278572[[#This Row],[SECURITY &amp; SAFETY]],Table278572[[#This Row],[PERSONAL FREEDOM (minus Security &amp;Safety and Rule of Law)]],Table278572[[#This Row],[PERSONAL FREEDOM (minus Security &amp;Safety and Rule of Law)]])</calculatedColumnFormula>
    </tableColumn>
    <tableColumn id="41" name="ECONOMIC FREEDOM" dataDxfId="6"/>
    <tableColumn id="42" name="HUMAN FREEDOM INDEX" dataDxfId="5">
      <calculatedColumnFormula>AVERAGE(Table278572[[#This Row],[PERSONAL FREEDOM]:[ECONOMIC FREEDOM]])</calculatedColumnFormula>
    </tableColumn>
    <tableColumn id="22" name="HUMAN FREEDOM INDEX: Rank" dataDxfId="4">
      <calculatedColumnFormula>RANK(BF2,$BF$2:$BF$160)</calculatedColumnFormula>
    </tableColumn>
    <tableColumn id="37" name="HUMAN FREEDOM INDEX: Rounded for ranking calculations" dataDxfId="3" dataCellStyle="Normal 18">
      <calculatedColumnFormula>ROUND(BD2, 2)</calculatedColumnFormula>
    </tableColumn>
    <tableColumn id="46" name="RULE OF LAW" dataDxfId="2" dataCellStyle="Normal 10 2">
      <calculatedColumnFormula>Table278572[[#This Row],[1 Rule of Law]]</calculatedColumnFormula>
    </tableColumn>
    <tableColumn id="38" name="SECURITY &amp; SAFETY" dataDxfId="1" dataCellStyle="Normal 10 2">
      <calculatedColumnFormula>Table278572[[#This Row],[2 Security &amp; Safety]]</calculatedColumnFormula>
    </tableColumn>
    <tableColumn id="40" name="PERSONAL FREEDOM (minus Security &amp;Safety and Rule of Law)" dataDxfId="0" dataCellStyle="Normal 10 2">
      <calculatedColumnFormula>AVERAGE(AS2,W2,AK2,BA2,Z2)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G1:P3"/>
  <sheetViews>
    <sheetView tabSelected="1" zoomScale="85" zoomScaleNormal="85" workbookViewId="0">
      <selection activeCell="V15" sqref="V15"/>
    </sheetView>
  </sheetViews>
  <sheetFormatPr defaultRowHeight="14.5" x14ac:dyDescent="0.35"/>
  <cols>
    <col min="1" max="1" width="9.1796875" style="69" customWidth="1"/>
    <col min="2" max="16384" width="8.7265625" style="69"/>
  </cols>
  <sheetData>
    <row r="1" spans="7:16" ht="32.5" x14ac:dyDescent="0.65">
      <c r="I1" s="73" t="s">
        <v>230</v>
      </c>
    </row>
    <row r="2" spans="7:16" ht="20" x14ac:dyDescent="0.4">
      <c r="I2" s="70" t="s">
        <v>229</v>
      </c>
    </row>
    <row r="3" spans="7:16" ht="20.5" x14ac:dyDescent="0.45">
      <c r="G3" s="71"/>
      <c r="H3" s="71"/>
      <c r="I3" s="72"/>
      <c r="J3" s="71"/>
      <c r="K3" s="71"/>
      <c r="L3" s="71"/>
      <c r="M3" s="71"/>
      <c r="N3" s="71"/>
      <c r="O3" s="71"/>
      <c r="P3" s="7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F142"/>
  <sheetViews>
    <sheetView zoomScale="85" zoomScaleNormal="85" workbookViewId="0">
      <pane xSplit="1" ySplit="1" topLeftCell="B2" activePane="bottomRight" state="frozen"/>
      <selection pane="topRight"/>
      <selection pane="bottomLeft"/>
      <selection pane="bottomRight"/>
    </sheetView>
  </sheetViews>
  <sheetFormatPr defaultColWidth="9.1796875" defaultRowHeight="14.5" x14ac:dyDescent="0.35"/>
  <cols>
    <col min="1" max="1" width="30.7265625" style="1" customWidth="1"/>
    <col min="2" max="4" width="12.7265625" style="1" customWidth="1"/>
    <col min="5" max="5" width="12.7265625" style="2" customWidth="1"/>
    <col min="6" max="14" width="12.7265625" style="1" customWidth="1"/>
    <col min="15" max="15" width="12.7265625" style="2" customWidth="1"/>
    <col min="16" max="18" width="12.7265625" style="1" customWidth="1"/>
    <col min="19" max="19" width="12.7265625" style="2" customWidth="1"/>
    <col min="20" max="28" width="12.7265625" style="1" customWidth="1"/>
    <col min="29" max="29" width="12.7265625" style="2" customWidth="1"/>
    <col min="30" max="30" width="12.7265625" style="3" customWidth="1"/>
    <col min="31" max="31" width="12.7265625" style="4" customWidth="1"/>
    <col min="32" max="32" width="12.7265625" style="5" customWidth="1"/>
    <col min="33" max="37" width="12.7265625" style="1" customWidth="1"/>
    <col min="38" max="40" width="12.7265625" style="2" customWidth="1"/>
    <col min="41" max="48" width="12.7265625" style="1" customWidth="1"/>
    <col min="49" max="50" width="13.7265625" style="26" customWidth="1"/>
    <col min="51" max="51" width="13.7265625" style="50" customWidth="1"/>
    <col min="52" max="52" width="10.1796875" style="51" customWidth="1"/>
    <col min="53" max="53" width="12.26953125" style="1" customWidth="1"/>
    <col min="54" max="54" width="12.7265625" style="1" customWidth="1"/>
    <col min="55" max="55" width="12.26953125" style="1" customWidth="1"/>
    <col min="56" max="56" width="13.26953125" style="1" customWidth="1"/>
    <col min="57" max="58" width="12.7265625" style="3" customWidth="1"/>
    <col min="59" max="59" width="12.7265625" style="1" customWidth="1"/>
    <col min="60" max="16384" width="9.1796875" style="1"/>
  </cols>
  <sheetData>
    <row r="1" spans="1:58" s="12" customFormat="1" ht="91" customHeight="1" x14ac:dyDescent="0.3">
      <c r="A1" s="6" t="s">
        <v>208</v>
      </c>
      <c r="B1" s="7" t="s">
        <v>0</v>
      </c>
      <c r="C1" s="7" t="s">
        <v>1</v>
      </c>
      <c r="D1" s="7" t="s">
        <v>2</v>
      </c>
      <c r="E1" s="7" t="s">
        <v>3</v>
      </c>
      <c r="F1" s="7" t="s">
        <v>4</v>
      </c>
      <c r="G1" s="7" t="s">
        <v>5</v>
      </c>
      <c r="H1" s="7" t="s">
        <v>6</v>
      </c>
      <c r="I1" s="7" t="s">
        <v>7</v>
      </c>
      <c r="J1" s="7" t="s">
        <v>8</v>
      </c>
      <c r="K1" s="7" t="s">
        <v>9</v>
      </c>
      <c r="L1" s="7" t="s">
        <v>10</v>
      </c>
      <c r="M1" s="7" t="s">
        <v>11</v>
      </c>
      <c r="N1" s="7" t="s">
        <v>12</v>
      </c>
      <c r="O1" s="7" t="s">
        <v>206</v>
      </c>
      <c r="P1" s="7" t="s">
        <v>219</v>
      </c>
      <c r="Q1" s="7" t="s">
        <v>13</v>
      </c>
      <c r="R1" s="7" t="s">
        <v>14</v>
      </c>
      <c r="S1" s="7" t="s">
        <v>15</v>
      </c>
      <c r="T1" s="7" t="s">
        <v>16</v>
      </c>
      <c r="U1" s="7" t="s">
        <v>17</v>
      </c>
      <c r="V1" s="8" t="s">
        <v>18</v>
      </c>
      <c r="W1" s="8" t="s">
        <v>19</v>
      </c>
      <c r="X1" s="8" t="s">
        <v>20</v>
      </c>
      <c r="Y1" s="8" t="s">
        <v>21</v>
      </c>
      <c r="Z1" s="8" t="s">
        <v>22</v>
      </c>
      <c r="AA1" s="8" t="s">
        <v>23</v>
      </c>
      <c r="AB1" s="8" t="s">
        <v>24</v>
      </c>
      <c r="AC1" s="8" t="s">
        <v>25</v>
      </c>
      <c r="AD1" s="8" t="s">
        <v>26</v>
      </c>
      <c r="AE1" s="8" t="s">
        <v>27</v>
      </c>
      <c r="AF1" s="8" t="s">
        <v>28</v>
      </c>
      <c r="AG1" s="8" t="s">
        <v>29</v>
      </c>
      <c r="AH1" s="8" t="s">
        <v>30</v>
      </c>
      <c r="AI1" s="8" t="s">
        <v>31</v>
      </c>
      <c r="AJ1" s="9" t="s">
        <v>32</v>
      </c>
      <c r="AK1" s="9" t="s">
        <v>33</v>
      </c>
      <c r="AL1" s="9" t="s">
        <v>34</v>
      </c>
      <c r="AM1" s="8" t="s">
        <v>35</v>
      </c>
      <c r="AN1" s="8" t="s">
        <v>36</v>
      </c>
      <c r="AO1" s="8" t="s">
        <v>37</v>
      </c>
      <c r="AP1" s="8" t="s">
        <v>38</v>
      </c>
      <c r="AQ1" s="8" t="s">
        <v>39</v>
      </c>
      <c r="AR1" s="10" t="s">
        <v>212</v>
      </c>
      <c r="AS1" s="10" t="s">
        <v>42</v>
      </c>
      <c r="AT1" s="10" t="s">
        <v>43</v>
      </c>
      <c r="AU1" s="10" t="s">
        <v>213</v>
      </c>
      <c r="AV1" s="10" t="s">
        <v>45</v>
      </c>
      <c r="AW1" s="7" t="s">
        <v>46</v>
      </c>
      <c r="AX1" s="7" t="s">
        <v>47</v>
      </c>
      <c r="AY1" s="57" t="s">
        <v>224</v>
      </c>
      <c r="AZ1" s="58" t="s">
        <v>225</v>
      </c>
      <c r="BA1" s="11" t="s">
        <v>227</v>
      </c>
      <c r="BB1" s="10" t="s">
        <v>214</v>
      </c>
      <c r="BC1" s="10" t="s">
        <v>215</v>
      </c>
      <c r="BD1" s="7" t="s">
        <v>228</v>
      </c>
    </row>
    <row r="2" spans="1:58" ht="15" customHeight="1" x14ac:dyDescent="0.25">
      <c r="A2" s="13" t="s">
        <v>105</v>
      </c>
      <c r="B2" s="14">
        <v>5.6666666666666679</v>
      </c>
      <c r="C2" s="14">
        <v>5.0747846507805248</v>
      </c>
      <c r="D2" s="14">
        <v>4.1005158089876224</v>
      </c>
      <c r="E2" s="14">
        <v>4.9000000000000004</v>
      </c>
      <c r="F2" s="14">
        <v>8.84</v>
      </c>
      <c r="G2" s="14">
        <v>10</v>
      </c>
      <c r="H2" s="14">
        <v>10</v>
      </c>
      <c r="I2" s="14">
        <v>10</v>
      </c>
      <c r="J2" s="14">
        <v>10</v>
      </c>
      <c r="K2" s="14">
        <v>10</v>
      </c>
      <c r="L2" s="14">
        <f>AVERAGE(Table1382[[#This Row],[2Bi Disappearance]:[2Bv Terrorism Injured ]])</f>
        <v>10</v>
      </c>
      <c r="M2" s="14">
        <v>10</v>
      </c>
      <c r="N2" s="14">
        <v>5</v>
      </c>
      <c r="O2" s="14">
        <v>10</v>
      </c>
      <c r="P2" s="14">
        <f>AVERAGE(Table1382[[#This Row],[2Ci Female Genital Mutilation]:[2Ciii Equal Inheritance Rights]])</f>
        <v>8.3333333333333339</v>
      </c>
      <c r="Q2" s="14">
        <f t="shared" ref="Q2:Q33" si="0">AVERAGE(F2,L2,P2)</f>
        <v>9.0577777777777779</v>
      </c>
      <c r="R2" s="14">
        <v>10</v>
      </c>
      <c r="S2" s="14">
        <v>10</v>
      </c>
      <c r="T2" s="14">
        <v>10</v>
      </c>
      <c r="U2" s="14">
        <f t="shared" ref="U2:U33" si="1">AVERAGE(R2:T2)</f>
        <v>10</v>
      </c>
      <c r="V2" s="14" t="s">
        <v>48</v>
      </c>
      <c r="W2" s="14" t="s">
        <v>48</v>
      </c>
      <c r="X2" s="14" t="s">
        <v>48</v>
      </c>
      <c r="Y2" s="14" t="s">
        <v>48</v>
      </c>
      <c r="Z2" s="14" t="s">
        <v>48</v>
      </c>
      <c r="AA2" s="14" t="s">
        <v>48</v>
      </c>
      <c r="AB2" s="14" t="s">
        <v>48</v>
      </c>
      <c r="AC2" s="14" t="s">
        <v>48</v>
      </c>
      <c r="AD2" s="14" t="s">
        <v>48</v>
      </c>
      <c r="AE2" s="14" t="s">
        <v>48</v>
      </c>
      <c r="AF2" s="14" t="s">
        <v>48</v>
      </c>
      <c r="AG2" s="14" t="s">
        <v>48</v>
      </c>
      <c r="AH2" s="14" t="s">
        <v>48</v>
      </c>
      <c r="AI2" s="14" t="s">
        <v>48</v>
      </c>
      <c r="AJ2" s="14">
        <v>10</v>
      </c>
      <c r="AK2" s="15">
        <v>4.666666666666667</v>
      </c>
      <c r="AL2" s="15">
        <v>6</v>
      </c>
      <c r="AM2" s="15" t="s">
        <v>48</v>
      </c>
      <c r="AN2" s="15" t="s">
        <v>48</v>
      </c>
      <c r="AO2" s="15" t="s">
        <v>48</v>
      </c>
      <c r="AP2" s="15" t="s">
        <v>48</v>
      </c>
      <c r="AQ2" s="14">
        <f t="shared" ref="AQ2:AQ33" si="2">AVERAGE(AJ2:AL2,AO2:AP2)</f>
        <v>6.8888888888888893</v>
      </c>
      <c r="AR2" s="14">
        <v>5</v>
      </c>
      <c r="AS2" s="14">
        <v>10</v>
      </c>
      <c r="AT2" s="14">
        <v>10</v>
      </c>
      <c r="AU2" s="14">
        <f t="shared" ref="AU2:AU33" si="3">AVERAGE(AS2:AT2)</f>
        <v>10</v>
      </c>
      <c r="AV2" s="14">
        <f t="shared" ref="AV2:AV33" si="4">AVERAGE(AU2,AR2)</f>
        <v>7.5</v>
      </c>
      <c r="AW2" s="16">
        <f>AVERAGE(Table1382[[#This Row],[RULE OF LAW]],Table1382[[#This Row],[SECURITY &amp; SAFETY]],Table1382[[#This Row],[PERSONAL FREEDOM (minus Security &amp;Safety and Rule of Law)]],Table1382[[#This Row],[PERSONAL FREEDOM (minus Security &amp;Safety and Rule of Law)]])</f>
        <v>7.5542592592592595</v>
      </c>
      <c r="AX2" s="17">
        <v>7.3</v>
      </c>
      <c r="AY2" s="65">
        <f>AVERAGE(Table1382[[#This Row],[PERSONAL FREEDOM]:[ECONOMIC FREEDOM]])</f>
        <v>7.4271296296296292</v>
      </c>
      <c r="AZ2" s="66">
        <f t="shared" ref="AZ2:AZ33" si="5">RANK(BA2,$BA$2:$BA$142)</f>
        <v>48</v>
      </c>
      <c r="BA2" s="18">
        <f t="shared" ref="BA2:BA33" si="6">ROUND(AY2, 2)</f>
        <v>7.43</v>
      </c>
      <c r="BB2" s="16">
        <f>Table1382[[#This Row],[1 Rule of Law]]</f>
        <v>4.9000000000000004</v>
      </c>
      <c r="BC2" s="16">
        <f>Table1382[[#This Row],[2 Security &amp; Safety]]</f>
        <v>9.0577777777777779</v>
      </c>
      <c r="BD2" s="16">
        <f t="shared" ref="BD2:BD33" si="7">AVERAGE(AQ2,U2,AI2,AV2,X2)</f>
        <v>8.1296296296296298</v>
      </c>
      <c r="BE2" s="1"/>
      <c r="BF2" s="1"/>
    </row>
    <row r="3" spans="1:58" ht="15" customHeight="1" x14ac:dyDescent="0.25">
      <c r="A3" s="13" t="s">
        <v>200</v>
      </c>
      <c r="B3" s="14" t="s">
        <v>48</v>
      </c>
      <c r="C3" s="14" t="s">
        <v>48</v>
      </c>
      <c r="D3" s="14" t="s">
        <v>48</v>
      </c>
      <c r="E3" s="14">
        <v>4.4654470000000002</v>
      </c>
      <c r="F3" s="14">
        <v>9.64</v>
      </c>
      <c r="G3" s="14">
        <v>10</v>
      </c>
      <c r="H3" s="14">
        <v>6.7125767446049744</v>
      </c>
      <c r="I3" s="14">
        <v>5</v>
      </c>
      <c r="J3" s="14">
        <v>7.5853439805505571</v>
      </c>
      <c r="K3" s="14">
        <v>8.091548977398995</v>
      </c>
      <c r="L3" s="14">
        <f>AVERAGE(Table1382[[#This Row],[2Bi Disappearance]:[2Bv Terrorism Injured ]])</f>
        <v>7.4778939405109055</v>
      </c>
      <c r="M3" s="14">
        <v>10</v>
      </c>
      <c r="N3" s="14">
        <v>5</v>
      </c>
      <c r="O3" s="15">
        <v>5</v>
      </c>
      <c r="P3" s="15">
        <f>AVERAGE(Table1382[[#This Row],[2Ci Female Genital Mutilation]:[2Ciii Equal Inheritance Rights]])</f>
        <v>6.666666666666667</v>
      </c>
      <c r="Q3" s="14">
        <f t="shared" si="0"/>
        <v>7.9281868690591919</v>
      </c>
      <c r="R3" s="14">
        <v>5</v>
      </c>
      <c r="S3" s="14">
        <v>5</v>
      </c>
      <c r="T3" s="14">
        <v>5</v>
      </c>
      <c r="U3" s="14">
        <f t="shared" si="1"/>
        <v>5</v>
      </c>
      <c r="V3" s="14">
        <v>2.5</v>
      </c>
      <c r="W3" s="14">
        <v>0</v>
      </c>
      <c r="X3" s="14">
        <f>AVERAGE(Table1382[[#This Row],[4A Freedom to establish religious organizations]:[4B Autonomy of religious organizations]])</f>
        <v>1.25</v>
      </c>
      <c r="Y3" s="14">
        <v>5</v>
      </c>
      <c r="Z3" s="14">
        <v>5</v>
      </c>
      <c r="AA3" s="14">
        <v>3.3333333333333335</v>
      </c>
      <c r="AB3" s="14">
        <v>3.3333333333333335</v>
      </c>
      <c r="AC3" s="14">
        <v>0</v>
      </c>
      <c r="AD3" s="14">
        <f>AVERAGE(Table1382[[#This Row],[5Ci Political parties]:[5Ciii Educational, sporting and cultural organizations]])</f>
        <v>2.2222222222222223</v>
      </c>
      <c r="AE3" s="14">
        <v>5</v>
      </c>
      <c r="AF3" s="14">
        <v>5</v>
      </c>
      <c r="AG3" s="14">
        <v>7.5</v>
      </c>
      <c r="AH3" s="14">
        <f>AVERAGE(Table1382[[#This Row],[5Di Political parties]:[5Diii Educational, sporting and cultural organizations5]])</f>
        <v>5.833333333333333</v>
      </c>
      <c r="AI3" s="14">
        <f>AVERAGE(Y3:Z3,AD3,AH3)</f>
        <v>4.5138888888888884</v>
      </c>
      <c r="AJ3" s="14">
        <v>10</v>
      </c>
      <c r="AK3" s="15">
        <v>2.6666666666666665</v>
      </c>
      <c r="AL3" s="15">
        <v>4.25</v>
      </c>
      <c r="AM3" s="15">
        <v>10</v>
      </c>
      <c r="AN3" s="15">
        <v>3.3333333333333335</v>
      </c>
      <c r="AO3" s="15">
        <f>AVERAGE(Table1382[[#This Row],[6Di Access to foreign television (cable/ satellite)]:[6Dii Access to foreign newspapers]])</f>
        <v>6.666666666666667</v>
      </c>
      <c r="AP3" s="15">
        <v>6.666666666666667</v>
      </c>
      <c r="AQ3" s="14">
        <f t="shared" si="2"/>
        <v>6.05</v>
      </c>
      <c r="AR3" s="14">
        <v>0</v>
      </c>
      <c r="AS3" s="14">
        <v>0</v>
      </c>
      <c r="AT3" s="14">
        <v>0</v>
      </c>
      <c r="AU3" s="14">
        <f t="shared" si="3"/>
        <v>0</v>
      </c>
      <c r="AV3" s="14">
        <f t="shared" si="4"/>
        <v>0</v>
      </c>
      <c r="AW3" s="16">
        <f>AVERAGE(Table1382[[#This Row],[RULE OF LAW]],Table1382[[#This Row],[SECURITY &amp; SAFETY]],Table1382[[#This Row],[PERSONAL FREEDOM (minus Security &amp;Safety and Rule of Law)]],Table1382[[#This Row],[PERSONAL FREEDOM (minus Security &amp;Safety and Rule of Law)]])</f>
        <v>4.7797973561536873</v>
      </c>
      <c r="AX3" s="17">
        <v>5.41</v>
      </c>
      <c r="AY3" s="65">
        <f>AVERAGE(Table1382[[#This Row],[PERSONAL FREEDOM]:[ECONOMIC FREEDOM]])</f>
        <v>5.0948986780768433</v>
      </c>
      <c r="AZ3" s="66">
        <f t="shared" si="5"/>
        <v>138</v>
      </c>
      <c r="BA3" s="18">
        <f t="shared" si="6"/>
        <v>5.09</v>
      </c>
      <c r="BB3" s="16">
        <f>Table1382[[#This Row],[1 Rule of Law]]</f>
        <v>4.4654470000000002</v>
      </c>
      <c r="BC3" s="16">
        <f>Table1382[[#This Row],[2 Security &amp; Safety]]</f>
        <v>7.9281868690591919</v>
      </c>
      <c r="BD3" s="16">
        <f t="shared" si="7"/>
        <v>3.3627777777777781</v>
      </c>
      <c r="BE3" s="1"/>
      <c r="BF3" s="1"/>
    </row>
    <row r="4" spans="1:58" ht="15" customHeight="1" x14ac:dyDescent="0.25">
      <c r="A4" s="13" t="s">
        <v>191</v>
      </c>
      <c r="B4" s="14" t="s">
        <v>48</v>
      </c>
      <c r="C4" s="14" t="s">
        <v>48</v>
      </c>
      <c r="D4" s="14" t="s">
        <v>48</v>
      </c>
      <c r="E4" s="14">
        <v>3.8124409999999997</v>
      </c>
      <c r="F4" s="14">
        <v>6</v>
      </c>
      <c r="G4" s="14">
        <v>5</v>
      </c>
      <c r="H4" s="14">
        <v>10</v>
      </c>
      <c r="I4" s="14">
        <v>7.5</v>
      </c>
      <c r="J4" s="14">
        <v>10</v>
      </c>
      <c r="K4" s="14">
        <v>10</v>
      </c>
      <c r="L4" s="14">
        <f>AVERAGE(Table1382[[#This Row],[2Bi Disappearance]:[2Bv Terrorism Injured ]])</f>
        <v>8.5</v>
      </c>
      <c r="M4" s="14">
        <v>10</v>
      </c>
      <c r="N4" s="14">
        <v>7.5</v>
      </c>
      <c r="O4" s="15">
        <v>5</v>
      </c>
      <c r="P4" s="15">
        <f>AVERAGE(Table1382[[#This Row],[2Ci Female Genital Mutilation]:[2Ciii Equal Inheritance Rights]])</f>
        <v>7.5</v>
      </c>
      <c r="Q4" s="14">
        <f t="shared" si="0"/>
        <v>7.333333333333333</v>
      </c>
      <c r="R4" s="14">
        <v>0</v>
      </c>
      <c r="S4" s="14">
        <v>0</v>
      </c>
      <c r="T4" s="14">
        <v>10</v>
      </c>
      <c r="U4" s="14">
        <f t="shared" si="1"/>
        <v>3.3333333333333335</v>
      </c>
      <c r="V4" s="14">
        <v>5</v>
      </c>
      <c r="W4" s="14">
        <v>3.3333333333333335</v>
      </c>
      <c r="X4" s="14">
        <f>AVERAGE(Table1382[[#This Row],[4A Freedom to establish religious organizations]:[4B Autonomy of religious organizations]])</f>
        <v>4.166666666666667</v>
      </c>
      <c r="Y4" s="14">
        <v>2.5</v>
      </c>
      <c r="Z4" s="14">
        <v>2.5</v>
      </c>
      <c r="AA4" s="14">
        <v>0</v>
      </c>
      <c r="AB4" s="14">
        <v>0</v>
      </c>
      <c r="AC4" s="14">
        <v>0</v>
      </c>
      <c r="AD4" s="14">
        <f>AVERAGE(Table1382[[#This Row],[5Ci Political parties]:[5Ciii Educational, sporting and cultural organizations]])</f>
        <v>0</v>
      </c>
      <c r="AE4" s="14">
        <v>2.5</v>
      </c>
      <c r="AF4" s="14">
        <v>5</v>
      </c>
      <c r="AG4" s="14">
        <v>2.5</v>
      </c>
      <c r="AH4" s="14">
        <f>AVERAGE(Table1382[[#This Row],[5Di Political parties]:[5Diii Educational, sporting and cultural organizations5]])</f>
        <v>3.3333333333333335</v>
      </c>
      <c r="AI4" s="14">
        <f>AVERAGE(Y4:Z4,AD4,AH4)</f>
        <v>2.0833333333333335</v>
      </c>
      <c r="AJ4" s="14">
        <v>10</v>
      </c>
      <c r="AK4" s="15">
        <v>4</v>
      </c>
      <c r="AL4" s="15">
        <v>4.5</v>
      </c>
      <c r="AM4" s="15">
        <v>10</v>
      </c>
      <c r="AN4" s="15">
        <v>6.666666666666667</v>
      </c>
      <c r="AO4" s="15">
        <f>AVERAGE(Table1382[[#This Row],[6Di Access to foreign television (cable/ satellite)]:[6Dii Access to foreign newspapers]])</f>
        <v>8.3333333333333339</v>
      </c>
      <c r="AP4" s="15">
        <v>10</v>
      </c>
      <c r="AQ4" s="14">
        <f t="shared" si="2"/>
        <v>7.3666666666666671</v>
      </c>
      <c r="AR4" s="14">
        <v>5</v>
      </c>
      <c r="AS4" s="14">
        <v>0</v>
      </c>
      <c r="AT4" s="14">
        <v>0</v>
      </c>
      <c r="AU4" s="14">
        <f t="shared" si="3"/>
        <v>0</v>
      </c>
      <c r="AV4" s="14">
        <f t="shared" si="4"/>
        <v>2.5</v>
      </c>
      <c r="AW4" s="16">
        <f>AVERAGE(Table1382[[#This Row],[RULE OF LAW]],Table1382[[#This Row],[SECURITY &amp; SAFETY]],Table1382[[#This Row],[PERSONAL FREEDOM (minus Security &amp;Safety and Rule of Law)]],Table1382[[#This Row],[PERSONAL FREEDOM (minus Security &amp;Safety and Rule of Law)]])</f>
        <v>4.7314435833333333</v>
      </c>
      <c r="AX4" s="17">
        <v>4.55</v>
      </c>
      <c r="AY4" s="65">
        <f>AVERAGE(Table1382[[#This Row],[PERSONAL FREEDOM]:[ECONOMIC FREEDOM]])</f>
        <v>4.6407217916666665</v>
      </c>
      <c r="AZ4" s="66">
        <f t="shared" si="5"/>
        <v>140</v>
      </c>
      <c r="BA4" s="18">
        <f t="shared" si="6"/>
        <v>4.6399999999999997</v>
      </c>
      <c r="BB4" s="16">
        <f>Table1382[[#This Row],[1 Rule of Law]]</f>
        <v>3.8124409999999997</v>
      </c>
      <c r="BC4" s="16">
        <f>Table1382[[#This Row],[2 Security &amp; Safety]]</f>
        <v>7.333333333333333</v>
      </c>
      <c r="BD4" s="16">
        <f t="shared" si="7"/>
        <v>3.8900000000000006</v>
      </c>
      <c r="BE4" s="1"/>
      <c r="BF4" s="1"/>
    </row>
    <row r="5" spans="1:58" ht="15" customHeight="1" x14ac:dyDescent="0.25">
      <c r="A5" s="13" t="s">
        <v>137</v>
      </c>
      <c r="B5" s="14">
        <v>6.333333333333333</v>
      </c>
      <c r="C5" s="14">
        <v>5.366584392268444</v>
      </c>
      <c r="D5" s="14">
        <v>4.3436517423791141</v>
      </c>
      <c r="E5" s="14">
        <v>5.3000000000000007</v>
      </c>
      <c r="F5" s="14">
        <v>7.68</v>
      </c>
      <c r="G5" s="14">
        <v>10</v>
      </c>
      <c r="H5" s="14">
        <v>10</v>
      </c>
      <c r="I5" s="14">
        <v>7.5</v>
      </c>
      <c r="J5" s="14">
        <v>10</v>
      </c>
      <c r="K5" s="14">
        <v>10</v>
      </c>
      <c r="L5" s="14">
        <f>AVERAGE(Table1382[[#This Row],[2Bi Disappearance]:[2Bv Terrorism Injured ]])</f>
        <v>9.5</v>
      </c>
      <c r="M5" s="14">
        <v>10</v>
      </c>
      <c r="N5" s="14">
        <v>10</v>
      </c>
      <c r="O5" s="15">
        <v>10</v>
      </c>
      <c r="P5" s="15">
        <f>AVERAGE(Table1382[[#This Row],[2Ci Female Genital Mutilation]:[2Ciii Equal Inheritance Rights]])</f>
        <v>10</v>
      </c>
      <c r="Q5" s="14">
        <f t="shared" si="0"/>
        <v>9.06</v>
      </c>
      <c r="R5" s="14">
        <v>10</v>
      </c>
      <c r="S5" s="14">
        <v>10</v>
      </c>
      <c r="T5" s="14">
        <v>10</v>
      </c>
      <c r="U5" s="14">
        <f t="shared" si="1"/>
        <v>10</v>
      </c>
      <c r="V5" s="14">
        <v>10</v>
      </c>
      <c r="W5" s="14">
        <v>10</v>
      </c>
      <c r="X5" s="14">
        <f>AVERAGE(Table1382[[#This Row],[4A Freedom to establish religious organizations]:[4B Autonomy of religious organizations]])</f>
        <v>10</v>
      </c>
      <c r="Y5" s="14">
        <v>10</v>
      </c>
      <c r="Z5" s="14">
        <v>10</v>
      </c>
      <c r="AA5" s="14">
        <v>6.666666666666667</v>
      </c>
      <c r="AB5" s="14">
        <v>10</v>
      </c>
      <c r="AC5" s="14">
        <v>6.666666666666667</v>
      </c>
      <c r="AD5" s="14">
        <f>AVERAGE(Table1382[[#This Row],[5Ci Political parties]:[5Ciii Educational, sporting and cultural organizations]])</f>
        <v>7.7777777777777786</v>
      </c>
      <c r="AE5" s="14">
        <v>10</v>
      </c>
      <c r="AF5" s="14">
        <v>7.5</v>
      </c>
      <c r="AG5" s="14">
        <v>10</v>
      </c>
      <c r="AH5" s="14">
        <f>AVERAGE(Table1382[[#This Row],[5Di Political parties]:[5Diii Educational, sporting and cultural organizations5]])</f>
        <v>9.1666666666666661</v>
      </c>
      <c r="AI5" s="14">
        <f>AVERAGE(Y5:Z5,AD5,AH5)</f>
        <v>9.2361111111111107</v>
      </c>
      <c r="AJ5" s="14">
        <v>10</v>
      </c>
      <c r="AK5" s="15">
        <v>5.666666666666667</v>
      </c>
      <c r="AL5" s="15">
        <v>4.75</v>
      </c>
      <c r="AM5" s="15">
        <v>10</v>
      </c>
      <c r="AN5" s="15">
        <v>10</v>
      </c>
      <c r="AO5" s="15">
        <f>AVERAGE(Table1382[[#This Row],[6Di Access to foreign television (cable/ satellite)]:[6Dii Access to foreign newspapers]])</f>
        <v>10</v>
      </c>
      <c r="AP5" s="15">
        <v>10</v>
      </c>
      <c r="AQ5" s="14">
        <f t="shared" si="2"/>
        <v>8.0833333333333339</v>
      </c>
      <c r="AR5" s="14">
        <v>10</v>
      </c>
      <c r="AS5" s="14">
        <v>10</v>
      </c>
      <c r="AT5" s="14">
        <v>10</v>
      </c>
      <c r="AU5" s="14">
        <f t="shared" si="3"/>
        <v>10</v>
      </c>
      <c r="AV5" s="14">
        <f t="shared" si="4"/>
        <v>10</v>
      </c>
      <c r="AW5" s="16">
        <f>AVERAGE(Table1382[[#This Row],[RULE OF LAW]],Table1382[[#This Row],[SECURITY &amp; SAFETY]],Table1382[[#This Row],[PERSONAL FREEDOM (minus Security &amp;Safety and Rule of Law)]],Table1382[[#This Row],[PERSONAL FREEDOM (minus Security &amp;Safety and Rule of Law)]])</f>
        <v>8.3219444444444441</v>
      </c>
      <c r="AX5" s="17">
        <v>6.09</v>
      </c>
      <c r="AY5" s="65">
        <f>AVERAGE(Table1382[[#This Row],[PERSONAL FREEDOM]:[ECONOMIC FREEDOM]])</f>
        <v>7.205972222222222</v>
      </c>
      <c r="AZ5" s="66">
        <f t="shared" si="5"/>
        <v>58</v>
      </c>
      <c r="BA5" s="18">
        <f t="shared" si="6"/>
        <v>7.21</v>
      </c>
      <c r="BB5" s="16">
        <f>Table1382[[#This Row],[1 Rule of Law]]</f>
        <v>5.3000000000000007</v>
      </c>
      <c r="BC5" s="16">
        <f>Table1382[[#This Row],[2 Security &amp; Safety]]</f>
        <v>9.06</v>
      </c>
      <c r="BD5" s="16">
        <f t="shared" si="7"/>
        <v>9.4638888888888886</v>
      </c>
      <c r="BE5" s="1"/>
      <c r="BF5" s="1"/>
    </row>
    <row r="6" spans="1:58" ht="15" customHeight="1" x14ac:dyDescent="0.25">
      <c r="A6" s="13" t="s">
        <v>112</v>
      </c>
      <c r="B6" s="14" t="s">
        <v>48</v>
      </c>
      <c r="C6" s="14" t="s">
        <v>48</v>
      </c>
      <c r="D6" s="14" t="s">
        <v>48</v>
      </c>
      <c r="E6" s="14">
        <v>4.8599709999999998</v>
      </c>
      <c r="F6" s="14">
        <v>8.8800000000000008</v>
      </c>
      <c r="G6" s="14">
        <v>10</v>
      </c>
      <c r="H6" s="14">
        <v>10</v>
      </c>
      <c r="I6" s="14" t="s">
        <v>48</v>
      </c>
      <c r="J6" s="14">
        <v>10</v>
      </c>
      <c r="K6" s="14">
        <v>10</v>
      </c>
      <c r="L6" s="14">
        <f>AVERAGE(Table1382[[#This Row],[2Bi Disappearance]:[2Bv Terrorism Injured ]])</f>
        <v>10</v>
      </c>
      <c r="M6" s="14">
        <v>10</v>
      </c>
      <c r="N6" s="14">
        <v>10</v>
      </c>
      <c r="O6" s="15">
        <v>10</v>
      </c>
      <c r="P6" s="15">
        <f>AVERAGE(Table1382[[#This Row],[2Ci Female Genital Mutilation]:[2Ciii Equal Inheritance Rights]])</f>
        <v>10</v>
      </c>
      <c r="Q6" s="14">
        <f t="shared" si="0"/>
        <v>9.6266666666666669</v>
      </c>
      <c r="R6" s="14">
        <v>5</v>
      </c>
      <c r="S6" s="14">
        <v>5</v>
      </c>
      <c r="T6" s="14">
        <v>10</v>
      </c>
      <c r="U6" s="14">
        <f t="shared" si="1"/>
        <v>6.666666666666667</v>
      </c>
      <c r="V6" s="14" t="s">
        <v>48</v>
      </c>
      <c r="W6" s="14" t="s">
        <v>48</v>
      </c>
      <c r="X6" s="14" t="s">
        <v>48</v>
      </c>
      <c r="Y6" s="14" t="s">
        <v>48</v>
      </c>
      <c r="Z6" s="14" t="s">
        <v>48</v>
      </c>
      <c r="AA6" s="14" t="s">
        <v>48</v>
      </c>
      <c r="AB6" s="14" t="s">
        <v>48</v>
      </c>
      <c r="AC6" s="14" t="s">
        <v>48</v>
      </c>
      <c r="AD6" s="14" t="s">
        <v>48</v>
      </c>
      <c r="AE6" s="14" t="s">
        <v>48</v>
      </c>
      <c r="AF6" s="14" t="s">
        <v>48</v>
      </c>
      <c r="AG6" s="14" t="s">
        <v>48</v>
      </c>
      <c r="AH6" s="14" t="s">
        <v>48</v>
      </c>
      <c r="AI6" s="14" t="s">
        <v>48</v>
      </c>
      <c r="AJ6" s="14">
        <v>10</v>
      </c>
      <c r="AK6" s="15">
        <v>3</v>
      </c>
      <c r="AL6" s="15">
        <v>3.25</v>
      </c>
      <c r="AM6" s="15" t="s">
        <v>48</v>
      </c>
      <c r="AN6" s="15" t="s">
        <v>48</v>
      </c>
      <c r="AO6" s="15" t="s">
        <v>48</v>
      </c>
      <c r="AP6" s="15" t="s">
        <v>48</v>
      </c>
      <c r="AQ6" s="14">
        <f t="shared" si="2"/>
        <v>5.416666666666667</v>
      </c>
      <c r="AR6" s="14">
        <v>10</v>
      </c>
      <c r="AS6" s="14">
        <v>10</v>
      </c>
      <c r="AT6" s="14">
        <v>10</v>
      </c>
      <c r="AU6" s="14">
        <f t="shared" si="3"/>
        <v>10</v>
      </c>
      <c r="AV6" s="14">
        <f t="shared" si="4"/>
        <v>10</v>
      </c>
      <c r="AW6" s="16">
        <f>AVERAGE(Table1382[[#This Row],[RULE OF LAW]],Table1382[[#This Row],[SECURITY &amp; SAFETY]],Table1382[[#This Row],[PERSONAL FREEDOM (minus Security &amp;Safety and Rule of Law)]],Table1382[[#This Row],[PERSONAL FREEDOM (minus Security &amp;Safety and Rule of Law)]])</f>
        <v>7.302214972222222</v>
      </c>
      <c r="AX6" s="17">
        <v>7.62</v>
      </c>
      <c r="AY6" s="65">
        <f>AVERAGE(Table1382[[#This Row],[PERSONAL FREEDOM]:[ECONOMIC FREEDOM]])</f>
        <v>7.4611074861111106</v>
      </c>
      <c r="AZ6" s="66">
        <f t="shared" si="5"/>
        <v>46</v>
      </c>
      <c r="BA6" s="18">
        <f t="shared" si="6"/>
        <v>7.46</v>
      </c>
      <c r="BB6" s="16">
        <f>Table1382[[#This Row],[1 Rule of Law]]</f>
        <v>4.8599709999999998</v>
      </c>
      <c r="BC6" s="16">
        <f>Table1382[[#This Row],[2 Security &amp; Safety]]</f>
        <v>9.6266666666666669</v>
      </c>
      <c r="BD6" s="16">
        <f t="shared" si="7"/>
        <v>7.3611111111111116</v>
      </c>
      <c r="BE6" s="1"/>
      <c r="BF6" s="1"/>
    </row>
    <row r="7" spans="1:58" ht="15" customHeight="1" x14ac:dyDescent="0.25">
      <c r="A7" s="13" t="s">
        <v>55</v>
      </c>
      <c r="B7" s="14">
        <v>8.8000000000000007</v>
      </c>
      <c r="C7" s="14">
        <v>7.2328309720832715</v>
      </c>
      <c r="D7" s="14">
        <v>7.2364292656589857</v>
      </c>
      <c r="E7" s="14">
        <v>7.8000000000000007</v>
      </c>
      <c r="F7" s="14">
        <v>9.5200000000000014</v>
      </c>
      <c r="G7" s="14">
        <v>10</v>
      </c>
      <c r="H7" s="14">
        <v>10</v>
      </c>
      <c r="I7" s="14">
        <v>10</v>
      </c>
      <c r="J7" s="14">
        <v>10</v>
      </c>
      <c r="K7" s="14">
        <v>10</v>
      </c>
      <c r="L7" s="14">
        <f>AVERAGE(Table1382[[#This Row],[2Bi Disappearance]:[2Bv Terrorism Injured ]])</f>
        <v>10</v>
      </c>
      <c r="M7" s="14">
        <v>9.5</v>
      </c>
      <c r="N7" s="14">
        <v>10</v>
      </c>
      <c r="O7" s="15">
        <v>10</v>
      </c>
      <c r="P7" s="15">
        <f>AVERAGE(Table1382[[#This Row],[2Ci Female Genital Mutilation]:[2Ciii Equal Inheritance Rights]])</f>
        <v>9.8333333333333339</v>
      </c>
      <c r="Q7" s="14">
        <f t="shared" si="0"/>
        <v>9.7844444444444463</v>
      </c>
      <c r="R7" s="14">
        <v>10</v>
      </c>
      <c r="S7" s="14">
        <v>10</v>
      </c>
      <c r="T7" s="14">
        <v>10</v>
      </c>
      <c r="U7" s="14">
        <f t="shared" si="1"/>
        <v>10</v>
      </c>
      <c r="V7" s="14">
        <v>10</v>
      </c>
      <c r="W7" s="14">
        <v>10</v>
      </c>
      <c r="X7" s="14">
        <f>AVERAGE(Table1382[[#This Row],[4A Freedom to establish religious organizations]:[4B Autonomy of religious organizations]])</f>
        <v>10</v>
      </c>
      <c r="Y7" s="14">
        <v>10</v>
      </c>
      <c r="Z7" s="14">
        <v>10</v>
      </c>
      <c r="AA7" s="14">
        <v>10</v>
      </c>
      <c r="AB7" s="14">
        <v>10</v>
      </c>
      <c r="AC7" s="14">
        <v>10</v>
      </c>
      <c r="AD7" s="14">
        <f>AVERAGE(Table1382[[#This Row],[5Ci Political parties]:[5Ciii Educational, sporting and cultural organizations]])</f>
        <v>10</v>
      </c>
      <c r="AE7" s="14">
        <v>10</v>
      </c>
      <c r="AF7" s="14">
        <v>10</v>
      </c>
      <c r="AG7" s="14">
        <v>10</v>
      </c>
      <c r="AH7" s="14">
        <f>AVERAGE(Table1382[[#This Row],[5Di Political parties]:[5Diii Educational, sporting and cultural organizations5]])</f>
        <v>10</v>
      </c>
      <c r="AI7" s="14">
        <f>AVERAGE(Y7:Z7,AD7,AH7)</f>
        <v>10</v>
      </c>
      <c r="AJ7" s="14">
        <v>10</v>
      </c>
      <c r="AK7" s="15">
        <v>8</v>
      </c>
      <c r="AL7" s="15">
        <v>7.75</v>
      </c>
      <c r="AM7" s="15">
        <v>10</v>
      </c>
      <c r="AN7" s="15">
        <v>10</v>
      </c>
      <c r="AO7" s="15">
        <f>AVERAGE(Table1382[[#This Row],[6Di Access to foreign television (cable/ satellite)]:[6Dii Access to foreign newspapers]])</f>
        <v>10</v>
      </c>
      <c r="AP7" s="15">
        <v>10</v>
      </c>
      <c r="AQ7" s="14">
        <f t="shared" si="2"/>
        <v>9.15</v>
      </c>
      <c r="AR7" s="14">
        <v>10</v>
      </c>
      <c r="AS7" s="14">
        <v>10</v>
      </c>
      <c r="AT7" s="14">
        <v>10</v>
      </c>
      <c r="AU7" s="14">
        <f t="shared" si="3"/>
        <v>10</v>
      </c>
      <c r="AV7" s="14">
        <f t="shared" si="4"/>
        <v>10</v>
      </c>
      <c r="AW7" s="16">
        <f>AVERAGE(Table1382[[#This Row],[RULE OF LAW]],Table1382[[#This Row],[SECURITY &amp; SAFETY]],Table1382[[#This Row],[PERSONAL FREEDOM (minus Security &amp;Safety and Rule of Law)]],Table1382[[#This Row],[PERSONAL FREEDOM (minus Security &amp;Safety and Rule of Law)]])</f>
        <v>9.3111111111111118</v>
      </c>
      <c r="AX7" s="17">
        <v>8.0500000000000007</v>
      </c>
      <c r="AY7" s="65">
        <f>AVERAGE(Table1382[[#This Row],[PERSONAL FREEDOM]:[ECONOMIC FREEDOM]])</f>
        <v>8.6805555555555571</v>
      </c>
      <c r="AZ7" s="66">
        <f t="shared" si="5"/>
        <v>5</v>
      </c>
      <c r="BA7" s="18">
        <f t="shared" si="6"/>
        <v>8.68</v>
      </c>
      <c r="BB7" s="16">
        <f>Table1382[[#This Row],[1 Rule of Law]]</f>
        <v>7.8000000000000007</v>
      </c>
      <c r="BC7" s="16">
        <f>Table1382[[#This Row],[2 Security &amp; Safety]]</f>
        <v>9.7844444444444463</v>
      </c>
      <c r="BD7" s="16">
        <f t="shared" si="7"/>
        <v>9.83</v>
      </c>
      <c r="BE7" s="1"/>
      <c r="BF7" s="1"/>
    </row>
    <row r="8" spans="1:58" ht="15" customHeight="1" x14ac:dyDescent="0.25">
      <c r="A8" s="13" t="s">
        <v>58</v>
      </c>
      <c r="B8" s="14">
        <v>8.1</v>
      </c>
      <c r="C8" s="14">
        <v>7.4392399971699943</v>
      </c>
      <c r="D8" s="14">
        <v>7.4790809181214604</v>
      </c>
      <c r="E8" s="14">
        <v>7.7</v>
      </c>
      <c r="F8" s="14">
        <v>9.8000000000000007</v>
      </c>
      <c r="G8" s="14">
        <v>10</v>
      </c>
      <c r="H8" s="14">
        <v>10</v>
      </c>
      <c r="I8" s="14">
        <v>10</v>
      </c>
      <c r="J8" s="14">
        <v>10</v>
      </c>
      <c r="K8" s="14">
        <v>10</v>
      </c>
      <c r="L8" s="14">
        <f>AVERAGE(Table1382[[#This Row],[2Bi Disappearance]:[2Bv Terrorism Injured ]])</f>
        <v>10</v>
      </c>
      <c r="M8" s="14">
        <v>9.5</v>
      </c>
      <c r="N8" s="14">
        <v>10</v>
      </c>
      <c r="O8" s="15">
        <v>10</v>
      </c>
      <c r="P8" s="15">
        <f>AVERAGE(Table1382[[#This Row],[2Ci Female Genital Mutilation]:[2Ciii Equal Inheritance Rights]])</f>
        <v>9.8333333333333339</v>
      </c>
      <c r="Q8" s="14">
        <f t="shared" si="0"/>
        <v>9.8777777777777782</v>
      </c>
      <c r="R8" s="14">
        <v>10</v>
      </c>
      <c r="S8" s="14">
        <v>10</v>
      </c>
      <c r="T8" s="14">
        <v>10</v>
      </c>
      <c r="U8" s="14">
        <f t="shared" si="1"/>
        <v>10</v>
      </c>
      <c r="V8" s="14">
        <v>10</v>
      </c>
      <c r="W8" s="14">
        <v>10</v>
      </c>
      <c r="X8" s="14">
        <f>AVERAGE(Table1382[[#This Row],[4A Freedom to establish religious organizations]:[4B Autonomy of religious organizations]])</f>
        <v>10</v>
      </c>
      <c r="Y8" s="14">
        <v>10</v>
      </c>
      <c r="Z8" s="14">
        <v>10</v>
      </c>
      <c r="AA8" s="14">
        <v>10</v>
      </c>
      <c r="AB8" s="14">
        <v>10</v>
      </c>
      <c r="AC8" s="14">
        <v>6.666666666666667</v>
      </c>
      <c r="AD8" s="14">
        <f>AVERAGE(Table1382[[#This Row],[5Ci Political parties]:[5Ciii Educational, sporting and cultural organizations]])</f>
        <v>8.8888888888888893</v>
      </c>
      <c r="AE8" s="14">
        <v>10</v>
      </c>
      <c r="AF8" s="14">
        <v>0</v>
      </c>
      <c r="AG8" s="14">
        <v>10</v>
      </c>
      <c r="AH8" s="14">
        <f>AVERAGE(Table1382[[#This Row],[5Di Political parties]:[5Diii Educational, sporting and cultural organizations5]])</f>
        <v>6.666666666666667</v>
      </c>
      <c r="AI8" s="14">
        <f>AVERAGE(Y8:Z8,AD8,AH8)</f>
        <v>8.8888888888888893</v>
      </c>
      <c r="AJ8" s="14">
        <v>10</v>
      </c>
      <c r="AK8" s="15">
        <v>7.333333333333333</v>
      </c>
      <c r="AL8" s="15">
        <v>8</v>
      </c>
      <c r="AM8" s="15">
        <v>10</v>
      </c>
      <c r="AN8" s="15">
        <v>10</v>
      </c>
      <c r="AO8" s="15">
        <f>AVERAGE(Table1382[[#This Row],[6Di Access to foreign television (cable/ satellite)]:[6Dii Access to foreign newspapers]])</f>
        <v>10</v>
      </c>
      <c r="AP8" s="15">
        <v>10</v>
      </c>
      <c r="AQ8" s="14">
        <f t="shared" si="2"/>
        <v>9.0666666666666664</v>
      </c>
      <c r="AR8" s="14">
        <v>10</v>
      </c>
      <c r="AS8" s="14">
        <v>10</v>
      </c>
      <c r="AT8" s="14">
        <v>10</v>
      </c>
      <c r="AU8" s="14">
        <f t="shared" si="3"/>
        <v>10</v>
      </c>
      <c r="AV8" s="14">
        <f t="shared" si="4"/>
        <v>10</v>
      </c>
      <c r="AW8" s="16">
        <f>AVERAGE(Table1382[[#This Row],[RULE OF LAW]],Table1382[[#This Row],[SECURITY &amp; SAFETY]],Table1382[[#This Row],[PERSONAL FREEDOM (minus Security &amp;Safety and Rule of Law)]],Table1382[[#This Row],[PERSONAL FREEDOM (minus Security &amp;Safety and Rule of Law)]])</f>
        <v>9.1900000000000013</v>
      </c>
      <c r="AX8" s="17">
        <v>7.69</v>
      </c>
      <c r="AY8" s="65">
        <f>AVERAGE(Table1382[[#This Row],[PERSONAL FREEDOM]:[ECONOMIC FREEDOM]])</f>
        <v>8.4400000000000013</v>
      </c>
      <c r="AZ8" s="66">
        <f t="shared" si="5"/>
        <v>12</v>
      </c>
      <c r="BA8" s="18">
        <f t="shared" si="6"/>
        <v>8.44</v>
      </c>
      <c r="BB8" s="16">
        <f>Table1382[[#This Row],[1 Rule of Law]]</f>
        <v>7.7</v>
      </c>
      <c r="BC8" s="16">
        <f>Table1382[[#This Row],[2 Security &amp; Safety]]</f>
        <v>9.8777777777777782</v>
      </c>
      <c r="BD8" s="16">
        <f t="shared" si="7"/>
        <v>9.5911111111111111</v>
      </c>
      <c r="BE8" s="1"/>
      <c r="BF8" s="1"/>
    </row>
    <row r="9" spans="1:58" ht="15" customHeight="1" x14ac:dyDescent="0.25">
      <c r="A9" s="13" t="s">
        <v>182</v>
      </c>
      <c r="B9" s="14" t="s">
        <v>48</v>
      </c>
      <c r="C9" s="14" t="s">
        <v>48</v>
      </c>
      <c r="D9" s="14" t="s">
        <v>48</v>
      </c>
      <c r="E9" s="14">
        <v>4.3158000000000003</v>
      </c>
      <c r="F9" s="14">
        <v>9.24</v>
      </c>
      <c r="G9" s="14">
        <v>10</v>
      </c>
      <c r="H9" s="14">
        <v>10</v>
      </c>
      <c r="I9" s="14">
        <v>7.5</v>
      </c>
      <c r="J9" s="14">
        <v>9.8079899233111743</v>
      </c>
      <c r="K9" s="14">
        <v>9.7004642803654342</v>
      </c>
      <c r="L9" s="14">
        <f>AVERAGE(Table1382[[#This Row],[2Bi Disappearance]:[2Bv Terrorism Injured ]])</f>
        <v>9.4016908407353217</v>
      </c>
      <c r="M9" s="14">
        <v>10</v>
      </c>
      <c r="N9" s="14">
        <v>10</v>
      </c>
      <c r="O9" s="15">
        <v>10</v>
      </c>
      <c r="P9" s="15">
        <f>AVERAGE(Table1382[[#This Row],[2Ci Female Genital Mutilation]:[2Ciii Equal Inheritance Rights]])</f>
        <v>10</v>
      </c>
      <c r="Q9" s="14">
        <f t="shared" si="0"/>
        <v>9.5472302802451079</v>
      </c>
      <c r="R9" s="14">
        <v>5</v>
      </c>
      <c r="S9" s="14">
        <v>5</v>
      </c>
      <c r="T9" s="14">
        <v>10</v>
      </c>
      <c r="U9" s="14">
        <f t="shared" si="1"/>
        <v>6.666666666666667</v>
      </c>
      <c r="V9" s="14">
        <v>7.5</v>
      </c>
      <c r="W9" s="14">
        <v>0</v>
      </c>
      <c r="X9" s="14">
        <f>AVERAGE(Table1382[[#This Row],[4A Freedom to establish religious organizations]:[4B Autonomy of religious organizations]])</f>
        <v>3.75</v>
      </c>
      <c r="Y9" s="14">
        <v>2.5</v>
      </c>
      <c r="Z9" s="14">
        <v>2.5</v>
      </c>
      <c r="AA9" s="14">
        <v>3.3333333333333335</v>
      </c>
      <c r="AB9" s="14">
        <v>0</v>
      </c>
      <c r="AC9" s="14">
        <v>6.666666666666667</v>
      </c>
      <c r="AD9" s="14">
        <f>AVERAGE(Table1382[[#This Row],[5Ci Political parties]:[5Ciii Educational, sporting and cultural organizations]])</f>
        <v>3.3333333333333335</v>
      </c>
      <c r="AE9" s="14">
        <v>7.5</v>
      </c>
      <c r="AF9" s="14">
        <v>7.5</v>
      </c>
      <c r="AG9" s="14">
        <v>10</v>
      </c>
      <c r="AH9" s="14">
        <f>AVERAGE(Table1382[[#This Row],[5Di Political parties]:[5Diii Educational, sporting and cultural organizations5]])</f>
        <v>8.3333333333333339</v>
      </c>
      <c r="AI9" s="14">
        <f>AVERAGE(Y9:Z9,AD9,AH9)</f>
        <v>4.166666666666667</v>
      </c>
      <c r="AJ9" s="14">
        <v>10</v>
      </c>
      <c r="AK9" s="15">
        <v>1.6666666666666667</v>
      </c>
      <c r="AL9" s="15">
        <v>2.25</v>
      </c>
      <c r="AM9" s="15">
        <v>10</v>
      </c>
      <c r="AN9" s="15">
        <v>6.666666666666667</v>
      </c>
      <c r="AO9" s="15">
        <f>AVERAGE(Table1382[[#This Row],[6Di Access to foreign television (cable/ satellite)]:[6Dii Access to foreign newspapers]])</f>
        <v>8.3333333333333339</v>
      </c>
      <c r="AP9" s="15">
        <v>10</v>
      </c>
      <c r="AQ9" s="14">
        <f t="shared" si="2"/>
        <v>6.45</v>
      </c>
      <c r="AR9" s="14">
        <v>5</v>
      </c>
      <c r="AS9" s="14">
        <v>10</v>
      </c>
      <c r="AT9" s="14">
        <v>10</v>
      </c>
      <c r="AU9" s="14">
        <f t="shared" si="3"/>
        <v>10</v>
      </c>
      <c r="AV9" s="14">
        <f t="shared" si="4"/>
        <v>7.5</v>
      </c>
      <c r="AW9" s="16">
        <f>AVERAGE(Table1382[[#This Row],[RULE OF LAW]],Table1382[[#This Row],[SECURITY &amp; SAFETY]],Table1382[[#This Row],[PERSONAL FREEDOM (minus Security &amp;Safety and Rule of Law)]],Table1382[[#This Row],[PERSONAL FREEDOM (minus Security &amp;Safety and Rule of Law)]])</f>
        <v>6.3190909033946108</v>
      </c>
      <c r="AX9" s="17">
        <v>6.21</v>
      </c>
      <c r="AY9" s="65">
        <f>AVERAGE(Table1382[[#This Row],[PERSONAL FREEDOM]:[ECONOMIC FREEDOM]])</f>
        <v>6.2645454516973054</v>
      </c>
      <c r="AZ9" s="66">
        <f t="shared" si="5"/>
        <v>109</v>
      </c>
      <c r="BA9" s="18">
        <f t="shared" si="6"/>
        <v>6.26</v>
      </c>
      <c r="BB9" s="16">
        <f>Table1382[[#This Row],[1 Rule of Law]]</f>
        <v>4.3158000000000003</v>
      </c>
      <c r="BC9" s="16">
        <f>Table1382[[#This Row],[2 Security &amp; Safety]]</f>
        <v>9.5472302802451079</v>
      </c>
      <c r="BD9" s="16">
        <f t="shared" si="7"/>
        <v>5.706666666666667</v>
      </c>
      <c r="BE9" s="1"/>
      <c r="BF9" s="1"/>
    </row>
    <row r="10" spans="1:58" ht="15" customHeight="1" x14ac:dyDescent="0.25">
      <c r="A10" s="13" t="s">
        <v>96</v>
      </c>
      <c r="B10" s="14" t="s">
        <v>48</v>
      </c>
      <c r="C10" s="14" t="s">
        <v>48</v>
      </c>
      <c r="D10" s="14" t="s">
        <v>48</v>
      </c>
      <c r="E10" s="14">
        <v>6.4244650000000005</v>
      </c>
      <c r="F10" s="14">
        <v>1.6</v>
      </c>
      <c r="G10" s="14">
        <v>10</v>
      </c>
      <c r="H10" s="14">
        <v>10</v>
      </c>
      <c r="I10" s="14" t="s">
        <v>48</v>
      </c>
      <c r="J10" s="14">
        <v>10</v>
      </c>
      <c r="K10" s="14">
        <v>10</v>
      </c>
      <c r="L10" s="14">
        <f>AVERAGE(Table1382[[#This Row],[2Bi Disappearance]:[2Bv Terrorism Injured ]])</f>
        <v>10</v>
      </c>
      <c r="M10" s="14" t="s">
        <v>48</v>
      </c>
      <c r="N10" s="14">
        <v>10</v>
      </c>
      <c r="O10" s="15">
        <v>0</v>
      </c>
      <c r="P10" s="15">
        <f>AVERAGE(Table1382[[#This Row],[2Ci Female Genital Mutilation]:[2Ciii Equal Inheritance Rights]])</f>
        <v>5</v>
      </c>
      <c r="Q10" s="14">
        <f t="shared" si="0"/>
        <v>5.5333333333333341</v>
      </c>
      <c r="R10" s="14">
        <v>10</v>
      </c>
      <c r="S10" s="14">
        <v>10</v>
      </c>
      <c r="T10" s="14">
        <v>10</v>
      </c>
      <c r="U10" s="14">
        <f t="shared" si="1"/>
        <v>10</v>
      </c>
      <c r="V10" s="14" t="s">
        <v>48</v>
      </c>
      <c r="W10" s="14" t="s">
        <v>48</v>
      </c>
      <c r="X10" s="14" t="s">
        <v>48</v>
      </c>
      <c r="Y10" s="14" t="s">
        <v>48</v>
      </c>
      <c r="Z10" s="14" t="s">
        <v>48</v>
      </c>
      <c r="AA10" s="14" t="s">
        <v>48</v>
      </c>
      <c r="AB10" s="14" t="s">
        <v>48</v>
      </c>
      <c r="AC10" s="14" t="s">
        <v>48</v>
      </c>
      <c r="AD10" s="14" t="s">
        <v>48</v>
      </c>
      <c r="AE10" s="14" t="s">
        <v>48</v>
      </c>
      <c r="AF10" s="14" t="s">
        <v>48</v>
      </c>
      <c r="AG10" s="14" t="s">
        <v>48</v>
      </c>
      <c r="AH10" s="14" t="s">
        <v>48</v>
      </c>
      <c r="AI10" s="14" t="s">
        <v>48</v>
      </c>
      <c r="AJ10" s="14">
        <v>10</v>
      </c>
      <c r="AK10" s="15">
        <v>9</v>
      </c>
      <c r="AL10" s="15">
        <v>7.5</v>
      </c>
      <c r="AM10" s="15" t="s">
        <v>48</v>
      </c>
      <c r="AN10" s="15" t="s">
        <v>48</v>
      </c>
      <c r="AO10" s="15" t="s">
        <v>48</v>
      </c>
      <c r="AP10" s="15" t="s">
        <v>48</v>
      </c>
      <c r="AQ10" s="14">
        <f t="shared" si="2"/>
        <v>8.8333333333333339</v>
      </c>
      <c r="AR10" s="14">
        <v>10</v>
      </c>
      <c r="AS10" s="14">
        <v>10</v>
      </c>
      <c r="AT10" s="14">
        <v>10</v>
      </c>
      <c r="AU10" s="14">
        <f t="shared" si="3"/>
        <v>10</v>
      </c>
      <c r="AV10" s="14">
        <f t="shared" si="4"/>
        <v>10</v>
      </c>
      <c r="AW10" s="16">
        <f>AVERAGE(Table1382[[#This Row],[RULE OF LAW]],Table1382[[#This Row],[SECURITY &amp; SAFETY]],Table1382[[#This Row],[PERSONAL FREEDOM (minus Security &amp;Safety and Rule of Law)]],Table1382[[#This Row],[PERSONAL FREEDOM (minus Security &amp;Safety and Rule of Law)]])</f>
        <v>7.7950051388888895</v>
      </c>
      <c r="AX10" s="17">
        <v>7.64</v>
      </c>
      <c r="AY10" s="65">
        <f>AVERAGE(Table1382[[#This Row],[PERSONAL FREEDOM]:[ECONOMIC FREEDOM]])</f>
        <v>7.717502569444445</v>
      </c>
      <c r="AZ10" s="66">
        <f t="shared" si="5"/>
        <v>43</v>
      </c>
      <c r="BA10" s="18">
        <f t="shared" si="6"/>
        <v>7.72</v>
      </c>
      <c r="BB10" s="16">
        <f>Table1382[[#This Row],[1 Rule of Law]]</f>
        <v>6.4244650000000005</v>
      </c>
      <c r="BC10" s="16">
        <f>Table1382[[#This Row],[2 Security &amp; Safety]]</f>
        <v>5.5333333333333341</v>
      </c>
      <c r="BD10" s="16">
        <f t="shared" si="7"/>
        <v>9.6111111111111125</v>
      </c>
      <c r="BE10" s="1"/>
      <c r="BF10" s="1"/>
    </row>
    <row r="11" spans="1:58" ht="15" customHeight="1" x14ac:dyDescent="0.25">
      <c r="A11" s="13" t="s">
        <v>148</v>
      </c>
      <c r="B11" s="14" t="s">
        <v>48</v>
      </c>
      <c r="C11" s="14" t="s">
        <v>48</v>
      </c>
      <c r="D11" s="14" t="s">
        <v>48</v>
      </c>
      <c r="E11" s="14">
        <v>6.0843579999999999</v>
      </c>
      <c r="F11" s="14">
        <v>9.8000000000000007</v>
      </c>
      <c r="G11" s="14">
        <v>10</v>
      </c>
      <c r="H11" s="14">
        <v>10</v>
      </c>
      <c r="I11" s="14">
        <v>7.5</v>
      </c>
      <c r="J11" s="14">
        <v>9.5702168900464386</v>
      </c>
      <c r="K11" s="14">
        <v>9.484260268055726</v>
      </c>
      <c r="L11" s="14">
        <f>AVERAGE(Table1382[[#This Row],[2Bi Disappearance]:[2Bv Terrorism Injured ]])</f>
        <v>9.310895431620434</v>
      </c>
      <c r="M11" s="14">
        <v>10</v>
      </c>
      <c r="N11" s="14">
        <v>5</v>
      </c>
      <c r="O11" s="15">
        <v>5</v>
      </c>
      <c r="P11" s="15">
        <f>AVERAGE(Table1382[[#This Row],[2Ci Female Genital Mutilation]:[2Ciii Equal Inheritance Rights]])</f>
        <v>6.666666666666667</v>
      </c>
      <c r="Q11" s="14">
        <f t="shared" si="0"/>
        <v>8.5925206994290342</v>
      </c>
      <c r="R11" s="14">
        <v>10</v>
      </c>
      <c r="S11" s="14">
        <v>10</v>
      </c>
      <c r="T11" s="14">
        <v>5</v>
      </c>
      <c r="U11" s="14">
        <f t="shared" si="1"/>
        <v>8.3333333333333339</v>
      </c>
      <c r="V11" s="14">
        <v>2.5</v>
      </c>
      <c r="W11" s="14">
        <v>3.3333333333333335</v>
      </c>
      <c r="X11" s="14">
        <f>AVERAGE(Table1382[[#This Row],[4A Freedom to establish religious organizations]:[4B Autonomy of religious organizations]])</f>
        <v>2.916666666666667</v>
      </c>
      <c r="Y11" s="14">
        <v>5</v>
      </c>
      <c r="Z11" s="14">
        <v>5</v>
      </c>
      <c r="AA11" s="14">
        <v>3.3333333333333335</v>
      </c>
      <c r="AB11" s="14">
        <v>6.666666666666667</v>
      </c>
      <c r="AC11" s="14">
        <v>3.3333333333333335</v>
      </c>
      <c r="AD11" s="14">
        <f>AVERAGE(Table1382[[#This Row],[5Ci Political parties]:[5Ciii Educational, sporting and cultural organizations]])</f>
        <v>4.4444444444444446</v>
      </c>
      <c r="AE11" s="14">
        <v>5</v>
      </c>
      <c r="AF11" s="14">
        <v>7.5</v>
      </c>
      <c r="AG11" s="14">
        <v>7.5</v>
      </c>
      <c r="AH11" s="14">
        <f>AVERAGE(Table1382[[#This Row],[5Di Political parties]:[5Diii Educational, sporting and cultural organizations5]])</f>
        <v>6.666666666666667</v>
      </c>
      <c r="AI11" s="14">
        <f>AVERAGE(Y11:Z11,AD11,AH11)</f>
        <v>5.2777777777777777</v>
      </c>
      <c r="AJ11" s="14">
        <v>10</v>
      </c>
      <c r="AK11" s="15">
        <v>2</v>
      </c>
      <c r="AL11" s="15">
        <v>3.25</v>
      </c>
      <c r="AM11" s="15">
        <v>10</v>
      </c>
      <c r="AN11" s="15">
        <v>6.666666666666667</v>
      </c>
      <c r="AO11" s="15">
        <f>AVERAGE(Table1382[[#This Row],[6Di Access to foreign television (cable/ satellite)]:[6Dii Access to foreign newspapers]])</f>
        <v>8.3333333333333339</v>
      </c>
      <c r="AP11" s="15">
        <v>3.3333333333333335</v>
      </c>
      <c r="AQ11" s="14">
        <f t="shared" si="2"/>
        <v>5.3833333333333337</v>
      </c>
      <c r="AR11" s="14">
        <v>0</v>
      </c>
      <c r="AS11" s="14">
        <v>10</v>
      </c>
      <c r="AT11" s="14">
        <v>10</v>
      </c>
      <c r="AU11" s="14">
        <f t="shared" si="3"/>
        <v>10</v>
      </c>
      <c r="AV11" s="14">
        <f t="shared" si="4"/>
        <v>5</v>
      </c>
      <c r="AW11" s="16">
        <f>AVERAGE(Table1382[[#This Row],[RULE OF LAW]],Table1382[[#This Row],[SECURITY &amp; SAFETY]],Table1382[[#This Row],[PERSONAL FREEDOM (minus Security &amp;Safety and Rule of Law)]],Table1382[[#This Row],[PERSONAL FREEDOM (minus Security &amp;Safety and Rule of Law)]])</f>
        <v>6.3603307859683706</v>
      </c>
      <c r="AX11" s="17">
        <v>7.77</v>
      </c>
      <c r="AY11" s="65">
        <f>AVERAGE(Table1382[[#This Row],[PERSONAL FREEDOM]:[ECONOMIC FREEDOM]])</f>
        <v>7.0651653929841851</v>
      </c>
      <c r="AZ11" s="66">
        <f t="shared" si="5"/>
        <v>66</v>
      </c>
      <c r="BA11" s="18">
        <f t="shared" si="6"/>
        <v>7.07</v>
      </c>
      <c r="BB11" s="16">
        <f>Table1382[[#This Row],[1 Rule of Law]]</f>
        <v>6.0843579999999999</v>
      </c>
      <c r="BC11" s="16">
        <f>Table1382[[#This Row],[2 Security &amp; Safety]]</f>
        <v>8.5925206994290342</v>
      </c>
      <c r="BD11" s="16">
        <f t="shared" si="7"/>
        <v>5.3822222222222234</v>
      </c>
      <c r="BE11" s="1"/>
      <c r="BF11" s="1"/>
    </row>
    <row r="12" spans="1:58" ht="15" customHeight="1" x14ac:dyDescent="0.25">
      <c r="A12" s="13" t="s">
        <v>185</v>
      </c>
      <c r="B12" s="14">
        <v>3.4000000000000004</v>
      </c>
      <c r="C12" s="14">
        <v>3.2247674314856001</v>
      </c>
      <c r="D12" s="14">
        <v>3.8183600442172732</v>
      </c>
      <c r="E12" s="14">
        <v>3.5</v>
      </c>
      <c r="F12" s="14">
        <v>8.8800000000000008</v>
      </c>
      <c r="G12" s="14">
        <v>5</v>
      </c>
      <c r="H12" s="14">
        <v>10</v>
      </c>
      <c r="I12" s="14">
        <v>5</v>
      </c>
      <c r="J12" s="14">
        <v>9.9812500149999863</v>
      </c>
      <c r="K12" s="14">
        <v>9.9400000479999626</v>
      </c>
      <c r="L12" s="14">
        <f>AVERAGE(Table1382[[#This Row],[2Bi Disappearance]:[2Bv Terrorism Injured ]])</f>
        <v>7.9842500125999889</v>
      </c>
      <c r="M12" s="14">
        <v>10</v>
      </c>
      <c r="N12" s="14">
        <v>5</v>
      </c>
      <c r="O12" s="15">
        <v>5</v>
      </c>
      <c r="P12" s="15">
        <f>AVERAGE(Table1382[[#This Row],[2Ci Female Genital Mutilation]:[2Ciii Equal Inheritance Rights]])</f>
        <v>6.666666666666667</v>
      </c>
      <c r="Q12" s="14">
        <f t="shared" si="0"/>
        <v>7.8436388930888858</v>
      </c>
      <c r="R12" s="14">
        <v>5</v>
      </c>
      <c r="S12" s="14">
        <v>10</v>
      </c>
      <c r="T12" s="14">
        <v>5</v>
      </c>
      <c r="U12" s="14">
        <f t="shared" si="1"/>
        <v>6.666666666666667</v>
      </c>
      <c r="V12" s="14">
        <v>5</v>
      </c>
      <c r="W12" s="14">
        <v>6.666666666666667</v>
      </c>
      <c r="X12" s="14">
        <f>AVERAGE(Table1382[[#This Row],[4A Freedom to establish religious organizations]:[4B Autonomy of religious organizations]])</f>
        <v>5.8333333333333339</v>
      </c>
      <c r="Y12" s="14">
        <v>7.5</v>
      </c>
      <c r="Z12" s="14">
        <v>7.5</v>
      </c>
      <c r="AA12" s="14">
        <v>3.3333333333333335</v>
      </c>
      <c r="AB12" s="14">
        <v>6.666666666666667</v>
      </c>
      <c r="AC12" s="14">
        <v>3.3333333333333335</v>
      </c>
      <c r="AD12" s="14">
        <f>AVERAGE(Table1382[[#This Row],[5Ci Political parties]:[5Ciii Educational, sporting and cultural organizations]])</f>
        <v>4.4444444444444446</v>
      </c>
      <c r="AE12" s="14">
        <v>5</v>
      </c>
      <c r="AF12" s="14">
        <v>7.5</v>
      </c>
      <c r="AG12" s="14">
        <v>5</v>
      </c>
      <c r="AH12" s="14">
        <f>AVERAGE(Table1382[[#This Row],[5Di Political parties]:[5Diii Educational, sporting and cultural organizations5]])</f>
        <v>5.833333333333333</v>
      </c>
      <c r="AI12" s="14">
        <f>AVERAGE(Y12:Z12,AD12,AH12)</f>
        <v>6.3194444444444438</v>
      </c>
      <c r="AJ12" s="14">
        <v>10</v>
      </c>
      <c r="AK12" s="15">
        <v>3.3333333333333335</v>
      </c>
      <c r="AL12" s="15">
        <v>3.25</v>
      </c>
      <c r="AM12" s="15">
        <v>10</v>
      </c>
      <c r="AN12" s="15">
        <v>10</v>
      </c>
      <c r="AO12" s="15">
        <f>AVERAGE(Table1382[[#This Row],[6Di Access to foreign television (cable/ satellite)]:[6Dii Access to foreign newspapers]])</f>
        <v>10</v>
      </c>
      <c r="AP12" s="15">
        <v>10</v>
      </c>
      <c r="AQ12" s="14">
        <f t="shared" si="2"/>
        <v>7.3166666666666673</v>
      </c>
      <c r="AR12" s="14">
        <v>0</v>
      </c>
      <c r="AS12" s="14">
        <v>0</v>
      </c>
      <c r="AT12" s="14">
        <v>0</v>
      </c>
      <c r="AU12" s="14">
        <f t="shared" si="3"/>
        <v>0</v>
      </c>
      <c r="AV12" s="14">
        <f t="shared" si="4"/>
        <v>0</v>
      </c>
      <c r="AW12" s="16">
        <f>AVERAGE(Table1382[[#This Row],[RULE OF LAW]],Table1382[[#This Row],[SECURITY &amp; SAFETY]],Table1382[[#This Row],[PERSONAL FREEDOM (minus Security &amp;Safety and Rule of Law)]],Table1382[[#This Row],[PERSONAL FREEDOM (minus Security &amp;Safety and Rule of Law)]])</f>
        <v>5.4495208343833337</v>
      </c>
      <c r="AX12" s="17">
        <v>6.21</v>
      </c>
      <c r="AY12" s="65">
        <f>AVERAGE(Table1382[[#This Row],[PERSONAL FREEDOM]:[ECONOMIC FREEDOM]])</f>
        <v>5.8297604171916664</v>
      </c>
      <c r="AZ12" s="66">
        <f t="shared" si="5"/>
        <v>122</v>
      </c>
      <c r="BA12" s="18">
        <f t="shared" si="6"/>
        <v>5.83</v>
      </c>
      <c r="BB12" s="16">
        <f>Table1382[[#This Row],[1 Rule of Law]]</f>
        <v>3.5</v>
      </c>
      <c r="BC12" s="16">
        <f>Table1382[[#This Row],[2 Security &amp; Safety]]</f>
        <v>7.8436388930888858</v>
      </c>
      <c r="BD12" s="16">
        <f t="shared" si="7"/>
        <v>5.2272222222222222</v>
      </c>
      <c r="BE12" s="1"/>
      <c r="BF12" s="1"/>
    </row>
    <row r="13" spans="1:58" ht="15" customHeight="1" x14ac:dyDescent="0.25">
      <c r="A13" s="13" t="s">
        <v>141</v>
      </c>
      <c r="B13" s="14" t="s">
        <v>48</v>
      </c>
      <c r="C13" s="14" t="s">
        <v>48</v>
      </c>
      <c r="D13" s="14" t="s">
        <v>48</v>
      </c>
      <c r="E13" s="14">
        <v>6.9142200000000003</v>
      </c>
      <c r="F13" s="14">
        <v>6.4</v>
      </c>
      <c r="G13" s="14">
        <v>10</v>
      </c>
      <c r="H13" s="14">
        <v>10</v>
      </c>
      <c r="I13" s="14" t="s">
        <v>48</v>
      </c>
      <c r="J13" s="14">
        <v>10</v>
      </c>
      <c r="K13" s="14">
        <v>10</v>
      </c>
      <c r="L13" s="14">
        <f>AVERAGE(Table1382[[#This Row],[2Bi Disappearance]:[2Bv Terrorism Injured ]])</f>
        <v>10</v>
      </c>
      <c r="M13" s="14" t="s">
        <v>48</v>
      </c>
      <c r="N13" s="14">
        <v>10</v>
      </c>
      <c r="O13" s="15" t="s">
        <v>48</v>
      </c>
      <c r="P13" s="15">
        <f>AVERAGE(Table1382[[#This Row],[2Ci Female Genital Mutilation]:[2Ciii Equal Inheritance Rights]])</f>
        <v>10</v>
      </c>
      <c r="Q13" s="14">
        <f t="shared" si="0"/>
        <v>8.7999999999999989</v>
      </c>
      <c r="R13" s="14">
        <v>10</v>
      </c>
      <c r="S13" s="14">
        <v>10</v>
      </c>
      <c r="T13" s="14" t="s">
        <v>48</v>
      </c>
      <c r="U13" s="14">
        <f t="shared" si="1"/>
        <v>10</v>
      </c>
      <c r="V13" s="14" t="s">
        <v>48</v>
      </c>
      <c r="W13" s="14" t="s">
        <v>48</v>
      </c>
      <c r="X13" s="14" t="s">
        <v>48</v>
      </c>
      <c r="Y13" s="14" t="s">
        <v>48</v>
      </c>
      <c r="Z13" s="14" t="s">
        <v>48</v>
      </c>
      <c r="AA13" s="14" t="s">
        <v>48</v>
      </c>
      <c r="AB13" s="14" t="s">
        <v>48</v>
      </c>
      <c r="AC13" s="14" t="s">
        <v>48</v>
      </c>
      <c r="AD13" s="14" t="s">
        <v>48</v>
      </c>
      <c r="AE13" s="14" t="s">
        <v>48</v>
      </c>
      <c r="AF13" s="14" t="s">
        <v>48</v>
      </c>
      <c r="AG13" s="14" t="s">
        <v>48</v>
      </c>
      <c r="AH13" s="14" t="s">
        <v>48</v>
      </c>
      <c r="AI13" s="14" t="s">
        <v>48</v>
      </c>
      <c r="AJ13" s="14">
        <v>10</v>
      </c>
      <c r="AK13" s="15">
        <v>9</v>
      </c>
      <c r="AL13" s="15">
        <v>7.5</v>
      </c>
      <c r="AM13" s="15" t="s">
        <v>48</v>
      </c>
      <c r="AN13" s="15" t="s">
        <v>48</v>
      </c>
      <c r="AO13" s="15" t="s">
        <v>48</v>
      </c>
      <c r="AP13" s="15" t="s">
        <v>48</v>
      </c>
      <c r="AQ13" s="14">
        <f t="shared" si="2"/>
        <v>8.8333333333333339</v>
      </c>
      <c r="AR13" s="14">
        <v>10</v>
      </c>
      <c r="AS13" s="14">
        <v>0</v>
      </c>
      <c r="AT13" s="14">
        <v>0</v>
      </c>
      <c r="AU13" s="14">
        <f t="shared" si="3"/>
        <v>0</v>
      </c>
      <c r="AV13" s="14">
        <f t="shared" si="4"/>
        <v>5</v>
      </c>
      <c r="AW13" s="16">
        <f>AVERAGE(Table1382[[#This Row],[RULE OF LAW]],Table1382[[#This Row],[SECURITY &amp; SAFETY]],Table1382[[#This Row],[PERSONAL FREEDOM (minus Security &amp;Safety and Rule of Law)]],Table1382[[#This Row],[PERSONAL FREEDOM (minus Security &amp;Safety and Rule of Law)]])</f>
        <v>7.9007772222222226</v>
      </c>
      <c r="AX13" s="17">
        <v>6.51</v>
      </c>
      <c r="AY13" s="65">
        <f>AVERAGE(Table1382[[#This Row],[PERSONAL FREEDOM]:[ECONOMIC FREEDOM]])</f>
        <v>7.2053886111111112</v>
      </c>
      <c r="AZ13" s="66">
        <f t="shared" si="5"/>
        <v>58</v>
      </c>
      <c r="BA13" s="18">
        <f t="shared" si="6"/>
        <v>7.21</v>
      </c>
      <c r="BB13" s="16">
        <f>Table1382[[#This Row],[1 Rule of Law]]</f>
        <v>6.9142200000000003</v>
      </c>
      <c r="BC13" s="16">
        <f>Table1382[[#This Row],[2 Security &amp; Safety]]</f>
        <v>8.7999999999999989</v>
      </c>
      <c r="BD13" s="16">
        <f t="shared" si="7"/>
        <v>7.9444444444444455</v>
      </c>
      <c r="BE13" s="1"/>
      <c r="BF13" s="1"/>
    </row>
    <row r="14" spans="1:58" ht="15" customHeight="1" x14ac:dyDescent="0.25">
      <c r="A14" s="13" t="s">
        <v>66</v>
      </c>
      <c r="B14" s="14">
        <v>8.4333333333333336</v>
      </c>
      <c r="C14" s="14">
        <v>6.7815029119556716</v>
      </c>
      <c r="D14" s="14">
        <v>7.1580345314131808</v>
      </c>
      <c r="E14" s="14">
        <v>7.5</v>
      </c>
      <c r="F14" s="14">
        <v>9.24</v>
      </c>
      <c r="G14" s="14">
        <v>10</v>
      </c>
      <c r="H14" s="14">
        <v>10</v>
      </c>
      <c r="I14" s="14">
        <v>10</v>
      </c>
      <c r="J14" s="14">
        <v>10</v>
      </c>
      <c r="K14" s="14">
        <v>10</v>
      </c>
      <c r="L14" s="14">
        <f>AVERAGE(Table1382[[#This Row],[2Bi Disappearance]:[2Bv Terrorism Injured ]])</f>
        <v>10</v>
      </c>
      <c r="M14" s="14">
        <v>9.5</v>
      </c>
      <c r="N14" s="14">
        <v>10</v>
      </c>
      <c r="O14" s="15">
        <v>10</v>
      </c>
      <c r="P14" s="15">
        <f>AVERAGE(Table1382[[#This Row],[2Ci Female Genital Mutilation]:[2Ciii Equal Inheritance Rights]])</f>
        <v>9.8333333333333339</v>
      </c>
      <c r="Q14" s="14">
        <f t="shared" si="0"/>
        <v>9.6911111111111126</v>
      </c>
      <c r="R14" s="14">
        <v>10</v>
      </c>
      <c r="S14" s="14">
        <v>10</v>
      </c>
      <c r="T14" s="14">
        <v>10</v>
      </c>
      <c r="U14" s="14">
        <f t="shared" si="1"/>
        <v>10</v>
      </c>
      <c r="V14" s="14">
        <v>10</v>
      </c>
      <c r="W14" s="14">
        <v>10</v>
      </c>
      <c r="X14" s="14">
        <f>AVERAGE(Table1382[[#This Row],[4A Freedom to establish religious organizations]:[4B Autonomy of religious organizations]])</f>
        <v>10</v>
      </c>
      <c r="Y14" s="14">
        <v>10</v>
      </c>
      <c r="Z14" s="14">
        <v>10</v>
      </c>
      <c r="AA14" s="14">
        <v>10</v>
      </c>
      <c r="AB14" s="14">
        <v>10</v>
      </c>
      <c r="AC14" s="14">
        <v>6.666666666666667</v>
      </c>
      <c r="AD14" s="14">
        <f>AVERAGE(Table1382[[#This Row],[5Ci Political parties]:[5Ciii Educational, sporting and cultural organizations]])</f>
        <v>8.8888888888888893</v>
      </c>
      <c r="AE14" s="14">
        <v>10</v>
      </c>
      <c r="AF14" s="14">
        <v>10</v>
      </c>
      <c r="AG14" s="14">
        <v>10</v>
      </c>
      <c r="AH14" s="14">
        <f>AVERAGE(Table1382[[#This Row],[5Di Political parties]:[5Diii Educational, sporting and cultural organizations5]])</f>
        <v>10</v>
      </c>
      <c r="AI14" s="14">
        <f>AVERAGE(Y14:Z14,AD14,AH14)</f>
        <v>9.7222222222222214</v>
      </c>
      <c r="AJ14" s="14">
        <v>10</v>
      </c>
      <c r="AK14" s="15">
        <v>9</v>
      </c>
      <c r="AL14" s="15">
        <v>9</v>
      </c>
      <c r="AM14" s="15">
        <v>10</v>
      </c>
      <c r="AN14" s="15">
        <v>10</v>
      </c>
      <c r="AO14" s="15">
        <f>AVERAGE(Table1382[[#This Row],[6Di Access to foreign television (cable/ satellite)]:[6Dii Access to foreign newspapers]])</f>
        <v>10</v>
      </c>
      <c r="AP14" s="15">
        <v>10</v>
      </c>
      <c r="AQ14" s="14">
        <f t="shared" si="2"/>
        <v>9.6</v>
      </c>
      <c r="AR14" s="14">
        <v>10</v>
      </c>
      <c r="AS14" s="14">
        <v>10</v>
      </c>
      <c r="AT14" s="14">
        <v>10</v>
      </c>
      <c r="AU14" s="14">
        <f t="shared" si="3"/>
        <v>10</v>
      </c>
      <c r="AV14" s="14">
        <f t="shared" si="4"/>
        <v>10</v>
      </c>
      <c r="AW14" s="16">
        <f>AVERAGE(Table1382[[#This Row],[RULE OF LAW]],Table1382[[#This Row],[SECURITY &amp; SAFETY]],Table1382[[#This Row],[PERSONAL FREEDOM (minus Security &amp;Safety and Rule of Law)]],Table1382[[#This Row],[PERSONAL FREEDOM (minus Security &amp;Safety and Rule of Law)]])</f>
        <v>9.23</v>
      </c>
      <c r="AX14" s="17">
        <v>7.34</v>
      </c>
      <c r="AY14" s="65">
        <f>AVERAGE(Table1382[[#This Row],[PERSONAL FREEDOM]:[ECONOMIC FREEDOM]])</f>
        <v>8.2850000000000001</v>
      </c>
      <c r="AZ14" s="66">
        <f t="shared" si="5"/>
        <v>18</v>
      </c>
      <c r="BA14" s="18">
        <f t="shared" si="6"/>
        <v>8.2899999999999991</v>
      </c>
      <c r="BB14" s="16">
        <f>Table1382[[#This Row],[1 Rule of Law]]</f>
        <v>7.5</v>
      </c>
      <c r="BC14" s="16">
        <f>Table1382[[#This Row],[2 Security &amp; Safety]]</f>
        <v>9.6911111111111126</v>
      </c>
      <c r="BD14" s="16">
        <f t="shared" si="7"/>
        <v>9.8644444444444446</v>
      </c>
      <c r="BE14" s="1"/>
      <c r="BF14" s="1"/>
    </row>
    <row r="15" spans="1:58" ht="15" customHeight="1" x14ac:dyDescent="0.25">
      <c r="A15" s="13" t="s">
        <v>152</v>
      </c>
      <c r="B15" s="14" t="s">
        <v>48</v>
      </c>
      <c r="C15" s="14" t="s">
        <v>48</v>
      </c>
      <c r="D15" s="14" t="s">
        <v>48</v>
      </c>
      <c r="E15" s="14">
        <v>5.0096179999999997</v>
      </c>
      <c r="F15" s="14">
        <v>0</v>
      </c>
      <c r="G15" s="14">
        <v>10</v>
      </c>
      <c r="H15" s="14">
        <v>10</v>
      </c>
      <c r="I15" s="14" t="s">
        <v>48</v>
      </c>
      <c r="J15" s="14">
        <v>10</v>
      </c>
      <c r="K15" s="14">
        <v>10</v>
      </c>
      <c r="L15" s="14">
        <f>AVERAGE(Table1382[[#This Row],[2Bi Disappearance]:[2Bv Terrorism Injured ]])</f>
        <v>10</v>
      </c>
      <c r="M15" s="14" t="s">
        <v>48</v>
      </c>
      <c r="N15" s="14">
        <v>10</v>
      </c>
      <c r="O15" s="15">
        <v>10</v>
      </c>
      <c r="P15" s="15">
        <f>AVERAGE(Table1382[[#This Row],[2Ci Female Genital Mutilation]:[2Ciii Equal Inheritance Rights]])</f>
        <v>10</v>
      </c>
      <c r="Q15" s="14">
        <f t="shared" si="0"/>
        <v>6.666666666666667</v>
      </c>
      <c r="R15" s="14">
        <v>10</v>
      </c>
      <c r="S15" s="14">
        <v>10</v>
      </c>
      <c r="T15" s="14" t="s">
        <v>48</v>
      </c>
      <c r="U15" s="14">
        <f t="shared" si="1"/>
        <v>10</v>
      </c>
      <c r="V15" s="14" t="s">
        <v>48</v>
      </c>
      <c r="W15" s="14" t="s">
        <v>48</v>
      </c>
      <c r="X15" s="14" t="s">
        <v>48</v>
      </c>
      <c r="Y15" s="14" t="s">
        <v>48</v>
      </c>
      <c r="Z15" s="14" t="s">
        <v>48</v>
      </c>
      <c r="AA15" s="14" t="s">
        <v>48</v>
      </c>
      <c r="AB15" s="14" t="s">
        <v>48</v>
      </c>
      <c r="AC15" s="14" t="s">
        <v>48</v>
      </c>
      <c r="AD15" s="14" t="s">
        <v>48</v>
      </c>
      <c r="AE15" s="14" t="s">
        <v>48</v>
      </c>
      <c r="AF15" s="14" t="s">
        <v>48</v>
      </c>
      <c r="AG15" s="14" t="s">
        <v>48</v>
      </c>
      <c r="AH15" s="14" t="s">
        <v>48</v>
      </c>
      <c r="AI15" s="14" t="s">
        <v>48</v>
      </c>
      <c r="AJ15" s="14">
        <v>10</v>
      </c>
      <c r="AK15" s="15">
        <v>7.333333333333333</v>
      </c>
      <c r="AL15" s="15">
        <v>8</v>
      </c>
      <c r="AM15" s="15" t="s">
        <v>48</v>
      </c>
      <c r="AN15" s="15" t="s">
        <v>48</v>
      </c>
      <c r="AO15" s="15" t="s">
        <v>48</v>
      </c>
      <c r="AP15" s="15" t="s">
        <v>48</v>
      </c>
      <c r="AQ15" s="14">
        <f t="shared" si="2"/>
        <v>8.4444444444444446</v>
      </c>
      <c r="AR15" s="14">
        <v>10</v>
      </c>
      <c r="AS15" s="14">
        <v>0</v>
      </c>
      <c r="AT15" s="14">
        <v>10</v>
      </c>
      <c r="AU15" s="14">
        <f t="shared" si="3"/>
        <v>5</v>
      </c>
      <c r="AV15" s="14">
        <f t="shared" si="4"/>
        <v>7.5</v>
      </c>
      <c r="AW15" s="16">
        <f>AVERAGE(Table1382[[#This Row],[RULE OF LAW]],Table1382[[#This Row],[SECURITY &amp; SAFETY]],Table1382[[#This Row],[PERSONAL FREEDOM (minus Security &amp;Safety and Rule of Law)]],Table1382[[#This Row],[PERSONAL FREEDOM (minus Security &amp;Safety and Rule of Law)]])</f>
        <v>7.2431452407407395</v>
      </c>
      <c r="AX15" s="17">
        <v>7.22</v>
      </c>
      <c r="AY15" s="65">
        <f>AVERAGE(Table1382[[#This Row],[PERSONAL FREEDOM]:[ECONOMIC FREEDOM]])</f>
        <v>7.2315726203703701</v>
      </c>
      <c r="AZ15" s="66">
        <f t="shared" si="5"/>
        <v>56</v>
      </c>
      <c r="BA15" s="18">
        <f t="shared" si="6"/>
        <v>7.23</v>
      </c>
      <c r="BB15" s="16">
        <f>Table1382[[#This Row],[1 Rule of Law]]</f>
        <v>5.0096179999999997</v>
      </c>
      <c r="BC15" s="16">
        <f>Table1382[[#This Row],[2 Security &amp; Safety]]</f>
        <v>6.666666666666667</v>
      </c>
      <c r="BD15" s="16">
        <f t="shared" si="7"/>
        <v>8.648148148148147</v>
      </c>
      <c r="BE15" s="1"/>
      <c r="BF15" s="1"/>
    </row>
    <row r="16" spans="1:58" ht="15" customHeight="1" x14ac:dyDescent="0.25">
      <c r="A16" s="13" t="s">
        <v>134</v>
      </c>
      <c r="B16" s="14" t="s">
        <v>48</v>
      </c>
      <c r="C16" s="14" t="s">
        <v>48</v>
      </c>
      <c r="D16" s="14" t="s">
        <v>48</v>
      </c>
      <c r="E16" s="14">
        <v>4.5062600000000002</v>
      </c>
      <c r="F16" s="14">
        <v>6.6400000000000006</v>
      </c>
      <c r="G16" s="14">
        <v>10</v>
      </c>
      <c r="H16" s="14">
        <v>10</v>
      </c>
      <c r="I16" s="14" t="s">
        <v>48</v>
      </c>
      <c r="J16" s="14">
        <v>10</v>
      </c>
      <c r="K16" s="14">
        <v>10</v>
      </c>
      <c r="L16" s="14">
        <f>AVERAGE(Table1382[[#This Row],[2Bi Disappearance]:[2Bv Terrorism Injured ]])</f>
        <v>10</v>
      </c>
      <c r="M16" s="14">
        <v>8.2999999999999989</v>
      </c>
      <c r="N16" s="14">
        <v>10</v>
      </c>
      <c r="O16" s="15">
        <v>5</v>
      </c>
      <c r="P16" s="15">
        <f>AVERAGE(Table1382[[#This Row],[2Ci Female Genital Mutilation]:[2Ciii Equal Inheritance Rights]])</f>
        <v>7.7666666666666657</v>
      </c>
      <c r="Q16" s="14">
        <f t="shared" si="0"/>
        <v>8.1355555555555554</v>
      </c>
      <c r="R16" s="14">
        <v>10</v>
      </c>
      <c r="S16" s="14">
        <v>0</v>
      </c>
      <c r="T16" s="14">
        <v>10</v>
      </c>
      <c r="U16" s="14">
        <f t="shared" si="1"/>
        <v>6.666666666666667</v>
      </c>
      <c r="V16" s="14">
        <v>7.5</v>
      </c>
      <c r="W16" s="14">
        <v>6.666666666666667</v>
      </c>
      <c r="X16" s="14">
        <f>AVERAGE(Table1382[[#This Row],[4A Freedom to establish religious organizations]:[4B Autonomy of religious organizations]])</f>
        <v>7.0833333333333339</v>
      </c>
      <c r="Y16" s="14">
        <v>10</v>
      </c>
      <c r="Z16" s="14">
        <v>7.5</v>
      </c>
      <c r="AA16" s="14">
        <v>6.666666666666667</v>
      </c>
      <c r="AB16" s="14">
        <v>6.666666666666667</v>
      </c>
      <c r="AC16" s="14">
        <v>10</v>
      </c>
      <c r="AD16" s="14">
        <f>AVERAGE(Table1382[[#This Row],[5Ci Political parties]:[5Ciii Educational, sporting and cultural organizations]])</f>
        <v>7.7777777777777786</v>
      </c>
      <c r="AE16" s="14">
        <v>7.5</v>
      </c>
      <c r="AF16" s="14">
        <v>7.5</v>
      </c>
      <c r="AG16" s="14">
        <v>7.5</v>
      </c>
      <c r="AH16" s="14">
        <f>AVERAGE(Table1382[[#This Row],[5Di Political parties]:[5Diii Educational, sporting and cultural organizations5]])</f>
        <v>7.5</v>
      </c>
      <c r="AI16" s="14">
        <f>AVERAGE(Y16:Z16,AD16,AH16)</f>
        <v>8.1944444444444446</v>
      </c>
      <c r="AJ16" s="14">
        <v>10</v>
      </c>
      <c r="AK16" s="15">
        <v>6.333333333333333</v>
      </c>
      <c r="AL16" s="15">
        <v>7.5</v>
      </c>
      <c r="AM16" s="15">
        <v>10</v>
      </c>
      <c r="AN16" s="15">
        <v>10</v>
      </c>
      <c r="AO16" s="15">
        <f>AVERAGE(Table1382[[#This Row],[6Di Access to foreign television (cable/ satellite)]:[6Dii Access to foreign newspapers]])</f>
        <v>10</v>
      </c>
      <c r="AP16" s="15">
        <v>10</v>
      </c>
      <c r="AQ16" s="14">
        <f t="shared" si="2"/>
        <v>8.7666666666666657</v>
      </c>
      <c r="AR16" s="14">
        <v>0</v>
      </c>
      <c r="AS16" s="14">
        <v>10</v>
      </c>
      <c r="AT16" s="14">
        <v>10</v>
      </c>
      <c r="AU16" s="14">
        <f t="shared" si="3"/>
        <v>10</v>
      </c>
      <c r="AV16" s="14">
        <f t="shared" si="4"/>
        <v>5</v>
      </c>
      <c r="AW16" s="16">
        <f>AVERAGE(Table1382[[#This Row],[RULE OF LAW]],Table1382[[#This Row],[SECURITY &amp; SAFETY]],Table1382[[#This Row],[PERSONAL FREEDOM (minus Security &amp;Safety and Rule of Law)]],Table1382[[#This Row],[PERSONAL FREEDOM (minus Security &amp;Safety and Rule of Law)]])</f>
        <v>6.7315650000000007</v>
      </c>
      <c r="AX16" s="17">
        <v>6.03</v>
      </c>
      <c r="AY16" s="65">
        <f>AVERAGE(Table1382[[#This Row],[PERSONAL FREEDOM]:[ECONOMIC FREEDOM]])</f>
        <v>6.3807825000000005</v>
      </c>
      <c r="AZ16" s="66">
        <f t="shared" si="5"/>
        <v>104</v>
      </c>
      <c r="BA16" s="18">
        <f t="shared" si="6"/>
        <v>6.38</v>
      </c>
      <c r="BB16" s="16">
        <f>Table1382[[#This Row],[1 Rule of Law]]</f>
        <v>4.5062600000000002</v>
      </c>
      <c r="BC16" s="16">
        <f>Table1382[[#This Row],[2 Security &amp; Safety]]</f>
        <v>8.1355555555555554</v>
      </c>
      <c r="BD16" s="16">
        <f t="shared" si="7"/>
        <v>7.1422222222222231</v>
      </c>
      <c r="BE16" s="1"/>
      <c r="BF16" s="1"/>
    </row>
    <row r="17" spans="1:58" ht="15" customHeight="1" x14ac:dyDescent="0.25">
      <c r="A17" s="13" t="s">
        <v>107</v>
      </c>
      <c r="B17" s="14">
        <v>4.4333333333333336</v>
      </c>
      <c r="C17" s="14">
        <v>3.7894526348272652</v>
      </c>
      <c r="D17" s="14">
        <v>2.8212521267580826</v>
      </c>
      <c r="E17" s="14">
        <v>3.7</v>
      </c>
      <c r="F17" s="14">
        <v>6.5599999999999987</v>
      </c>
      <c r="G17" s="14">
        <v>10</v>
      </c>
      <c r="H17" s="14">
        <v>10</v>
      </c>
      <c r="I17" s="14">
        <v>5</v>
      </c>
      <c r="J17" s="14">
        <v>10</v>
      </c>
      <c r="K17" s="14">
        <v>10</v>
      </c>
      <c r="L17" s="14">
        <f>AVERAGE(Table1382[[#This Row],[2Bi Disappearance]:[2Bv Terrorism Injured ]])</f>
        <v>9</v>
      </c>
      <c r="M17" s="14">
        <v>10</v>
      </c>
      <c r="N17" s="14">
        <v>10</v>
      </c>
      <c r="O17" s="15">
        <v>10</v>
      </c>
      <c r="P17" s="15">
        <f>AVERAGE(Table1382[[#This Row],[2Ci Female Genital Mutilation]:[2Ciii Equal Inheritance Rights]])</f>
        <v>10</v>
      </c>
      <c r="Q17" s="14">
        <f t="shared" si="0"/>
        <v>8.52</v>
      </c>
      <c r="R17" s="14">
        <v>10</v>
      </c>
      <c r="S17" s="14">
        <v>10</v>
      </c>
      <c r="T17" s="14">
        <v>10</v>
      </c>
      <c r="U17" s="14">
        <f t="shared" si="1"/>
        <v>10</v>
      </c>
      <c r="V17" s="14">
        <v>7.5</v>
      </c>
      <c r="W17" s="14">
        <v>6.666666666666667</v>
      </c>
      <c r="X17" s="14">
        <f>AVERAGE(Table1382[[#This Row],[4A Freedom to establish religious organizations]:[4B Autonomy of religious organizations]])</f>
        <v>7.0833333333333339</v>
      </c>
      <c r="Y17" s="14">
        <v>10</v>
      </c>
      <c r="Z17" s="14">
        <v>5</v>
      </c>
      <c r="AA17" s="14">
        <v>6.666666666666667</v>
      </c>
      <c r="AB17" s="14">
        <v>6.666666666666667</v>
      </c>
      <c r="AC17" s="14">
        <v>6.666666666666667</v>
      </c>
      <c r="AD17" s="14">
        <f>AVERAGE(Table1382[[#This Row],[5Ci Political parties]:[5Ciii Educational, sporting and cultural organizations]])</f>
        <v>6.666666666666667</v>
      </c>
      <c r="AE17" s="14">
        <v>7.5</v>
      </c>
      <c r="AF17" s="14">
        <v>7.5</v>
      </c>
      <c r="AG17" s="14">
        <v>10</v>
      </c>
      <c r="AH17" s="14">
        <f>AVERAGE(Table1382[[#This Row],[5Di Political parties]:[5Diii Educational, sporting and cultural organizations5]])</f>
        <v>8.3333333333333339</v>
      </c>
      <c r="AI17" s="14">
        <f>AVERAGE(Y17:Z17,AD17,AH17)</f>
        <v>7.5</v>
      </c>
      <c r="AJ17" s="14">
        <v>0</v>
      </c>
      <c r="AK17" s="15">
        <v>6.333333333333333</v>
      </c>
      <c r="AL17" s="15">
        <v>5.25</v>
      </c>
      <c r="AM17" s="15">
        <v>10</v>
      </c>
      <c r="AN17" s="15">
        <v>10</v>
      </c>
      <c r="AO17" s="15">
        <f>AVERAGE(Table1382[[#This Row],[6Di Access to foreign television (cable/ satellite)]:[6Dii Access to foreign newspapers]])</f>
        <v>10</v>
      </c>
      <c r="AP17" s="15">
        <v>10</v>
      </c>
      <c r="AQ17" s="14">
        <f t="shared" si="2"/>
        <v>6.3166666666666664</v>
      </c>
      <c r="AR17" s="14">
        <v>10</v>
      </c>
      <c r="AS17" s="14">
        <v>10</v>
      </c>
      <c r="AT17" s="14">
        <v>10</v>
      </c>
      <c r="AU17" s="14">
        <f t="shared" si="3"/>
        <v>10</v>
      </c>
      <c r="AV17" s="14">
        <f t="shared" si="4"/>
        <v>10</v>
      </c>
      <c r="AW17" s="16">
        <f>AVERAGE(Table1382[[#This Row],[RULE OF LAW]],Table1382[[#This Row],[SECURITY &amp; SAFETY]],Table1382[[#This Row],[PERSONAL FREEDOM (minus Security &amp;Safety and Rule of Law)]],Table1382[[#This Row],[PERSONAL FREEDOM (minus Security &amp;Safety and Rule of Law)]])</f>
        <v>7.1449999999999996</v>
      </c>
      <c r="AX17" s="17">
        <v>6.15</v>
      </c>
      <c r="AY17" s="65">
        <f>AVERAGE(Table1382[[#This Row],[PERSONAL FREEDOM]:[ECONOMIC FREEDOM]])</f>
        <v>6.6475</v>
      </c>
      <c r="AZ17" s="66">
        <f t="shared" si="5"/>
        <v>87</v>
      </c>
      <c r="BA17" s="18">
        <f t="shared" si="6"/>
        <v>6.65</v>
      </c>
      <c r="BB17" s="16">
        <f>Table1382[[#This Row],[1 Rule of Law]]</f>
        <v>3.7</v>
      </c>
      <c r="BC17" s="16">
        <f>Table1382[[#This Row],[2 Security &amp; Safety]]</f>
        <v>8.52</v>
      </c>
      <c r="BD17" s="16">
        <f t="shared" si="7"/>
        <v>8.18</v>
      </c>
      <c r="BE17" s="1"/>
      <c r="BF17" s="1"/>
    </row>
    <row r="18" spans="1:58" ht="15" customHeight="1" x14ac:dyDescent="0.25">
      <c r="A18" s="13" t="s">
        <v>217</v>
      </c>
      <c r="B18" s="14">
        <v>7.0000000000000009</v>
      </c>
      <c r="C18" s="14">
        <v>4.9949702304935375</v>
      </c>
      <c r="D18" s="14">
        <v>6.1715393008058763</v>
      </c>
      <c r="E18" s="14">
        <v>6.1</v>
      </c>
      <c r="F18" s="14">
        <v>9.2799999999999994</v>
      </c>
      <c r="G18" s="14">
        <v>10</v>
      </c>
      <c r="H18" s="14">
        <v>10</v>
      </c>
      <c r="I18" s="14">
        <v>7.5</v>
      </c>
      <c r="J18" s="14">
        <v>9.8233106287491285</v>
      </c>
      <c r="K18" s="14">
        <v>9.4699318862473838</v>
      </c>
      <c r="L18" s="14">
        <f>AVERAGE(Table1382[[#This Row],[2Bi Disappearance]:[2Bv Terrorism Injured ]])</f>
        <v>9.3586485029993014</v>
      </c>
      <c r="M18" s="14">
        <v>10</v>
      </c>
      <c r="N18" s="14">
        <v>10</v>
      </c>
      <c r="O18" s="15">
        <v>10</v>
      </c>
      <c r="P18" s="15">
        <f>AVERAGE(Table1382[[#This Row],[2Ci Female Genital Mutilation]:[2Ciii Equal Inheritance Rights]])</f>
        <v>10</v>
      </c>
      <c r="Q18" s="14">
        <f t="shared" si="0"/>
        <v>9.5462161676664348</v>
      </c>
      <c r="R18" s="14">
        <v>0</v>
      </c>
      <c r="S18" s="14">
        <v>10</v>
      </c>
      <c r="T18" s="14">
        <v>10</v>
      </c>
      <c r="U18" s="14">
        <f t="shared" si="1"/>
        <v>6.666666666666667</v>
      </c>
      <c r="V18" s="14" t="s">
        <v>48</v>
      </c>
      <c r="W18" s="14" t="s">
        <v>48</v>
      </c>
      <c r="X18" s="14" t="s">
        <v>48</v>
      </c>
      <c r="Y18" s="14" t="s">
        <v>48</v>
      </c>
      <c r="Z18" s="14" t="s">
        <v>48</v>
      </c>
      <c r="AA18" s="14" t="s">
        <v>48</v>
      </c>
      <c r="AB18" s="14" t="s">
        <v>48</v>
      </c>
      <c r="AC18" s="14" t="s">
        <v>48</v>
      </c>
      <c r="AD18" s="14" t="s">
        <v>48</v>
      </c>
      <c r="AE18" s="14" t="s">
        <v>48</v>
      </c>
      <c r="AF18" s="14" t="s">
        <v>48</v>
      </c>
      <c r="AG18" s="14" t="s">
        <v>48</v>
      </c>
      <c r="AH18" s="14" t="s">
        <v>48</v>
      </c>
      <c r="AI18" s="14" t="s">
        <v>48</v>
      </c>
      <c r="AJ18" s="14">
        <v>10</v>
      </c>
      <c r="AK18" s="15">
        <v>7</v>
      </c>
      <c r="AL18" s="15">
        <v>4.5</v>
      </c>
      <c r="AM18" s="15" t="s">
        <v>48</v>
      </c>
      <c r="AN18" s="15" t="s">
        <v>48</v>
      </c>
      <c r="AO18" s="15" t="s">
        <v>48</v>
      </c>
      <c r="AP18" s="15" t="s">
        <v>48</v>
      </c>
      <c r="AQ18" s="14">
        <f t="shared" si="2"/>
        <v>7.166666666666667</v>
      </c>
      <c r="AR18" s="14">
        <v>10</v>
      </c>
      <c r="AS18" s="14">
        <v>10</v>
      </c>
      <c r="AT18" s="14">
        <v>10</v>
      </c>
      <c r="AU18" s="14">
        <f t="shared" si="3"/>
        <v>10</v>
      </c>
      <c r="AV18" s="14">
        <f t="shared" si="4"/>
        <v>10</v>
      </c>
      <c r="AW18" s="16">
        <f>AVERAGE(Table1382[[#This Row],[RULE OF LAW]],Table1382[[#This Row],[SECURITY &amp; SAFETY]],Table1382[[#This Row],[PERSONAL FREEDOM (minus Security &amp;Safety and Rule of Law)]],Table1382[[#This Row],[PERSONAL FREEDOM (minus Security &amp;Safety and Rule of Law)]])</f>
        <v>7.8837762641388318</v>
      </c>
      <c r="AX18" s="17">
        <v>6.58</v>
      </c>
      <c r="AY18" s="65">
        <f>AVERAGE(Table1382[[#This Row],[PERSONAL FREEDOM]:[ECONOMIC FREEDOM]])</f>
        <v>7.2318881320694164</v>
      </c>
      <c r="AZ18" s="66">
        <f t="shared" si="5"/>
        <v>56</v>
      </c>
      <c r="BA18" s="18">
        <f t="shared" si="6"/>
        <v>7.23</v>
      </c>
      <c r="BB18" s="16">
        <f>Table1382[[#This Row],[1 Rule of Law]]</f>
        <v>6.1</v>
      </c>
      <c r="BC18" s="16">
        <f>Table1382[[#This Row],[2 Security &amp; Safety]]</f>
        <v>9.5462161676664348</v>
      </c>
      <c r="BD18" s="16">
        <f t="shared" si="7"/>
        <v>7.9444444444444455</v>
      </c>
      <c r="BE18" s="1"/>
      <c r="BF18" s="1"/>
    </row>
    <row r="19" spans="1:58" ht="15" customHeight="1" x14ac:dyDescent="0.25">
      <c r="A19" s="13" t="s">
        <v>151</v>
      </c>
      <c r="B19" s="14">
        <v>4.833333333333333</v>
      </c>
      <c r="C19" s="14">
        <v>6.5427171857891047</v>
      </c>
      <c r="D19" s="14">
        <v>7.1739739682245851</v>
      </c>
      <c r="E19" s="14">
        <v>6.2</v>
      </c>
      <c r="F19" s="14">
        <v>2.6400000000000006</v>
      </c>
      <c r="G19" s="14">
        <v>10</v>
      </c>
      <c r="H19" s="14">
        <v>10</v>
      </c>
      <c r="I19" s="14">
        <v>10</v>
      </c>
      <c r="J19" s="14">
        <v>10</v>
      </c>
      <c r="K19" s="14">
        <v>10</v>
      </c>
      <c r="L19" s="14">
        <f>AVERAGE(Table1382[[#This Row],[2Bi Disappearance]:[2Bv Terrorism Injured ]])</f>
        <v>10</v>
      </c>
      <c r="M19" s="14">
        <v>10</v>
      </c>
      <c r="N19" s="14">
        <v>10</v>
      </c>
      <c r="O19" s="15">
        <v>5</v>
      </c>
      <c r="P19" s="15">
        <f>AVERAGE(Table1382[[#This Row],[2Ci Female Genital Mutilation]:[2Ciii Equal Inheritance Rights]])</f>
        <v>8.3333333333333339</v>
      </c>
      <c r="Q19" s="14">
        <f t="shared" si="0"/>
        <v>6.9911111111111124</v>
      </c>
      <c r="R19" s="14">
        <v>10</v>
      </c>
      <c r="S19" s="14">
        <v>5</v>
      </c>
      <c r="T19" s="14">
        <v>10</v>
      </c>
      <c r="U19" s="14">
        <f t="shared" si="1"/>
        <v>8.3333333333333339</v>
      </c>
      <c r="V19" s="14">
        <v>7.5</v>
      </c>
      <c r="W19" s="14">
        <v>6.666666666666667</v>
      </c>
      <c r="X19" s="14">
        <f>AVERAGE(Table1382[[#This Row],[4A Freedom to establish religious organizations]:[4B Autonomy of religious organizations]])</f>
        <v>7.0833333333333339</v>
      </c>
      <c r="Y19" s="14">
        <v>7.5</v>
      </c>
      <c r="Z19" s="14">
        <v>7.5</v>
      </c>
      <c r="AA19" s="14">
        <v>6.666666666666667</v>
      </c>
      <c r="AB19" s="14">
        <v>3.3333333333333335</v>
      </c>
      <c r="AC19" s="14">
        <v>6.666666666666667</v>
      </c>
      <c r="AD19" s="14">
        <f>AVERAGE(Table1382[[#This Row],[5Ci Political parties]:[5Ciii Educational, sporting and cultural organizations]])</f>
        <v>5.5555555555555562</v>
      </c>
      <c r="AE19" s="14">
        <v>7.5</v>
      </c>
      <c r="AF19" s="14">
        <v>5</v>
      </c>
      <c r="AG19" s="14">
        <v>7.5</v>
      </c>
      <c r="AH19" s="14">
        <f>AVERAGE(Table1382[[#This Row],[5Di Political parties]:[5Diii Educational, sporting and cultural organizations5]])</f>
        <v>6.666666666666667</v>
      </c>
      <c r="AI19" s="14">
        <f>AVERAGE(Y19:Z19,AD19,AH19)</f>
        <v>6.8055555555555562</v>
      </c>
      <c r="AJ19" s="14">
        <v>10</v>
      </c>
      <c r="AK19" s="15">
        <v>7</v>
      </c>
      <c r="AL19" s="15">
        <v>5.75</v>
      </c>
      <c r="AM19" s="15">
        <v>6.666666666666667</v>
      </c>
      <c r="AN19" s="15">
        <v>6.666666666666667</v>
      </c>
      <c r="AO19" s="15">
        <f>AVERAGE(Table1382[[#This Row],[6Di Access to foreign television (cable/ satellite)]:[6Dii Access to foreign newspapers]])</f>
        <v>6.666666666666667</v>
      </c>
      <c r="AP19" s="15">
        <v>10</v>
      </c>
      <c r="AQ19" s="14">
        <f t="shared" si="2"/>
        <v>7.8833333333333346</v>
      </c>
      <c r="AR19" s="14">
        <v>5</v>
      </c>
      <c r="AS19" s="14">
        <v>0</v>
      </c>
      <c r="AT19" s="14">
        <v>0</v>
      </c>
      <c r="AU19" s="14">
        <f t="shared" si="3"/>
        <v>0</v>
      </c>
      <c r="AV19" s="14">
        <f t="shared" si="4"/>
        <v>2.5</v>
      </c>
      <c r="AW19" s="16">
        <f>AVERAGE(Table1382[[#This Row],[RULE OF LAW]],Table1382[[#This Row],[SECURITY &amp; SAFETY]],Table1382[[#This Row],[PERSONAL FREEDOM (minus Security &amp;Safety and Rule of Law)]],Table1382[[#This Row],[PERSONAL FREEDOM (minus Security &amp;Safety and Rule of Law)]])</f>
        <v>6.5583333333333336</v>
      </c>
      <c r="AX19" s="17">
        <v>6.85</v>
      </c>
      <c r="AY19" s="65">
        <f>AVERAGE(Table1382[[#This Row],[PERSONAL FREEDOM]:[ECONOMIC FREEDOM]])</f>
        <v>6.7041666666666666</v>
      </c>
      <c r="AZ19" s="66">
        <f t="shared" si="5"/>
        <v>85</v>
      </c>
      <c r="BA19" s="18">
        <f t="shared" si="6"/>
        <v>6.7</v>
      </c>
      <c r="BB19" s="16">
        <f>Table1382[[#This Row],[1 Rule of Law]]</f>
        <v>6.2</v>
      </c>
      <c r="BC19" s="16">
        <f>Table1382[[#This Row],[2 Security &amp; Safety]]</f>
        <v>6.9911111111111124</v>
      </c>
      <c r="BD19" s="16">
        <f t="shared" si="7"/>
        <v>6.5211111111111126</v>
      </c>
      <c r="BE19" s="1"/>
      <c r="BF19" s="1"/>
    </row>
    <row r="20" spans="1:58" ht="15" customHeight="1" x14ac:dyDescent="0.25">
      <c r="A20" s="13" t="s">
        <v>111</v>
      </c>
      <c r="B20" s="14">
        <v>6.1</v>
      </c>
      <c r="C20" s="14">
        <v>5.5462805147641792</v>
      </c>
      <c r="D20" s="14">
        <v>4.85032514366572</v>
      </c>
      <c r="E20" s="14">
        <v>5.5</v>
      </c>
      <c r="F20" s="14">
        <v>0.44000000000000061</v>
      </c>
      <c r="G20" s="14">
        <v>10</v>
      </c>
      <c r="H20" s="14">
        <v>10</v>
      </c>
      <c r="I20" s="14">
        <v>10</v>
      </c>
      <c r="J20" s="14">
        <v>10</v>
      </c>
      <c r="K20" s="14">
        <v>10</v>
      </c>
      <c r="L20" s="14">
        <f>AVERAGE(Table1382[[#This Row],[2Bi Disappearance]:[2Bv Terrorism Injured ]])</f>
        <v>10</v>
      </c>
      <c r="M20" s="14">
        <v>10</v>
      </c>
      <c r="N20" s="14">
        <v>10</v>
      </c>
      <c r="O20" s="15">
        <v>10</v>
      </c>
      <c r="P20" s="15">
        <f>AVERAGE(Table1382[[#This Row],[2Ci Female Genital Mutilation]:[2Ciii Equal Inheritance Rights]])</f>
        <v>10</v>
      </c>
      <c r="Q20" s="14">
        <f t="shared" si="0"/>
        <v>6.8133333333333335</v>
      </c>
      <c r="R20" s="14">
        <v>10</v>
      </c>
      <c r="S20" s="14">
        <v>10</v>
      </c>
      <c r="T20" s="14">
        <v>10</v>
      </c>
      <c r="U20" s="14">
        <f t="shared" si="1"/>
        <v>10</v>
      </c>
      <c r="V20" s="14">
        <v>10</v>
      </c>
      <c r="W20" s="14">
        <v>10</v>
      </c>
      <c r="X20" s="14">
        <f>AVERAGE(Table1382[[#This Row],[4A Freedom to establish religious organizations]:[4B Autonomy of religious organizations]])</f>
        <v>10</v>
      </c>
      <c r="Y20" s="14">
        <v>10</v>
      </c>
      <c r="Z20" s="14">
        <v>10</v>
      </c>
      <c r="AA20" s="14">
        <v>6.666666666666667</v>
      </c>
      <c r="AB20" s="14">
        <v>6.666666666666667</v>
      </c>
      <c r="AC20" s="14">
        <v>10</v>
      </c>
      <c r="AD20" s="14">
        <f>AVERAGE(Table1382[[#This Row],[5Ci Political parties]:[5Ciii Educational, sporting and cultural organizations]])</f>
        <v>7.7777777777777786</v>
      </c>
      <c r="AE20" s="14">
        <v>5</v>
      </c>
      <c r="AF20" s="14">
        <v>7.5</v>
      </c>
      <c r="AG20" s="14">
        <v>7.5</v>
      </c>
      <c r="AH20" s="14">
        <f>AVERAGE(Table1382[[#This Row],[5Di Political parties]:[5Diii Educational, sporting and cultural organizations5]])</f>
        <v>6.666666666666667</v>
      </c>
      <c r="AI20" s="14">
        <f>AVERAGE(Y20:Z20,AD20,AH20)</f>
        <v>8.6111111111111107</v>
      </c>
      <c r="AJ20" s="14">
        <v>10</v>
      </c>
      <c r="AK20" s="15">
        <v>5</v>
      </c>
      <c r="AL20" s="15">
        <v>6</v>
      </c>
      <c r="AM20" s="15">
        <v>10</v>
      </c>
      <c r="AN20" s="15">
        <v>10</v>
      </c>
      <c r="AO20" s="15">
        <f>AVERAGE(Table1382[[#This Row],[6Di Access to foreign television (cable/ satellite)]:[6Dii Access to foreign newspapers]])</f>
        <v>10</v>
      </c>
      <c r="AP20" s="15">
        <v>10</v>
      </c>
      <c r="AQ20" s="14">
        <f t="shared" si="2"/>
        <v>8.1999999999999993</v>
      </c>
      <c r="AR20" s="14">
        <v>10</v>
      </c>
      <c r="AS20" s="14">
        <v>10</v>
      </c>
      <c r="AT20" s="14">
        <v>10</v>
      </c>
      <c r="AU20" s="14">
        <f t="shared" si="3"/>
        <v>10</v>
      </c>
      <c r="AV20" s="14">
        <f t="shared" si="4"/>
        <v>10</v>
      </c>
      <c r="AW20" s="16">
        <f>AVERAGE(Table1382[[#This Row],[RULE OF LAW]],Table1382[[#This Row],[SECURITY &amp; SAFETY]],Table1382[[#This Row],[PERSONAL FREEDOM (minus Security &amp;Safety and Rule of Law)]],Table1382[[#This Row],[PERSONAL FREEDOM (minus Security &amp;Safety and Rule of Law)]])</f>
        <v>7.7594444444444441</v>
      </c>
      <c r="AX20" s="17">
        <v>6.37</v>
      </c>
      <c r="AY20" s="65">
        <f>AVERAGE(Table1382[[#This Row],[PERSONAL FREEDOM]:[ECONOMIC FREEDOM]])</f>
        <v>7.0647222222222226</v>
      </c>
      <c r="AZ20" s="66">
        <f t="shared" si="5"/>
        <v>67</v>
      </c>
      <c r="BA20" s="18">
        <f t="shared" si="6"/>
        <v>7.06</v>
      </c>
      <c r="BB20" s="16">
        <f>Table1382[[#This Row],[1 Rule of Law]]</f>
        <v>5.5</v>
      </c>
      <c r="BC20" s="16">
        <f>Table1382[[#This Row],[2 Security &amp; Safety]]</f>
        <v>6.8133333333333335</v>
      </c>
      <c r="BD20" s="16">
        <f t="shared" si="7"/>
        <v>9.362222222222222</v>
      </c>
      <c r="BE20" s="1"/>
      <c r="BF20" s="1"/>
    </row>
    <row r="21" spans="1:58" ht="15" customHeight="1" x14ac:dyDescent="0.25">
      <c r="A21" s="13" t="s">
        <v>86</v>
      </c>
      <c r="B21" s="14">
        <v>6.3</v>
      </c>
      <c r="C21" s="14">
        <v>5.6612906259097349</v>
      </c>
      <c r="D21" s="14">
        <v>3.8725544316012601</v>
      </c>
      <c r="E21" s="14">
        <v>5.3000000000000007</v>
      </c>
      <c r="F21" s="14">
        <v>9.0799999999999983</v>
      </c>
      <c r="G21" s="14">
        <v>10</v>
      </c>
      <c r="H21" s="14">
        <v>10</v>
      </c>
      <c r="I21" s="14">
        <v>10</v>
      </c>
      <c r="J21" s="14">
        <v>10</v>
      </c>
      <c r="K21" s="14">
        <v>10</v>
      </c>
      <c r="L21" s="14">
        <f>AVERAGE(Table1382[[#This Row],[2Bi Disappearance]:[2Bv Terrorism Injured ]])</f>
        <v>10</v>
      </c>
      <c r="M21" s="14">
        <v>10</v>
      </c>
      <c r="N21" s="14">
        <v>10</v>
      </c>
      <c r="O21" s="15">
        <v>10</v>
      </c>
      <c r="P21" s="15">
        <f>AVERAGE(Table1382[[#This Row],[2Ci Female Genital Mutilation]:[2Ciii Equal Inheritance Rights]])</f>
        <v>10</v>
      </c>
      <c r="Q21" s="14">
        <f t="shared" si="0"/>
        <v>9.6933333333333334</v>
      </c>
      <c r="R21" s="14">
        <v>10</v>
      </c>
      <c r="S21" s="14">
        <v>10</v>
      </c>
      <c r="T21" s="14">
        <v>10</v>
      </c>
      <c r="U21" s="14">
        <f t="shared" si="1"/>
        <v>10</v>
      </c>
      <c r="V21" s="14">
        <v>10</v>
      </c>
      <c r="W21" s="14">
        <v>10</v>
      </c>
      <c r="X21" s="14">
        <f>AVERAGE(Table1382[[#This Row],[4A Freedom to establish religious organizations]:[4B Autonomy of religious organizations]])</f>
        <v>10</v>
      </c>
      <c r="Y21" s="14">
        <v>10</v>
      </c>
      <c r="Z21" s="14">
        <v>10</v>
      </c>
      <c r="AA21" s="14">
        <v>6.666666666666667</v>
      </c>
      <c r="AB21" s="14">
        <v>10</v>
      </c>
      <c r="AC21" s="14">
        <v>10</v>
      </c>
      <c r="AD21" s="14">
        <f>AVERAGE(Table1382[[#This Row],[5Ci Political parties]:[5Ciii Educational, sporting and cultural organizations]])</f>
        <v>8.8888888888888893</v>
      </c>
      <c r="AE21" s="14">
        <v>7.5</v>
      </c>
      <c r="AF21" s="14">
        <v>10</v>
      </c>
      <c r="AG21" s="14">
        <v>10</v>
      </c>
      <c r="AH21" s="14">
        <f>AVERAGE(Table1382[[#This Row],[5Di Political parties]:[5Diii Educational, sporting and cultural organizations5]])</f>
        <v>9.1666666666666661</v>
      </c>
      <c r="AI21" s="14">
        <f>AVERAGE(Y21:Z21,AD21,AH21)</f>
        <v>9.5138888888888893</v>
      </c>
      <c r="AJ21" s="14">
        <v>10</v>
      </c>
      <c r="AK21" s="15">
        <v>6.333333333333333</v>
      </c>
      <c r="AL21" s="15">
        <v>6.5</v>
      </c>
      <c r="AM21" s="15">
        <v>10</v>
      </c>
      <c r="AN21" s="15">
        <v>10</v>
      </c>
      <c r="AO21" s="15">
        <f>AVERAGE(Table1382[[#This Row],[6Di Access to foreign television (cable/ satellite)]:[6Dii Access to foreign newspapers]])</f>
        <v>10</v>
      </c>
      <c r="AP21" s="15">
        <v>10</v>
      </c>
      <c r="AQ21" s="14">
        <f t="shared" si="2"/>
        <v>8.5666666666666664</v>
      </c>
      <c r="AR21" s="14">
        <v>10</v>
      </c>
      <c r="AS21" s="14">
        <v>10</v>
      </c>
      <c r="AT21" s="14">
        <v>10</v>
      </c>
      <c r="AU21" s="14">
        <f t="shared" si="3"/>
        <v>10</v>
      </c>
      <c r="AV21" s="14">
        <f t="shared" si="4"/>
        <v>10</v>
      </c>
      <c r="AW21" s="16">
        <f>AVERAGE(Table1382[[#This Row],[RULE OF LAW]],Table1382[[#This Row],[SECURITY &amp; SAFETY]],Table1382[[#This Row],[PERSONAL FREEDOM (minus Security &amp;Safety and Rule of Law)]],Table1382[[#This Row],[PERSONAL FREEDOM (minus Security &amp;Safety and Rule of Law)]])</f>
        <v>8.5563888888888897</v>
      </c>
      <c r="AX21" s="17">
        <v>7.2</v>
      </c>
      <c r="AY21" s="65">
        <f>AVERAGE(Table1382[[#This Row],[PERSONAL FREEDOM]:[ECONOMIC FREEDOM]])</f>
        <v>7.8781944444444445</v>
      </c>
      <c r="AZ21" s="66">
        <f t="shared" si="5"/>
        <v>37</v>
      </c>
      <c r="BA21" s="18">
        <f t="shared" si="6"/>
        <v>7.88</v>
      </c>
      <c r="BB21" s="16">
        <f>Table1382[[#This Row],[1 Rule of Law]]</f>
        <v>5.3000000000000007</v>
      </c>
      <c r="BC21" s="16">
        <f>Table1382[[#This Row],[2 Security &amp; Safety]]</f>
        <v>9.6933333333333334</v>
      </c>
      <c r="BD21" s="16">
        <f t="shared" si="7"/>
        <v>9.6161111111111115</v>
      </c>
      <c r="BE21" s="1"/>
      <c r="BF21" s="1"/>
    </row>
    <row r="22" spans="1:58" ht="15" customHeight="1" x14ac:dyDescent="0.25">
      <c r="A22" s="13" t="s">
        <v>130</v>
      </c>
      <c r="B22" s="14">
        <v>4.2333333333333334</v>
      </c>
      <c r="C22" s="14">
        <v>5.8899062596520766</v>
      </c>
      <c r="D22" s="14">
        <v>4.4652524019713073</v>
      </c>
      <c r="E22" s="14">
        <v>4.9000000000000004</v>
      </c>
      <c r="F22" s="14">
        <v>6.8000000000000007</v>
      </c>
      <c r="G22" s="14">
        <v>10</v>
      </c>
      <c r="H22" s="14">
        <v>10</v>
      </c>
      <c r="I22" s="14">
        <v>7.5</v>
      </c>
      <c r="J22" s="14">
        <v>10</v>
      </c>
      <c r="K22" s="14">
        <v>10</v>
      </c>
      <c r="L22" s="14">
        <f>AVERAGE(Table1382[[#This Row],[2Bi Disappearance]:[2Bv Terrorism Injured ]])</f>
        <v>9.5</v>
      </c>
      <c r="M22" s="14">
        <v>2.2999999999999998</v>
      </c>
      <c r="N22" s="14">
        <v>10</v>
      </c>
      <c r="O22" s="15">
        <v>5</v>
      </c>
      <c r="P22" s="15">
        <f>AVERAGE(Table1382[[#This Row],[2Ci Female Genital Mutilation]:[2Ciii Equal Inheritance Rights]])</f>
        <v>5.7666666666666666</v>
      </c>
      <c r="Q22" s="14">
        <f t="shared" si="0"/>
        <v>7.3555555555555552</v>
      </c>
      <c r="R22" s="14">
        <v>10</v>
      </c>
      <c r="S22" s="14">
        <v>10</v>
      </c>
      <c r="T22" s="14">
        <v>10</v>
      </c>
      <c r="U22" s="14">
        <f t="shared" si="1"/>
        <v>10</v>
      </c>
      <c r="V22" s="14">
        <v>5</v>
      </c>
      <c r="W22" s="14">
        <v>10</v>
      </c>
      <c r="X22" s="14">
        <f>AVERAGE(Table1382[[#This Row],[4A Freedom to establish religious organizations]:[4B Autonomy of religious organizations]])</f>
        <v>7.5</v>
      </c>
      <c r="Y22" s="14">
        <v>7.5</v>
      </c>
      <c r="Z22" s="14">
        <v>7.5</v>
      </c>
      <c r="AA22" s="14">
        <v>3.3333333333333335</v>
      </c>
      <c r="AB22" s="14">
        <v>6.666666666666667</v>
      </c>
      <c r="AC22" s="14">
        <v>6.666666666666667</v>
      </c>
      <c r="AD22" s="14">
        <f>AVERAGE(Table1382[[#This Row],[5Ci Political parties]:[5Ciii Educational, sporting and cultural organizations]])</f>
        <v>5.5555555555555562</v>
      </c>
      <c r="AE22" s="14">
        <v>10</v>
      </c>
      <c r="AF22" s="14">
        <v>10</v>
      </c>
      <c r="AG22" s="14">
        <v>10</v>
      </c>
      <c r="AH22" s="14">
        <f>AVERAGE(Table1382[[#This Row],[5Di Political parties]:[5Diii Educational, sporting and cultural organizations5]])</f>
        <v>10</v>
      </c>
      <c r="AI22" s="14">
        <f>AVERAGE(Y22:Z22,AD22,AH22)</f>
        <v>7.6388888888888893</v>
      </c>
      <c r="AJ22" s="14">
        <v>10</v>
      </c>
      <c r="AK22" s="15">
        <v>5.666666666666667</v>
      </c>
      <c r="AL22" s="15">
        <v>6.25</v>
      </c>
      <c r="AM22" s="15">
        <v>10</v>
      </c>
      <c r="AN22" s="15">
        <v>10</v>
      </c>
      <c r="AO22" s="15">
        <f>AVERAGE(Table1382[[#This Row],[6Di Access to foreign television (cable/ satellite)]:[6Dii Access to foreign newspapers]])</f>
        <v>10</v>
      </c>
      <c r="AP22" s="15">
        <v>10</v>
      </c>
      <c r="AQ22" s="14">
        <f t="shared" si="2"/>
        <v>8.3833333333333346</v>
      </c>
      <c r="AR22" s="14">
        <v>5</v>
      </c>
      <c r="AS22" s="14">
        <v>10</v>
      </c>
      <c r="AT22" s="14">
        <v>10</v>
      </c>
      <c r="AU22" s="14">
        <f t="shared" si="3"/>
        <v>10</v>
      </c>
      <c r="AV22" s="14">
        <f t="shared" si="4"/>
        <v>7.5</v>
      </c>
      <c r="AW22" s="16">
        <f>AVERAGE(Table1382[[#This Row],[RULE OF LAW]],Table1382[[#This Row],[SECURITY &amp; SAFETY]],Table1382[[#This Row],[PERSONAL FREEDOM (minus Security &amp;Safety and Rule of Law)]],Table1382[[#This Row],[PERSONAL FREEDOM (minus Security &amp;Safety and Rule of Law)]])</f>
        <v>7.1661111111111113</v>
      </c>
      <c r="AX22" s="17">
        <v>5.87</v>
      </c>
      <c r="AY22" s="65">
        <f>AVERAGE(Table1382[[#This Row],[PERSONAL FREEDOM]:[ECONOMIC FREEDOM]])</f>
        <v>6.5180555555555557</v>
      </c>
      <c r="AZ22" s="66">
        <f t="shared" si="5"/>
        <v>98</v>
      </c>
      <c r="BA22" s="18">
        <f t="shared" si="6"/>
        <v>6.52</v>
      </c>
      <c r="BB22" s="16">
        <f>Table1382[[#This Row],[1 Rule of Law]]</f>
        <v>4.9000000000000004</v>
      </c>
      <c r="BC22" s="16">
        <f>Table1382[[#This Row],[2 Security &amp; Safety]]</f>
        <v>7.3555555555555552</v>
      </c>
      <c r="BD22" s="16">
        <f t="shared" si="7"/>
        <v>8.2044444444444444</v>
      </c>
      <c r="BE22" s="1"/>
      <c r="BF22" s="1"/>
    </row>
    <row r="23" spans="1:58" ht="15" customHeight="1" x14ac:dyDescent="0.25">
      <c r="A23" s="13" t="s">
        <v>165</v>
      </c>
      <c r="B23" s="14" t="s">
        <v>48</v>
      </c>
      <c r="C23" s="14" t="s">
        <v>48</v>
      </c>
      <c r="D23" s="14" t="s">
        <v>48</v>
      </c>
      <c r="E23" s="14">
        <v>3.8804620000000001</v>
      </c>
      <c r="F23" s="14">
        <v>6.8000000000000007</v>
      </c>
      <c r="G23" s="14">
        <v>5</v>
      </c>
      <c r="H23" s="14">
        <v>1.7020197779262332</v>
      </c>
      <c r="I23" s="14">
        <v>2.5</v>
      </c>
      <c r="J23" s="14">
        <v>8.8440624566265384</v>
      </c>
      <c r="K23" s="14">
        <v>8.8605758501033041</v>
      </c>
      <c r="L23" s="14">
        <f>AVERAGE(Table1382[[#This Row],[2Bi Disappearance]:[2Bv Terrorism Injured ]])</f>
        <v>5.3813316169312149</v>
      </c>
      <c r="M23" s="14">
        <v>10</v>
      </c>
      <c r="N23" s="14">
        <v>10</v>
      </c>
      <c r="O23" s="15">
        <v>5</v>
      </c>
      <c r="P23" s="15">
        <f>AVERAGE(Table1382[[#This Row],[2Ci Female Genital Mutilation]:[2Ciii Equal Inheritance Rights]])</f>
        <v>8.3333333333333339</v>
      </c>
      <c r="Q23" s="14">
        <f t="shared" si="0"/>
        <v>6.8382216500881832</v>
      </c>
      <c r="R23" s="14">
        <v>10</v>
      </c>
      <c r="S23" s="14">
        <v>5</v>
      </c>
      <c r="T23" s="14">
        <v>10</v>
      </c>
      <c r="U23" s="14">
        <f t="shared" si="1"/>
        <v>8.3333333333333339</v>
      </c>
      <c r="V23" s="14" t="s">
        <v>48</v>
      </c>
      <c r="W23" s="14" t="s">
        <v>48</v>
      </c>
      <c r="X23" s="14" t="s">
        <v>48</v>
      </c>
      <c r="Y23" s="14" t="s">
        <v>48</v>
      </c>
      <c r="Z23" s="14" t="s">
        <v>48</v>
      </c>
      <c r="AA23" s="14" t="s">
        <v>48</v>
      </c>
      <c r="AB23" s="14" t="s">
        <v>48</v>
      </c>
      <c r="AC23" s="14" t="s">
        <v>48</v>
      </c>
      <c r="AD23" s="14" t="s">
        <v>48</v>
      </c>
      <c r="AE23" s="14" t="s">
        <v>48</v>
      </c>
      <c r="AF23" s="14" t="s">
        <v>48</v>
      </c>
      <c r="AG23" s="14" t="s">
        <v>48</v>
      </c>
      <c r="AH23" s="14" t="s">
        <v>48</v>
      </c>
      <c r="AI23" s="14" t="s">
        <v>48</v>
      </c>
      <c r="AJ23" s="14">
        <v>10</v>
      </c>
      <c r="AK23" s="15">
        <v>3</v>
      </c>
      <c r="AL23" s="15">
        <v>2.5</v>
      </c>
      <c r="AM23" s="15" t="s">
        <v>48</v>
      </c>
      <c r="AN23" s="15" t="s">
        <v>48</v>
      </c>
      <c r="AO23" s="15" t="s">
        <v>48</v>
      </c>
      <c r="AP23" s="15" t="s">
        <v>48</v>
      </c>
      <c r="AQ23" s="14">
        <f t="shared" si="2"/>
        <v>5.166666666666667</v>
      </c>
      <c r="AR23" s="14">
        <v>10</v>
      </c>
      <c r="AS23" s="14">
        <v>0</v>
      </c>
      <c r="AT23" s="14">
        <v>0</v>
      </c>
      <c r="AU23" s="14">
        <f t="shared" si="3"/>
        <v>0</v>
      </c>
      <c r="AV23" s="14">
        <f t="shared" si="4"/>
        <v>5</v>
      </c>
      <c r="AW23" s="16">
        <f>AVERAGE(Table1382[[#This Row],[RULE OF LAW]],Table1382[[#This Row],[SECURITY &amp; SAFETY]],Table1382[[#This Row],[PERSONAL FREEDOM (minus Security &amp;Safety and Rule of Law)]],Table1382[[#This Row],[PERSONAL FREEDOM (minus Security &amp;Safety and Rule of Law)]])</f>
        <v>5.7630042458553792</v>
      </c>
      <c r="AX23" s="17">
        <v>5.07</v>
      </c>
      <c r="AY23" s="65">
        <f>AVERAGE(Table1382[[#This Row],[PERSONAL FREEDOM]:[ECONOMIC FREEDOM]])</f>
        <v>5.4165021229276897</v>
      </c>
      <c r="AZ23" s="66">
        <f t="shared" si="5"/>
        <v>132</v>
      </c>
      <c r="BA23" s="18">
        <f t="shared" si="6"/>
        <v>5.42</v>
      </c>
      <c r="BB23" s="16">
        <f>Table1382[[#This Row],[1 Rule of Law]]</f>
        <v>3.8804620000000001</v>
      </c>
      <c r="BC23" s="16">
        <f>Table1382[[#This Row],[2 Security &amp; Safety]]</f>
        <v>6.8382216500881832</v>
      </c>
      <c r="BD23" s="16">
        <f t="shared" si="7"/>
        <v>6.166666666666667</v>
      </c>
      <c r="BE23" s="1"/>
      <c r="BF23" s="1"/>
    </row>
    <row r="24" spans="1:58" ht="15" customHeight="1" x14ac:dyDescent="0.25">
      <c r="A24" s="13" t="s">
        <v>169</v>
      </c>
      <c r="B24" s="14">
        <v>3.5333333333333332</v>
      </c>
      <c r="C24" s="14">
        <v>3.4594980055639333</v>
      </c>
      <c r="D24" s="14">
        <v>3.1706423282054148</v>
      </c>
      <c r="E24" s="14">
        <v>3.4000000000000004</v>
      </c>
      <c r="F24" s="14">
        <v>6.9599999999999991</v>
      </c>
      <c r="G24" s="14">
        <v>10</v>
      </c>
      <c r="H24" s="14">
        <v>10</v>
      </c>
      <c r="I24" s="14">
        <v>5</v>
      </c>
      <c r="J24" s="14">
        <v>9.947612121193071</v>
      </c>
      <c r="K24" s="14">
        <v>10</v>
      </c>
      <c r="L24" s="14">
        <f>AVERAGE(Table1382[[#This Row],[2Bi Disappearance]:[2Bv Terrorism Injured ]])</f>
        <v>8.9895224242386149</v>
      </c>
      <c r="M24" s="14">
        <v>8</v>
      </c>
      <c r="N24" s="14">
        <v>10</v>
      </c>
      <c r="O24" s="15">
        <v>5</v>
      </c>
      <c r="P24" s="15">
        <f>AVERAGE(Table1382[[#This Row],[2Ci Female Genital Mutilation]:[2Ciii Equal Inheritance Rights]])</f>
        <v>7.666666666666667</v>
      </c>
      <c r="Q24" s="14">
        <f t="shared" si="0"/>
        <v>7.87206303030176</v>
      </c>
      <c r="R24" s="14">
        <v>0</v>
      </c>
      <c r="S24" s="14">
        <v>0</v>
      </c>
      <c r="T24" s="14">
        <v>5</v>
      </c>
      <c r="U24" s="14">
        <f t="shared" si="1"/>
        <v>1.6666666666666667</v>
      </c>
      <c r="V24" s="14">
        <v>7.5</v>
      </c>
      <c r="W24" s="14">
        <v>10</v>
      </c>
      <c r="X24" s="14">
        <f>AVERAGE(Table1382[[#This Row],[4A Freedom to establish religious organizations]:[4B Autonomy of religious organizations]])</f>
        <v>8.75</v>
      </c>
      <c r="Y24" s="14">
        <v>7.5</v>
      </c>
      <c r="Z24" s="14">
        <v>7.5</v>
      </c>
      <c r="AA24" s="14">
        <v>6.666666666666667</v>
      </c>
      <c r="AB24" s="14">
        <v>10</v>
      </c>
      <c r="AC24" s="14">
        <v>6.666666666666667</v>
      </c>
      <c r="AD24" s="14">
        <f>AVERAGE(Table1382[[#This Row],[5Ci Political parties]:[5Ciii Educational, sporting and cultural organizations]])</f>
        <v>7.7777777777777786</v>
      </c>
      <c r="AE24" s="14">
        <v>7.5</v>
      </c>
      <c r="AF24" s="14">
        <v>7.5</v>
      </c>
      <c r="AG24" s="14">
        <v>10</v>
      </c>
      <c r="AH24" s="14">
        <f>AVERAGE(Table1382[[#This Row],[5Di Political parties]:[5Diii Educational, sporting and cultural organizations5]])</f>
        <v>8.3333333333333339</v>
      </c>
      <c r="AI24" s="14">
        <f t="shared" ref="AI24:AI32" si="8">AVERAGE(Y24:Z24,AD24,AH24)</f>
        <v>7.7777777777777786</v>
      </c>
      <c r="AJ24" s="14">
        <v>10</v>
      </c>
      <c r="AK24" s="15">
        <v>3.3333333333333335</v>
      </c>
      <c r="AL24" s="15">
        <v>4</v>
      </c>
      <c r="AM24" s="15">
        <v>10</v>
      </c>
      <c r="AN24" s="15">
        <v>10</v>
      </c>
      <c r="AO24" s="15">
        <f>AVERAGE(Table1382[[#This Row],[6Di Access to foreign television (cable/ satellite)]:[6Dii Access to foreign newspapers]])</f>
        <v>10</v>
      </c>
      <c r="AP24" s="15">
        <v>10</v>
      </c>
      <c r="AQ24" s="14">
        <f t="shared" si="2"/>
        <v>7.4666666666666668</v>
      </c>
      <c r="AR24" s="14">
        <v>5</v>
      </c>
      <c r="AS24" s="14">
        <v>0</v>
      </c>
      <c r="AT24" s="14">
        <v>0</v>
      </c>
      <c r="AU24" s="14">
        <f t="shared" si="3"/>
        <v>0</v>
      </c>
      <c r="AV24" s="14">
        <f t="shared" si="4"/>
        <v>2.5</v>
      </c>
      <c r="AW24" s="16">
        <f>AVERAGE(Table1382[[#This Row],[RULE OF LAW]],Table1382[[#This Row],[SECURITY &amp; SAFETY]],Table1382[[#This Row],[PERSONAL FREEDOM (minus Security &amp;Safety and Rule of Law)]],Table1382[[#This Row],[PERSONAL FREEDOM (minus Security &amp;Safety and Rule of Law)]])</f>
        <v>5.6341268686865513</v>
      </c>
      <c r="AX24" s="17">
        <v>5.7</v>
      </c>
      <c r="AY24" s="65">
        <f>AVERAGE(Table1382[[#This Row],[PERSONAL FREEDOM]:[ECONOMIC FREEDOM]])</f>
        <v>5.6670634343432758</v>
      </c>
      <c r="AZ24" s="66">
        <f t="shared" si="5"/>
        <v>125</v>
      </c>
      <c r="BA24" s="18">
        <f t="shared" si="6"/>
        <v>5.67</v>
      </c>
      <c r="BB24" s="16">
        <f>Table1382[[#This Row],[1 Rule of Law]]</f>
        <v>3.4000000000000004</v>
      </c>
      <c r="BC24" s="16">
        <f>Table1382[[#This Row],[2 Security &amp; Safety]]</f>
        <v>7.87206303030176</v>
      </c>
      <c r="BD24" s="16">
        <f t="shared" si="7"/>
        <v>5.6322222222222225</v>
      </c>
      <c r="BE24" s="1"/>
      <c r="BF24" s="1"/>
    </row>
    <row r="25" spans="1:58" ht="15" customHeight="1" x14ac:dyDescent="0.25">
      <c r="A25" s="13" t="s">
        <v>52</v>
      </c>
      <c r="B25" s="14">
        <v>8.3000000000000007</v>
      </c>
      <c r="C25" s="14">
        <v>7.2313955460199262</v>
      </c>
      <c r="D25" s="14">
        <v>7.4838631946403575</v>
      </c>
      <c r="E25" s="14">
        <v>7.7</v>
      </c>
      <c r="F25" s="14">
        <v>9.32</v>
      </c>
      <c r="G25" s="14">
        <v>10</v>
      </c>
      <c r="H25" s="14">
        <v>10</v>
      </c>
      <c r="I25" s="14">
        <v>10</v>
      </c>
      <c r="J25" s="14">
        <v>10</v>
      </c>
      <c r="K25" s="14">
        <v>9.9459644446045505</v>
      </c>
      <c r="L25" s="14">
        <f>AVERAGE(Table1382[[#This Row],[2Bi Disappearance]:[2Bv Terrorism Injured ]])</f>
        <v>9.9891928889209094</v>
      </c>
      <c r="M25" s="14">
        <v>9.5</v>
      </c>
      <c r="N25" s="14">
        <v>10</v>
      </c>
      <c r="O25" s="15">
        <v>10</v>
      </c>
      <c r="P25" s="15">
        <f>AVERAGE(Table1382[[#This Row],[2Ci Female Genital Mutilation]:[2Ciii Equal Inheritance Rights]])</f>
        <v>9.8333333333333339</v>
      </c>
      <c r="Q25" s="14">
        <f t="shared" si="0"/>
        <v>9.7141754074180824</v>
      </c>
      <c r="R25" s="14">
        <v>10</v>
      </c>
      <c r="S25" s="14">
        <v>10</v>
      </c>
      <c r="T25" s="14">
        <v>10</v>
      </c>
      <c r="U25" s="14">
        <f t="shared" si="1"/>
        <v>10</v>
      </c>
      <c r="V25" s="14">
        <v>10</v>
      </c>
      <c r="W25" s="14">
        <v>10</v>
      </c>
      <c r="X25" s="14">
        <f>AVERAGE(Table1382[[#This Row],[4A Freedom to establish religious organizations]:[4B Autonomy of religious organizations]])</f>
        <v>10</v>
      </c>
      <c r="Y25" s="14">
        <v>10</v>
      </c>
      <c r="Z25" s="14">
        <v>10</v>
      </c>
      <c r="AA25" s="14">
        <v>10</v>
      </c>
      <c r="AB25" s="14">
        <v>10</v>
      </c>
      <c r="AC25" s="14">
        <v>10</v>
      </c>
      <c r="AD25" s="14">
        <f>AVERAGE(Table1382[[#This Row],[5Ci Political parties]:[5Ciii Educational, sporting and cultural organizations]])</f>
        <v>10</v>
      </c>
      <c r="AE25" s="14">
        <v>10</v>
      </c>
      <c r="AF25" s="14">
        <v>10</v>
      </c>
      <c r="AG25" s="14">
        <v>10</v>
      </c>
      <c r="AH25" s="14">
        <f>AVERAGE(Table1382[[#This Row],[5Di Political parties]:[5Diii Educational, sporting and cultural organizations5]])</f>
        <v>10</v>
      </c>
      <c r="AI25" s="14">
        <f t="shared" si="8"/>
        <v>10</v>
      </c>
      <c r="AJ25" s="14">
        <v>10</v>
      </c>
      <c r="AK25" s="15">
        <v>8.3333333333333339</v>
      </c>
      <c r="AL25" s="15">
        <v>8</v>
      </c>
      <c r="AM25" s="15">
        <v>10</v>
      </c>
      <c r="AN25" s="15">
        <v>10</v>
      </c>
      <c r="AO25" s="15">
        <f>AVERAGE(Table1382[[#This Row],[6Di Access to foreign television (cable/ satellite)]:[6Dii Access to foreign newspapers]])</f>
        <v>10</v>
      </c>
      <c r="AP25" s="15">
        <v>10</v>
      </c>
      <c r="AQ25" s="14">
        <f t="shared" si="2"/>
        <v>9.2666666666666675</v>
      </c>
      <c r="AR25" s="14">
        <v>10</v>
      </c>
      <c r="AS25" s="14">
        <v>10</v>
      </c>
      <c r="AT25" s="14">
        <v>10</v>
      </c>
      <c r="AU25" s="14">
        <f t="shared" si="3"/>
        <v>10</v>
      </c>
      <c r="AV25" s="14">
        <f t="shared" si="4"/>
        <v>10</v>
      </c>
      <c r="AW25" s="16">
        <f>AVERAGE(Table1382[[#This Row],[RULE OF LAW]],Table1382[[#This Row],[SECURITY &amp; SAFETY]],Table1382[[#This Row],[PERSONAL FREEDOM (minus Security &amp;Safety and Rule of Law)]],Table1382[[#This Row],[PERSONAL FREEDOM (minus Security &amp;Safety and Rule of Law)]])</f>
        <v>9.2802105185211872</v>
      </c>
      <c r="AX25" s="17">
        <v>8.02</v>
      </c>
      <c r="AY25" s="65">
        <f>AVERAGE(Table1382[[#This Row],[PERSONAL FREEDOM]:[ECONOMIC FREEDOM]])</f>
        <v>8.6501052592605934</v>
      </c>
      <c r="AZ25" s="66">
        <f t="shared" si="5"/>
        <v>7</v>
      </c>
      <c r="BA25" s="18">
        <f t="shared" si="6"/>
        <v>8.65</v>
      </c>
      <c r="BB25" s="16">
        <f>Table1382[[#This Row],[1 Rule of Law]]</f>
        <v>7.7</v>
      </c>
      <c r="BC25" s="16">
        <f>Table1382[[#This Row],[2 Security &amp; Safety]]</f>
        <v>9.7141754074180824</v>
      </c>
      <c r="BD25" s="16">
        <f t="shared" si="7"/>
        <v>9.8533333333333335</v>
      </c>
      <c r="BE25" s="1"/>
      <c r="BF25" s="1"/>
    </row>
    <row r="26" spans="1:58" ht="15" customHeight="1" x14ac:dyDescent="0.25">
      <c r="A26" s="13" t="s">
        <v>195</v>
      </c>
      <c r="B26" s="14" t="s">
        <v>48</v>
      </c>
      <c r="C26" s="14" t="s">
        <v>48</v>
      </c>
      <c r="D26" s="14" t="s">
        <v>48</v>
      </c>
      <c r="E26" s="14">
        <v>3.7308150000000002</v>
      </c>
      <c r="F26" s="14">
        <v>5.28</v>
      </c>
      <c r="G26" s="14">
        <v>10</v>
      </c>
      <c r="H26" s="14">
        <v>10</v>
      </c>
      <c r="I26" s="14">
        <v>7.5</v>
      </c>
      <c r="J26" s="14">
        <v>9.9231820395921293</v>
      </c>
      <c r="K26" s="14">
        <v>10</v>
      </c>
      <c r="L26" s="14">
        <f>AVERAGE(Table1382[[#This Row],[2Bi Disappearance]:[2Bv Terrorism Injured ]])</f>
        <v>9.4846364079184262</v>
      </c>
      <c r="M26" s="14">
        <v>6</v>
      </c>
      <c r="N26" s="14">
        <v>10</v>
      </c>
      <c r="O26" s="15">
        <v>5</v>
      </c>
      <c r="P26" s="15">
        <f>AVERAGE(Table1382[[#This Row],[2Ci Female Genital Mutilation]:[2Ciii Equal Inheritance Rights]])</f>
        <v>7</v>
      </c>
      <c r="Q26" s="14">
        <f t="shared" si="0"/>
        <v>7.2548788026394755</v>
      </c>
      <c r="R26" s="14">
        <v>5</v>
      </c>
      <c r="S26" s="14">
        <v>0</v>
      </c>
      <c r="T26" s="14">
        <v>10</v>
      </c>
      <c r="U26" s="14">
        <f t="shared" si="1"/>
        <v>5</v>
      </c>
      <c r="V26" s="14">
        <v>7.5</v>
      </c>
      <c r="W26" s="14">
        <v>10</v>
      </c>
      <c r="X26" s="14">
        <f>AVERAGE(Table1382[[#This Row],[4A Freedom to establish religious organizations]:[4B Autonomy of religious organizations]])</f>
        <v>8.75</v>
      </c>
      <c r="Y26" s="14">
        <v>7.5</v>
      </c>
      <c r="Z26" s="14">
        <v>7.5</v>
      </c>
      <c r="AA26" s="14">
        <v>3.3333333333333335</v>
      </c>
      <c r="AB26" s="14">
        <v>10</v>
      </c>
      <c r="AC26" s="14">
        <v>0</v>
      </c>
      <c r="AD26" s="14">
        <f>AVERAGE(Table1382[[#This Row],[5Ci Political parties]:[5Ciii Educational, sporting and cultural organizations]])</f>
        <v>4.4444444444444446</v>
      </c>
      <c r="AE26" s="14">
        <v>7.5</v>
      </c>
      <c r="AF26" s="14">
        <v>7.5</v>
      </c>
      <c r="AG26" s="14">
        <v>10</v>
      </c>
      <c r="AH26" s="14">
        <f>AVERAGE(Table1382[[#This Row],[5Di Political parties]:[5Diii Educational, sporting and cultural organizations5]])</f>
        <v>8.3333333333333339</v>
      </c>
      <c r="AI26" s="14">
        <f t="shared" si="8"/>
        <v>6.9444444444444446</v>
      </c>
      <c r="AJ26" s="14">
        <v>10</v>
      </c>
      <c r="AK26" s="15">
        <v>3.6666666666666665</v>
      </c>
      <c r="AL26" s="15">
        <v>4.25</v>
      </c>
      <c r="AM26" s="15">
        <v>10</v>
      </c>
      <c r="AN26" s="15">
        <v>6.666666666666667</v>
      </c>
      <c r="AO26" s="15">
        <f>AVERAGE(Table1382[[#This Row],[6Di Access to foreign television (cable/ satellite)]:[6Dii Access to foreign newspapers]])</f>
        <v>8.3333333333333339</v>
      </c>
      <c r="AP26" s="15">
        <v>10</v>
      </c>
      <c r="AQ26" s="14">
        <f t="shared" si="2"/>
        <v>7.25</v>
      </c>
      <c r="AR26" s="14">
        <v>0</v>
      </c>
      <c r="AS26" s="14">
        <v>10</v>
      </c>
      <c r="AT26" s="14">
        <v>10</v>
      </c>
      <c r="AU26" s="14">
        <f t="shared" si="3"/>
        <v>10</v>
      </c>
      <c r="AV26" s="14">
        <f t="shared" si="4"/>
        <v>5</v>
      </c>
      <c r="AW26" s="16">
        <f>AVERAGE(Table1382[[#This Row],[RULE OF LAW]],Table1382[[#This Row],[SECURITY &amp; SAFETY]],Table1382[[#This Row],[PERSONAL FREEDOM (minus Security &amp;Safety and Rule of Law)]],Table1382[[#This Row],[PERSONAL FREEDOM (minus Security &amp;Safety and Rule of Law)]])</f>
        <v>6.0408678951043129</v>
      </c>
      <c r="AX26" s="17">
        <v>5.2</v>
      </c>
      <c r="AY26" s="65">
        <f>AVERAGE(Table1382[[#This Row],[PERSONAL FREEDOM]:[ECONOMIC FREEDOM]])</f>
        <v>5.6204339475521561</v>
      </c>
      <c r="AZ26" s="66">
        <f t="shared" si="5"/>
        <v>128</v>
      </c>
      <c r="BA26" s="18">
        <f t="shared" si="6"/>
        <v>5.62</v>
      </c>
      <c r="BB26" s="16">
        <f>Table1382[[#This Row],[1 Rule of Law]]</f>
        <v>3.7308150000000002</v>
      </c>
      <c r="BC26" s="16">
        <f>Table1382[[#This Row],[2 Security &amp; Safety]]</f>
        <v>7.2548788026394755</v>
      </c>
      <c r="BD26" s="16">
        <f t="shared" si="7"/>
        <v>6.5888888888888886</v>
      </c>
      <c r="BE26" s="1"/>
      <c r="BF26" s="1"/>
    </row>
    <row r="27" spans="1:58" ht="15" customHeight="1" x14ac:dyDescent="0.25">
      <c r="A27" s="13" t="s">
        <v>193</v>
      </c>
      <c r="B27" s="14" t="s">
        <v>48</v>
      </c>
      <c r="C27" s="14" t="s">
        <v>48</v>
      </c>
      <c r="D27" s="14" t="s">
        <v>48</v>
      </c>
      <c r="E27" s="14">
        <v>3.4587289999999999</v>
      </c>
      <c r="F27" s="14">
        <v>7.08</v>
      </c>
      <c r="G27" s="14">
        <v>5</v>
      </c>
      <c r="H27" s="14">
        <v>0</v>
      </c>
      <c r="I27" s="14">
        <v>0</v>
      </c>
      <c r="J27" s="14">
        <v>9.6640298199801542</v>
      </c>
      <c r="K27" s="14">
        <v>9.8167435381709929</v>
      </c>
      <c r="L27" s="14">
        <f>AVERAGE(Table1382[[#This Row],[2Bi Disappearance]:[2Bv Terrorism Injured ]])</f>
        <v>4.8961546716302298</v>
      </c>
      <c r="M27" s="14">
        <v>6.4</v>
      </c>
      <c r="N27" s="14">
        <v>10</v>
      </c>
      <c r="O27" s="15">
        <v>0</v>
      </c>
      <c r="P27" s="15">
        <f>AVERAGE(Table1382[[#This Row],[2Ci Female Genital Mutilation]:[2Ciii Equal Inheritance Rights]])</f>
        <v>5.4666666666666659</v>
      </c>
      <c r="Q27" s="14">
        <f t="shared" si="0"/>
        <v>5.8142737794322983</v>
      </c>
      <c r="R27" s="14">
        <v>5</v>
      </c>
      <c r="S27" s="14">
        <v>5</v>
      </c>
      <c r="T27" s="14">
        <v>10</v>
      </c>
      <c r="U27" s="14">
        <f t="shared" si="1"/>
        <v>6.666666666666667</v>
      </c>
      <c r="V27" s="14">
        <v>7.5</v>
      </c>
      <c r="W27" s="14">
        <v>10</v>
      </c>
      <c r="X27" s="14">
        <f>AVERAGE(Table1382[[#This Row],[4A Freedom to establish religious organizations]:[4B Autonomy of religious organizations]])</f>
        <v>8.75</v>
      </c>
      <c r="Y27" s="14">
        <v>7.5</v>
      </c>
      <c r="Z27" s="14">
        <v>5</v>
      </c>
      <c r="AA27" s="14">
        <v>3.3333333333333335</v>
      </c>
      <c r="AB27" s="14">
        <v>10</v>
      </c>
      <c r="AC27" s="14">
        <v>3.3333333333333335</v>
      </c>
      <c r="AD27" s="14">
        <f>AVERAGE(Table1382[[#This Row],[5Ci Political parties]:[5Ciii Educational, sporting and cultural organizations]])</f>
        <v>5.5555555555555562</v>
      </c>
      <c r="AE27" s="14">
        <v>7.5</v>
      </c>
      <c r="AF27" s="14">
        <v>7.5</v>
      </c>
      <c r="AG27" s="14">
        <v>7.5</v>
      </c>
      <c r="AH27" s="14">
        <f>AVERAGE(Table1382[[#This Row],[5Di Political parties]:[5Diii Educational, sporting and cultural organizations5]])</f>
        <v>7.5</v>
      </c>
      <c r="AI27" s="14">
        <f t="shared" si="8"/>
        <v>6.3888888888888893</v>
      </c>
      <c r="AJ27" s="14">
        <v>10</v>
      </c>
      <c r="AK27" s="15">
        <v>2</v>
      </c>
      <c r="AL27" s="15">
        <v>2.25</v>
      </c>
      <c r="AM27" s="15">
        <v>6.666666666666667</v>
      </c>
      <c r="AN27" s="15">
        <v>6.666666666666667</v>
      </c>
      <c r="AO27" s="15">
        <f>AVERAGE(Table1382[[#This Row],[6Di Access to foreign television (cable/ satellite)]:[6Dii Access to foreign newspapers]])</f>
        <v>6.666666666666667</v>
      </c>
      <c r="AP27" s="15">
        <v>10</v>
      </c>
      <c r="AQ27" s="14">
        <f t="shared" si="2"/>
        <v>6.1833333333333336</v>
      </c>
      <c r="AR27" s="14">
        <v>0</v>
      </c>
      <c r="AS27" s="14">
        <v>10</v>
      </c>
      <c r="AT27" s="14">
        <v>10</v>
      </c>
      <c r="AU27" s="14">
        <f t="shared" si="3"/>
        <v>10</v>
      </c>
      <c r="AV27" s="14">
        <f t="shared" si="4"/>
        <v>5</v>
      </c>
      <c r="AW27" s="16">
        <f>AVERAGE(Table1382[[#This Row],[RULE OF LAW]],Table1382[[#This Row],[SECURITY &amp; SAFETY]],Table1382[[#This Row],[PERSONAL FREEDOM (minus Security &amp;Safety and Rule of Law)]],Table1382[[#This Row],[PERSONAL FREEDOM (minus Security &amp;Safety and Rule of Law)]])</f>
        <v>5.6171395837469635</v>
      </c>
      <c r="AX27" s="17">
        <v>4.87</v>
      </c>
      <c r="AY27" s="65">
        <f>AVERAGE(Table1382[[#This Row],[PERSONAL FREEDOM]:[ECONOMIC FREEDOM]])</f>
        <v>5.2435697918734814</v>
      </c>
      <c r="AZ27" s="66">
        <f t="shared" si="5"/>
        <v>135</v>
      </c>
      <c r="BA27" s="18">
        <f t="shared" si="6"/>
        <v>5.24</v>
      </c>
      <c r="BB27" s="16">
        <f>Table1382[[#This Row],[1 Rule of Law]]</f>
        <v>3.4587289999999999</v>
      </c>
      <c r="BC27" s="16">
        <f>Table1382[[#This Row],[2 Security &amp; Safety]]</f>
        <v>5.8142737794322983</v>
      </c>
      <c r="BD27" s="16">
        <f t="shared" si="7"/>
        <v>6.5977777777777789</v>
      </c>
      <c r="BE27" s="1"/>
      <c r="BF27" s="1"/>
    </row>
    <row r="28" spans="1:58" ht="15" customHeight="1" x14ac:dyDescent="0.25">
      <c r="A28" s="13" t="s">
        <v>74</v>
      </c>
      <c r="B28" s="14">
        <v>7.5666666666666673</v>
      </c>
      <c r="C28" s="14">
        <v>6.6010828442133853</v>
      </c>
      <c r="D28" s="14">
        <v>6.0245590980259758</v>
      </c>
      <c r="E28" s="14">
        <v>6.7</v>
      </c>
      <c r="F28" s="14">
        <v>8.6</v>
      </c>
      <c r="G28" s="14">
        <v>10</v>
      </c>
      <c r="H28" s="14">
        <v>10</v>
      </c>
      <c r="I28" s="14">
        <v>10</v>
      </c>
      <c r="J28" s="14">
        <v>10</v>
      </c>
      <c r="K28" s="14">
        <v>10</v>
      </c>
      <c r="L28" s="14">
        <f>AVERAGE(Table1382[[#This Row],[2Bi Disappearance]:[2Bv Terrorism Injured ]])</f>
        <v>10</v>
      </c>
      <c r="M28" s="14" t="s">
        <v>48</v>
      </c>
      <c r="N28" s="14">
        <v>10</v>
      </c>
      <c r="O28" s="15">
        <v>10</v>
      </c>
      <c r="P28" s="15">
        <f>AVERAGE(Table1382[[#This Row],[2Ci Female Genital Mutilation]:[2Ciii Equal Inheritance Rights]])</f>
        <v>10</v>
      </c>
      <c r="Q28" s="14">
        <f t="shared" si="0"/>
        <v>9.5333333333333332</v>
      </c>
      <c r="R28" s="14">
        <v>10</v>
      </c>
      <c r="S28" s="14">
        <v>10</v>
      </c>
      <c r="T28" s="14">
        <v>10</v>
      </c>
      <c r="U28" s="14">
        <f t="shared" si="1"/>
        <v>10</v>
      </c>
      <c r="V28" s="14">
        <v>10</v>
      </c>
      <c r="W28" s="14">
        <v>10</v>
      </c>
      <c r="X28" s="14">
        <f>AVERAGE(Table1382[[#This Row],[4A Freedom to establish religious organizations]:[4B Autonomy of religious organizations]])</f>
        <v>10</v>
      </c>
      <c r="Y28" s="14">
        <v>10</v>
      </c>
      <c r="Z28" s="14">
        <v>7.5</v>
      </c>
      <c r="AA28" s="14">
        <v>6.666666666666667</v>
      </c>
      <c r="AB28" s="14">
        <v>10</v>
      </c>
      <c r="AC28" s="14">
        <v>6.666666666666667</v>
      </c>
      <c r="AD28" s="14">
        <f>AVERAGE(Table1382[[#This Row],[5Ci Political parties]:[5Ciii Educational, sporting and cultural organizations]])</f>
        <v>7.7777777777777786</v>
      </c>
      <c r="AE28" s="14">
        <v>10</v>
      </c>
      <c r="AF28" s="14">
        <v>10</v>
      </c>
      <c r="AG28" s="14">
        <v>10</v>
      </c>
      <c r="AH28" s="14">
        <f>AVERAGE(Table1382[[#This Row],[5Di Political parties]:[5Diii Educational, sporting and cultural organizations5]])</f>
        <v>10</v>
      </c>
      <c r="AI28" s="14">
        <f t="shared" si="8"/>
        <v>8.8194444444444446</v>
      </c>
      <c r="AJ28" s="14">
        <v>10</v>
      </c>
      <c r="AK28" s="15">
        <v>7</v>
      </c>
      <c r="AL28" s="15">
        <v>7</v>
      </c>
      <c r="AM28" s="15">
        <v>10</v>
      </c>
      <c r="AN28" s="15">
        <v>10</v>
      </c>
      <c r="AO28" s="15">
        <f>AVERAGE(Table1382[[#This Row],[6Di Access to foreign television (cable/ satellite)]:[6Dii Access to foreign newspapers]])</f>
        <v>10</v>
      </c>
      <c r="AP28" s="15">
        <v>10</v>
      </c>
      <c r="AQ28" s="14">
        <f t="shared" si="2"/>
        <v>8.8000000000000007</v>
      </c>
      <c r="AR28" s="14">
        <v>0</v>
      </c>
      <c r="AS28" s="14">
        <v>10</v>
      </c>
      <c r="AT28" s="14">
        <v>10</v>
      </c>
      <c r="AU28" s="14">
        <f t="shared" si="3"/>
        <v>10</v>
      </c>
      <c r="AV28" s="14">
        <f t="shared" si="4"/>
        <v>5</v>
      </c>
      <c r="AW28" s="16">
        <f>AVERAGE(Table1382[[#This Row],[RULE OF LAW]],Table1382[[#This Row],[SECURITY &amp; SAFETY]],Table1382[[#This Row],[PERSONAL FREEDOM (minus Security &amp;Safety and Rule of Law)]],Table1382[[#This Row],[PERSONAL FREEDOM (minus Security &amp;Safety and Rule of Law)]])</f>
        <v>8.320277777777779</v>
      </c>
      <c r="AX28" s="17">
        <v>7.94</v>
      </c>
      <c r="AY28" s="65">
        <f>AVERAGE(Table1382[[#This Row],[PERSONAL FREEDOM]:[ECONOMIC FREEDOM]])</f>
        <v>8.1301388888888901</v>
      </c>
      <c r="AZ28" s="66">
        <f t="shared" si="5"/>
        <v>27</v>
      </c>
      <c r="BA28" s="18">
        <f t="shared" si="6"/>
        <v>8.1300000000000008</v>
      </c>
      <c r="BB28" s="16">
        <f>Table1382[[#This Row],[1 Rule of Law]]</f>
        <v>6.7</v>
      </c>
      <c r="BC28" s="16">
        <f>Table1382[[#This Row],[2 Security &amp; Safety]]</f>
        <v>9.5333333333333332</v>
      </c>
      <c r="BD28" s="16">
        <f t="shared" si="7"/>
        <v>8.5238888888888891</v>
      </c>
      <c r="BE28" s="1"/>
      <c r="BF28" s="1"/>
    </row>
    <row r="29" spans="1:58" ht="15" customHeight="1" x14ac:dyDescent="0.25">
      <c r="A29" s="13" t="s">
        <v>189</v>
      </c>
      <c r="B29" s="14">
        <v>4.3</v>
      </c>
      <c r="C29" s="14">
        <v>4.3065421038355947</v>
      </c>
      <c r="D29" s="14">
        <v>5.4335053432729179</v>
      </c>
      <c r="E29" s="14">
        <v>4.6999999999999993</v>
      </c>
      <c r="F29" s="14">
        <v>9.5599999999999987</v>
      </c>
      <c r="G29" s="14">
        <v>5</v>
      </c>
      <c r="H29" s="14">
        <v>10</v>
      </c>
      <c r="I29" s="14">
        <v>10</v>
      </c>
      <c r="J29" s="14">
        <v>9.9967287079780522</v>
      </c>
      <c r="K29" s="14">
        <v>9.9945646224866085</v>
      </c>
      <c r="L29" s="14">
        <f>AVERAGE(Table1382[[#This Row],[2Bi Disappearance]:[2Bv Terrorism Injured ]])</f>
        <v>8.9982586660929318</v>
      </c>
      <c r="M29" s="14">
        <v>10</v>
      </c>
      <c r="N29" s="14">
        <v>0</v>
      </c>
      <c r="O29" s="15">
        <v>10</v>
      </c>
      <c r="P29" s="15">
        <f>AVERAGE(Table1382[[#This Row],[2Ci Female Genital Mutilation]:[2Ciii Equal Inheritance Rights]])</f>
        <v>6.666666666666667</v>
      </c>
      <c r="Q29" s="14">
        <f t="shared" si="0"/>
        <v>8.4083084442531995</v>
      </c>
      <c r="R29" s="14">
        <v>0</v>
      </c>
      <c r="S29" s="14">
        <v>0</v>
      </c>
      <c r="T29" s="14">
        <v>10</v>
      </c>
      <c r="U29" s="14">
        <f t="shared" si="1"/>
        <v>3.3333333333333335</v>
      </c>
      <c r="V29" s="14">
        <v>0</v>
      </c>
      <c r="W29" s="14">
        <v>0</v>
      </c>
      <c r="X29" s="14">
        <f>AVERAGE(Table1382[[#This Row],[4A Freedom to establish religious organizations]:[4B Autonomy of religious organizations]])</f>
        <v>0</v>
      </c>
      <c r="Y29" s="14">
        <v>2.5</v>
      </c>
      <c r="Z29" s="14">
        <v>0</v>
      </c>
      <c r="AA29" s="14">
        <v>0</v>
      </c>
      <c r="AB29" s="14">
        <v>0</v>
      </c>
      <c r="AC29" s="14">
        <v>0</v>
      </c>
      <c r="AD29" s="14">
        <f>AVERAGE(Table1382[[#This Row],[5Ci Political parties]:[5Ciii Educational, sporting and cultural organizations]])</f>
        <v>0</v>
      </c>
      <c r="AE29" s="14">
        <v>0</v>
      </c>
      <c r="AF29" s="14">
        <v>2.5</v>
      </c>
      <c r="AG29" s="14">
        <v>5</v>
      </c>
      <c r="AH29" s="14">
        <f>AVERAGE(Table1382[[#This Row],[5Di Political parties]:[5Diii Educational, sporting and cultural organizations5]])</f>
        <v>2.5</v>
      </c>
      <c r="AI29" s="14">
        <f t="shared" si="8"/>
        <v>1.25</v>
      </c>
      <c r="AJ29" s="14">
        <v>10</v>
      </c>
      <c r="AK29" s="15">
        <v>0.66666666666666663</v>
      </c>
      <c r="AL29" s="15">
        <v>1.25</v>
      </c>
      <c r="AM29" s="15">
        <v>6.666666666666667</v>
      </c>
      <c r="AN29" s="15">
        <v>3.3333333333333335</v>
      </c>
      <c r="AO29" s="15">
        <f>AVERAGE(Table1382[[#This Row],[6Di Access to foreign television (cable/ satellite)]:[6Dii Access to foreign newspapers]])</f>
        <v>5</v>
      </c>
      <c r="AP29" s="15">
        <v>0</v>
      </c>
      <c r="AQ29" s="14">
        <f t="shared" si="2"/>
        <v>3.3833333333333329</v>
      </c>
      <c r="AR29" s="14">
        <v>10</v>
      </c>
      <c r="AS29" s="14">
        <v>10</v>
      </c>
      <c r="AT29" s="14">
        <v>10</v>
      </c>
      <c r="AU29" s="14">
        <f t="shared" si="3"/>
        <v>10</v>
      </c>
      <c r="AV29" s="14">
        <f t="shared" si="4"/>
        <v>10</v>
      </c>
      <c r="AW29" s="16">
        <f>AVERAGE(Table1382[[#This Row],[RULE OF LAW]],Table1382[[#This Row],[SECURITY &amp; SAFETY]],Table1382[[#This Row],[PERSONAL FREEDOM (minus Security &amp;Safety and Rule of Law)]],Table1382[[#This Row],[PERSONAL FREEDOM (minus Security &amp;Safety and Rule of Law)]])</f>
        <v>5.0737437777299661</v>
      </c>
      <c r="AX29" s="17">
        <v>6.25</v>
      </c>
      <c r="AY29" s="65">
        <f>AVERAGE(Table1382[[#This Row],[PERSONAL FREEDOM]:[ECONOMIC FREEDOM]])</f>
        <v>5.661871888864983</v>
      </c>
      <c r="AZ29" s="66">
        <f t="shared" si="5"/>
        <v>126</v>
      </c>
      <c r="BA29" s="18">
        <f t="shared" si="6"/>
        <v>5.66</v>
      </c>
      <c r="BB29" s="16">
        <f>Table1382[[#This Row],[1 Rule of Law]]</f>
        <v>4.6999999999999993</v>
      </c>
      <c r="BC29" s="16">
        <f>Table1382[[#This Row],[2 Security &amp; Safety]]</f>
        <v>8.4083084442531995</v>
      </c>
      <c r="BD29" s="16">
        <f t="shared" si="7"/>
        <v>3.5933333333333337</v>
      </c>
      <c r="BE29" s="1"/>
      <c r="BF29" s="1"/>
    </row>
    <row r="30" spans="1:58" ht="15" customHeight="1" x14ac:dyDescent="0.25">
      <c r="A30" s="13" t="s">
        <v>142</v>
      </c>
      <c r="B30" s="14">
        <v>4.5999999999999996</v>
      </c>
      <c r="C30" s="14">
        <v>5.3452783513136239</v>
      </c>
      <c r="D30" s="14">
        <v>4.315201644016633</v>
      </c>
      <c r="E30" s="14">
        <v>4.8</v>
      </c>
      <c r="F30" s="14">
        <v>0</v>
      </c>
      <c r="G30" s="14">
        <v>0</v>
      </c>
      <c r="H30" s="14">
        <v>8.1930782931473942</v>
      </c>
      <c r="I30" s="14">
        <v>2.5</v>
      </c>
      <c r="J30" s="14">
        <v>9.3705395693341327</v>
      </c>
      <c r="K30" s="14">
        <v>8.9425064764813449</v>
      </c>
      <c r="L30" s="14">
        <f>AVERAGE(Table1382[[#This Row],[2Bi Disappearance]:[2Bv Terrorism Injured ]])</f>
        <v>5.8012248677925751</v>
      </c>
      <c r="M30" s="14">
        <v>10</v>
      </c>
      <c r="N30" s="14">
        <v>10</v>
      </c>
      <c r="O30" s="15">
        <v>10</v>
      </c>
      <c r="P30" s="15">
        <f>AVERAGE(Table1382[[#This Row],[2Ci Female Genital Mutilation]:[2Ciii Equal Inheritance Rights]])</f>
        <v>10</v>
      </c>
      <c r="Q30" s="14">
        <f t="shared" si="0"/>
        <v>5.2670749559308581</v>
      </c>
      <c r="R30" s="14">
        <v>10</v>
      </c>
      <c r="S30" s="14">
        <v>10</v>
      </c>
      <c r="T30" s="14">
        <v>10</v>
      </c>
      <c r="U30" s="14">
        <f t="shared" si="1"/>
        <v>10</v>
      </c>
      <c r="V30" s="14">
        <v>10</v>
      </c>
      <c r="W30" s="14">
        <v>6.666666666666667</v>
      </c>
      <c r="X30" s="14">
        <f>AVERAGE(Table1382[[#This Row],[4A Freedom to establish religious organizations]:[4B Autonomy of religious organizations]])</f>
        <v>8.3333333333333339</v>
      </c>
      <c r="Y30" s="14">
        <v>7.5</v>
      </c>
      <c r="Z30" s="14">
        <v>7.5</v>
      </c>
      <c r="AA30" s="14">
        <v>10</v>
      </c>
      <c r="AB30" s="14">
        <v>3.3333333333333335</v>
      </c>
      <c r="AC30" s="14">
        <v>10</v>
      </c>
      <c r="AD30" s="14">
        <f>AVERAGE(Table1382[[#This Row],[5Ci Political parties]:[5Ciii Educational, sporting and cultural organizations]])</f>
        <v>7.7777777777777786</v>
      </c>
      <c r="AE30" s="14">
        <v>10</v>
      </c>
      <c r="AF30" s="14">
        <v>7.5</v>
      </c>
      <c r="AG30" s="14">
        <v>10</v>
      </c>
      <c r="AH30" s="14">
        <f>AVERAGE(Table1382[[#This Row],[5Di Political parties]:[5Diii Educational, sporting and cultural organizations5]])</f>
        <v>9.1666666666666661</v>
      </c>
      <c r="AI30" s="14">
        <f t="shared" si="8"/>
        <v>7.9861111111111107</v>
      </c>
      <c r="AJ30" s="14">
        <v>10</v>
      </c>
      <c r="AK30" s="15">
        <v>5.666666666666667</v>
      </c>
      <c r="AL30" s="15">
        <v>2.5</v>
      </c>
      <c r="AM30" s="15">
        <v>10</v>
      </c>
      <c r="AN30" s="15">
        <v>10</v>
      </c>
      <c r="AO30" s="15">
        <f>AVERAGE(Table1382[[#This Row],[6Di Access to foreign television (cable/ satellite)]:[6Dii Access to foreign newspapers]])</f>
        <v>10</v>
      </c>
      <c r="AP30" s="15">
        <v>10</v>
      </c>
      <c r="AQ30" s="14">
        <f t="shared" si="2"/>
        <v>7.6333333333333346</v>
      </c>
      <c r="AR30" s="14">
        <v>10</v>
      </c>
      <c r="AS30" s="14">
        <v>10</v>
      </c>
      <c r="AT30" s="14">
        <v>10</v>
      </c>
      <c r="AU30" s="14">
        <f t="shared" si="3"/>
        <v>10</v>
      </c>
      <c r="AV30" s="14">
        <f t="shared" si="4"/>
        <v>10</v>
      </c>
      <c r="AW30" s="16">
        <f>AVERAGE(Table1382[[#This Row],[RULE OF LAW]],Table1382[[#This Row],[SECURITY &amp; SAFETY]],Table1382[[#This Row],[PERSONAL FREEDOM (minus Security &amp;Safety and Rule of Law)]],Table1382[[#This Row],[PERSONAL FREEDOM (minus Security &amp;Safety and Rule of Law)]])</f>
        <v>6.9120465167604923</v>
      </c>
      <c r="AX30" s="17">
        <v>6.27</v>
      </c>
      <c r="AY30" s="65">
        <f>AVERAGE(Table1382[[#This Row],[PERSONAL FREEDOM]:[ECONOMIC FREEDOM]])</f>
        <v>6.5910232583802459</v>
      </c>
      <c r="AZ30" s="66">
        <f t="shared" si="5"/>
        <v>91</v>
      </c>
      <c r="BA30" s="18">
        <f t="shared" si="6"/>
        <v>6.59</v>
      </c>
      <c r="BB30" s="16">
        <f>Table1382[[#This Row],[1 Rule of Law]]</f>
        <v>4.8</v>
      </c>
      <c r="BC30" s="16">
        <f>Table1382[[#This Row],[2 Security &amp; Safety]]</f>
        <v>5.2670749559308581</v>
      </c>
      <c r="BD30" s="16">
        <f t="shared" si="7"/>
        <v>8.7905555555555548</v>
      </c>
      <c r="BE30" s="1"/>
      <c r="BF30" s="1"/>
    </row>
    <row r="31" spans="1:58" ht="15" customHeight="1" x14ac:dyDescent="0.25">
      <c r="A31" s="13" t="s">
        <v>198</v>
      </c>
      <c r="B31" s="14" t="s">
        <v>48</v>
      </c>
      <c r="C31" s="14" t="s">
        <v>48</v>
      </c>
      <c r="D31" s="14" t="s">
        <v>48</v>
      </c>
      <c r="E31" s="14">
        <v>3.3090820000000001</v>
      </c>
      <c r="F31" s="14">
        <v>0</v>
      </c>
      <c r="G31" s="14">
        <v>5</v>
      </c>
      <c r="H31" s="14">
        <v>6.8511682360376742</v>
      </c>
      <c r="I31" s="14">
        <v>2.5</v>
      </c>
      <c r="J31" s="14">
        <v>8.3918651617325839</v>
      </c>
      <c r="K31" s="14">
        <v>9.9190745049129951</v>
      </c>
      <c r="L31" s="14">
        <f>AVERAGE(Table1382[[#This Row],[2Bi Disappearance]:[2Bv Terrorism Injured ]])</f>
        <v>6.532421580536651</v>
      </c>
      <c r="M31" s="14">
        <v>9.5</v>
      </c>
      <c r="N31" s="14">
        <v>10</v>
      </c>
      <c r="O31" s="15">
        <v>10</v>
      </c>
      <c r="P31" s="15">
        <f>AVERAGE(Table1382[[#This Row],[2Ci Female Genital Mutilation]:[2Ciii Equal Inheritance Rights]])</f>
        <v>9.8333333333333339</v>
      </c>
      <c r="Q31" s="14">
        <f t="shared" si="0"/>
        <v>5.4552516379566613</v>
      </c>
      <c r="R31" s="14">
        <v>0</v>
      </c>
      <c r="S31" s="14">
        <v>0</v>
      </c>
      <c r="T31" s="14">
        <v>10</v>
      </c>
      <c r="U31" s="14">
        <f t="shared" si="1"/>
        <v>3.3333333333333335</v>
      </c>
      <c r="V31" s="14">
        <v>10</v>
      </c>
      <c r="W31" s="14">
        <v>10</v>
      </c>
      <c r="X31" s="14">
        <f>AVERAGE(Table1382[[#This Row],[4A Freedom to establish religious organizations]:[4B Autonomy of religious organizations]])</f>
        <v>10</v>
      </c>
      <c r="Y31" s="14">
        <v>7.5</v>
      </c>
      <c r="Z31" s="14">
        <v>5</v>
      </c>
      <c r="AA31" s="14">
        <v>6.666666666666667</v>
      </c>
      <c r="AB31" s="14">
        <v>6.666666666666667</v>
      </c>
      <c r="AC31" s="14">
        <v>0</v>
      </c>
      <c r="AD31" s="14">
        <f>AVERAGE(Table1382[[#This Row],[5Ci Political parties]:[5Ciii Educational, sporting and cultural organizations]])</f>
        <v>4.4444444444444446</v>
      </c>
      <c r="AE31" s="14">
        <v>7.5</v>
      </c>
      <c r="AF31" s="14">
        <v>7.5</v>
      </c>
      <c r="AG31" s="14">
        <v>7.5</v>
      </c>
      <c r="AH31" s="14">
        <f>AVERAGE(Table1382[[#This Row],[5Di Political parties]:[5Diii Educational, sporting and cultural organizations5]])</f>
        <v>7.5</v>
      </c>
      <c r="AI31" s="14">
        <f t="shared" si="8"/>
        <v>6.1111111111111107</v>
      </c>
      <c r="AJ31" s="14">
        <v>10</v>
      </c>
      <c r="AK31" s="19">
        <v>1.6666666666666667</v>
      </c>
      <c r="AL31" s="14">
        <v>2</v>
      </c>
      <c r="AM31" s="14">
        <v>10</v>
      </c>
      <c r="AN31" s="14">
        <v>10</v>
      </c>
      <c r="AO31" s="14">
        <f>AVERAGE(Table1382[[#This Row],[6Di Access to foreign television (cable/ satellite)]:[6Dii Access to foreign newspapers]])</f>
        <v>10</v>
      </c>
      <c r="AP31" s="14">
        <v>10</v>
      </c>
      <c r="AQ31" s="14">
        <f t="shared" si="2"/>
        <v>6.7333333333333325</v>
      </c>
      <c r="AR31" s="14">
        <v>5</v>
      </c>
      <c r="AS31" s="14">
        <v>10</v>
      </c>
      <c r="AT31" s="14">
        <v>10</v>
      </c>
      <c r="AU31" s="14">
        <f t="shared" si="3"/>
        <v>10</v>
      </c>
      <c r="AV31" s="14">
        <f t="shared" si="4"/>
        <v>7.5</v>
      </c>
      <c r="AW31" s="16">
        <f>AVERAGE(Table1382[[#This Row],[RULE OF LAW]],Table1382[[#This Row],[SECURITY &amp; SAFETY]],Table1382[[#This Row],[PERSONAL FREEDOM (minus Security &amp;Safety and Rule of Law)]],Table1382[[#This Row],[PERSONAL FREEDOM (minus Security &amp;Safety and Rule of Law)]])</f>
        <v>5.5588611872669427</v>
      </c>
      <c r="AX31" s="17">
        <v>5.31</v>
      </c>
      <c r="AY31" s="65">
        <f>AVERAGE(Table1382[[#This Row],[PERSONAL FREEDOM]:[ECONOMIC FREEDOM]])</f>
        <v>5.4344305936334711</v>
      </c>
      <c r="AZ31" s="66">
        <f t="shared" si="5"/>
        <v>131</v>
      </c>
      <c r="BA31" s="18">
        <f t="shared" si="6"/>
        <v>5.43</v>
      </c>
      <c r="BB31" s="16">
        <f>Table1382[[#This Row],[1 Rule of Law]]</f>
        <v>3.3090820000000001</v>
      </c>
      <c r="BC31" s="16">
        <f>Table1382[[#This Row],[2 Security &amp; Safety]]</f>
        <v>5.4552516379566613</v>
      </c>
      <c r="BD31" s="16">
        <f t="shared" si="7"/>
        <v>6.7355555555555551</v>
      </c>
      <c r="BE31" s="1"/>
      <c r="BF31" s="1"/>
    </row>
    <row r="32" spans="1:58" ht="15" customHeight="1" x14ac:dyDescent="0.25">
      <c r="A32" s="13" t="s">
        <v>177</v>
      </c>
      <c r="B32" s="14" t="s">
        <v>48</v>
      </c>
      <c r="C32" s="14" t="s">
        <v>48</v>
      </c>
      <c r="D32" s="14" t="s">
        <v>48</v>
      </c>
      <c r="E32" s="14">
        <v>3.9348800000000002</v>
      </c>
      <c r="F32" s="14">
        <v>5</v>
      </c>
      <c r="G32" s="14">
        <v>10</v>
      </c>
      <c r="H32" s="14">
        <v>10</v>
      </c>
      <c r="I32" s="14">
        <v>5</v>
      </c>
      <c r="J32" s="14">
        <v>10</v>
      </c>
      <c r="K32" s="14">
        <v>10</v>
      </c>
      <c r="L32" s="14">
        <f>AVERAGE(Table1382[[#This Row],[2Bi Disappearance]:[2Bv Terrorism Injured ]])</f>
        <v>9</v>
      </c>
      <c r="M32" s="14">
        <v>9</v>
      </c>
      <c r="N32" s="14">
        <v>10</v>
      </c>
      <c r="O32" s="15">
        <v>5</v>
      </c>
      <c r="P32" s="15">
        <f>AVERAGE(Table1382[[#This Row],[2Ci Female Genital Mutilation]:[2Ciii Equal Inheritance Rights]])</f>
        <v>8</v>
      </c>
      <c r="Q32" s="14">
        <f t="shared" si="0"/>
        <v>7.333333333333333</v>
      </c>
      <c r="R32" s="14">
        <v>0</v>
      </c>
      <c r="S32" s="14">
        <v>10</v>
      </c>
      <c r="T32" s="14">
        <v>10</v>
      </c>
      <c r="U32" s="14">
        <f t="shared" si="1"/>
        <v>6.666666666666667</v>
      </c>
      <c r="V32" s="14">
        <v>10</v>
      </c>
      <c r="W32" s="14">
        <v>6.666666666666667</v>
      </c>
      <c r="X32" s="14">
        <f>AVERAGE(Table1382[[#This Row],[4A Freedom to establish religious organizations]:[4B Autonomy of religious organizations]])</f>
        <v>8.3333333333333339</v>
      </c>
      <c r="Y32" s="14">
        <v>7.5</v>
      </c>
      <c r="Z32" s="14">
        <v>5</v>
      </c>
      <c r="AA32" s="14">
        <v>3.3333333333333335</v>
      </c>
      <c r="AB32" s="14">
        <v>3.3333333333333335</v>
      </c>
      <c r="AC32" s="14">
        <v>0</v>
      </c>
      <c r="AD32" s="14">
        <f>AVERAGE(Table1382[[#This Row],[5Ci Political parties]:[5Ciii Educational, sporting and cultural organizations]])</f>
        <v>2.2222222222222223</v>
      </c>
      <c r="AE32" s="14">
        <v>7.5</v>
      </c>
      <c r="AF32" s="14">
        <v>10</v>
      </c>
      <c r="AG32" s="14">
        <v>7.5</v>
      </c>
      <c r="AH32" s="14">
        <f>AVERAGE(Table1382[[#This Row],[5Di Political parties]:[5Diii Educational, sporting and cultural organizations5]])</f>
        <v>8.3333333333333339</v>
      </c>
      <c r="AI32" s="14">
        <f t="shared" si="8"/>
        <v>5.7638888888888893</v>
      </c>
      <c r="AJ32" s="14">
        <v>10</v>
      </c>
      <c r="AK32" s="19">
        <v>4.333333333333333</v>
      </c>
      <c r="AL32" s="14">
        <v>5.25</v>
      </c>
      <c r="AM32" s="14">
        <v>10</v>
      </c>
      <c r="AN32" s="14">
        <v>6.666666666666667</v>
      </c>
      <c r="AO32" s="14">
        <f>AVERAGE(Table1382[[#This Row],[6Di Access to foreign television (cable/ satellite)]:[6Dii Access to foreign newspapers]])</f>
        <v>8.3333333333333339</v>
      </c>
      <c r="AP32" s="14">
        <v>10</v>
      </c>
      <c r="AQ32" s="14">
        <f t="shared" si="2"/>
        <v>7.583333333333333</v>
      </c>
      <c r="AR32" s="14">
        <v>5</v>
      </c>
      <c r="AS32" s="14">
        <v>10</v>
      </c>
      <c r="AT32" s="14">
        <v>10</v>
      </c>
      <c r="AU32" s="14">
        <f t="shared" si="3"/>
        <v>10</v>
      </c>
      <c r="AV32" s="14">
        <f t="shared" si="4"/>
        <v>7.5</v>
      </c>
      <c r="AW32" s="16">
        <f>AVERAGE(Table1382[[#This Row],[RULE OF LAW]],Table1382[[#This Row],[SECURITY &amp; SAFETY]],Table1382[[#This Row],[PERSONAL FREEDOM (minus Security &amp;Safety and Rule of Law)]],Table1382[[#This Row],[PERSONAL FREEDOM (minus Security &amp;Safety and Rule of Law)]])</f>
        <v>6.401775555555556</v>
      </c>
      <c r="AX32" s="17">
        <v>4.78</v>
      </c>
      <c r="AY32" s="65">
        <f>AVERAGE(Table1382[[#This Row],[PERSONAL FREEDOM]:[ECONOMIC FREEDOM]])</f>
        <v>5.5908877777777786</v>
      </c>
      <c r="AZ32" s="66">
        <f t="shared" si="5"/>
        <v>129</v>
      </c>
      <c r="BA32" s="18">
        <f t="shared" si="6"/>
        <v>5.59</v>
      </c>
      <c r="BB32" s="16">
        <f>Table1382[[#This Row],[1 Rule of Law]]</f>
        <v>3.9348800000000002</v>
      </c>
      <c r="BC32" s="16">
        <f>Table1382[[#This Row],[2 Security &amp; Safety]]</f>
        <v>7.333333333333333</v>
      </c>
      <c r="BD32" s="16">
        <f t="shared" si="7"/>
        <v>7.1694444444444443</v>
      </c>
      <c r="BE32" s="1"/>
      <c r="BF32" s="1"/>
    </row>
    <row r="33" spans="1:58" ht="15" customHeight="1" x14ac:dyDescent="0.25">
      <c r="A33" s="13" t="s">
        <v>88</v>
      </c>
      <c r="B33" s="14" t="s">
        <v>48</v>
      </c>
      <c r="C33" s="14" t="s">
        <v>48</v>
      </c>
      <c r="D33" s="14" t="s">
        <v>48</v>
      </c>
      <c r="E33" s="14">
        <v>6.1659839999999999</v>
      </c>
      <c r="F33" s="14">
        <v>5.4799999999999995</v>
      </c>
      <c r="G33" s="14">
        <v>10</v>
      </c>
      <c r="H33" s="14">
        <v>10</v>
      </c>
      <c r="I33" s="14">
        <v>10</v>
      </c>
      <c r="J33" s="14">
        <v>10</v>
      </c>
      <c r="K33" s="14">
        <v>10</v>
      </c>
      <c r="L33" s="14">
        <f>AVERAGE(Table1382[[#This Row],[2Bi Disappearance]:[2Bv Terrorism Injured ]])</f>
        <v>10</v>
      </c>
      <c r="M33" s="14">
        <v>10</v>
      </c>
      <c r="N33" s="14">
        <v>10</v>
      </c>
      <c r="O33" s="15">
        <v>10</v>
      </c>
      <c r="P33" s="15">
        <f>AVERAGE(Table1382[[#This Row],[2Ci Female Genital Mutilation]:[2Ciii Equal Inheritance Rights]])</f>
        <v>10</v>
      </c>
      <c r="Q33" s="14">
        <f t="shared" si="0"/>
        <v>8.4933333333333341</v>
      </c>
      <c r="R33" s="14">
        <v>10</v>
      </c>
      <c r="S33" s="14">
        <v>5</v>
      </c>
      <c r="T33" s="14">
        <v>10</v>
      </c>
      <c r="U33" s="14">
        <f t="shared" si="1"/>
        <v>8.3333333333333339</v>
      </c>
      <c r="V33" s="14" t="s">
        <v>48</v>
      </c>
      <c r="W33" s="14" t="s">
        <v>48</v>
      </c>
      <c r="X33" s="14" t="s">
        <v>48</v>
      </c>
      <c r="Y33" s="14" t="s">
        <v>48</v>
      </c>
      <c r="Z33" s="14" t="s">
        <v>48</v>
      </c>
      <c r="AA33" s="14" t="s">
        <v>48</v>
      </c>
      <c r="AB33" s="14" t="s">
        <v>48</v>
      </c>
      <c r="AC33" s="14" t="s">
        <v>48</v>
      </c>
      <c r="AD33" s="14" t="s">
        <v>48</v>
      </c>
      <c r="AE33" s="14" t="s">
        <v>48</v>
      </c>
      <c r="AF33" s="14" t="s">
        <v>48</v>
      </c>
      <c r="AG33" s="14" t="s">
        <v>48</v>
      </c>
      <c r="AH33" s="14" t="s">
        <v>48</v>
      </c>
      <c r="AI33" s="14" t="s">
        <v>48</v>
      </c>
      <c r="AJ33" s="14">
        <v>10</v>
      </c>
      <c r="AK33" s="15">
        <v>8</v>
      </c>
      <c r="AL33" s="15">
        <v>8.25</v>
      </c>
      <c r="AM33" s="15" t="s">
        <v>48</v>
      </c>
      <c r="AN33" s="15" t="s">
        <v>48</v>
      </c>
      <c r="AO33" s="15" t="s">
        <v>48</v>
      </c>
      <c r="AP33" s="15" t="s">
        <v>48</v>
      </c>
      <c r="AQ33" s="14">
        <f t="shared" si="2"/>
        <v>8.75</v>
      </c>
      <c r="AR33" s="14">
        <v>10</v>
      </c>
      <c r="AS33" s="14">
        <v>10</v>
      </c>
      <c r="AT33" s="14">
        <v>10</v>
      </c>
      <c r="AU33" s="14">
        <f t="shared" si="3"/>
        <v>10</v>
      </c>
      <c r="AV33" s="14">
        <f t="shared" si="4"/>
        <v>10</v>
      </c>
      <c r="AW33" s="16">
        <f>AVERAGE(Table1382[[#This Row],[RULE OF LAW]],Table1382[[#This Row],[SECURITY &amp; SAFETY]],Table1382[[#This Row],[PERSONAL FREEDOM (minus Security &amp;Safety and Rule of Law)]],Table1382[[#This Row],[PERSONAL FREEDOM (minus Security &amp;Safety and Rule of Law)]])</f>
        <v>8.1787182222222228</v>
      </c>
      <c r="AX33" s="17">
        <v>7.36</v>
      </c>
      <c r="AY33" s="65">
        <f>AVERAGE(Table1382[[#This Row],[PERSONAL FREEDOM]:[ECONOMIC FREEDOM]])</f>
        <v>7.7693591111111111</v>
      </c>
      <c r="AZ33" s="66">
        <f t="shared" si="5"/>
        <v>40</v>
      </c>
      <c r="BA33" s="18">
        <f t="shared" si="6"/>
        <v>7.77</v>
      </c>
      <c r="BB33" s="16">
        <f>Table1382[[#This Row],[1 Rule of Law]]</f>
        <v>6.1659839999999999</v>
      </c>
      <c r="BC33" s="16">
        <f>Table1382[[#This Row],[2 Security &amp; Safety]]</f>
        <v>8.4933333333333341</v>
      </c>
      <c r="BD33" s="16">
        <f t="shared" si="7"/>
        <v>9.0277777777777786</v>
      </c>
      <c r="BE33" s="1"/>
      <c r="BF33" s="1"/>
    </row>
    <row r="34" spans="1:58" ht="15" customHeight="1" x14ac:dyDescent="0.25">
      <c r="A34" s="13" t="s">
        <v>143</v>
      </c>
      <c r="B34" s="14">
        <v>2.7333333333333338</v>
      </c>
      <c r="C34" s="14">
        <v>5.0922796466900708</v>
      </c>
      <c r="D34" s="14">
        <v>3.7202476381334497</v>
      </c>
      <c r="E34" s="14">
        <v>3.8</v>
      </c>
      <c r="F34" s="14">
        <v>4.5600000000000005</v>
      </c>
      <c r="G34" s="14">
        <v>5</v>
      </c>
      <c r="H34" s="14">
        <v>10</v>
      </c>
      <c r="I34" s="14">
        <v>5</v>
      </c>
      <c r="J34" s="14">
        <v>10</v>
      </c>
      <c r="K34" s="14">
        <v>10</v>
      </c>
      <c r="L34" s="14">
        <f>AVERAGE(Table1382[[#This Row],[2Bi Disappearance]:[2Bv Terrorism Injured ]])</f>
        <v>8</v>
      </c>
      <c r="M34" s="14">
        <v>5.5</v>
      </c>
      <c r="N34" s="14">
        <v>10</v>
      </c>
      <c r="O34" s="15">
        <v>5</v>
      </c>
      <c r="P34" s="15">
        <f>AVERAGE(Table1382[[#This Row],[2Ci Female Genital Mutilation]:[2Ciii Equal Inheritance Rights]])</f>
        <v>6.833333333333333</v>
      </c>
      <c r="Q34" s="14">
        <f t="shared" ref="Q34:Q65" si="9">AVERAGE(F34,L34,P34)</f>
        <v>6.4644444444444451</v>
      </c>
      <c r="R34" s="14">
        <v>10</v>
      </c>
      <c r="S34" s="14">
        <v>0</v>
      </c>
      <c r="T34" s="14">
        <v>10</v>
      </c>
      <c r="U34" s="14">
        <f t="shared" ref="U34:U65" si="10">AVERAGE(R34:T34)</f>
        <v>6.666666666666667</v>
      </c>
      <c r="V34" s="14">
        <v>7.5</v>
      </c>
      <c r="W34" s="14">
        <v>6.666666666666667</v>
      </c>
      <c r="X34" s="14">
        <f>AVERAGE(Table1382[[#This Row],[4A Freedom to establish religious organizations]:[4B Autonomy of religious organizations]])</f>
        <v>7.0833333333333339</v>
      </c>
      <c r="Y34" s="14">
        <v>5</v>
      </c>
      <c r="Z34" s="14">
        <v>5</v>
      </c>
      <c r="AA34" s="14">
        <v>6.666666666666667</v>
      </c>
      <c r="AB34" s="14">
        <v>3.3333333333333335</v>
      </c>
      <c r="AC34" s="14">
        <v>3.3333333333333335</v>
      </c>
      <c r="AD34" s="14">
        <f>AVERAGE(Table1382[[#This Row],[5Ci Political parties]:[5Ciii Educational, sporting and cultural organizations]])</f>
        <v>4.4444444444444446</v>
      </c>
      <c r="AE34" s="14">
        <v>5</v>
      </c>
      <c r="AF34" s="14">
        <v>7.5</v>
      </c>
      <c r="AG34" s="14">
        <v>7.5</v>
      </c>
      <c r="AH34" s="14">
        <f>AVERAGE(Table1382[[#This Row],[5Di Political parties]:[5Diii Educational, sporting and cultural organizations5]])</f>
        <v>6.666666666666667</v>
      </c>
      <c r="AI34" s="14">
        <f>AVERAGE(Y34:Z34,AD34,AH34)</f>
        <v>5.2777777777777777</v>
      </c>
      <c r="AJ34" s="14">
        <v>10</v>
      </c>
      <c r="AK34" s="15">
        <v>3</v>
      </c>
      <c r="AL34" s="15">
        <v>3.25</v>
      </c>
      <c r="AM34" s="15">
        <v>10</v>
      </c>
      <c r="AN34" s="15">
        <v>10</v>
      </c>
      <c r="AO34" s="15">
        <f>AVERAGE(Table1382[[#This Row],[6Di Access to foreign television (cable/ satellite)]:[6Dii Access to foreign newspapers]])</f>
        <v>10</v>
      </c>
      <c r="AP34" s="15">
        <v>10</v>
      </c>
      <c r="AQ34" s="14">
        <f t="shared" ref="AQ34:AQ65" si="11">AVERAGE(AJ34:AL34,AO34:AP34)</f>
        <v>7.25</v>
      </c>
      <c r="AR34" s="14">
        <v>0</v>
      </c>
      <c r="AS34" s="14">
        <v>10</v>
      </c>
      <c r="AT34" s="14">
        <v>10</v>
      </c>
      <c r="AU34" s="14">
        <f t="shared" ref="AU34:AU57" si="12">AVERAGE(AS34:AT34)</f>
        <v>10</v>
      </c>
      <c r="AV34" s="14">
        <f t="shared" ref="AV34:AV65" si="13">AVERAGE(AU34,AR34)</f>
        <v>5</v>
      </c>
      <c r="AW34" s="16">
        <f>AVERAGE(Table1382[[#This Row],[RULE OF LAW]],Table1382[[#This Row],[SECURITY &amp; SAFETY]],Table1382[[#This Row],[PERSONAL FREEDOM (minus Security &amp;Safety and Rule of Law)]],Table1382[[#This Row],[PERSONAL FREEDOM (minus Security &amp;Safety and Rule of Law)]])</f>
        <v>5.693888888888889</v>
      </c>
      <c r="AX34" s="17">
        <v>5.67</v>
      </c>
      <c r="AY34" s="65">
        <f>AVERAGE(Table1382[[#This Row],[PERSONAL FREEDOM]:[ECONOMIC FREEDOM]])</f>
        <v>5.6819444444444445</v>
      </c>
      <c r="AZ34" s="66">
        <f t="shared" ref="AZ34:AZ65" si="14">RANK(BA34,$BA$2:$BA$142)</f>
        <v>124</v>
      </c>
      <c r="BA34" s="18">
        <f t="shared" ref="BA34:BA65" si="15">ROUND(AY34, 2)</f>
        <v>5.68</v>
      </c>
      <c r="BB34" s="16">
        <f>Table1382[[#This Row],[1 Rule of Law]]</f>
        <v>3.8</v>
      </c>
      <c r="BC34" s="16">
        <f>Table1382[[#This Row],[2 Security &amp; Safety]]</f>
        <v>6.4644444444444451</v>
      </c>
      <c r="BD34" s="16">
        <f t="shared" ref="BD34:BD65" si="16">AVERAGE(AQ34,U34,AI34,AV34,X34)</f>
        <v>6.2555555555555555</v>
      </c>
      <c r="BE34" s="1"/>
      <c r="BF34" s="1"/>
    </row>
    <row r="35" spans="1:58" ht="15" customHeight="1" x14ac:dyDescent="0.25">
      <c r="A35" s="13" t="s">
        <v>92</v>
      </c>
      <c r="B35" s="14">
        <v>6.3</v>
      </c>
      <c r="C35" s="14">
        <v>5.1203930555860486</v>
      </c>
      <c r="D35" s="14">
        <v>5.2729957159174043</v>
      </c>
      <c r="E35" s="14">
        <v>5.6000000000000005</v>
      </c>
      <c r="F35" s="14">
        <v>9.3999999999999986</v>
      </c>
      <c r="G35" s="14">
        <v>10</v>
      </c>
      <c r="H35" s="14">
        <v>10</v>
      </c>
      <c r="I35" s="14">
        <v>10</v>
      </c>
      <c r="J35" s="14">
        <v>10</v>
      </c>
      <c r="K35" s="14">
        <v>10</v>
      </c>
      <c r="L35" s="14">
        <f>AVERAGE(Table1382[[#This Row],[2Bi Disappearance]:[2Bv Terrorism Injured ]])</f>
        <v>10</v>
      </c>
      <c r="M35" s="14">
        <v>10</v>
      </c>
      <c r="N35" s="14">
        <v>10</v>
      </c>
      <c r="O35" s="15">
        <v>10</v>
      </c>
      <c r="P35" s="15">
        <f>AVERAGE(Table1382[[#This Row],[2Ci Female Genital Mutilation]:[2Ciii Equal Inheritance Rights]])</f>
        <v>10</v>
      </c>
      <c r="Q35" s="14">
        <f t="shared" si="9"/>
        <v>9.7999999999999989</v>
      </c>
      <c r="R35" s="14">
        <v>10</v>
      </c>
      <c r="S35" s="14">
        <v>10</v>
      </c>
      <c r="T35" s="14">
        <v>10</v>
      </c>
      <c r="U35" s="14">
        <f t="shared" si="10"/>
        <v>10</v>
      </c>
      <c r="V35" s="14" t="s">
        <v>48</v>
      </c>
      <c r="W35" s="14" t="s">
        <v>48</v>
      </c>
      <c r="X35" s="14" t="s">
        <v>48</v>
      </c>
      <c r="Y35" s="14" t="s">
        <v>48</v>
      </c>
      <c r="Z35" s="14" t="s">
        <v>48</v>
      </c>
      <c r="AA35" s="14" t="s">
        <v>48</v>
      </c>
      <c r="AB35" s="14" t="s">
        <v>48</v>
      </c>
      <c r="AC35" s="14" t="s">
        <v>48</v>
      </c>
      <c r="AD35" s="14" t="s">
        <v>48</v>
      </c>
      <c r="AE35" s="14" t="s">
        <v>48</v>
      </c>
      <c r="AF35" s="14" t="s">
        <v>48</v>
      </c>
      <c r="AG35" s="14" t="s">
        <v>48</v>
      </c>
      <c r="AH35" s="14" t="s">
        <v>48</v>
      </c>
      <c r="AI35" s="14" t="s">
        <v>48</v>
      </c>
      <c r="AJ35" s="14">
        <v>0</v>
      </c>
      <c r="AK35" s="15">
        <v>7</v>
      </c>
      <c r="AL35" s="15">
        <v>6.25</v>
      </c>
      <c r="AM35" s="15" t="s">
        <v>48</v>
      </c>
      <c r="AN35" s="15" t="s">
        <v>48</v>
      </c>
      <c r="AO35" s="15" t="s">
        <v>48</v>
      </c>
      <c r="AP35" s="15" t="s">
        <v>48</v>
      </c>
      <c r="AQ35" s="14">
        <f t="shared" si="11"/>
        <v>4.416666666666667</v>
      </c>
      <c r="AR35" s="14">
        <v>10</v>
      </c>
      <c r="AS35" s="14">
        <v>10</v>
      </c>
      <c r="AT35" s="14">
        <v>10</v>
      </c>
      <c r="AU35" s="14">
        <f t="shared" si="12"/>
        <v>10</v>
      </c>
      <c r="AV35" s="14">
        <f t="shared" si="13"/>
        <v>10</v>
      </c>
      <c r="AW35" s="16">
        <f>AVERAGE(Table1382[[#This Row],[RULE OF LAW]],Table1382[[#This Row],[SECURITY &amp; SAFETY]],Table1382[[#This Row],[PERSONAL FREEDOM (minus Security &amp;Safety and Rule of Law)]],Table1382[[#This Row],[PERSONAL FREEDOM (minus Security &amp;Safety and Rule of Law)]])</f>
        <v>7.9194444444444443</v>
      </c>
      <c r="AX35" s="17">
        <v>6.77</v>
      </c>
      <c r="AY35" s="65">
        <f>AVERAGE(Table1382[[#This Row],[PERSONAL FREEDOM]:[ECONOMIC FREEDOM]])</f>
        <v>7.3447222222222219</v>
      </c>
      <c r="AZ35" s="66">
        <f t="shared" si="14"/>
        <v>54</v>
      </c>
      <c r="BA35" s="18">
        <f t="shared" si="15"/>
        <v>7.34</v>
      </c>
      <c r="BB35" s="16">
        <f>Table1382[[#This Row],[1 Rule of Law]]</f>
        <v>5.6000000000000005</v>
      </c>
      <c r="BC35" s="16">
        <f>Table1382[[#This Row],[2 Security &amp; Safety]]</f>
        <v>9.7999999999999989</v>
      </c>
      <c r="BD35" s="16">
        <f t="shared" si="16"/>
        <v>8.1388888888888893</v>
      </c>
      <c r="BE35" s="1"/>
      <c r="BF35" s="1"/>
    </row>
    <row r="36" spans="1:58" ht="15" customHeight="1" x14ac:dyDescent="0.25">
      <c r="A36" s="13" t="s">
        <v>91</v>
      </c>
      <c r="B36" s="14" t="s">
        <v>48</v>
      </c>
      <c r="C36" s="14" t="s">
        <v>48</v>
      </c>
      <c r="D36" s="14" t="s">
        <v>48</v>
      </c>
      <c r="E36" s="14">
        <v>7.1182840000000001</v>
      </c>
      <c r="F36" s="14">
        <v>9.68</v>
      </c>
      <c r="G36" s="14">
        <v>10</v>
      </c>
      <c r="H36" s="14">
        <v>10</v>
      </c>
      <c r="I36" s="14">
        <v>7.5</v>
      </c>
      <c r="J36" s="14">
        <v>10</v>
      </c>
      <c r="K36" s="14">
        <v>10</v>
      </c>
      <c r="L36" s="14">
        <f>AVERAGE(Table1382[[#This Row],[2Bi Disappearance]:[2Bv Terrorism Injured ]])</f>
        <v>9.5</v>
      </c>
      <c r="M36" s="14">
        <v>10</v>
      </c>
      <c r="N36" s="14">
        <v>10</v>
      </c>
      <c r="O36" s="15" t="s">
        <v>48</v>
      </c>
      <c r="P36" s="15">
        <f>AVERAGE(Table1382[[#This Row],[2Ci Female Genital Mutilation]:[2Ciii Equal Inheritance Rights]])</f>
        <v>10</v>
      </c>
      <c r="Q36" s="14">
        <f t="shared" si="9"/>
        <v>9.7266666666666666</v>
      </c>
      <c r="R36" s="14">
        <v>10</v>
      </c>
      <c r="S36" s="14">
        <v>10</v>
      </c>
      <c r="T36" s="14">
        <v>10</v>
      </c>
      <c r="U36" s="14">
        <f t="shared" si="10"/>
        <v>10</v>
      </c>
      <c r="V36" s="14">
        <v>10</v>
      </c>
      <c r="W36" s="14">
        <v>10</v>
      </c>
      <c r="X36" s="14">
        <f>AVERAGE(Table1382[[#This Row],[4A Freedom to establish religious organizations]:[4B Autonomy of religious organizations]])</f>
        <v>10</v>
      </c>
      <c r="Y36" s="14">
        <v>10</v>
      </c>
      <c r="Z36" s="14">
        <v>10</v>
      </c>
      <c r="AA36" s="14">
        <v>10</v>
      </c>
      <c r="AB36" s="14">
        <v>10</v>
      </c>
      <c r="AC36" s="14">
        <v>10</v>
      </c>
      <c r="AD36" s="14">
        <f>AVERAGE(Table1382[[#This Row],[5Ci Political parties]:[5Ciii Educational, sporting and cultural organizations]])</f>
        <v>10</v>
      </c>
      <c r="AE36" s="14">
        <v>10</v>
      </c>
      <c r="AF36" s="14">
        <v>0</v>
      </c>
      <c r="AG36" s="14">
        <v>10</v>
      </c>
      <c r="AH36" s="14">
        <f>AVERAGE(Table1382[[#This Row],[5Di Political parties]:[5Diii Educational, sporting and cultural organizations5]])</f>
        <v>6.666666666666667</v>
      </c>
      <c r="AI36" s="14">
        <f t="shared" ref="AI36:AI41" si="17">AVERAGE(Y36:Z36,AD36,AH36)</f>
        <v>9.1666666666666661</v>
      </c>
      <c r="AJ36" s="14">
        <v>10</v>
      </c>
      <c r="AK36" s="15">
        <v>8.3333333333333339</v>
      </c>
      <c r="AL36" s="15">
        <v>7.75</v>
      </c>
      <c r="AM36" s="15">
        <v>10</v>
      </c>
      <c r="AN36" s="15">
        <v>10</v>
      </c>
      <c r="AO36" s="15">
        <f>AVERAGE(Table1382[[#This Row],[6Di Access to foreign television (cable/ satellite)]:[6Dii Access to foreign newspapers]])</f>
        <v>10</v>
      </c>
      <c r="AP36" s="15">
        <v>10</v>
      </c>
      <c r="AQ36" s="14">
        <f t="shared" si="11"/>
        <v>9.2166666666666668</v>
      </c>
      <c r="AR36" s="14">
        <v>10</v>
      </c>
      <c r="AS36" s="14">
        <v>10</v>
      </c>
      <c r="AT36" s="14">
        <v>10</v>
      </c>
      <c r="AU36" s="14">
        <f t="shared" si="12"/>
        <v>10</v>
      </c>
      <c r="AV36" s="14">
        <f t="shared" si="13"/>
        <v>10</v>
      </c>
      <c r="AW36" s="16">
        <f>AVERAGE(Table1382[[#This Row],[RULE OF LAW]],Table1382[[#This Row],[SECURITY &amp; SAFETY]],Table1382[[#This Row],[PERSONAL FREEDOM (minus Security &amp;Safety and Rule of Law)]],Table1382[[#This Row],[PERSONAL FREEDOM (minus Security &amp;Safety and Rule of Law)]])</f>
        <v>9.0495710000000003</v>
      </c>
      <c r="AX36" s="17">
        <v>7.83</v>
      </c>
      <c r="AY36" s="65">
        <f>AVERAGE(Table1382[[#This Row],[PERSONAL FREEDOM]:[ECONOMIC FREEDOM]])</f>
        <v>8.4397854999999993</v>
      </c>
      <c r="AZ36" s="66">
        <f t="shared" si="14"/>
        <v>12</v>
      </c>
      <c r="BA36" s="18">
        <f t="shared" si="15"/>
        <v>8.44</v>
      </c>
      <c r="BB36" s="16">
        <f>Table1382[[#This Row],[1 Rule of Law]]</f>
        <v>7.1182840000000001</v>
      </c>
      <c r="BC36" s="16">
        <f>Table1382[[#This Row],[2 Security &amp; Safety]]</f>
        <v>9.7266666666666666</v>
      </c>
      <c r="BD36" s="16">
        <f t="shared" si="16"/>
        <v>9.6766666666666659</v>
      </c>
      <c r="BE36" s="1"/>
      <c r="BF36" s="1"/>
    </row>
    <row r="37" spans="1:58" ht="15" customHeight="1" x14ac:dyDescent="0.25">
      <c r="A37" s="13" t="s">
        <v>70</v>
      </c>
      <c r="B37" s="14">
        <v>8.3333333333333339</v>
      </c>
      <c r="C37" s="14">
        <v>6.4719473244890739</v>
      </c>
      <c r="D37" s="14">
        <v>6.9610902694768608</v>
      </c>
      <c r="E37" s="14">
        <v>7.3</v>
      </c>
      <c r="F37" s="14">
        <v>9.5599999999999987</v>
      </c>
      <c r="G37" s="14">
        <v>10</v>
      </c>
      <c r="H37" s="14">
        <v>10</v>
      </c>
      <c r="I37" s="14">
        <v>10</v>
      </c>
      <c r="J37" s="14">
        <v>10</v>
      </c>
      <c r="K37" s="14">
        <v>9.6162825143011492</v>
      </c>
      <c r="L37" s="14">
        <f>AVERAGE(Table1382[[#This Row],[2Bi Disappearance]:[2Bv Terrorism Injured ]])</f>
        <v>9.9232565028602302</v>
      </c>
      <c r="M37" s="14">
        <v>10</v>
      </c>
      <c r="N37" s="14">
        <v>10</v>
      </c>
      <c r="O37" s="15">
        <v>10</v>
      </c>
      <c r="P37" s="15">
        <f>AVERAGE(Table1382[[#This Row],[2Ci Female Genital Mutilation]:[2Ciii Equal Inheritance Rights]])</f>
        <v>10</v>
      </c>
      <c r="Q37" s="14">
        <f t="shared" si="9"/>
        <v>9.8277521676200763</v>
      </c>
      <c r="R37" s="14">
        <v>10</v>
      </c>
      <c r="S37" s="14">
        <v>10</v>
      </c>
      <c r="T37" s="14" t="s">
        <v>48</v>
      </c>
      <c r="U37" s="14">
        <f t="shared" si="10"/>
        <v>10</v>
      </c>
      <c r="V37" s="14">
        <v>10</v>
      </c>
      <c r="W37" s="14">
        <v>10</v>
      </c>
      <c r="X37" s="14">
        <f>AVERAGE(Table1382[[#This Row],[4A Freedom to establish religious organizations]:[4B Autonomy of religious organizations]])</f>
        <v>10</v>
      </c>
      <c r="Y37" s="14">
        <v>10</v>
      </c>
      <c r="Z37" s="14">
        <v>10</v>
      </c>
      <c r="AA37" s="14">
        <v>10</v>
      </c>
      <c r="AB37" s="14">
        <v>10</v>
      </c>
      <c r="AC37" s="14">
        <v>10</v>
      </c>
      <c r="AD37" s="14">
        <f>AVERAGE(Table1382[[#This Row],[5Ci Political parties]:[5Ciii Educational, sporting and cultural organizations]])</f>
        <v>10</v>
      </c>
      <c r="AE37" s="14">
        <v>10</v>
      </c>
      <c r="AF37" s="14">
        <v>10</v>
      </c>
      <c r="AG37" s="14">
        <v>10</v>
      </c>
      <c r="AH37" s="14">
        <f>AVERAGE(Table1382[[#This Row],[5Di Political parties]:[5Diii Educational, sporting and cultural organizations5]])</f>
        <v>10</v>
      </c>
      <c r="AI37" s="14">
        <f t="shared" si="17"/>
        <v>10</v>
      </c>
      <c r="AJ37" s="14">
        <v>10</v>
      </c>
      <c r="AK37" s="15">
        <v>8.6666666666666661</v>
      </c>
      <c r="AL37" s="15">
        <v>8.25</v>
      </c>
      <c r="AM37" s="15">
        <v>10</v>
      </c>
      <c r="AN37" s="15">
        <v>10</v>
      </c>
      <c r="AO37" s="15">
        <f>AVERAGE(Table1382[[#This Row],[6Di Access to foreign television (cable/ satellite)]:[6Dii Access to foreign newspapers]])</f>
        <v>10</v>
      </c>
      <c r="AP37" s="15">
        <v>10</v>
      </c>
      <c r="AQ37" s="14">
        <f t="shared" si="11"/>
        <v>9.3833333333333329</v>
      </c>
      <c r="AR37" s="14">
        <v>10</v>
      </c>
      <c r="AS37" s="14">
        <v>10</v>
      </c>
      <c r="AT37" s="14">
        <v>10</v>
      </c>
      <c r="AU37" s="14">
        <f t="shared" si="12"/>
        <v>10</v>
      </c>
      <c r="AV37" s="14">
        <f t="shared" si="13"/>
        <v>10</v>
      </c>
      <c r="AW37" s="16">
        <f>AVERAGE(Table1382[[#This Row],[RULE OF LAW]],Table1382[[#This Row],[SECURITY &amp; SAFETY]],Table1382[[#This Row],[PERSONAL FREEDOM (minus Security &amp;Safety and Rule of Law)]],Table1382[[#This Row],[PERSONAL FREEDOM (minus Security &amp;Safety and Rule of Law)]])</f>
        <v>9.2202713752383527</v>
      </c>
      <c r="AX37" s="17">
        <v>7.25</v>
      </c>
      <c r="AY37" s="65">
        <f>AVERAGE(Table1382[[#This Row],[PERSONAL FREEDOM]:[ECONOMIC FREEDOM]])</f>
        <v>8.2351356876191772</v>
      </c>
      <c r="AZ37" s="66">
        <f t="shared" si="14"/>
        <v>19</v>
      </c>
      <c r="BA37" s="18">
        <f t="shared" si="15"/>
        <v>8.24</v>
      </c>
      <c r="BB37" s="16">
        <f>Table1382[[#This Row],[1 Rule of Law]]</f>
        <v>7.3</v>
      </c>
      <c r="BC37" s="16">
        <f>Table1382[[#This Row],[2 Security &amp; Safety]]</f>
        <v>9.8277521676200763</v>
      </c>
      <c r="BD37" s="16">
        <f t="shared" si="16"/>
        <v>9.8766666666666669</v>
      </c>
      <c r="BE37" s="1"/>
      <c r="BF37" s="1"/>
    </row>
    <row r="38" spans="1:58" ht="15" customHeight="1" x14ac:dyDescent="0.25">
      <c r="A38" s="13" t="s">
        <v>54</v>
      </c>
      <c r="B38" s="14">
        <v>9.3666666666666671</v>
      </c>
      <c r="C38" s="14">
        <v>7.860079504814018</v>
      </c>
      <c r="D38" s="14">
        <v>8.7198480408055996</v>
      </c>
      <c r="E38" s="14">
        <v>8.6</v>
      </c>
      <c r="F38" s="14">
        <v>9.6</v>
      </c>
      <c r="G38" s="14">
        <v>10</v>
      </c>
      <c r="H38" s="14">
        <v>10</v>
      </c>
      <c r="I38" s="14">
        <v>10</v>
      </c>
      <c r="J38" s="14">
        <v>10</v>
      </c>
      <c r="K38" s="14">
        <v>9.9271882789147625</v>
      </c>
      <c r="L38" s="14">
        <f>AVERAGE(Table1382[[#This Row],[2Bi Disappearance]:[2Bv Terrorism Injured ]])</f>
        <v>9.9854376557829525</v>
      </c>
      <c r="M38" s="14">
        <v>9.5</v>
      </c>
      <c r="N38" s="14">
        <v>10</v>
      </c>
      <c r="O38" s="15">
        <v>10</v>
      </c>
      <c r="P38" s="15">
        <f>AVERAGE(Table1382[[#This Row],[2Ci Female Genital Mutilation]:[2Ciii Equal Inheritance Rights]])</f>
        <v>9.8333333333333339</v>
      </c>
      <c r="Q38" s="14">
        <f t="shared" si="9"/>
        <v>9.8062569963720971</v>
      </c>
      <c r="R38" s="14">
        <v>10</v>
      </c>
      <c r="S38" s="14">
        <v>10</v>
      </c>
      <c r="T38" s="14">
        <v>10</v>
      </c>
      <c r="U38" s="14">
        <f t="shared" si="10"/>
        <v>10</v>
      </c>
      <c r="V38" s="14">
        <v>10</v>
      </c>
      <c r="W38" s="14">
        <v>10</v>
      </c>
      <c r="X38" s="14">
        <f>AVERAGE(Table1382[[#This Row],[4A Freedom to establish religious organizations]:[4B Autonomy of religious organizations]])</f>
        <v>10</v>
      </c>
      <c r="Y38" s="14">
        <v>10</v>
      </c>
      <c r="Z38" s="14">
        <v>10</v>
      </c>
      <c r="AA38" s="14">
        <v>10</v>
      </c>
      <c r="AB38" s="14">
        <v>10</v>
      </c>
      <c r="AC38" s="14">
        <v>10</v>
      </c>
      <c r="AD38" s="14">
        <f>AVERAGE(Table1382[[#This Row],[5Ci Political parties]:[5Ciii Educational, sporting and cultural organizations]])</f>
        <v>10</v>
      </c>
      <c r="AE38" s="14">
        <v>10</v>
      </c>
      <c r="AF38" s="14">
        <v>10</v>
      </c>
      <c r="AG38" s="14">
        <v>10</v>
      </c>
      <c r="AH38" s="14">
        <f>AVERAGE(Table1382[[#This Row],[5Di Political parties]:[5Diii Educational, sporting and cultural organizations5]])</f>
        <v>10</v>
      </c>
      <c r="AI38" s="14">
        <f t="shared" si="17"/>
        <v>10</v>
      </c>
      <c r="AJ38" s="14">
        <v>10</v>
      </c>
      <c r="AK38" s="15">
        <v>9.3333333333333339</v>
      </c>
      <c r="AL38" s="15">
        <v>9</v>
      </c>
      <c r="AM38" s="15">
        <v>10</v>
      </c>
      <c r="AN38" s="15">
        <v>10</v>
      </c>
      <c r="AO38" s="15">
        <f>AVERAGE(Table1382[[#This Row],[6Di Access to foreign television (cable/ satellite)]:[6Dii Access to foreign newspapers]])</f>
        <v>10</v>
      </c>
      <c r="AP38" s="15">
        <v>10</v>
      </c>
      <c r="AQ38" s="14">
        <f t="shared" si="11"/>
        <v>9.6666666666666679</v>
      </c>
      <c r="AR38" s="14">
        <v>10</v>
      </c>
      <c r="AS38" s="14">
        <v>10</v>
      </c>
      <c r="AT38" s="14">
        <v>10</v>
      </c>
      <c r="AU38" s="14">
        <f t="shared" si="12"/>
        <v>10</v>
      </c>
      <c r="AV38" s="14">
        <f t="shared" si="13"/>
        <v>10</v>
      </c>
      <c r="AW38" s="16">
        <f>AVERAGE(Table1382[[#This Row],[RULE OF LAW]],Table1382[[#This Row],[SECURITY &amp; SAFETY]],Table1382[[#This Row],[PERSONAL FREEDOM (minus Security &amp;Safety and Rule of Law)]],Table1382[[#This Row],[PERSONAL FREEDOM (minus Security &amp;Safety and Rule of Law)]])</f>
        <v>9.5682309157596919</v>
      </c>
      <c r="AX38" s="17">
        <v>7.82</v>
      </c>
      <c r="AY38" s="65">
        <f>AVERAGE(Table1382[[#This Row],[PERSONAL FREEDOM]:[ECONOMIC FREEDOM]])</f>
        <v>8.6941154578798461</v>
      </c>
      <c r="AZ38" s="66">
        <f t="shared" si="14"/>
        <v>4</v>
      </c>
      <c r="BA38" s="18">
        <f t="shared" si="15"/>
        <v>8.69</v>
      </c>
      <c r="BB38" s="16">
        <f>Table1382[[#This Row],[1 Rule of Law]]</f>
        <v>8.6</v>
      </c>
      <c r="BC38" s="16">
        <f>Table1382[[#This Row],[2 Security &amp; Safety]]</f>
        <v>9.8062569963720971</v>
      </c>
      <c r="BD38" s="16">
        <f t="shared" si="16"/>
        <v>9.9333333333333336</v>
      </c>
      <c r="BE38" s="1"/>
      <c r="BF38" s="1"/>
    </row>
    <row r="39" spans="1:58" ht="15" customHeight="1" x14ac:dyDescent="0.25">
      <c r="A39" s="13" t="s">
        <v>108</v>
      </c>
      <c r="B39" s="14">
        <v>5.6000000000000005</v>
      </c>
      <c r="C39" s="14">
        <v>5.1137240010371867</v>
      </c>
      <c r="D39" s="14">
        <v>4.7147212527304534</v>
      </c>
      <c r="E39" s="14">
        <v>5.0999999999999996</v>
      </c>
      <c r="F39" s="14">
        <v>0.15999999999999945</v>
      </c>
      <c r="G39" s="14">
        <v>10</v>
      </c>
      <c r="H39" s="14">
        <v>10</v>
      </c>
      <c r="I39" s="14">
        <v>10</v>
      </c>
      <c r="J39" s="14">
        <v>10</v>
      </c>
      <c r="K39" s="14">
        <v>10</v>
      </c>
      <c r="L39" s="14">
        <f>AVERAGE(Table1382[[#This Row],[2Bi Disappearance]:[2Bv Terrorism Injured ]])</f>
        <v>10</v>
      </c>
      <c r="M39" s="14">
        <v>10</v>
      </c>
      <c r="N39" s="14">
        <v>10</v>
      </c>
      <c r="O39" s="15">
        <v>10</v>
      </c>
      <c r="P39" s="15">
        <f>AVERAGE(Table1382[[#This Row],[2Ci Female Genital Mutilation]:[2Ciii Equal Inheritance Rights]])</f>
        <v>10</v>
      </c>
      <c r="Q39" s="14">
        <f t="shared" si="9"/>
        <v>6.72</v>
      </c>
      <c r="R39" s="14">
        <v>5</v>
      </c>
      <c r="S39" s="14">
        <v>5</v>
      </c>
      <c r="T39" s="14">
        <v>10</v>
      </c>
      <c r="U39" s="14">
        <f t="shared" si="10"/>
        <v>6.666666666666667</v>
      </c>
      <c r="V39" s="14">
        <v>2.5</v>
      </c>
      <c r="W39" s="14">
        <v>10</v>
      </c>
      <c r="X39" s="14">
        <f>AVERAGE(Table1382[[#This Row],[4A Freedom to establish religious organizations]:[4B Autonomy of religious organizations]])</f>
        <v>6.25</v>
      </c>
      <c r="Y39" s="14">
        <v>7.5</v>
      </c>
      <c r="Z39" s="14">
        <v>7.5</v>
      </c>
      <c r="AA39" s="14">
        <v>0</v>
      </c>
      <c r="AB39" s="14">
        <v>6.666666666666667</v>
      </c>
      <c r="AC39" s="14">
        <v>3.3333333333333335</v>
      </c>
      <c r="AD39" s="14">
        <f>AVERAGE(Table1382[[#This Row],[5Ci Political parties]:[5Ciii Educational, sporting and cultural organizations]])</f>
        <v>3.3333333333333335</v>
      </c>
      <c r="AE39" s="14">
        <v>10</v>
      </c>
      <c r="AF39" s="14">
        <v>10</v>
      </c>
      <c r="AG39" s="14">
        <v>10</v>
      </c>
      <c r="AH39" s="14">
        <f>AVERAGE(Table1382[[#This Row],[5Di Political parties]:[5Diii Educational, sporting and cultural organizations5]])</f>
        <v>10</v>
      </c>
      <c r="AI39" s="14">
        <f t="shared" si="17"/>
        <v>7.083333333333333</v>
      </c>
      <c r="AJ39" s="14">
        <v>10</v>
      </c>
      <c r="AK39" s="15">
        <v>7.333333333333333</v>
      </c>
      <c r="AL39" s="15">
        <v>5.25</v>
      </c>
      <c r="AM39" s="15">
        <v>10</v>
      </c>
      <c r="AN39" s="15">
        <v>10</v>
      </c>
      <c r="AO39" s="15">
        <f>AVERAGE(Table1382[[#This Row],[6Di Access to foreign television (cable/ satellite)]:[6Dii Access to foreign newspapers]])</f>
        <v>10</v>
      </c>
      <c r="AP39" s="15">
        <v>10</v>
      </c>
      <c r="AQ39" s="14">
        <f t="shared" si="11"/>
        <v>8.5166666666666657</v>
      </c>
      <c r="AR39" s="14">
        <v>10</v>
      </c>
      <c r="AS39" s="14">
        <v>10</v>
      </c>
      <c r="AT39" s="14">
        <v>10</v>
      </c>
      <c r="AU39" s="14">
        <f t="shared" si="12"/>
        <v>10</v>
      </c>
      <c r="AV39" s="14">
        <f t="shared" si="13"/>
        <v>10</v>
      </c>
      <c r="AW39" s="16">
        <f>AVERAGE(Table1382[[#This Row],[RULE OF LAW]],Table1382[[#This Row],[SECURITY &amp; SAFETY]],Table1382[[#This Row],[PERSONAL FREEDOM (minus Security &amp;Safety and Rule of Law)]],Table1382[[#This Row],[PERSONAL FREEDOM (minus Security &amp;Safety and Rule of Law)]])</f>
        <v>6.8066666666666666</v>
      </c>
      <c r="AX39" s="17">
        <v>6.45</v>
      </c>
      <c r="AY39" s="65">
        <f>AVERAGE(Table1382[[#This Row],[PERSONAL FREEDOM]:[ECONOMIC FREEDOM]])</f>
        <v>6.6283333333333339</v>
      </c>
      <c r="AZ39" s="66">
        <f t="shared" si="14"/>
        <v>88</v>
      </c>
      <c r="BA39" s="18">
        <f t="shared" si="15"/>
        <v>6.63</v>
      </c>
      <c r="BB39" s="16">
        <f>Table1382[[#This Row],[1 Rule of Law]]</f>
        <v>5.0999999999999996</v>
      </c>
      <c r="BC39" s="16">
        <f>Table1382[[#This Row],[2 Security &amp; Safety]]</f>
        <v>6.72</v>
      </c>
      <c r="BD39" s="16">
        <f t="shared" si="16"/>
        <v>7.7033333333333331</v>
      </c>
      <c r="BE39" s="1"/>
      <c r="BF39" s="1"/>
    </row>
    <row r="40" spans="1:58" ht="15" customHeight="1" x14ac:dyDescent="0.25">
      <c r="A40" s="13" t="s">
        <v>135</v>
      </c>
      <c r="B40" s="14">
        <v>5.2666666666666675</v>
      </c>
      <c r="C40" s="14">
        <v>4.2449727715429759</v>
      </c>
      <c r="D40" s="14">
        <v>4.3640309328367879</v>
      </c>
      <c r="E40" s="14">
        <v>4.6000000000000005</v>
      </c>
      <c r="F40" s="14">
        <v>2.8000000000000003</v>
      </c>
      <c r="G40" s="14">
        <v>10</v>
      </c>
      <c r="H40" s="14">
        <v>10</v>
      </c>
      <c r="I40" s="14">
        <v>5</v>
      </c>
      <c r="J40" s="14">
        <v>10</v>
      </c>
      <c r="K40" s="14">
        <v>9.9554943157340059</v>
      </c>
      <c r="L40" s="14">
        <f>AVERAGE(Table1382[[#This Row],[2Bi Disappearance]:[2Bv Terrorism Injured ]])</f>
        <v>8.9910988631468012</v>
      </c>
      <c r="M40" s="14">
        <v>10</v>
      </c>
      <c r="N40" s="14">
        <v>10</v>
      </c>
      <c r="O40" s="15">
        <v>10</v>
      </c>
      <c r="P40" s="15">
        <f>AVERAGE(Table1382[[#This Row],[2Ci Female Genital Mutilation]:[2Ciii Equal Inheritance Rights]])</f>
        <v>10</v>
      </c>
      <c r="Q40" s="14">
        <f t="shared" si="9"/>
        <v>7.2636996210489331</v>
      </c>
      <c r="R40" s="14">
        <v>10</v>
      </c>
      <c r="S40" s="14">
        <v>10</v>
      </c>
      <c r="T40" s="14">
        <v>10</v>
      </c>
      <c r="U40" s="14">
        <f t="shared" si="10"/>
        <v>10</v>
      </c>
      <c r="V40" s="14">
        <v>10</v>
      </c>
      <c r="W40" s="14">
        <v>6.666666666666667</v>
      </c>
      <c r="X40" s="14">
        <f>AVERAGE(Table1382[[#This Row],[4A Freedom to establish religious organizations]:[4B Autonomy of religious organizations]])</f>
        <v>8.3333333333333339</v>
      </c>
      <c r="Y40" s="14">
        <v>10</v>
      </c>
      <c r="Z40" s="14">
        <v>10</v>
      </c>
      <c r="AA40" s="14">
        <v>6.666666666666667</v>
      </c>
      <c r="AB40" s="14">
        <v>0</v>
      </c>
      <c r="AC40" s="14">
        <v>6.666666666666667</v>
      </c>
      <c r="AD40" s="14">
        <f>AVERAGE(Table1382[[#This Row],[5Ci Political parties]:[5Ciii Educational, sporting and cultural organizations]])</f>
        <v>4.4444444444444446</v>
      </c>
      <c r="AE40" s="14">
        <v>7.5</v>
      </c>
      <c r="AF40" s="14">
        <v>0</v>
      </c>
      <c r="AG40" s="14">
        <v>10</v>
      </c>
      <c r="AH40" s="14">
        <f>AVERAGE(Table1382[[#This Row],[5Di Political parties]:[5Diii Educational, sporting and cultural organizations5]])</f>
        <v>5.833333333333333</v>
      </c>
      <c r="AI40" s="14">
        <f t="shared" si="17"/>
        <v>7.5694444444444438</v>
      </c>
      <c r="AJ40" s="14">
        <v>10</v>
      </c>
      <c r="AK40" s="15">
        <v>5</v>
      </c>
      <c r="AL40" s="15">
        <v>5.5</v>
      </c>
      <c r="AM40" s="15">
        <v>10</v>
      </c>
      <c r="AN40" s="15">
        <v>10</v>
      </c>
      <c r="AO40" s="15">
        <f>AVERAGE(Table1382[[#This Row],[6Di Access to foreign television (cable/ satellite)]:[6Dii Access to foreign newspapers]])</f>
        <v>10</v>
      </c>
      <c r="AP40" s="15">
        <v>10</v>
      </c>
      <c r="AQ40" s="14">
        <f t="shared" si="11"/>
        <v>8.1</v>
      </c>
      <c r="AR40" s="14">
        <v>10</v>
      </c>
      <c r="AS40" s="14">
        <v>10</v>
      </c>
      <c r="AT40" s="14">
        <v>10</v>
      </c>
      <c r="AU40" s="14">
        <f t="shared" si="12"/>
        <v>10</v>
      </c>
      <c r="AV40" s="14">
        <f t="shared" si="13"/>
        <v>10</v>
      </c>
      <c r="AW40" s="16">
        <f>AVERAGE(Table1382[[#This Row],[RULE OF LAW]],Table1382[[#This Row],[SECURITY &amp; SAFETY]],Table1382[[#This Row],[PERSONAL FREEDOM (minus Security &amp;Safety and Rule of Law)]],Table1382[[#This Row],[PERSONAL FREEDOM (minus Security &amp;Safety and Rule of Law)]])</f>
        <v>7.3662026830400116</v>
      </c>
      <c r="AX40" s="17">
        <v>5.9</v>
      </c>
      <c r="AY40" s="65">
        <f>AVERAGE(Table1382[[#This Row],[PERSONAL FREEDOM]:[ECONOMIC FREEDOM]])</f>
        <v>6.633101341520006</v>
      </c>
      <c r="AZ40" s="66">
        <f t="shared" si="14"/>
        <v>88</v>
      </c>
      <c r="BA40" s="18">
        <f t="shared" si="15"/>
        <v>6.63</v>
      </c>
      <c r="BB40" s="16">
        <f>Table1382[[#This Row],[1 Rule of Law]]</f>
        <v>4.6000000000000005</v>
      </c>
      <c r="BC40" s="16">
        <f>Table1382[[#This Row],[2 Security &amp; Safety]]</f>
        <v>7.2636996210489331</v>
      </c>
      <c r="BD40" s="16">
        <f t="shared" si="16"/>
        <v>8.8005555555555564</v>
      </c>
      <c r="BE40" s="1"/>
      <c r="BF40" s="1"/>
    </row>
    <row r="41" spans="1:58" ht="15" customHeight="1" x14ac:dyDescent="0.25">
      <c r="A41" s="13" t="s">
        <v>196</v>
      </c>
      <c r="B41" s="14">
        <v>3.3000000000000003</v>
      </c>
      <c r="C41" s="14">
        <v>4.6527639702120736</v>
      </c>
      <c r="D41" s="14">
        <v>4.5341480119170861</v>
      </c>
      <c r="E41" s="14">
        <v>4.2</v>
      </c>
      <c r="F41" s="14">
        <v>9.48</v>
      </c>
      <c r="G41" s="14">
        <v>5</v>
      </c>
      <c r="H41" s="14">
        <v>10</v>
      </c>
      <c r="I41" s="14">
        <v>10</v>
      </c>
      <c r="J41" s="14">
        <v>10</v>
      </c>
      <c r="K41" s="14">
        <v>10</v>
      </c>
      <c r="L41" s="14">
        <f>AVERAGE(Table1382[[#This Row],[2Bi Disappearance]:[2Bv Terrorism Injured ]])</f>
        <v>9</v>
      </c>
      <c r="M41" s="14">
        <v>0.99999999999999978</v>
      </c>
      <c r="N41" s="14">
        <v>5</v>
      </c>
      <c r="O41" s="15">
        <v>5</v>
      </c>
      <c r="P41" s="15">
        <f>AVERAGE(Table1382[[#This Row],[2Ci Female Genital Mutilation]:[2Ciii Equal Inheritance Rights]])</f>
        <v>3.6666666666666665</v>
      </c>
      <c r="Q41" s="14">
        <f t="shared" si="9"/>
        <v>7.3822222222222225</v>
      </c>
      <c r="R41" s="14">
        <v>0</v>
      </c>
      <c r="S41" s="14">
        <v>10</v>
      </c>
      <c r="T41" s="14">
        <v>10</v>
      </c>
      <c r="U41" s="14">
        <f t="shared" si="10"/>
        <v>6.666666666666667</v>
      </c>
      <c r="V41" s="14">
        <v>5</v>
      </c>
      <c r="W41" s="14">
        <v>3.3333333333333335</v>
      </c>
      <c r="X41" s="14">
        <f>AVERAGE(Table1382[[#This Row],[4A Freedom to establish religious organizations]:[4B Autonomy of religious organizations]])</f>
        <v>4.166666666666667</v>
      </c>
      <c r="Y41" s="14">
        <v>2.5</v>
      </c>
      <c r="Z41" s="14">
        <v>2.5</v>
      </c>
      <c r="AA41" s="14">
        <v>3.3333333333333335</v>
      </c>
      <c r="AB41" s="14">
        <v>6.666666666666667</v>
      </c>
      <c r="AC41" s="14">
        <v>3.3333333333333335</v>
      </c>
      <c r="AD41" s="14">
        <f>AVERAGE(Table1382[[#This Row],[5Ci Political parties]:[5Ciii Educational, sporting and cultural organizations]])</f>
        <v>4.4444444444444446</v>
      </c>
      <c r="AE41" s="14">
        <v>2.5</v>
      </c>
      <c r="AF41" s="14">
        <v>5</v>
      </c>
      <c r="AG41" s="14">
        <v>7.5</v>
      </c>
      <c r="AH41" s="14">
        <f>AVERAGE(Table1382[[#This Row],[5Di Political parties]:[5Diii Educational, sporting and cultural organizations5]])</f>
        <v>5</v>
      </c>
      <c r="AI41" s="14">
        <f t="shared" si="17"/>
        <v>3.6111111111111112</v>
      </c>
      <c r="AJ41" s="14">
        <v>10</v>
      </c>
      <c r="AK41" s="15">
        <v>3</v>
      </c>
      <c r="AL41" s="15">
        <v>4.75</v>
      </c>
      <c r="AM41" s="15">
        <v>6.666666666666667</v>
      </c>
      <c r="AN41" s="15">
        <v>6.666666666666667</v>
      </c>
      <c r="AO41" s="15">
        <f>AVERAGE(Table1382[[#This Row],[6Di Access to foreign television (cable/ satellite)]:[6Dii Access to foreign newspapers]])</f>
        <v>6.666666666666667</v>
      </c>
      <c r="AP41" s="15">
        <v>3.3333333333333335</v>
      </c>
      <c r="AQ41" s="14">
        <f t="shared" si="11"/>
        <v>5.55</v>
      </c>
      <c r="AR41" s="14">
        <v>5</v>
      </c>
      <c r="AS41" s="14">
        <v>0</v>
      </c>
      <c r="AT41" s="14" t="s">
        <v>207</v>
      </c>
      <c r="AU41" s="14">
        <f t="shared" si="12"/>
        <v>0</v>
      </c>
      <c r="AV41" s="14">
        <f t="shared" si="13"/>
        <v>2.5</v>
      </c>
      <c r="AW41" s="16">
        <f>AVERAGE(Table1382[[#This Row],[RULE OF LAW]],Table1382[[#This Row],[SECURITY &amp; SAFETY]],Table1382[[#This Row],[PERSONAL FREEDOM (minus Security &amp;Safety and Rule of Law)]],Table1382[[#This Row],[PERSONAL FREEDOM (minus Security &amp;Safety and Rule of Law)]])</f>
        <v>5.1450000000000005</v>
      </c>
      <c r="AX41" s="17">
        <v>6.62</v>
      </c>
      <c r="AY41" s="65">
        <f>AVERAGE(Table1382[[#This Row],[PERSONAL FREEDOM]:[ECONOMIC FREEDOM]])</f>
        <v>5.8825000000000003</v>
      </c>
      <c r="AZ41" s="66">
        <f t="shared" si="14"/>
        <v>120</v>
      </c>
      <c r="BA41" s="18">
        <f t="shared" si="15"/>
        <v>5.88</v>
      </c>
      <c r="BB41" s="16">
        <f>Table1382[[#This Row],[1 Rule of Law]]</f>
        <v>4.2</v>
      </c>
      <c r="BC41" s="16">
        <f>Table1382[[#This Row],[2 Security &amp; Safety]]</f>
        <v>7.3822222222222225</v>
      </c>
      <c r="BD41" s="16">
        <f t="shared" si="16"/>
        <v>4.4988888888888887</v>
      </c>
      <c r="BE41" s="1"/>
      <c r="BF41" s="1"/>
    </row>
    <row r="42" spans="1:58" ht="15" customHeight="1" x14ac:dyDescent="0.25">
      <c r="A42" s="13" t="s">
        <v>106</v>
      </c>
      <c r="B42" s="14">
        <v>4.4000000000000004</v>
      </c>
      <c r="C42" s="14">
        <v>4.9208337673934146</v>
      </c>
      <c r="D42" s="14">
        <v>2.4922651996829699</v>
      </c>
      <c r="E42" s="14">
        <v>3.9000000000000004</v>
      </c>
      <c r="F42" s="14">
        <v>0</v>
      </c>
      <c r="G42" s="14">
        <v>10</v>
      </c>
      <c r="H42" s="14">
        <v>10</v>
      </c>
      <c r="I42" s="14">
        <v>7.5</v>
      </c>
      <c r="J42" s="14">
        <v>10</v>
      </c>
      <c r="K42" s="14">
        <v>10</v>
      </c>
      <c r="L42" s="14">
        <f>AVERAGE(Table1382[[#This Row],[2Bi Disappearance]:[2Bv Terrorism Injured ]])</f>
        <v>9.5</v>
      </c>
      <c r="M42" s="14">
        <v>10</v>
      </c>
      <c r="N42" s="14">
        <v>10</v>
      </c>
      <c r="O42" s="15">
        <v>10</v>
      </c>
      <c r="P42" s="15">
        <f>AVERAGE(Table1382[[#This Row],[2Ci Female Genital Mutilation]:[2Ciii Equal Inheritance Rights]])</f>
        <v>10</v>
      </c>
      <c r="Q42" s="14">
        <f t="shared" si="9"/>
        <v>6.5</v>
      </c>
      <c r="R42" s="14">
        <v>10</v>
      </c>
      <c r="S42" s="14">
        <v>10</v>
      </c>
      <c r="T42" s="14">
        <v>10</v>
      </c>
      <c r="U42" s="14">
        <f t="shared" si="10"/>
        <v>10</v>
      </c>
      <c r="V42" s="14" t="s">
        <v>48</v>
      </c>
      <c r="W42" s="14" t="s">
        <v>48</v>
      </c>
      <c r="X42" s="14" t="s">
        <v>48</v>
      </c>
      <c r="Y42" s="14" t="s">
        <v>48</v>
      </c>
      <c r="Z42" s="14" t="s">
        <v>48</v>
      </c>
      <c r="AA42" s="14" t="s">
        <v>48</v>
      </c>
      <c r="AB42" s="14" t="s">
        <v>48</v>
      </c>
      <c r="AC42" s="14" t="s">
        <v>48</v>
      </c>
      <c r="AD42" s="14" t="s">
        <v>48</v>
      </c>
      <c r="AE42" s="14" t="s">
        <v>48</v>
      </c>
      <c r="AF42" s="14" t="s">
        <v>48</v>
      </c>
      <c r="AG42" s="14" t="s">
        <v>48</v>
      </c>
      <c r="AH42" s="14" t="s">
        <v>48</v>
      </c>
      <c r="AI42" s="14" t="s">
        <v>48</v>
      </c>
      <c r="AJ42" s="14">
        <v>10</v>
      </c>
      <c r="AK42" s="15">
        <v>6.666666666666667</v>
      </c>
      <c r="AL42" s="15">
        <v>5.5</v>
      </c>
      <c r="AM42" s="15" t="s">
        <v>48</v>
      </c>
      <c r="AN42" s="15" t="s">
        <v>48</v>
      </c>
      <c r="AO42" s="15" t="s">
        <v>48</v>
      </c>
      <c r="AP42" s="15" t="s">
        <v>48</v>
      </c>
      <c r="AQ42" s="14">
        <f t="shared" si="11"/>
        <v>7.3888888888888893</v>
      </c>
      <c r="AR42" s="14">
        <v>10</v>
      </c>
      <c r="AS42" s="14">
        <v>10</v>
      </c>
      <c r="AT42" s="14">
        <v>10</v>
      </c>
      <c r="AU42" s="14">
        <f t="shared" si="12"/>
        <v>10</v>
      </c>
      <c r="AV42" s="14">
        <f t="shared" si="13"/>
        <v>10</v>
      </c>
      <c r="AW42" s="16">
        <f>AVERAGE(Table1382[[#This Row],[RULE OF LAW]],Table1382[[#This Row],[SECURITY &amp; SAFETY]],Table1382[[#This Row],[PERSONAL FREEDOM (minus Security &amp;Safety and Rule of Law)]],Table1382[[#This Row],[PERSONAL FREEDOM (minus Security &amp;Safety and Rule of Law)]])</f>
        <v>7.1648148148148154</v>
      </c>
      <c r="AX42" s="17">
        <v>7.53</v>
      </c>
      <c r="AY42" s="65">
        <f>AVERAGE(Table1382[[#This Row],[PERSONAL FREEDOM]:[ECONOMIC FREEDOM]])</f>
        <v>7.3474074074074078</v>
      </c>
      <c r="AZ42" s="66">
        <f t="shared" si="14"/>
        <v>52</v>
      </c>
      <c r="BA42" s="18">
        <f t="shared" si="15"/>
        <v>7.35</v>
      </c>
      <c r="BB42" s="16">
        <f>Table1382[[#This Row],[1 Rule of Law]]</f>
        <v>3.9000000000000004</v>
      </c>
      <c r="BC42" s="16">
        <f>Table1382[[#This Row],[2 Security &amp; Safety]]</f>
        <v>6.5</v>
      </c>
      <c r="BD42" s="16">
        <f t="shared" si="16"/>
        <v>9.1296296296296298</v>
      </c>
      <c r="BE42" s="1"/>
      <c r="BF42" s="1"/>
    </row>
    <row r="43" spans="1:58" ht="15" customHeight="1" x14ac:dyDescent="0.25">
      <c r="A43" s="13" t="s">
        <v>71</v>
      </c>
      <c r="B43" s="14">
        <v>8.0333333333333332</v>
      </c>
      <c r="C43" s="14">
        <v>7.0721140291144122</v>
      </c>
      <c r="D43" s="14">
        <v>7.4817648470638627</v>
      </c>
      <c r="E43" s="14">
        <v>7.5</v>
      </c>
      <c r="F43" s="14">
        <v>7.4400000000000013</v>
      </c>
      <c r="G43" s="14">
        <v>10</v>
      </c>
      <c r="H43" s="14">
        <v>10</v>
      </c>
      <c r="I43" s="14">
        <v>10</v>
      </c>
      <c r="J43" s="14">
        <v>10</v>
      </c>
      <c r="K43" s="14">
        <v>10</v>
      </c>
      <c r="L43" s="14">
        <f>AVERAGE(Table1382[[#This Row],[2Bi Disappearance]:[2Bv Terrorism Injured ]])</f>
        <v>10</v>
      </c>
      <c r="M43" s="14">
        <v>10</v>
      </c>
      <c r="N43" s="14">
        <v>10</v>
      </c>
      <c r="O43" s="15">
        <v>10</v>
      </c>
      <c r="P43" s="15">
        <f>AVERAGE(Table1382[[#This Row],[2Ci Female Genital Mutilation]:[2Ciii Equal Inheritance Rights]])</f>
        <v>10</v>
      </c>
      <c r="Q43" s="14">
        <f t="shared" si="9"/>
        <v>9.1466666666666665</v>
      </c>
      <c r="R43" s="14">
        <v>10</v>
      </c>
      <c r="S43" s="14">
        <v>10</v>
      </c>
      <c r="T43" s="14">
        <v>10</v>
      </c>
      <c r="U43" s="14">
        <f t="shared" si="10"/>
        <v>10</v>
      </c>
      <c r="V43" s="14">
        <v>10</v>
      </c>
      <c r="W43" s="14">
        <v>10</v>
      </c>
      <c r="X43" s="14">
        <f>AVERAGE(Table1382[[#This Row],[4A Freedom to establish religious organizations]:[4B Autonomy of religious organizations]])</f>
        <v>10</v>
      </c>
      <c r="Y43" s="14">
        <v>10</v>
      </c>
      <c r="Z43" s="14">
        <v>10</v>
      </c>
      <c r="AA43" s="14">
        <v>10</v>
      </c>
      <c r="AB43" s="14">
        <v>10</v>
      </c>
      <c r="AC43" s="14">
        <v>10</v>
      </c>
      <c r="AD43" s="14">
        <f>AVERAGE(Table1382[[#This Row],[5Ci Political parties]:[5Ciii Educational, sporting and cultural organizations]])</f>
        <v>10</v>
      </c>
      <c r="AE43" s="14">
        <v>10</v>
      </c>
      <c r="AF43" s="14">
        <v>10</v>
      </c>
      <c r="AG43" s="14">
        <v>10</v>
      </c>
      <c r="AH43" s="14">
        <f>AVERAGE(Table1382[[#This Row],[5Di Political parties]:[5Diii Educational, sporting and cultural organizations5]])</f>
        <v>10</v>
      </c>
      <c r="AI43" s="14">
        <f>AVERAGE(Y43:Z43,AD43,AH43)</f>
        <v>10</v>
      </c>
      <c r="AJ43" s="14">
        <v>10</v>
      </c>
      <c r="AK43" s="15">
        <v>8.6666666666666661</v>
      </c>
      <c r="AL43" s="15">
        <v>8.75</v>
      </c>
      <c r="AM43" s="15">
        <v>10</v>
      </c>
      <c r="AN43" s="15">
        <v>10</v>
      </c>
      <c r="AO43" s="15">
        <f>AVERAGE(Table1382[[#This Row],[6Di Access to foreign television (cable/ satellite)]:[6Dii Access to foreign newspapers]])</f>
        <v>10</v>
      </c>
      <c r="AP43" s="15">
        <v>10</v>
      </c>
      <c r="AQ43" s="14">
        <f t="shared" si="11"/>
        <v>9.4833333333333325</v>
      </c>
      <c r="AR43" s="14">
        <v>10</v>
      </c>
      <c r="AS43" s="14">
        <v>10</v>
      </c>
      <c r="AT43" s="14">
        <v>10</v>
      </c>
      <c r="AU43" s="14">
        <f t="shared" si="12"/>
        <v>10</v>
      </c>
      <c r="AV43" s="14">
        <f t="shared" si="13"/>
        <v>10</v>
      </c>
      <c r="AW43" s="16">
        <f>AVERAGE(Table1382[[#This Row],[RULE OF LAW]],Table1382[[#This Row],[SECURITY &amp; SAFETY]],Table1382[[#This Row],[PERSONAL FREEDOM (minus Security &amp;Safety and Rule of Law)]],Table1382[[#This Row],[PERSONAL FREEDOM (minus Security &amp;Safety and Rule of Law)]])</f>
        <v>9.1100000000000012</v>
      </c>
      <c r="AX43" s="17">
        <v>7.72</v>
      </c>
      <c r="AY43" s="65">
        <f>AVERAGE(Table1382[[#This Row],[PERSONAL FREEDOM]:[ECONOMIC FREEDOM]])</f>
        <v>8.4150000000000009</v>
      </c>
      <c r="AZ43" s="66">
        <f t="shared" si="14"/>
        <v>14</v>
      </c>
      <c r="BA43" s="18">
        <f t="shared" si="15"/>
        <v>8.42</v>
      </c>
      <c r="BB43" s="16">
        <f>Table1382[[#This Row],[1 Rule of Law]]</f>
        <v>7.5</v>
      </c>
      <c r="BC43" s="16">
        <f>Table1382[[#This Row],[2 Security &amp; Safety]]</f>
        <v>9.1466666666666665</v>
      </c>
      <c r="BD43" s="16">
        <f t="shared" si="16"/>
        <v>9.8966666666666665</v>
      </c>
      <c r="BE43" s="1"/>
      <c r="BF43" s="1"/>
    </row>
    <row r="44" spans="1:58" ht="15" customHeight="1" x14ac:dyDescent="0.25">
      <c r="A44" s="13" t="s">
        <v>188</v>
      </c>
      <c r="B44" s="14">
        <v>3.9999999999999996</v>
      </c>
      <c r="C44" s="14">
        <v>4.5503186328219831</v>
      </c>
      <c r="D44" s="14">
        <v>4.9222093992779206</v>
      </c>
      <c r="E44" s="14">
        <v>4.5</v>
      </c>
      <c r="F44" s="14">
        <v>5.2</v>
      </c>
      <c r="G44" s="14">
        <v>5</v>
      </c>
      <c r="H44" s="14">
        <v>9.7935081455378707</v>
      </c>
      <c r="I44" s="14">
        <v>3.75</v>
      </c>
      <c r="J44" s="14">
        <v>9.888494398590451</v>
      </c>
      <c r="K44" s="14">
        <v>9.7968120152092659</v>
      </c>
      <c r="L44" s="14">
        <f>AVERAGE(Table1382[[#This Row],[2Bi Disappearance]:[2Bv Terrorism Injured ]])</f>
        <v>7.6457629118675188</v>
      </c>
      <c r="M44" s="14">
        <v>1.9999999999999996</v>
      </c>
      <c r="N44" s="14">
        <v>10</v>
      </c>
      <c r="O44" s="15">
        <v>5</v>
      </c>
      <c r="P44" s="15">
        <f>AVERAGE(Table1382[[#This Row],[2Ci Female Genital Mutilation]:[2Ciii Equal Inheritance Rights]])</f>
        <v>5.666666666666667</v>
      </c>
      <c r="Q44" s="14">
        <f t="shared" si="9"/>
        <v>6.1708098595113947</v>
      </c>
      <c r="R44" s="14">
        <v>10</v>
      </c>
      <c r="S44" s="14">
        <v>5</v>
      </c>
      <c r="T44" s="14">
        <v>10</v>
      </c>
      <c r="U44" s="14">
        <f t="shared" si="10"/>
        <v>8.3333333333333339</v>
      </c>
      <c r="V44" s="14">
        <v>7.5</v>
      </c>
      <c r="W44" s="14">
        <v>6.666666666666667</v>
      </c>
      <c r="X44" s="14">
        <f>AVERAGE(Table1382[[#This Row],[4A Freedom to establish religious organizations]:[4B Autonomy of religious organizations]])</f>
        <v>7.0833333333333339</v>
      </c>
      <c r="Y44" s="14">
        <v>2.5</v>
      </c>
      <c r="Z44" s="14">
        <v>2.5</v>
      </c>
      <c r="AA44" s="14">
        <v>0</v>
      </c>
      <c r="AB44" s="14">
        <v>0</v>
      </c>
      <c r="AC44" s="14">
        <v>3.3333333333333335</v>
      </c>
      <c r="AD44" s="14">
        <f>AVERAGE(Table1382[[#This Row],[5Ci Political parties]:[5Ciii Educational, sporting and cultural organizations]])</f>
        <v>1.1111111111111112</v>
      </c>
      <c r="AE44" s="14">
        <v>0</v>
      </c>
      <c r="AF44" s="14">
        <v>2.5</v>
      </c>
      <c r="AG44" s="14">
        <v>7.5</v>
      </c>
      <c r="AH44" s="14">
        <f>AVERAGE(Table1382[[#This Row],[5Di Political parties]:[5Diii Educational, sporting and cultural organizations5]])</f>
        <v>3.3333333333333335</v>
      </c>
      <c r="AI44" s="14">
        <f>AVERAGE(Y44:Z44,AD44,AH44)</f>
        <v>2.3611111111111112</v>
      </c>
      <c r="AJ44" s="14">
        <v>10</v>
      </c>
      <c r="AK44" s="15">
        <v>1.6666666666666667</v>
      </c>
      <c r="AL44" s="15">
        <v>1.75</v>
      </c>
      <c r="AM44" s="15">
        <v>6.666666666666667</v>
      </c>
      <c r="AN44" s="15">
        <v>6.666666666666667</v>
      </c>
      <c r="AO44" s="15">
        <f>AVERAGE(Table1382[[#This Row],[6Di Access to foreign television (cable/ satellite)]:[6Dii Access to foreign newspapers]])</f>
        <v>6.666666666666667</v>
      </c>
      <c r="AP44" s="15">
        <v>0</v>
      </c>
      <c r="AQ44" s="14">
        <f t="shared" si="11"/>
        <v>4.0166666666666666</v>
      </c>
      <c r="AR44" s="14">
        <v>5</v>
      </c>
      <c r="AS44" s="14">
        <v>0</v>
      </c>
      <c r="AT44" s="14">
        <v>0</v>
      </c>
      <c r="AU44" s="14">
        <f t="shared" si="12"/>
        <v>0</v>
      </c>
      <c r="AV44" s="14">
        <f t="shared" si="13"/>
        <v>2.5</v>
      </c>
      <c r="AW44" s="16">
        <f>AVERAGE(Table1382[[#This Row],[RULE OF LAW]],Table1382[[#This Row],[SECURITY &amp; SAFETY]],Table1382[[#This Row],[PERSONAL FREEDOM (minus Security &amp;Safety and Rule of Law)]],Table1382[[#This Row],[PERSONAL FREEDOM (minus Security &amp;Safety and Rule of Law)]])</f>
        <v>5.0971469093222925</v>
      </c>
      <c r="AX44" s="17">
        <v>5.41</v>
      </c>
      <c r="AY44" s="65">
        <f>AVERAGE(Table1382[[#This Row],[PERSONAL FREEDOM]:[ECONOMIC FREEDOM]])</f>
        <v>5.2535734546611463</v>
      </c>
      <c r="AZ44" s="66">
        <f t="shared" si="14"/>
        <v>133</v>
      </c>
      <c r="BA44" s="18">
        <f t="shared" si="15"/>
        <v>5.25</v>
      </c>
      <c r="BB44" s="16">
        <f>Table1382[[#This Row],[1 Rule of Law]]</f>
        <v>4.5</v>
      </c>
      <c r="BC44" s="16">
        <f>Table1382[[#This Row],[2 Security &amp; Safety]]</f>
        <v>6.1708098595113947</v>
      </c>
      <c r="BD44" s="16">
        <f t="shared" si="16"/>
        <v>4.858888888888889</v>
      </c>
      <c r="BE44" s="1"/>
      <c r="BF44" s="1"/>
    </row>
    <row r="45" spans="1:58" ht="15" customHeight="1" x14ac:dyDescent="0.25">
      <c r="A45" s="13" t="s">
        <v>120</v>
      </c>
      <c r="B45" s="14" t="s">
        <v>48</v>
      </c>
      <c r="C45" s="14" t="s">
        <v>48</v>
      </c>
      <c r="D45" s="14" t="s">
        <v>48</v>
      </c>
      <c r="E45" s="14">
        <v>4.3430080000000002</v>
      </c>
      <c r="F45" s="14">
        <v>8.4</v>
      </c>
      <c r="G45" s="14">
        <v>10</v>
      </c>
      <c r="H45" s="14">
        <v>10</v>
      </c>
      <c r="I45" s="14" t="s">
        <v>48</v>
      </c>
      <c r="J45" s="14">
        <v>10</v>
      </c>
      <c r="K45" s="14">
        <v>10</v>
      </c>
      <c r="L45" s="14">
        <f>AVERAGE(Table1382[[#This Row],[2Bi Disappearance]:[2Bv Terrorism Injured ]])</f>
        <v>10</v>
      </c>
      <c r="M45" s="14">
        <v>10</v>
      </c>
      <c r="N45" s="14">
        <v>10</v>
      </c>
      <c r="O45" s="15">
        <v>10</v>
      </c>
      <c r="P45" s="15">
        <f>AVERAGE(Table1382[[#This Row],[2Ci Female Genital Mutilation]:[2Ciii Equal Inheritance Rights]])</f>
        <v>10</v>
      </c>
      <c r="Q45" s="14">
        <f t="shared" si="9"/>
        <v>9.4666666666666668</v>
      </c>
      <c r="R45" s="14">
        <v>5</v>
      </c>
      <c r="S45" s="14">
        <v>10</v>
      </c>
      <c r="T45" s="14">
        <v>10</v>
      </c>
      <c r="U45" s="14">
        <f t="shared" si="10"/>
        <v>8.3333333333333339</v>
      </c>
      <c r="V45" s="14" t="s">
        <v>48</v>
      </c>
      <c r="W45" s="14" t="s">
        <v>48</v>
      </c>
      <c r="X45" s="14" t="s">
        <v>48</v>
      </c>
      <c r="Y45" s="14" t="s">
        <v>48</v>
      </c>
      <c r="Z45" s="14" t="s">
        <v>48</v>
      </c>
      <c r="AA45" s="14" t="s">
        <v>48</v>
      </c>
      <c r="AB45" s="14" t="s">
        <v>48</v>
      </c>
      <c r="AC45" s="14" t="s">
        <v>48</v>
      </c>
      <c r="AD45" s="14" t="s">
        <v>48</v>
      </c>
      <c r="AE45" s="14" t="s">
        <v>48</v>
      </c>
      <c r="AF45" s="14" t="s">
        <v>48</v>
      </c>
      <c r="AG45" s="14" t="s">
        <v>48</v>
      </c>
      <c r="AH45" s="14" t="s">
        <v>48</v>
      </c>
      <c r="AI45" s="14" t="s">
        <v>48</v>
      </c>
      <c r="AJ45" s="14">
        <v>10</v>
      </c>
      <c r="AK45" s="15">
        <v>5.333333333333333</v>
      </c>
      <c r="AL45" s="15">
        <v>5.5</v>
      </c>
      <c r="AM45" s="15" t="s">
        <v>48</v>
      </c>
      <c r="AN45" s="15" t="s">
        <v>48</v>
      </c>
      <c r="AO45" s="15" t="s">
        <v>48</v>
      </c>
      <c r="AP45" s="15" t="s">
        <v>48</v>
      </c>
      <c r="AQ45" s="14">
        <f t="shared" si="11"/>
        <v>6.9444444444444438</v>
      </c>
      <c r="AR45" s="14">
        <v>10</v>
      </c>
      <c r="AS45" s="14">
        <v>10</v>
      </c>
      <c r="AT45" s="14">
        <v>10</v>
      </c>
      <c r="AU45" s="14">
        <f t="shared" si="12"/>
        <v>10</v>
      </c>
      <c r="AV45" s="14">
        <f t="shared" si="13"/>
        <v>10</v>
      </c>
      <c r="AW45" s="16">
        <f>AVERAGE(Table1382[[#This Row],[RULE OF LAW]],Table1382[[#This Row],[SECURITY &amp; SAFETY]],Table1382[[#This Row],[PERSONAL FREEDOM (minus Security &amp;Safety and Rule of Law)]],Table1382[[#This Row],[PERSONAL FREEDOM (minus Security &amp;Safety and Rule of Law)]])</f>
        <v>7.6653816296296284</v>
      </c>
      <c r="AX45" s="17">
        <v>7.19</v>
      </c>
      <c r="AY45" s="65">
        <f>AVERAGE(Table1382[[#This Row],[PERSONAL FREEDOM]:[ECONOMIC FREEDOM]])</f>
        <v>7.4276908148148149</v>
      </c>
      <c r="AZ45" s="66">
        <f t="shared" si="14"/>
        <v>48</v>
      </c>
      <c r="BA45" s="18">
        <f t="shared" si="15"/>
        <v>7.43</v>
      </c>
      <c r="BB45" s="16">
        <f>Table1382[[#This Row],[1 Rule of Law]]</f>
        <v>4.3430080000000002</v>
      </c>
      <c r="BC45" s="16">
        <f>Table1382[[#This Row],[2 Security &amp; Safety]]</f>
        <v>9.4666666666666668</v>
      </c>
      <c r="BD45" s="16">
        <f t="shared" si="16"/>
        <v>8.4259259259259256</v>
      </c>
      <c r="BE45" s="1"/>
      <c r="BF45" s="1"/>
    </row>
    <row r="46" spans="1:58" ht="15" customHeight="1" x14ac:dyDescent="0.25">
      <c r="A46" s="13" t="s">
        <v>57</v>
      </c>
      <c r="B46" s="14">
        <v>9.6666666666666661</v>
      </c>
      <c r="C46" s="14">
        <v>7.8844386724111288</v>
      </c>
      <c r="D46" s="14">
        <v>8.6739846113270005</v>
      </c>
      <c r="E46" s="14">
        <v>8.6999999999999993</v>
      </c>
      <c r="F46" s="14">
        <v>9</v>
      </c>
      <c r="G46" s="14">
        <v>10</v>
      </c>
      <c r="H46" s="14">
        <v>10</v>
      </c>
      <c r="I46" s="14">
        <v>10</v>
      </c>
      <c r="J46" s="14">
        <v>10</v>
      </c>
      <c r="K46" s="14">
        <v>9.9623593108667343</v>
      </c>
      <c r="L46" s="14">
        <f>AVERAGE(Table1382[[#This Row],[2Bi Disappearance]:[2Bv Terrorism Injured ]])</f>
        <v>9.9924718621733462</v>
      </c>
      <c r="M46" s="14">
        <v>10</v>
      </c>
      <c r="N46" s="14">
        <v>10</v>
      </c>
      <c r="O46" s="15">
        <v>10</v>
      </c>
      <c r="P46" s="15">
        <f>AVERAGE(Table1382[[#This Row],[2Ci Female Genital Mutilation]:[2Ciii Equal Inheritance Rights]])</f>
        <v>10</v>
      </c>
      <c r="Q46" s="14">
        <f t="shared" si="9"/>
        <v>9.6641572873911148</v>
      </c>
      <c r="R46" s="14">
        <v>10</v>
      </c>
      <c r="S46" s="14">
        <v>10</v>
      </c>
      <c r="T46" s="14">
        <v>10</v>
      </c>
      <c r="U46" s="14">
        <f t="shared" si="10"/>
        <v>10</v>
      </c>
      <c r="V46" s="14">
        <v>10</v>
      </c>
      <c r="W46" s="14">
        <v>10</v>
      </c>
      <c r="X46" s="14">
        <f>AVERAGE(Table1382[[#This Row],[4A Freedom to establish religious organizations]:[4B Autonomy of religious organizations]])</f>
        <v>10</v>
      </c>
      <c r="Y46" s="14">
        <v>10</v>
      </c>
      <c r="Z46" s="14">
        <v>10</v>
      </c>
      <c r="AA46" s="14">
        <v>10</v>
      </c>
      <c r="AB46" s="14">
        <v>10</v>
      </c>
      <c r="AC46" s="14">
        <v>10</v>
      </c>
      <c r="AD46" s="14">
        <f>AVERAGE(Table1382[[#This Row],[5Ci Political parties]:[5Ciii Educational, sporting and cultural organizations]])</f>
        <v>10</v>
      </c>
      <c r="AE46" s="14">
        <v>10</v>
      </c>
      <c r="AF46" s="14">
        <v>10</v>
      </c>
      <c r="AG46" s="14">
        <v>10</v>
      </c>
      <c r="AH46" s="14">
        <f>AVERAGE(Table1382[[#This Row],[5Di Political parties]:[5Diii Educational, sporting and cultural organizations5]])</f>
        <v>10</v>
      </c>
      <c r="AI46" s="14">
        <f>AVERAGE(Y46:Z46,AD46,AH46)</f>
        <v>10</v>
      </c>
      <c r="AJ46" s="14">
        <v>10</v>
      </c>
      <c r="AK46" s="15">
        <v>9</v>
      </c>
      <c r="AL46" s="15">
        <v>9.25</v>
      </c>
      <c r="AM46" s="15">
        <v>10</v>
      </c>
      <c r="AN46" s="15">
        <v>10</v>
      </c>
      <c r="AO46" s="15">
        <f>AVERAGE(Table1382[[#This Row],[6Di Access to foreign television (cable/ satellite)]:[6Dii Access to foreign newspapers]])</f>
        <v>10</v>
      </c>
      <c r="AP46" s="15">
        <v>10</v>
      </c>
      <c r="AQ46" s="14">
        <f t="shared" si="11"/>
        <v>9.65</v>
      </c>
      <c r="AR46" s="14">
        <v>10</v>
      </c>
      <c r="AS46" s="14">
        <v>10</v>
      </c>
      <c r="AT46" s="14">
        <v>10</v>
      </c>
      <c r="AU46" s="14">
        <f t="shared" si="12"/>
        <v>10</v>
      </c>
      <c r="AV46" s="14">
        <f t="shared" si="13"/>
        <v>10</v>
      </c>
      <c r="AW46" s="16">
        <f>AVERAGE(Table1382[[#This Row],[RULE OF LAW]],Table1382[[#This Row],[SECURITY &amp; SAFETY]],Table1382[[#This Row],[PERSONAL FREEDOM (minus Security &amp;Safety and Rule of Law)]],Table1382[[#This Row],[PERSONAL FREEDOM (minus Security &amp;Safety and Rule of Law)]])</f>
        <v>9.5560393218477788</v>
      </c>
      <c r="AX46" s="17">
        <v>7.79</v>
      </c>
      <c r="AY46" s="65">
        <f>AVERAGE(Table1382[[#This Row],[PERSONAL FREEDOM]:[ECONOMIC FREEDOM]])</f>
        <v>8.6730196609238899</v>
      </c>
      <c r="AZ46" s="66">
        <f t="shared" si="14"/>
        <v>6</v>
      </c>
      <c r="BA46" s="18">
        <f t="shared" si="15"/>
        <v>8.67</v>
      </c>
      <c r="BB46" s="16">
        <f>Table1382[[#This Row],[1 Rule of Law]]</f>
        <v>8.6999999999999993</v>
      </c>
      <c r="BC46" s="16">
        <f>Table1382[[#This Row],[2 Security &amp; Safety]]</f>
        <v>9.6641572873911148</v>
      </c>
      <c r="BD46" s="16">
        <f t="shared" si="16"/>
        <v>9.93</v>
      </c>
      <c r="BE46" s="1"/>
      <c r="BF46" s="1"/>
    </row>
    <row r="47" spans="1:58" ht="15" customHeight="1" x14ac:dyDescent="0.25">
      <c r="A47" s="13" t="s">
        <v>81</v>
      </c>
      <c r="B47" s="14">
        <v>7.3666666666666671</v>
      </c>
      <c r="C47" s="14">
        <v>6.8357906496912673</v>
      </c>
      <c r="D47" s="14">
        <v>6.8780257928593871</v>
      </c>
      <c r="E47" s="14">
        <v>7</v>
      </c>
      <c r="F47" s="14">
        <v>9.48</v>
      </c>
      <c r="G47" s="14">
        <v>10</v>
      </c>
      <c r="H47" s="14">
        <v>10</v>
      </c>
      <c r="I47" s="14">
        <v>7.5</v>
      </c>
      <c r="J47" s="14">
        <v>10</v>
      </c>
      <c r="K47" s="14">
        <v>9.9967885637930607</v>
      </c>
      <c r="L47" s="14">
        <f>AVERAGE(Table1382[[#This Row],[2Bi Disappearance]:[2Bv Terrorism Injured ]])</f>
        <v>9.4993577127586128</v>
      </c>
      <c r="M47" s="14">
        <v>9.5</v>
      </c>
      <c r="N47" s="14">
        <v>10</v>
      </c>
      <c r="O47" s="15">
        <v>10</v>
      </c>
      <c r="P47" s="15">
        <f>AVERAGE(Table1382[[#This Row],[2Ci Female Genital Mutilation]:[2Ciii Equal Inheritance Rights]])</f>
        <v>9.8333333333333339</v>
      </c>
      <c r="Q47" s="14">
        <f t="shared" si="9"/>
        <v>9.6042303486973157</v>
      </c>
      <c r="R47" s="14">
        <v>10</v>
      </c>
      <c r="S47" s="14">
        <v>10</v>
      </c>
      <c r="T47" s="14">
        <v>10</v>
      </c>
      <c r="U47" s="14">
        <f t="shared" si="10"/>
        <v>10</v>
      </c>
      <c r="V47" s="14">
        <v>10</v>
      </c>
      <c r="W47" s="14">
        <v>10</v>
      </c>
      <c r="X47" s="14">
        <f>AVERAGE(Table1382[[#This Row],[4A Freedom to establish religious organizations]:[4B Autonomy of religious organizations]])</f>
        <v>10</v>
      </c>
      <c r="Y47" s="14">
        <v>10</v>
      </c>
      <c r="Z47" s="14">
        <v>10</v>
      </c>
      <c r="AA47" s="14">
        <v>10</v>
      </c>
      <c r="AB47" s="14">
        <v>10</v>
      </c>
      <c r="AC47" s="14">
        <v>6.666666666666667</v>
      </c>
      <c r="AD47" s="14">
        <f>AVERAGE(Table1382[[#This Row],[5Ci Political parties]:[5Ciii Educational, sporting and cultural organizations]])</f>
        <v>8.8888888888888893</v>
      </c>
      <c r="AE47" s="14">
        <v>10</v>
      </c>
      <c r="AF47" s="14">
        <v>10</v>
      </c>
      <c r="AG47" s="14">
        <v>10</v>
      </c>
      <c r="AH47" s="14">
        <f>AVERAGE(Table1382[[#This Row],[5Di Political parties]:[5Diii Educational, sporting and cultural organizations5]])</f>
        <v>10</v>
      </c>
      <c r="AI47" s="14">
        <f>AVERAGE(Y47:Z47,AD47,AH47)</f>
        <v>9.7222222222222214</v>
      </c>
      <c r="AJ47" s="14">
        <v>10</v>
      </c>
      <c r="AK47" s="15">
        <v>8</v>
      </c>
      <c r="AL47" s="15">
        <v>7.75</v>
      </c>
      <c r="AM47" s="15">
        <v>10</v>
      </c>
      <c r="AN47" s="15">
        <v>10</v>
      </c>
      <c r="AO47" s="15">
        <f>AVERAGE(Table1382[[#This Row],[6Di Access to foreign television (cable/ satellite)]:[6Dii Access to foreign newspapers]])</f>
        <v>10</v>
      </c>
      <c r="AP47" s="15">
        <v>10</v>
      </c>
      <c r="AQ47" s="14">
        <f t="shared" si="11"/>
        <v>9.15</v>
      </c>
      <c r="AR47" s="14">
        <v>10</v>
      </c>
      <c r="AS47" s="14">
        <v>10</v>
      </c>
      <c r="AT47" s="14">
        <v>10</v>
      </c>
      <c r="AU47" s="14">
        <f t="shared" si="12"/>
        <v>10</v>
      </c>
      <c r="AV47" s="14">
        <f t="shared" si="13"/>
        <v>10</v>
      </c>
      <c r="AW47" s="16">
        <f>AVERAGE(Table1382[[#This Row],[RULE OF LAW]],Table1382[[#This Row],[SECURITY &amp; SAFETY]],Table1382[[#This Row],[PERSONAL FREEDOM (minus Security &amp;Safety and Rule of Law)]],Table1382[[#This Row],[PERSONAL FREEDOM (minus Security &amp;Safety and Rule of Law)]])</f>
        <v>9.0382798093965508</v>
      </c>
      <c r="AX47" s="17">
        <v>7.43</v>
      </c>
      <c r="AY47" s="65">
        <f>AVERAGE(Table1382[[#This Row],[PERSONAL FREEDOM]:[ECONOMIC FREEDOM]])</f>
        <v>8.2341399046982744</v>
      </c>
      <c r="AZ47" s="66">
        <f t="shared" si="14"/>
        <v>20</v>
      </c>
      <c r="BA47" s="18">
        <f t="shared" si="15"/>
        <v>8.23</v>
      </c>
      <c r="BB47" s="16">
        <f>Table1382[[#This Row],[1 Rule of Law]]</f>
        <v>7</v>
      </c>
      <c r="BC47" s="16">
        <f>Table1382[[#This Row],[2 Security &amp; Safety]]</f>
        <v>9.6042303486973157</v>
      </c>
      <c r="BD47" s="16">
        <f t="shared" si="16"/>
        <v>9.7744444444444447</v>
      </c>
      <c r="BE47" s="1"/>
      <c r="BF47" s="1"/>
    </row>
    <row r="48" spans="1:58" ht="15" customHeight="1" x14ac:dyDescent="0.25">
      <c r="A48" s="13" t="s">
        <v>183</v>
      </c>
      <c r="B48" s="14" t="s">
        <v>48</v>
      </c>
      <c r="C48" s="14" t="s">
        <v>48</v>
      </c>
      <c r="D48" s="14" t="s">
        <v>48</v>
      </c>
      <c r="E48" s="14">
        <v>4.8055539999999999</v>
      </c>
      <c r="F48" s="14">
        <v>6.36</v>
      </c>
      <c r="G48" s="14">
        <v>10</v>
      </c>
      <c r="H48" s="14">
        <v>10</v>
      </c>
      <c r="I48" s="14">
        <v>7.5</v>
      </c>
      <c r="J48" s="14">
        <v>10</v>
      </c>
      <c r="K48" s="14">
        <v>10</v>
      </c>
      <c r="L48" s="14">
        <f>AVERAGE(Table1382[[#This Row],[2Bi Disappearance]:[2Bv Terrorism Injured ]])</f>
        <v>9.5</v>
      </c>
      <c r="M48" s="14">
        <v>10</v>
      </c>
      <c r="N48" s="14">
        <v>10</v>
      </c>
      <c r="O48" s="15">
        <v>0</v>
      </c>
      <c r="P48" s="15">
        <f>AVERAGE(Table1382[[#This Row],[2Ci Female Genital Mutilation]:[2Ciii Equal Inheritance Rights]])</f>
        <v>6.666666666666667</v>
      </c>
      <c r="Q48" s="14">
        <f t="shared" si="9"/>
        <v>7.5088888888888894</v>
      </c>
      <c r="R48" s="14">
        <v>0</v>
      </c>
      <c r="S48" s="14">
        <v>0</v>
      </c>
      <c r="T48" s="14">
        <v>5</v>
      </c>
      <c r="U48" s="14">
        <f t="shared" si="10"/>
        <v>1.6666666666666667</v>
      </c>
      <c r="V48" s="14">
        <v>10</v>
      </c>
      <c r="W48" s="14">
        <v>6.666666666666667</v>
      </c>
      <c r="X48" s="14">
        <f>AVERAGE(Table1382[[#This Row],[4A Freedom to establish religious organizations]:[4B Autonomy of religious organizations]])</f>
        <v>8.3333333333333339</v>
      </c>
      <c r="Y48" s="14">
        <v>5</v>
      </c>
      <c r="Z48" s="14">
        <v>5</v>
      </c>
      <c r="AA48" s="14">
        <v>3.3333333333333335</v>
      </c>
      <c r="AB48" s="14">
        <v>6.666666666666667</v>
      </c>
      <c r="AC48" s="14">
        <v>3.3333333333333335</v>
      </c>
      <c r="AD48" s="14">
        <f>AVERAGE(Table1382[[#This Row],[5Ci Political parties]:[5Ciii Educational, sporting and cultural organizations]])</f>
        <v>4.4444444444444446</v>
      </c>
      <c r="AE48" s="14">
        <v>7.5</v>
      </c>
      <c r="AF48" s="14">
        <v>10</v>
      </c>
      <c r="AG48" s="14">
        <v>10</v>
      </c>
      <c r="AH48" s="14">
        <f>AVERAGE(Table1382[[#This Row],[5Di Political parties]:[5Diii Educational, sporting and cultural organizations5]])</f>
        <v>9.1666666666666661</v>
      </c>
      <c r="AI48" s="14">
        <f>AVERAGE(Y48:Z48,AD48,AH48)</f>
        <v>5.9027777777777777</v>
      </c>
      <c r="AJ48" s="14">
        <v>10</v>
      </c>
      <c r="AK48" s="15">
        <v>2</v>
      </c>
      <c r="AL48" s="15">
        <v>4.25</v>
      </c>
      <c r="AM48" s="15">
        <v>10</v>
      </c>
      <c r="AN48" s="15">
        <v>6.666666666666667</v>
      </c>
      <c r="AO48" s="15">
        <f>AVERAGE(Table1382[[#This Row],[6Di Access to foreign television (cable/ satellite)]:[6Dii Access to foreign newspapers]])</f>
        <v>8.3333333333333339</v>
      </c>
      <c r="AP48" s="15">
        <v>10</v>
      </c>
      <c r="AQ48" s="14">
        <f t="shared" si="11"/>
        <v>6.916666666666667</v>
      </c>
      <c r="AR48" s="14">
        <v>0</v>
      </c>
      <c r="AS48" s="14">
        <v>10</v>
      </c>
      <c r="AT48" s="14">
        <v>10</v>
      </c>
      <c r="AU48" s="14">
        <f t="shared" si="12"/>
        <v>10</v>
      </c>
      <c r="AV48" s="14">
        <f t="shared" si="13"/>
        <v>5</v>
      </c>
      <c r="AW48" s="16">
        <f>AVERAGE(Table1382[[#This Row],[RULE OF LAW]],Table1382[[#This Row],[SECURITY &amp; SAFETY]],Table1382[[#This Row],[PERSONAL FREEDOM (minus Security &amp;Safety and Rule of Law)]],Table1382[[#This Row],[PERSONAL FREEDOM (minus Security &amp;Safety and Rule of Law)]])</f>
        <v>5.860555166666666</v>
      </c>
      <c r="AX48" s="17">
        <v>5.95</v>
      </c>
      <c r="AY48" s="65">
        <f>AVERAGE(Table1382[[#This Row],[PERSONAL FREEDOM]:[ECONOMIC FREEDOM]])</f>
        <v>5.9052775833333335</v>
      </c>
      <c r="AZ48" s="66">
        <f t="shared" si="14"/>
        <v>119</v>
      </c>
      <c r="BA48" s="18">
        <f t="shared" si="15"/>
        <v>5.91</v>
      </c>
      <c r="BB48" s="16">
        <f>Table1382[[#This Row],[1 Rule of Law]]</f>
        <v>4.8055539999999999</v>
      </c>
      <c r="BC48" s="16">
        <f>Table1382[[#This Row],[2 Security &amp; Safety]]</f>
        <v>7.5088888888888894</v>
      </c>
      <c r="BD48" s="16">
        <f t="shared" si="16"/>
        <v>5.5638888888888882</v>
      </c>
      <c r="BE48" s="1"/>
      <c r="BF48" s="1"/>
    </row>
    <row r="49" spans="1:58" ht="15" customHeight="1" x14ac:dyDescent="0.25">
      <c r="A49" s="13" t="s">
        <v>90</v>
      </c>
      <c r="B49" s="14">
        <v>5.333333333333333</v>
      </c>
      <c r="C49" s="14">
        <v>6.1401069581892118</v>
      </c>
      <c r="D49" s="14">
        <v>6.5725908630084664</v>
      </c>
      <c r="E49" s="14">
        <v>6</v>
      </c>
      <c r="F49" s="14">
        <v>7.6</v>
      </c>
      <c r="G49" s="14">
        <v>10</v>
      </c>
      <c r="H49" s="14">
        <v>0</v>
      </c>
      <c r="I49" s="14">
        <v>0</v>
      </c>
      <c r="J49" s="14">
        <v>8.9938884917328217</v>
      </c>
      <c r="K49" s="14">
        <v>7.1209732224969935</v>
      </c>
      <c r="L49" s="14">
        <f>AVERAGE(Table1382[[#This Row],[2Bi Disappearance]:[2Bv Terrorism Injured ]])</f>
        <v>5.2229723428459627</v>
      </c>
      <c r="M49" s="14">
        <v>10</v>
      </c>
      <c r="N49" s="14">
        <v>10</v>
      </c>
      <c r="O49" s="15">
        <v>10</v>
      </c>
      <c r="P49" s="15">
        <f>AVERAGE(Table1382[[#This Row],[2Ci Female Genital Mutilation]:[2Ciii Equal Inheritance Rights]])</f>
        <v>10</v>
      </c>
      <c r="Q49" s="14">
        <f t="shared" si="9"/>
        <v>7.6076574476153205</v>
      </c>
      <c r="R49" s="14">
        <v>10</v>
      </c>
      <c r="S49" s="14">
        <v>10</v>
      </c>
      <c r="T49" s="14">
        <v>10</v>
      </c>
      <c r="U49" s="14">
        <f t="shared" si="10"/>
        <v>10</v>
      </c>
      <c r="V49" s="14" t="s">
        <v>48</v>
      </c>
      <c r="W49" s="14" t="s">
        <v>48</v>
      </c>
      <c r="X49" s="14" t="s">
        <v>48</v>
      </c>
      <c r="Y49" s="14" t="s">
        <v>48</v>
      </c>
      <c r="Z49" s="14" t="s">
        <v>48</v>
      </c>
      <c r="AA49" s="14" t="s">
        <v>48</v>
      </c>
      <c r="AB49" s="14" t="s">
        <v>48</v>
      </c>
      <c r="AC49" s="14" t="s">
        <v>48</v>
      </c>
      <c r="AD49" s="14" t="s">
        <v>48</v>
      </c>
      <c r="AE49" s="14" t="s">
        <v>48</v>
      </c>
      <c r="AF49" s="14" t="s">
        <v>48</v>
      </c>
      <c r="AG49" s="14" t="s">
        <v>48</v>
      </c>
      <c r="AH49" s="14" t="s">
        <v>48</v>
      </c>
      <c r="AI49" s="14" t="s">
        <v>48</v>
      </c>
      <c r="AJ49" s="14">
        <v>0</v>
      </c>
      <c r="AK49" s="15">
        <v>5.333333333333333</v>
      </c>
      <c r="AL49" s="15">
        <v>2.75</v>
      </c>
      <c r="AM49" s="15" t="s">
        <v>48</v>
      </c>
      <c r="AN49" s="15" t="s">
        <v>48</v>
      </c>
      <c r="AO49" s="15" t="s">
        <v>48</v>
      </c>
      <c r="AP49" s="15" t="s">
        <v>48</v>
      </c>
      <c r="AQ49" s="14">
        <f t="shared" si="11"/>
        <v>2.6944444444444442</v>
      </c>
      <c r="AR49" s="14">
        <v>10</v>
      </c>
      <c r="AS49" s="14">
        <v>10</v>
      </c>
      <c r="AT49" s="14">
        <v>10</v>
      </c>
      <c r="AU49" s="14">
        <f t="shared" si="12"/>
        <v>10</v>
      </c>
      <c r="AV49" s="14">
        <f t="shared" si="13"/>
        <v>10</v>
      </c>
      <c r="AW49" s="16">
        <f>AVERAGE(Table1382[[#This Row],[RULE OF LAW]],Table1382[[#This Row],[SECURITY &amp; SAFETY]],Table1382[[#This Row],[PERSONAL FREEDOM (minus Security &amp;Safety and Rule of Law)]],Table1382[[#This Row],[PERSONAL FREEDOM (minus Security &amp;Safety and Rule of Law)]])</f>
        <v>7.1843217693112367</v>
      </c>
      <c r="AX49" s="17">
        <v>7.45</v>
      </c>
      <c r="AY49" s="65">
        <f>AVERAGE(Table1382[[#This Row],[PERSONAL FREEDOM]:[ECONOMIC FREEDOM]])</f>
        <v>7.3171608846556184</v>
      </c>
      <c r="AZ49" s="66">
        <f t="shared" si="14"/>
        <v>55</v>
      </c>
      <c r="BA49" s="18">
        <f t="shared" si="15"/>
        <v>7.32</v>
      </c>
      <c r="BB49" s="16">
        <f>Table1382[[#This Row],[1 Rule of Law]]</f>
        <v>6</v>
      </c>
      <c r="BC49" s="16">
        <f>Table1382[[#This Row],[2 Security &amp; Safety]]</f>
        <v>7.6076574476153205</v>
      </c>
      <c r="BD49" s="16">
        <f t="shared" si="16"/>
        <v>7.564814814814814</v>
      </c>
      <c r="BE49" s="1"/>
      <c r="BF49" s="1"/>
    </row>
    <row r="50" spans="1:58" ht="15" customHeight="1" x14ac:dyDescent="0.25">
      <c r="A50" s="13" t="s">
        <v>61</v>
      </c>
      <c r="B50" s="14">
        <v>8.1333333333333346</v>
      </c>
      <c r="C50" s="14">
        <v>7.9997998504833667</v>
      </c>
      <c r="D50" s="14">
        <v>7.6079168786827562</v>
      </c>
      <c r="E50" s="14">
        <v>7.9</v>
      </c>
      <c r="F50" s="14">
        <v>9.64</v>
      </c>
      <c r="G50" s="14">
        <v>10</v>
      </c>
      <c r="H50" s="14">
        <v>10</v>
      </c>
      <c r="I50" s="14">
        <v>10</v>
      </c>
      <c r="J50" s="14">
        <v>10</v>
      </c>
      <c r="K50" s="14">
        <v>9.9951284919319967</v>
      </c>
      <c r="L50" s="14">
        <f>AVERAGE(Table1382[[#This Row],[2Bi Disappearance]:[2Bv Terrorism Injured ]])</f>
        <v>9.999025698386399</v>
      </c>
      <c r="M50" s="14">
        <v>9.5</v>
      </c>
      <c r="N50" s="14">
        <v>10</v>
      </c>
      <c r="O50" s="15">
        <v>10</v>
      </c>
      <c r="P50" s="15">
        <f>AVERAGE(Table1382[[#This Row],[2Ci Female Genital Mutilation]:[2Ciii Equal Inheritance Rights]])</f>
        <v>9.8333333333333339</v>
      </c>
      <c r="Q50" s="14">
        <f t="shared" si="9"/>
        <v>9.8241196772399118</v>
      </c>
      <c r="R50" s="14">
        <v>10</v>
      </c>
      <c r="S50" s="14">
        <v>10</v>
      </c>
      <c r="T50" s="14">
        <v>10</v>
      </c>
      <c r="U50" s="14">
        <f t="shared" si="10"/>
        <v>10</v>
      </c>
      <c r="V50" s="14">
        <v>7.5</v>
      </c>
      <c r="W50" s="14">
        <v>10</v>
      </c>
      <c r="X50" s="14">
        <f>AVERAGE(Table1382[[#This Row],[4A Freedom to establish religious organizations]:[4B Autonomy of religious organizations]])</f>
        <v>8.75</v>
      </c>
      <c r="Y50" s="14">
        <v>10</v>
      </c>
      <c r="Z50" s="14">
        <v>10</v>
      </c>
      <c r="AA50" s="14">
        <v>10</v>
      </c>
      <c r="AB50" s="14">
        <v>10</v>
      </c>
      <c r="AC50" s="14">
        <v>10</v>
      </c>
      <c r="AD50" s="14">
        <f>AVERAGE(Table1382[[#This Row],[5Ci Political parties]:[5Ciii Educational, sporting and cultural organizations]])</f>
        <v>10</v>
      </c>
      <c r="AE50" s="14">
        <v>10</v>
      </c>
      <c r="AF50" s="14">
        <v>10</v>
      </c>
      <c r="AG50" s="14">
        <v>10</v>
      </c>
      <c r="AH50" s="14">
        <f>AVERAGE(Table1382[[#This Row],[5Di Political parties]:[5Diii Educational, sporting and cultural organizations5]])</f>
        <v>10</v>
      </c>
      <c r="AI50" s="14">
        <f>AVERAGE(Y50:Z50,AD50,AH50)</f>
        <v>10</v>
      </c>
      <c r="AJ50" s="14">
        <v>10</v>
      </c>
      <c r="AK50" s="15">
        <v>8</v>
      </c>
      <c r="AL50" s="15">
        <v>8.5</v>
      </c>
      <c r="AM50" s="15">
        <v>10</v>
      </c>
      <c r="AN50" s="15">
        <v>10</v>
      </c>
      <c r="AO50" s="15">
        <f>AVERAGE(Table1382[[#This Row],[6Di Access to foreign television (cable/ satellite)]:[6Dii Access to foreign newspapers]])</f>
        <v>10</v>
      </c>
      <c r="AP50" s="15">
        <v>6.666666666666667</v>
      </c>
      <c r="AQ50" s="14">
        <f t="shared" si="11"/>
        <v>8.6333333333333329</v>
      </c>
      <c r="AR50" s="14">
        <v>10</v>
      </c>
      <c r="AS50" s="14">
        <v>10</v>
      </c>
      <c r="AT50" s="14">
        <v>10</v>
      </c>
      <c r="AU50" s="14">
        <f t="shared" si="12"/>
        <v>10</v>
      </c>
      <c r="AV50" s="14">
        <f t="shared" si="13"/>
        <v>10</v>
      </c>
      <c r="AW50" s="16">
        <f>AVERAGE(Table1382[[#This Row],[RULE OF LAW]],Table1382[[#This Row],[SECURITY &amp; SAFETY]],Table1382[[#This Row],[PERSONAL FREEDOM (minus Security &amp;Safety and Rule of Law)]],Table1382[[#This Row],[PERSONAL FREEDOM (minus Security &amp;Safety and Rule of Law)]])</f>
        <v>9.1693632526433113</v>
      </c>
      <c r="AX50" s="17">
        <v>7.52</v>
      </c>
      <c r="AY50" s="65">
        <f>AVERAGE(Table1382[[#This Row],[PERSONAL FREEDOM]:[ECONOMIC FREEDOM]])</f>
        <v>8.3446816263216554</v>
      </c>
      <c r="AZ50" s="66">
        <f t="shared" si="14"/>
        <v>17</v>
      </c>
      <c r="BA50" s="18">
        <f t="shared" si="15"/>
        <v>8.34</v>
      </c>
      <c r="BB50" s="16">
        <f>Table1382[[#This Row],[1 Rule of Law]]</f>
        <v>7.9</v>
      </c>
      <c r="BC50" s="16">
        <f>Table1382[[#This Row],[2 Security &amp; Safety]]</f>
        <v>9.8241196772399118</v>
      </c>
      <c r="BD50" s="16">
        <f t="shared" si="16"/>
        <v>9.4766666666666666</v>
      </c>
      <c r="BE50" s="1"/>
      <c r="BF50" s="1"/>
    </row>
    <row r="51" spans="1:58" ht="15" customHeight="1" x14ac:dyDescent="0.25">
      <c r="A51" s="13" t="s">
        <v>116</v>
      </c>
      <c r="B51" s="14">
        <v>5.8</v>
      </c>
      <c r="C51" s="14">
        <v>6.0508590163421996</v>
      </c>
      <c r="D51" s="14">
        <v>4.4911223561998099</v>
      </c>
      <c r="E51" s="14">
        <v>5.4</v>
      </c>
      <c r="F51" s="14">
        <v>7.5599999999999987</v>
      </c>
      <c r="G51" s="14">
        <v>10</v>
      </c>
      <c r="H51" s="14">
        <v>10</v>
      </c>
      <c r="I51" s="14">
        <v>7.5</v>
      </c>
      <c r="J51" s="14">
        <v>10</v>
      </c>
      <c r="K51" s="14">
        <v>10</v>
      </c>
      <c r="L51" s="14">
        <f>AVERAGE(Table1382[[#This Row],[2Bi Disappearance]:[2Bv Terrorism Injured ]])</f>
        <v>9.5</v>
      </c>
      <c r="M51" s="14">
        <v>8</v>
      </c>
      <c r="N51" s="14">
        <v>10</v>
      </c>
      <c r="O51" s="15">
        <v>5</v>
      </c>
      <c r="P51" s="15">
        <f>AVERAGE(Table1382[[#This Row],[2Ci Female Genital Mutilation]:[2Ciii Equal Inheritance Rights]])</f>
        <v>7.666666666666667</v>
      </c>
      <c r="Q51" s="14">
        <f t="shared" si="9"/>
        <v>8.2422222222222228</v>
      </c>
      <c r="R51" s="14">
        <v>10</v>
      </c>
      <c r="S51" s="14">
        <v>10</v>
      </c>
      <c r="T51" s="14">
        <v>10</v>
      </c>
      <c r="U51" s="14">
        <f t="shared" si="10"/>
        <v>10</v>
      </c>
      <c r="V51" s="14">
        <v>7.5</v>
      </c>
      <c r="W51" s="14">
        <v>6.666666666666667</v>
      </c>
      <c r="X51" s="14">
        <f>AVERAGE(Table1382[[#This Row],[4A Freedom to establish religious organizations]:[4B Autonomy of religious organizations]])</f>
        <v>7.0833333333333339</v>
      </c>
      <c r="Y51" s="14">
        <v>10</v>
      </c>
      <c r="Z51" s="14">
        <v>10</v>
      </c>
      <c r="AA51" s="14">
        <v>6.666666666666667</v>
      </c>
      <c r="AB51" s="14">
        <v>6.666666666666667</v>
      </c>
      <c r="AC51" s="14">
        <v>10</v>
      </c>
      <c r="AD51" s="14">
        <f>AVERAGE(Table1382[[#This Row],[5Ci Political parties]:[5Ciii Educational, sporting and cultural organizations]])</f>
        <v>7.7777777777777786</v>
      </c>
      <c r="AE51" s="14">
        <v>7.5</v>
      </c>
      <c r="AF51" s="14">
        <v>7.5</v>
      </c>
      <c r="AG51" s="14">
        <v>10</v>
      </c>
      <c r="AH51" s="14">
        <f>AVERAGE(Table1382[[#This Row],[5Di Political parties]:[5Diii Educational, sporting and cultural organizations5]])</f>
        <v>8.3333333333333339</v>
      </c>
      <c r="AI51" s="14">
        <f>AVERAGE(Y51:Z51,AD51,AH51)</f>
        <v>9.0277777777777786</v>
      </c>
      <c r="AJ51" s="14">
        <v>10</v>
      </c>
      <c r="AK51" s="15">
        <v>7.333333333333333</v>
      </c>
      <c r="AL51" s="15">
        <v>7.75</v>
      </c>
      <c r="AM51" s="15">
        <v>10</v>
      </c>
      <c r="AN51" s="15">
        <v>10</v>
      </c>
      <c r="AO51" s="15">
        <f>AVERAGE(Table1382[[#This Row],[6Di Access to foreign television (cable/ satellite)]:[6Dii Access to foreign newspapers]])</f>
        <v>10</v>
      </c>
      <c r="AP51" s="15">
        <v>10</v>
      </c>
      <c r="AQ51" s="14">
        <f t="shared" si="11"/>
        <v>9.0166666666666657</v>
      </c>
      <c r="AR51" s="14">
        <v>5</v>
      </c>
      <c r="AS51" s="14">
        <v>0</v>
      </c>
      <c r="AT51" s="14">
        <v>10</v>
      </c>
      <c r="AU51" s="14">
        <f t="shared" si="12"/>
        <v>5</v>
      </c>
      <c r="AV51" s="14">
        <f t="shared" si="13"/>
        <v>5</v>
      </c>
      <c r="AW51" s="16">
        <f>AVERAGE(Table1382[[#This Row],[RULE OF LAW]],Table1382[[#This Row],[SECURITY &amp; SAFETY]],Table1382[[#This Row],[PERSONAL FREEDOM (minus Security &amp;Safety and Rule of Law)]],Table1382[[#This Row],[PERSONAL FREEDOM (minus Security &amp;Safety and Rule of Law)]])</f>
        <v>7.4233333333333338</v>
      </c>
      <c r="AX51" s="17">
        <v>6.76</v>
      </c>
      <c r="AY51" s="65">
        <f>AVERAGE(Table1382[[#This Row],[PERSONAL FREEDOM]:[ECONOMIC FREEDOM]])</f>
        <v>7.0916666666666668</v>
      </c>
      <c r="AZ51" s="66">
        <f t="shared" si="14"/>
        <v>64</v>
      </c>
      <c r="BA51" s="18">
        <f t="shared" si="15"/>
        <v>7.09</v>
      </c>
      <c r="BB51" s="16">
        <f>Table1382[[#This Row],[1 Rule of Law]]</f>
        <v>5.4</v>
      </c>
      <c r="BC51" s="16">
        <f>Table1382[[#This Row],[2 Security &amp; Safety]]</f>
        <v>8.2422222222222228</v>
      </c>
      <c r="BD51" s="16">
        <f t="shared" si="16"/>
        <v>8.025555555555556</v>
      </c>
      <c r="BE51" s="1"/>
      <c r="BF51" s="1"/>
    </row>
    <row r="52" spans="1:58" ht="15" customHeight="1" x14ac:dyDescent="0.25">
      <c r="A52" s="13" t="s">
        <v>97</v>
      </c>
      <c r="B52" s="14">
        <v>7.166666666666667</v>
      </c>
      <c r="C52" s="14">
        <v>6.1411792385161732</v>
      </c>
      <c r="D52" s="14">
        <v>5.0289852362113132</v>
      </c>
      <c r="E52" s="14">
        <v>6.1</v>
      </c>
      <c r="F52" s="14">
        <v>9.48</v>
      </c>
      <c r="G52" s="14">
        <v>10</v>
      </c>
      <c r="H52" s="14">
        <v>10</v>
      </c>
      <c r="I52" s="14">
        <v>7.5</v>
      </c>
      <c r="J52" s="14">
        <v>10</v>
      </c>
      <c r="K52" s="14">
        <v>9.9288072165276891</v>
      </c>
      <c r="L52" s="14">
        <f>AVERAGE(Table1382[[#This Row],[2Bi Disappearance]:[2Bv Terrorism Injured ]])</f>
        <v>9.4857614433055382</v>
      </c>
      <c r="M52" s="14">
        <v>10</v>
      </c>
      <c r="N52" s="14">
        <v>10</v>
      </c>
      <c r="O52" s="15">
        <v>10</v>
      </c>
      <c r="P52" s="15">
        <f>AVERAGE(Table1382[[#This Row],[2Ci Female Genital Mutilation]:[2Ciii Equal Inheritance Rights]])</f>
        <v>10</v>
      </c>
      <c r="Q52" s="14">
        <f t="shared" si="9"/>
        <v>9.6552538144351789</v>
      </c>
      <c r="R52" s="14">
        <v>10</v>
      </c>
      <c r="S52" s="14">
        <v>10</v>
      </c>
      <c r="T52" s="14">
        <v>10</v>
      </c>
      <c r="U52" s="14">
        <f t="shared" si="10"/>
        <v>10</v>
      </c>
      <c r="V52" s="14">
        <v>10</v>
      </c>
      <c r="W52" s="14">
        <v>10</v>
      </c>
      <c r="X52" s="14">
        <f>AVERAGE(Table1382[[#This Row],[4A Freedom to establish religious organizations]:[4B Autonomy of religious organizations]])</f>
        <v>10</v>
      </c>
      <c r="Y52" s="14">
        <v>10</v>
      </c>
      <c r="Z52" s="14">
        <v>10</v>
      </c>
      <c r="AA52" s="14">
        <v>10</v>
      </c>
      <c r="AB52" s="14">
        <v>10</v>
      </c>
      <c r="AC52" s="14">
        <v>10</v>
      </c>
      <c r="AD52" s="14">
        <f>AVERAGE(Table1382[[#This Row],[5Ci Political parties]:[5Ciii Educational, sporting and cultural organizations]])</f>
        <v>10</v>
      </c>
      <c r="AE52" s="14">
        <v>10</v>
      </c>
      <c r="AF52" s="14">
        <v>10</v>
      </c>
      <c r="AG52" s="14">
        <v>10</v>
      </c>
      <c r="AH52" s="14">
        <f>AVERAGE(Table1382[[#This Row],[5Di Political parties]:[5Diii Educational, sporting and cultural organizations5]])</f>
        <v>10</v>
      </c>
      <c r="AI52" s="14">
        <f>AVERAGE(Y52:Z52,AD52,AH52)</f>
        <v>10</v>
      </c>
      <c r="AJ52" s="14">
        <v>10</v>
      </c>
      <c r="AK52" s="15">
        <v>7</v>
      </c>
      <c r="AL52" s="15">
        <v>6.5</v>
      </c>
      <c r="AM52" s="15">
        <v>10</v>
      </c>
      <c r="AN52" s="15">
        <v>10</v>
      </c>
      <c r="AO52" s="15">
        <f>AVERAGE(Table1382[[#This Row],[6Di Access to foreign television (cable/ satellite)]:[6Dii Access to foreign newspapers]])</f>
        <v>10</v>
      </c>
      <c r="AP52" s="15">
        <v>10</v>
      </c>
      <c r="AQ52" s="14">
        <f t="shared" si="11"/>
        <v>8.6999999999999993</v>
      </c>
      <c r="AR52" s="14">
        <v>10</v>
      </c>
      <c r="AS52" s="14">
        <v>10</v>
      </c>
      <c r="AT52" s="14">
        <v>10</v>
      </c>
      <c r="AU52" s="14">
        <f t="shared" si="12"/>
        <v>10</v>
      </c>
      <c r="AV52" s="14">
        <f t="shared" si="13"/>
        <v>10</v>
      </c>
      <c r="AW52" s="16">
        <f>AVERAGE(Table1382[[#This Row],[RULE OF LAW]],Table1382[[#This Row],[SECURITY &amp; SAFETY]],Table1382[[#This Row],[PERSONAL FREEDOM (minus Security &amp;Safety and Rule of Law)]],Table1382[[#This Row],[PERSONAL FREEDOM (minus Security &amp;Safety and Rule of Law)]])</f>
        <v>8.8088134536087956</v>
      </c>
      <c r="AX52" s="17">
        <v>6.93</v>
      </c>
      <c r="AY52" s="65">
        <f>AVERAGE(Table1382[[#This Row],[PERSONAL FREEDOM]:[ECONOMIC FREEDOM]])</f>
        <v>7.8694067268043977</v>
      </c>
      <c r="AZ52" s="66">
        <f t="shared" si="14"/>
        <v>38</v>
      </c>
      <c r="BA52" s="18">
        <f t="shared" si="15"/>
        <v>7.87</v>
      </c>
      <c r="BB52" s="16">
        <f>Table1382[[#This Row],[1 Rule of Law]]</f>
        <v>6.1</v>
      </c>
      <c r="BC52" s="16">
        <f>Table1382[[#This Row],[2 Security &amp; Safety]]</f>
        <v>9.6552538144351789</v>
      </c>
      <c r="BD52" s="16">
        <f t="shared" si="16"/>
        <v>9.74</v>
      </c>
      <c r="BE52" s="1"/>
      <c r="BF52" s="1"/>
    </row>
    <row r="53" spans="1:58" ht="15" customHeight="1" x14ac:dyDescent="0.25">
      <c r="A53" s="13" t="s">
        <v>114</v>
      </c>
      <c r="B53" s="14">
        <v>5.8666666666666671</v>
      </c>
      <c r="C53" s="14">
        <v>4.0830938020456742</v>
      </c>
      <c r="D53" s="14">
        <v>3.7400057772961492</v>
      </c>
      <c r="E53" s="14">
        <v>4.6000000000000005</v>
      </c>
      <c r="F53" s="14">
        <v>0</v>
      </c>
      <c r="G53" s="14">
        <v>10</v>
      </c>
      <c r="H53" s="14">
        <v>10</v>
      </c>
      <c r="I53" s="14">
        <v>7.5</v>
      </c>
      <c r="J53" s="14">
        <v>10</v>
      </c>
      <c r="K53" s="14">
        <v>10</v>
      </c>
      <c r="L53" s="14">
        <f>AVERAGE(Table1382[[#This Row],[2Bi Disappearance]:[2Bv Terrorism Injured ]])</f>
        <v>9.5</v>
      </c>
      <c r="M53" s="14">
        <v>10</v>
      </c>
      <c r="N53" s="14">
        <v>10</v>
      </c>
      <c r="O53" s="15">
        <v>10</v>
      </c>
      <c r="P53" s="15">
        <f>AVERAGE(Table1382[[#This Row],[2Ci Female Genital Mutilation]:[2Ciii Equal Inheritance Rights]])</f>
        <v>10</v>
      </c>
      <c r="Q53" s="14">
        <f t="shared" si="9"/>
        <v>6.5</v>
      </c>
      <c r="R53" s="14">
        <v>10</v>
      </c>
      <c r="S53" s="14">
        <v>10</v>
      </c>
      <c r="T53" s="14">
        <v>10</v>
      </c>
      <c r="U53" s="14">
        <f t="shared" si="10"/>
        <v>10</v>
      </c>
      <c r="V53" s="14">
        <v>7.5</v>
      </c>
      <c r="W53" s="14">
        <v>6.666666666666667</v>
      </c>
      <c r="X53" s="14">
        <f>AVERAGE(Table1382[[#This Row],[4A Freedom to establish religious organizations]:[4B Autonomy of religious organizations]])</f>
        <v>7.0833333333333339</v>
      </c>
      <c r="Y53" s="14">
        <v>10</v>
      </c>
      <c r="Z53" s="14">
        <v>10</v>
      </c>
      <c r="AA53" s="14">
        <v>6.666666666666667</v>
      </c>
      <c r="AB53" s="14">
        <v>6.666666666666667</v>
      </c>
      <c r="AC53" s="14">
        <v>6.666666666666667</v>
      </c>
      <c r="AD53" s="14">
        <f>AVERAGE(Table1382[[#This Row],[5Ci Political parties]:[5Ciii Educational, sporting and cultural organizations]])</f>
        <v>6.666666666666667</v>
      </c>
      <c r="AE53" s="14">
        <v>7.5</v>
      </c>
      <c r="AF53" s="14">
        <v>7.5</v>
      </c>
      <c r="AG53" s="14">
        <v>10</v>
      </c>
      <c r="AH53" s="14">
        <f>AVERAGE(Table1382[[#This Row],[5Di Political parties]:[5Diii Educational, sporting and cultural organizations5]])</f>
        <v>8.3333333333333339</v>
      </c>
      <c r="AI53" s="14">
        <f>AVERAGE(Y53:Z53,AD53,AH53)</f>
        <v>8.75</v>
      </c>
      <c r="AJ53" s="14">
        <v>10</v>
      </c>
      <c r="AK53" s="15">
        <v>4.666666666666667</v>
      </c>
      <c r="AL53" s="15">
        <v>3.5</v>
      </c>
      <c r="AM53" s="15">
        <v>10</v>
      </c>
      <c r="AN53" s="15">
        <v>10</v>
      </c>
      <c r="AO53" s="15">
        <f>AVERAGE(Table1382[[#This Row],[6Di Access to foreign television (cable/ satellite)]:[6Dii Access to foreign newspapers]])</f>
        <v>10</v>
      </c>
      <c r="AP53" s="15">
        <v>10</v>
      </c>
      <c r="AQ53" s="14">
        <f t="shared" si="11"/>
        <v>7.6333333333333346</v>
      </c>
      <c r="AR53" s="14">
        <v>10</v>
      </c>
      <c r="AS53" s="14">
        <v>10</v>
      </c>
      <c r="AT53" s="14">
        <v>10</v>
      </c>
      <c r="AU53" s="14">
        <f t="shared" si="12"/>
        <v>10</v>
      </c>
      <c r="AV53" s="14">
        <f t="shared" si="13"/>
        <v>10</v>
      </c>
      <c r="AW53" s="16">
        <f>AVERAGE(Table1382[[#This Row],[RULE OF LAW]],Table1382[[#This Row],[SECURITY &amp; SAFETY]],Table1382[[#This Row],[PERSONAL FREEDOM (minus Security &amp;Safety and Rule of Law)]],Table1382[[#This Row],[PERSONAL FREEDOM (minus Security &amp;Safety and Rule of Law)]])</f>
        <v>7.1216666666666679</v>
      </c>
      <c r="AX53" s="17">
        <v>7.03</v>
      </c>
      <c r="AY53" s="65">
        <f>AVERAGE(Table1382[[#This Row],[PERSONAL FREEDOM]:[ECONOMIC FREEDOM]])</f>
        <v>7.0758333333333336</v>
      </c>
      <c r="AZ53" s="66">
        <f t="shared" si="14"/>
        <v>65</v>
      </c>
      <c r="BA53" s="18">
        <f t="shared" si="15"/>
        <v>7.08</v>
      </c>
      <c r="BB53" s="16">
        <f>Table1382[[#This Row],[1 Rule of Law]]</f>
        <v>4.6000000000000005</v>
      </c>
      <c r="BC53" s="16">
        <f>Table1382[[#This Row],[2 Security &amp; Safety]]</f>
        <v>6.5</v>
      </c>
      <c r="BD53" s="16">
        <f t="shared" si="16"/>
        <v>8.6933333333333334</v>
      </c>
      <c r="BE53" s="1"/>
      <c r="BF53" s="1"/>
    </row>
    <row r="54" spans="1:58" ht="15" customHeight="1" x14ac:dyDescent="0.25">
      <c r="A54" s="13" t="s">
        <v>171</v>
      </c>
      <c r="B54" s="14" t="s">
        <v>48</v>
      </c>
      <c r="C54" s="14" t="s">
        <v>48</v>
      </c>
      <c r="D54" s="14" t="s">
        <v>48</v>
      </c>
      <c r="E54" s="14">
        <v>3.6627939999999999</v>
      </c>
      <c r="F54" s="14">
        <v>6.6400000000000006</v>
      </c>
      <c r="G54" s="14">
        <v>10</v>
      </c>
      <c r="H54" s="14">
        <v>10</v>
      </c>
      <c r="I54" s="14" t="s">
        <v>48</v>
      </c>
      <c r="J54" s="14">
        <v>10</v>
      </c>
      <c r="K54" s="14">
        <v>10</v>
      </c>
      <c r="L54" s="14">
        <f>AVERAGE(Table1382[[#This Row],[2Bi Disappearance]:[2Bv Terrorism Injured ]])</f>
        <v>10</v>
      </c>
      <c r="M54" s="14">
        <v>5</v>
      </c>
      <c r="N54" s="14">
        <v>10</v>
      </c>
      <c r="O54" s="15">
        <v>0</v>
      </c>
      <c r="P54" s="15">
        <f>AVERAGE(Table1382[[#This Row],[2Ci Female Genital Mutilation]:[2Ciii Equal Inheritance Rights]])</f>
        <v>5</v>
      </c>
      <c r="Q54" s="14">
        <f t="shared" si="9"/>
        <v>7.2133333333333338</v>
      </c>
      <c r="R54" s="14">
        <v>10</v>
      </c>
      <c r="S54" s="14">
        <v>10</v>
      </c>
      <c r="T54" s="14" t="s">
        <v>48</v>
      </c>
      <c r="U54" s="14">
        <f t="shared" si="10"/>
        <v>10</v>
      </c>
      <c r="V54" s="14" t="s">
        <v>48</v>
      </c>
      <c r="W54" s="14" t="s">
        <v>48</v>
      </c>
      <c r="X54" s="14" t="s">
        <v>48</v>
      </c>
      <c r="Y54" s="14" t="s">
        <v>48</v>
      </c>
      <c r="Z54" s="14" t="s">
        <v>48</v>
      </c>
      <c r="AA54" s="14" t="s">
        <v>48</v>
      </c>
      <c r="AB54" s="14" t="s">
        <v>48</v>
      </c>
      <c r="AC54" s="14" t="s">
        <v>48</v>
      </c>
      <c r="AD54" s="14" t="s">
        <v>48</v>
      </c>
      <c r="AE54" s="14" t="s">
        <v>48</v>
      </c>
      <c r="AF54" s="14" t="s">
        <v>48</v>
      </c>
      <c r="AG54" s="14" t="s">
        <v>48</v>
      </c>
      <c r="AH54" s="14" t="s">
        <v>48</v>
      </c>
      <c r="AI54" s="14" t="s">
        <v>48</v>
      </c>
      <c r="AJ54" s="14">
        <v>10</v>
      </c>
      <c r="AK54" s="15">
        <v>5</v>
      </c>
      <c r="AL54" s="15">
        <v>4.5</v>
      </c>
      <c r="AM54" s="15" t="s">
        <v>48</v>
      </c>
      <c r="AN54" s="15" t="s">
        <v>48</v>
      </c>
      <c r="AO54" s="15" t="s">
        <v>48</v>
      </c>
      <c r="AP54" s="15" t="s">
        <v>48</v>
      </c>
      <c r="AQ54" s="14">
        <f t="shared" si="11"/>
        <v>6.5</v>
      </c>
      <c r="AR54" s="14">
        <v>0</v>
      </c>
      <c r="AS54" s="14">
        <v>10</v>
      </c>
      <c r="AT54" s="14">
        <v>10</v>
      </c>
      <c r="AU54" s="14">
        <f t="shared" si="12"/>
        <v>10</v>
      </c>
      <c r="AV54" s="14">
        <f t="shared" si="13"/>
        <v>5</v>
      </c>
      <c r="AW54" s="16">
        <f>AVERAGE(Table1382[[#This Row],[RULE OF LAW]],Table1382[[#This Row],[SECURITY &amp; SAFETY]],Table1382[[#This Row],[PERSONAL FREEDOM (minus Security &amp;Safety and Rule of Law)]],Table1382[[#This Row],[PERSONAL FREEDOM (minus Security &amp;Safety and Rule of Law)]])</f>
        <v>6.3023651666666671</v>
      </c>
      <c r="AX54" s="17">
        <v>4.84</v>
      </c>
      <c r="AY54" s="65">
        <f>AVERAGE(Table1382[[#This Row],[PERSONAL FREEDOM]:[ECONOMIC FREEDOM]])</f>
        <v>5.5711825833333339</v>
      </c>
      <c r="AZ54" s="66">
        <f t="shared" si="14"/>
        <v>130</v>
      </c>
      <c r="BA54" s="18">
        <f t="shared" si="15"/>
        <v>5.57</v>
      </c>
      <c r="BB54" s="16">
        <f>Table1382[[#This Row],[1 Rule of Law]]</f>
        <v>3.6627939999999999</v>
      </c>
      <c r="BC54" s="16">
        <f>Table1382[[#This Row],[2 Security &amp; Safety]]</f>
        <v>7.2133333333333338</v>
      </c>
      <c r="BD54" s="16">
        <f t="shared" si="16"/>
        <v>7.166666666666667</v>
      </c>
      <c r="BE54" s="1"/>
      <c r="BF54" s="1"/>
    </row>
    <row r="55" spans="1:58" ht="15" customHeight="1" x14ac:dyDescent="0.25">
      <c r="A55" s="13" t="s">
        <v>131</v>
      </c>
      <c r="B55" s="14" t="s">
        <v>48</v>
      </c>
      <c r="C55" s="14" t="s">
        <v>48</v>
      </c>
      <c r="D55" s="14" t="s">
        <v>48</v>
      </c>
      <c r="E55" s="14">
        <v>4.8463669999999999</v>
      </c>
      <c r="F55" s="14">
        <v>1.8400000000000005</v>
      </c>
      <c r="G55" s="14">
        <v>10</v>
      </c>
      <c r="H55" s="14">
        <v>10</v>
      </c>
      <c r="I55" s="14">
        <v>10</v>
      </c>
      <c r="J55" s="14">
        <v>0</v>
      </c>
      <c r="K55" s="14">
        <v>6.8563221326710639</v>
      </c>
      <c r="L55" s="14">
        <f>AVERAGE(Table1382[[#This Row],[2Bi Disappearance]:[2Bv Terrorism Injured ]])</f>
        <v>7.3712644265342133</v>
      </c>
      <c r="M55" s="14" t="s">
        <v>48</v>
      </c>
      <c r="N55" s="14">
        <v>10</v>
      </c>
      <c r="O55" s="15">
        <v>10</v>
      </c>
      <c r="P55" s="15">
        <f>AVERAGE(Table1382[[#This Row],[2Ci Female Genital Mutilation]:[2Ciii Equal Inheritance Rights]])</f>
        <v>10</v>
      </c>
      <c r="Q55" s="14">
        <f t="shared" si="9"/>
        <v>6.403754808844738</v>
      </c>
      <c r="R55" s="14">
        <v>10</v>
      </c>
      <c r="S55" s="14">
        <v>10</v>
      </c>
      <c r="T55" s="14">
        <v>10</v>
      </c>
      <c r="U55" s="14">
        <f t="shared" si="10"/>
        <v>10</v>
      </c>
      <c r="V55" s="14" t="s">
        <v>48</v>
      </c>
      <c r="W55" s="14" t="s">
        <v>48</v>
      </c>
      <c r="X55" s="14" t="s">
        <v>48</v>
      </c>
      <c r="Y55" s="14" t="s">
        <v>48</v>
      </c>
      <c r="Z55" s="14" t="s">
        <v>48</v>
      </c>
      <c r="AA55" s="14" t="s">
        <v>48</v>
      </c>
      <c r="AB55" s="14" t="s">
        <v>48</v>
      </c>
      <c r="AC55" s="14" t="s">
        <v>48</v>
      </c>
      <c r="AD55" s="14" t="s">
        <v>48</v>
      </c>
      <c r="AE55" s="14" t="s">
        <v>48</v>
      </c>
      <c r="AF55" s="14" t="s">
        <v>48</v>
      </c>
      <c r="AG55" s="14" t="s">
        <v>48</v>
      </c>
      <c r="AH55" s="14" t="s">
        <v>48</v>
      </c>
      <c r="AI55" s="14" t="s">
        <v>48</v>
      </c>
      <c r="AJ55" s="14">
        <v>10</v>
      </c>
      <c r="AK55" s="15">
        <v>7.666666666666667</v>
      </c>
      <c r="AL55" s="15">
        <v>6.75</v>
      </c>
      <c r="AM55" s="15" t="s">
        <v>48</v>
      </c>
      <c r="AN55" s="15" t="s">
        <v>48</v>
      </c>
      <c r="AO55" s="15" t="s">
        <v>48</v>
      </c>
      <c r="AP55" s="15" t="s">
        <v>48</v>
      </c>
      <c r="AQ55" s="14">
        <f t="shared" si="11"/>
        <v>8.1388888888888893</v>
      </c>
      <c r="AR55" s="14" t="s">
        <v>48</v>
      </c>
      <c r="AS55" s="14">
        <v>0</v>
      </c>
      <c r="AT55" s="14">
        <v>10</v>
      </c>
      <c r="AU55" s="14">
        <f t="shared" si="12"/>
        <v>5</v>
      </c>
      <c r="AV55" s="14">
        <f t="shared" si="13"/>
        <v>5</v>
      </c>
      <c r="AW55" s="16">
        <f>AVERAGE(Table1382[[#This Row],[RULE OF LAW]],Table1382[[#This Row],[SECURITY &amp; SAFETY]],Table1382[[#This Row],[PERSONAL FREEDOM (minus Security &amp;Safety and Rule of Law)]],Table1382[[#This Row],[PERSONAL FREEDOM (minus Security &amp;Safety and Rule of Law)]])</f>
        <v>6.6690119336926657</v>
      </c>
      <c r="AX55" s="17">
        <v>6.44</v>
      </c>
      <c r="AY55" s="65">
        <f>AVERAGE(Table1382[[#This Row],[PERSONAL FREEDOM]:[ECONOMIC FREEDOM]])</f>
        <v>6.5545059668463335</v>
      </c>
      <c r="AZ55" s="66">
        <f t="shared" si="14"/>
        <v>95</v>
      </c>
      <c r="BA55" s="18">
        <f t="shared" si="15"/>
        <v>6.55</v>
      </c>
      <c r="BB55" s="16">
        <f>Table1382[[#This Row],[1 Rule of Law]]</f>
        <v>4.8463669999999999</v>
      </c>
      <c r="BC55" s="16">
        <f>Table1382[[#This Row],[2 Security &amp; Safety]]</f>
        <v>6.403754808844738</v>
      </c>
      <c r="BD55" s="16">
        <f t="shared" si="16"/>
        <v>7.7129629629629628</v>
      </c>
      <c r="BE55" s="1"/>
      <c r="BF55" s="1"/>
    </row>
    <row r="56" spans="1:58" ht="15" customHeight="1" x14ac:dyDescent="0.25">
      <c r="A56" s="13" t="s">
        <v>110</v>
      </c>
      <c r="B56" s="14" t="s">
        <v>48</v>
      </c>
      <c r="C56" s="14" t="s">
        <v>48</v>
      </c>
      <c r="D56" s="14" t="s">
        <v>48</v>
      </c>
      <c r="E56" s="14">
        <v>3.6491889999999998</v>
      </c>
      <c r="F56" s="14">
        <v>7.92</v>
      </c>
      <c r="G56" s="14">
        <v>10</v>
      </c>
      <c r="H56" s="14">
        <v>10</v>
      </c>
      <c r="I56" s="14">
        <v>7.5</v>
      </c>
      <c r="J56" s="14">
        <v>10</v>
      </c>
      <c r="K56" s="14">
        <v>10</v>
      </c>
      <c r="L56" s="14">
        <f>AVERAGE(Table1382[[#This Row],[2Bi Disappearance]:[2Bv Terrorism Injured ]])</f>
        <v>9.5</v>
      </c>
      <c r="M56" s="14">
        <v>10</v>
      </c>
      <c r="N56" s="14">
        <v>10</v>
      </c>
      <c r="O56" s="15">
        <v>5</v>
      </c>
      <c r="P56" s="15">
        <f>AVERAGE(Table1382[[#This Row],[2Ci Female Genital Mutilation]:[2Ciii Equal Inheritance Rights]])</f>
        <v>8.3333333333333339</v>
      </c>
      <c r="Q56" s="14">
        <f t="shared" si="9"/>
        <v>8.5844444444444452</v>
      </c>
      <c r="R56" s="14">
        <v>10</v>
      </c>
      <c r="S56" s="14">
        <v>10</v>
      </c>
      <c r="T56" s="14">
        <v>10</v>
      </c>
      <c r="U56" s="14">
        <f t="shared" si="10"/>
        <v>10</v>
      </c>
      <c r="V56" s="14">
        <v>5</v>
      </c>
      <c r="W56" s="14">
        <v>3.3333333333333335</v>
      </c>
      <c r="X56" s="14">
        <f>AVERAGE(Table1382[[#This Row],[4A Freedom to establish religious organizations]:[4B Autonomy of religious organizations]])</f>
        <v>4.166666666666667</v>
      </c>
      <c r="Y56" s="14">
        <v>10</v>
      </c>
      <c r="Z56" s="14">
        <v>10</v>
      </c>
      <c r="AA56" s="14">
        <v>3.3333333333333335</v>
      </c>
      <c r="AB56" s="14">
        <v>3.3333333333333335</v>
      </c>
      <c r="AC56" s="14">
        <v>3.3333333333333335</v>
      </c>
      <c r="AD56" s="14">
        <f>AVERAGE(Table1382[[#This Row],[5Ci Political parties]:[5Ciii Educational, sporting and cultural organizations]])</f>
        <v>3.3333333333333335</v>
      </c>
      <c r="AE56" s="14">
        <v>5</v>
      </c>
      <c r="AF56" s="14">
        <v>5</v>
      </c>
      <c r="AG56" s="14">
        <v>7.5</v>
      </c>
      <c r="AH56" s="14">
        <f>AVERAGE(Table1382[[#This Row],[5Di Political parties]:[5Diii Educational, sporting and cultural organizations5]])</f>
        <v>5.833333333333333</v>
      </c>
      <c r="AI56" s="14">
        <f>AVERAGE(Y56:Z56,AD56,AH56)</f>
        <v>7.2916666666666661</v>
      </c>
      <c r="AJ56" s="14">
        <v>10</v>
      </c>
      <c r="AK56" s="15">
        <v>5</v>
      </c>
      <c r="AL56" s="15">
        <v>5</v>
      </c>
      <c r="AM56" s="15">
        <v>10</v>
      </c>
      <c r="AN56" s="15">
        <v>10</v>
      </c>
      <c r="AO56" s="15">
        <f>AVERAGE(Table1382[[#This Row],[6Di Access to foreign television (cable/ satellite)]:[6Dii Access to foreign newspapers]])</f>
        <v>10</v>
      </c>
      <c r="AP56" s="15">
        <v>10</v>
      </c>
      <c r="AQ56" s="14">
        <f t="shared" si="11"/>
        <v>8</v>
      </c>
      <c r="AR56" s="14">
        <v>5</v>
      </c>
      <c r="AS56" s="14">
        <v>10</v>
      </c>
      <c r="AT56" s="14">
        <v>10</v>
      </c>
      <c r="AU56" s="14">
        <f t="shared" si="12"/>
        <v>10</v>
      </c>
      <c r="AV56" s="14">
        <f t="shared" si="13"/>
        <v>7.5</v>
      </c>
      <c r="AW56" s="16">
        <f>AVERAGE(Table1382[[#This Row],[RULE OF LAW]],Table1382[[#This Row],[SECURITY &amp; SAFETY]],Table1382[[#This Row],[PERSONAL FREEDOM (minus Security &amp;Safety and Rule of Law)]],Table1382[[#This Row],[PERSONAL FREEDOM (minus Security &amp;Safety and Rule of Law)]])</f>
        <v>6.7542416944444437</v>
      </c>
      <c r="AX56" s="17">
        <v>6.83</v>
      </c>
      <c r="AY56" s="65">
        <f>AVERAGE(Table1382[[#This Row],[PERSONAL FREEDOM]:[ECONOMIC FREEDOM]])</f>
        <v>6.7921208472222219</v>
      </c>
      <c r="AZ56" s="66">
        <f t="shared" si="14"/>
        <v>80</v>
      </c>
      <c r="BA56" s="18">
        <f t="shared" si="15"/>
        <v>6.79</v>
      </c>
      <c r="BB56" s="16">
        <f>Table1382[[#This Row],[1 Rule of Law]]</f>
        <v>3.6491889999999998</v>
      </c>
      <c r="BC56" s="16">
        <f>Table1382[[#This Row],[2 Security &amp; Safety]]</f>
        <v>8.5844444444444452</v>
      </c>
      <c r="BD56" s="16">
        <f t="shared" si="16"/>
        <v>7.3916666666666657</v>
      </c>
      <c r="BE56" s="1"/>
      <c r="BF56" s="1"/>
    </row>
    <row r="57" spans="1:58" ht="15" customHeight="1" x14ac:dyDescent="0.25">
      <c r="A57" s="13" t="s">
        <v>139</v>
      </c>
      <c r="B57" s="14" t="s">
        <v>48</v>
      </c>
      <c r="C57" s="14" t="s">
        <v>48</v>
      </c>
      <c r="D57" s="14" t="s">
        <v>48</v>
      </c>
      <c r="E57" s="14">
        <v>4.3021959999999995</v>
      </c>
      <c r="F57" s="14">
        <v>0</v>
      </c>
      <c r="G57" s="14">
        <v>5</v>
      </c>
      <c r="H57" s="14">
        <v>10</v>
      </c>
      <c r="I57" s="14">
        <v>7.5</v>
      </c>
      <c r="J57" s="14">
        <v>10</v>
      </c>
      <c r="K57" s="14">
        <v>10</v>
      </c>
      <c r="L57" s="14">
        <f>AVERAGE(Table1382[[#This Row],[2Bi Disappearance]:[2Bv Terrorism Injured ]])</f>
        <v>8.5</v>
      </c>
      <c r="M57" s="14">
        <v>10</v>
      </c>
      <c r="N57" s="14">
        <v>10</v>
      </c>
      <c r="O57" s="15">
        <v>10</v>
      </c>
      <c r="P57" s="15">
        <f>AVERAGE(Table1382[[#This Row],[2Ci Female Genital Mutilation]:[2Ciii Equal Inheritance Rights]])</f>
        <v>10</v>
      </c>
      <c r="Q57" s="14">
        <f t="shared" si="9"/>
        <v>6.166666666666667</v>
      </c>
      <c r="R57" s="14">
        <v>10</v>
      </c>
      <c r="S57" s="14">
        <v>10</v>
      </c>
      <c r="T57" s="14">
        <v>10</v>
      </c>
      <c r="U57" s="14">
        <f t="shared" si="10"/>
        <v>10</v>
      </c>
      <c r="V57" s="14">
        <v>7.5</v>
      </c>
      <c r="W57" s="14">
        <v>6.666666666666667</v>
      </c>
      <c r="X57" s="14">
        <f>AVERAGE(Table1382[[#This Row],[4A Freedom to establish religious organizations]:[4B Autonomy of religious organizations]])</f>
        <v>7.0833333333333339</v>
      </c>
      <c r="Y57" s="14">
        <v>7.5</v>
      </c>
      <c r="Z57" s="14">
        <v>7.5</v>
      </c>
      <c r="AA57" s="14">
        <v>3.3333333333333335</v>
      </c>
      <c r="AB57" s="14">
        <v>6.666666666666667</v>
      </c>
      <c r="AC57" s="14">
        <v>6.666666666666667</v>
      </c>
      <c r="AD57" s="14">
        <f>AVERAGE(Table1382[[#This Row],[5Ci Political parties]:[5Ciii Educational, sporting and cultural organizations]])</f>
        <v>5.5555555555555562</v>
      </c>
      <c r="AE57" s="14">
        <v>7.5</v>
      </c>
      <c r="AF57" s="14">
        <v>7.5</v>
      </c>
      <c r="AG57" s="14">
        <v>7.5</v>
      </c>
      <c r="AH57" s="14">
        <f>AVERAGE(Table1382[[#This Row],[5Di Political parties]:[5Diii Educational, sporting and cultural organizations5]])</f>
        <v>7.5</v>
      </c>
      <c r="AI57" s="14">
        <f>AVERAGE(Y57:Z57,AD57,AH57)</f>
        <v>7.0138888888888893</v>
      </c>
      <c r="AJ57" s="14">
        <v>10</v>
      </c>
      <c r="AK57" s="15">
        <v>5</v>
      </c>
      <c r="AL57" s="15">
        <v>4.25</v>
      </c>
      <c r="AM57" s="15">
        <v>10</v>
      </c>
      <c r="AN57" s="15">
        <v>10</v>
      </c>
      <c r="AO57" s="15">
        <f>AVERAGE(Table1382[[#This Row],[6Di Access to foreign television (cable/ satellite)]:[6Dii Access to foreign newspapers]])</f>
        <v>10</v>
      </c>
      <c r="AP57" s="15">
        <v>6.666666666666667</v>
      </c>
      <c r="AQ57" s="14">
        <f t="shared" si="11"/>
        <v>7.1833333333333327</v>
      </c>
      <c r="AR57" s="14">
        <v>5</v>
      </c>
      <c r="AS57" s="14">
        <v>10</v>
      </c>
      <c r="AT57" s="14">
        <v>10</v>
      </c>
      <c r="AU57" s="14">
        <f t="shared" si="12"/>
        <v>10</v>
      </c>
      <c r="AV57" s="14">
        <f t="shared" si="13"/>
        <v>7.5</v>
      </c>
      <c r="AW57" s="16">
        <f>AVERAGE(Table1382[[#This Row],[RULE OF LAW]],Table1382[[#This Row],[SECURITY &amp; SAFETY]],Table1382[[#This Row],[PERSONAL FREEDOM (minus Security &amp;Safety and Rule of Law)]],Table1382[[#This Row],[PERSONAL FREEDOM (minus Security &amp;Safety and Rule of Law)]])</f>
        <v>6.4952712222222218</v>
      </c>
      <c r="AX57" s="17">
        <v>7.34</v>
      </c>
      <c r="AY57" s="65">
        <f>AVERAGE(Table1382[[#This Row],[PERSONAL FREEDOM]:[ECONOMIC FREEDOM]])</f>
        <v>6.9176356111111108</v>
      </c>
      <c r="AZ57" s="66">
        <f t="shared" si="14"/>
        <v>71</v>
      </c>
      <c r="BA57" s="18">
        <f t="shared" si="15"/>
        <v>6.92</v>
      </c>
      <c r="BB57" s="16">
        <f>Table1382[[#This Row],[1 Rule of Law]]</f>
        <v>4.3021959999999995</v>
      </c>
      <c r="BC57" s="16">
        <f>Table1382[[#This Row],[2 Security &amp; Safety]]</f>
        <v>6.166666666666667</v>
      </c>
      <c r="BD57" s="16">
        <f t="shared" si="16"/>
        <v>7.7561111111111121</v>
      </c>
      <c r="BE57" s="1"/>
      <c r="BF57" s="1"/>
    </row>
    <row r="58" spans="1:58" ht="15" customHeight="1" x14ac:dyDescent="0.25">
      <c r="A58" s="13" t="s">
        <v>216</v>
      </c>
      <c r="B58" s="14">
        <v>7.9333333333333336</v>
      </c>
      <c r="C58" s="14">
        <v>7.0554187151178933</v>
      </c>
      <c r="D58" s="14">
        <v>7.6096427273421323</v>
      </c>
      <c r="E58" s="14">
        <v>7.5</v>
      </c>
      <c r="F58" s="14">
        <v>9.8000000000000007</v>
      </c>
      <c r="G58" s="14">
        <v>0</v>
      </c>
      <c r="H58" s="14">
        <v>10</v>
      </c>
      <c r="I58" s="14" t="s">
        <v>48</v>
      </c>
      <c r="J58" s="14">
        <v>10</v>
      </c>
      <c r="K58" s="14">
        <v>8.6815139659200025</v>
      </c>
      <c r="L58" s="14">
        <f>AVERAGE(Table1382[[#This Row],[2Bi Disappearance]:[2Bv Terrorism Injured ]])</f>
        <v>7.1703784914800011</v>
      </c>
      <c r="M58" s="14">
        <v>10</v>
      </c>
      <c r="N58" s="14">
        <v>7.5</v>
      </c>
      <c r="O58" s="15">
        <v>10</v>
      </c>
      <c r="P58" s="15">
        <f>AVERAGE(Table1382[[#This Row],[2Ci Female Genital Mutilation]:[2Ciii Equal Inheritance Rights]])</f>
        <v>9.1666666666666661</v>
      </c>
      <c r="Q58" s="14">
        <f t="shared" si="9"/>
        <v>8.7123483860488893</v>
      </c>
      <c r="R58" s="14" t="s">
        <v>48</v>
      </c>
      <c r="S58" s="14" t="s">
        <v>48</v>
      </c>
      <c r="T58" s="14">
        <v>10</v>
      </c>
      <c r="U58" s="14">
        <f t="shared" si="10"/>
        <v>10</v>
      </c>
      <c r="V58" s="14">
        <v>10</v>
      </c>
      <c r="W58" s="14">
        <v>10</v>
      </c>
      <c r="X58" s="14">
        <f>AVERAGE(Table1382[[#This Row],[4A Freedom to establish religious organizations]:[4B Autonomy of religious organizations]])</f>
        <v>10</v>
      </c>
      <c r="Y58" s="14">
        <v>10</v>
      </c>
      <c r="Z58" s="14">
        <v>10</v>
      </c>
      <c r="AA58" s="14">
        <v>6.666666666666667</v>
      </c>
      <c r="AB58" s="14">
        <v>10</v>
      </c>
      <c r="AC58" s="14">
        <v>10</v>
      </c>
      <c r="AD58" s="14">
        <f>AVERAGE(Table1382[[#This Row],[5Ci Political parties]:[5Ciii Educational, sporting and cultural organizations]])</f>
        <v>8.8888888888888893</v>
      </c>
      <c r="AE58" s="14">
        <v>7.5</v>
      </c>
      <c r="AF58" s="14">
        <v>10</v>
      </c>
      <c r="AG58" s="14">
        <v>10</v>
      </c>
      <c r="AH58" s="14">
        <f>AVERAGE(Table1382[[#This Row],[5Di Political parties]:[5Diii Educational, sporting and cultural organizations5]])</f>
        <v>9.1666666666666661</v>
      </c>
      <c r="AI58" s="14">
        <f>AVERAGE(Y58:Z58,AD58,AH58)</f>
        <v>9.5138888888888893</v>
      </c>
      <c r="AJ58" s="14">
        <v>10</v>
      </c>
      <c r="AK58" s="15">
        <v>6</v>
      </c>
      <c r="AL58" s="15">
        <v>7.25</v>
      </c>
      <c r="AM58" s="15">
        <v>10</v>
      </c>
      <c r="AN58" s="15">
        <v>10</v>
      </c>
      <c r="AO58" s="15">
        <f>AVERAGE(Table1382[[#This Row],[6Di Access to foreign television (cable/ satellite)]:[6Dii Access to foreign newspapers]])</f>
        <v>10</v>
      </c>
      <c r="AP58" s="15">
        <v>10</v>
      </c>
      <c r="AQ58" s="14">
        <f t="shared" si="11"/>
        <v>8.65</v>
      </c>
      <c r="AR58" s="14">
        <v>10</v>
      </c>
      <c r="AS58" s="14" t="s">
        <v>48</v>
      </c>
      <c r="AT58" s="14" t="s">
        <v>48</v>
      </c>
      <c r="AU58" s="14" t="s">
        <v>48</v>
      </c>
      <c r="AV58" s="14">
        <f t="shared" si="13"/>
        <v>10</v>
      </c>
      <c r="AW58" s="16">
        <f>AVERAGE(Table1382[[#This Row],[RULE OF LAW]],Table1382[[#This Row],[SECURITY &amp; SAFETY]],Table1382[[#This Row],[PERSONAL FREEDOM (minus Security &amp;Safety and Rule of Law)]],Table1382[[#This Row],[PERSONAL FREEDOM (minus Security &amp;Safety and Rule of Law)]])</f>
        <v>8.8694759854011114</v>
      </c>
      <c r="AX58" s="17">
        <v>9.17</v>
      </c>
      <c r="AY58" s="65">
        <f>AVERAGE(Table1382[[#This Row],[PERSONAL FREEDOM]:[ECONOMIC FREEDOM]])</f>
        <v>9.0197379927005557</v>
      </c>
      <c r="AZ58" s="66">
        <f t="shared" si="14"/>
        <v>1</v>
      </c>
      <c r="BA58" s="18">
        <f t="shared" si="15"/>
        <v>9.02</v>
      </c>
      <c r="BB58" s="16">
        <f>Table1382[[#This Row],[1 Rule of Law]]</f>
        <v>7.5</v>
      </c>
      <c r="BC58" s="16">
        <f>Table1382[[#This Row],[2 Security &amp; Safety]]</f>
        <v>8.7123483860488893</v>
      </c>
      <c r="BD58" s="16">
        <f t="shared" si="16"/>
        <v>9.632777777777779</v>
      </c>
      <c r="BE58" s="1"/>
      <c r="BF58" s="1"/>
    </row>
    <row r="59" spans="1:58" ht="15" customHeight="1" x14ac:dyDescent="0.25">
      <c r="A59" s="13" t="s">
        <v>84</v>
      </c>
      <c r="B59" s="14">
        <v>7.4333333333333327</v>
      </c>
      <c r="C59" s="14">
        <v>5.5082067566457926</v>
      </c>
      <c r="D59" s="14">
        <v>6.3894858720457091</v>
      </c>
      <c r="E59" s="14">
        <v>6.4</v>
      </c>
      <c r="F59" s="14">
        <v>9.3999999999999986</v>
      </c>
      <c r="G59" s="14">
        <v>10</v>
      </c>
      <c r="H59" s="14">
        <v>10</v>
      </c>
      <c r="I59" s="14">
        <v>7.5</v>
      </c>
      <c r="J59" s="14">
        <v>10</v>
      </c>
      <c r="K59" s="14">
        <v>10</v>
      </c>
      <c r="L59" s="14">
        <f>AVERAGE(Table1382[[#This Row],[2Bi Disappearance]:[2Bv Terrorism Injured ]])</f>
        <v>9.5</v>
      </c>
      <c r="M59" s="14">
        <v>9.5</v>
      </c>
      <c r="N59" s="14">
        <v>10</v>
      </c>
      <c r="O59" s="15">
        <v>10</v>
      </c>
      <c r="P59" s="15">
        <f>AVERAGE(Table1382[[#This Row],[2Ci Female Genital Mutilation]:[2Ciii Equal Inheritance Rights]])</f>
        <v>9.8333333333333339</v>
      </c>
      <c r="Q59" s="14">
        <f t="shared" si="9"/>
        <v>9.5777777777777775</v>
      </c>
      <c r="R59" s="14">
        <v>10</v>
      </c>
      <c r="S59" s="14">
        <v>10</v>
      </c>
      <c r="T59" s="14">
        <v>10</v>
      </c>
      <c r="U59" s="14">
        <f t="shared" si="10"/>
        <v>10</v>
      </c>
      <c r="V59" s="14">
        <v>10</v>
      </c>
      <c r="W59" s="14">
        <v>10</v>
      </c>
      <c r="X59" s="14">
        <f>AVERAGE(Table1382[[#This Row],[4A Freedom to establish religious organizations]:[4B Autonomy of religious organizations]])</f>
        <v>10</v>
      </c>
      <c r="Y59" s="14">
        <v>10</v>
      </c>
      <c r="Z59" s="14">
        <v>10</v>
      </c>
      <c r="AA59" s="14">
        <v>10</v>
      </c>
      <c r="AB59" s="14">
        <v>10</v>
      </c>
      <c r="AC59" s="14">
        <v>10</v>
      </c>
      <c r="AD59" s="14">
        <f>AVERAGE(Table1382[[#This Row],[5Ci Political parties]:[5Ciii Educational, sporting and cultural organizations]])</f>
        <v>10</v>
      </c>
      <c r="AE59" s="14">
        <v>10</v>
      </c>
      <c r="AF59" s="14">
        <v>10</v>
      </c>
      <c r="AG59" s="14">
        <v>10</v>
      </c>
      <c r="AH59" s="14">
        <f>AVERAGE(Table1382[[#This Row],[5Di Political parties]:[5Diii Educational, sporting and cultural organizations5]])</f>
        <v>10</v>
      </c>
      <c r="AI59" s="14">
        <f>AVERAGE(Y59:Z59,AD59,AH59)</f>
        <v>10</v>
      </c>
      <c r="AJ59" s="14">
        <v>10</v>
      </c>
      <c r="AK59" s="15">
        <v>8.3333333333333339</v>
      </c>
      <c r="AL59" s="15">
        <v>7.75</v>
      </c>
      <c r="AM59" s="15">
        <v>10</v>
      </c>
      <c r="AN59" s="15">
        <v>10</v>
      </c>
      <c r="AO59" s="15">
        <f>AVERAGE(Table1382[[#This Row],[6Di Access to foreign television (cable/ satellite)]:[6Dii Access to foreign newspapers]])</f>
        <v>10</v>
      </c>
      <c r="AP59" s="15">
        <v>10</v>
      </c>
      <c r="AQ59" s="14">
        <f t="shared" si="11"/>
        <v>9.2166666666666668</v>
      </c>
      <c r="AR59" s="14">
        <v>10</v>
      </c>
      <c r="AS59" s="14">
        <v>10</v>
      </c>
      <c r="AT59" s="14">
        <v>10</v>
      </c>
      <c r="AU59" s="14">
        <f t="shared" ref="AU59:AU90" si="18">AVERAGE(AS59:AT59)</f>
        <v>10</v>
      </c>
      <c r="AV59" s="14">
        <f t="shared" si="13"/>
        <v>10</v>
      </c>
      <c r="AW59" s="16">
        <f>AVERAGE(Table1382[[#This Row],[RULE OF LAW]],Table1382[[#This Row],[SECURITY &amp; SAFETY]],Table1382[[#This Row],[PERSONAL FREEDOM (minus Security &amp;Safety and Rule of Law)]],Table1382[[#This Row],[PERSONAL FREEDOM (minus Security &amp;Safety and Rule of Law)]])</f>
        <v>8.9161111111111104</v>
      </c>
      <c r="AX59" s="17">
        <v>7.17</v>
      </c>
      <c r="AY59" s="65">
        <f>AVERAGE(Table1382[[#This Row],[PERSONAL FREEDOM]:[ECONOMIC FREEDOM]])</f>
        <v>8.0430555555555543</v>
      </c>
      <c r="AZ59" s="66">
        <f t="shared" si="14"/>
        <v>31</v>
      </c>
      <c r="BA59" s="18">
        <f t="shared" si="15"/>
        <v>8.0399999999999991</v>
      </c>
      <c r="BB59" s="16">
        <f>Table1382[[#This Row],[1 Rule of Law]]</f>
        <v>6.4</v>
      </c>
      <c r="BC59" s="16">
        <f>Table1382[[#This Row],[2 Security &amp; Safety]]</f>
        <v>9.5777777777777775</v>
      </c>
      <c r="BD59" s="16">
        <f t="shared" si="16"/>
        <v>9.8433333333333337</v>
      </c>
      <c r="BE59" s="1"/>
      <c r="BF59" s="1"/>
    </row>
    <row r="60" spans="1:58" ht="15" customHeight="1" x14ac:dyDescent="0.25">
      <c r="A60" s="13" t="s">
        <v>77</v>
      </c>
      <c r="B60" s="14" t="s">
        <v>48</v>
      </c>
      <c r="C60" s="14" t="s">
        <v>48</v>
      </c>
      <c r="D60" s="14" t="s">
        <v>48</v>
      </c>
      <c r="E60" s="14">
        <v>7.7984989999999996</v>
      </c>
      <c r="F60" s="14">
        <v>10</v>
      </c>
      <c r="G60" s="14">
        <v>10</v>
      </c>
      <c r="H60" s="14">
        <v>10</v>
      </c>
      <c r="I60" s="14">
        <v>10</v>
      </c>
      <c r="J60" s="14">
        <v>10</v>
      </c>
      <c r="K60" s="14">
        <v>10</v>
      </c>
      <c r="L60" s="14">
        <f>AVERAGE(Table1382[[#This Row],[2Bi Disappearance]:[2Bv Terrorism Injured ]])</f>
        <v>10</v>
      </c>
      <c r="M60" s="14" t="s">
        <v>48</v>
      </c>
      <c r="N60" s="14">
        <v>10</v>
      </c>
      <c r="O60" s="15">
        <v>10</v>
      </c>
      <c r="P60" s="15">
        <f>AVERAGE(Table1382[[#This Row],[2Ci Female Genital Mutilation]:[2Ciii Equal Inheritance Rights]])</f>
        <v>10</v>
      </c>
      <c r="Q60" s="14">
        <f t="shared" si="9"/>
        <v>10</v>
      </c>
      <c r="R60" s="14">
        <v>10</v>
      </c>
      <c r="S60" s="14">
        <v>10</v>
      </c>
      <c r="T60" s="14">
        <v>10</v>
      </c>
      <c r="U60" s="14">
        <f t="shared" si="10"/>
        <v>10</v>
      </c>
      <c r="V60" s="14" t="s">
        <v>48</v>
      </c>
      <c r="W60" s="14" t="s">
        <v>48</v>
      </c>
      <c r="X60" s="14" t="s">
        <v>48</v>
      </c>
      <c r="Y60" s="14" t="s">
        <v>48</v>
      </c>
      <c r="Z60" s="14" t="s">
        <v>48</v>
      </c>
      <c r="AA60" s="14" t="s">
        <v>48</v>
      </c>
      <c r="AB60" s="14" t="s">
        <v>48</v>
      </c>
      <c r="AC60" s="14" t="s">
        <v>48</v>
      </c>
      <c r="AD60" s="14" t="s">
        <v>48</v>
      </c>
      <c r="AE60" s="14" t="s">
        <v>48</v>
      </c>
      <c r="AF60" s="14" t="s">
        <v>48</v>
      </c>
      <c r="AG60" s="14" t="s">
        <v>48</v>
      </c>
      <c r="AH60" s="14" t="s">
        <v>48</v>
      </c>
      <c r="AI60" s="14" t="s">
        <v>48</v>
      </c>
      <c r="AJ60" s="14">
        <v>10</v>
      </c>
      <c r="AK60" s="15">
        <v>9.6666666666666661</v>
      </c>
      <c r="AL60" s="15">
        <v>9</v>
      </c>
      <c r="AM60" s="15" t="s">
        <v>48</v>
      </c>
      <c r="AN60" s="15" t="s">
        <v>48</v>
      </c>
      <c r="AO60" s="15" t="s">
        <v>48</v>
      </c>
      <c r="AP60" s="15" t="s">
        <v>48</v>
      </c>
      <c r="AQ60" s="14">
        <f t="shared" si="11"/>
        <v>9.5555555555555554</v>
      </c>
      <c r="AR60" s="14">
        <v>10</v>
      </c>
      <c r="AS60" s="14">
        <v>10</v>
      </c>
      <c r="AT60" s="14">
        <v>10</v>
      </c>
      <c r="AU60" s="14">
        <f t="shared" si="18"/>
        <v>10</v>
      </c>
      <c r="AV60" s="14">
        <f t="shared" si="13"/>
        <v>10</v>
      </c>
      <c r="AW60" s="16">
        <f>AVERAGE(Table1382[[#This Row],[RULE OF LAW]],Table1382[[#This Row],[SECURITY &amp; SAFETY]],Table1382[[#This Row],[PERSONAL FREEDOM (minus Security &amp;Safety and Rule of Law)]],Table1382[[#This Row],[PERSONAL FREEDOM (minus Security &amp;Safety and Rule of Law)]])</f>
        <v>9.3755506759259273</v>
      </c>
      <c r="AX60" s="17">
        <v>7.07</v>
      </c>
      <c r="AY60" s="65">
        <f>AVERAGE(Table1382[[#This Row],[PERSONAL FREEDOM]:[ECONOMIC FREEDOM]])</f>
        <v>8.2227753379629647</v>
      </c>
      <c r="AZ60" s="66">
        <f t="shared" si="14"/>
        <v>21</v>
      </c>
      <c r="BA60" s="18">
        <f t="shared" si="15"/>
        <v>8.2200000000000006</v>
      </c>
      <c r="BB60" s="16">
        <f>Table1382[[#This Row],[1 Rule of Law]]</f>
        <v>7.7984989999999996</v>
      </c>
      <c r="BC60" s="16">
        <f>Table1382[[#This Row],[2 Security &amp; Safety]]</f>
        <v>10</v>
      </c>
      <c r="BD60" s="16">
        <f t="shared" si="16"/>
        <v>9.851851851851853</v>
      </c>
      <c r="BE60" s="1"/>
      <c r="BF60" s="1"/>
    </row>
    <row r="61" spans="1:58" ht="15" customHeight="1" x14ac:dyDescent="0.25">
      <c r="A61" s="13" t="s">
        <v>125</v>
      </c>
      <c r="B61" s="14">
        <v>4.1333333333333329</v>
      </c>
      <c r="C61" s="14">
        <v>4.4613487474779037</v>
      </c>
      <c r="D61" s="14">
        <v>4.39657076566803</v>
      </c>
      <c r="E61" s="14">
        <v>4.3</v>
      </c>
      <c r="F61" s="14">
        <v>8.56</v>
      </c>
      <c r="G61" s="14">
        <v>0</v>
      </c>
      <c r="H61" s="14">
        <v>9.6847856252008508</v>
      </c>
      <c r="I61" s="14">
        <v>5</v>
      </c>
      <c r="J61" s="14">
        <v>9.776308908421754</v>
      </c>
      <c r="K61" s="14">
        <v>9.7264828142976594</v>
      </c>
      <c r="L61" s="14">
        <f>AVERAGE(Table1382[[#This Row],[2Bi Disappearance]:[2Bv Terrorism Injured ]])</f>
        <v>6.8375154695840532</v>
      </c>
      <c r="M61" s="14">
        <v>10</v>
      </c>
      <c r="N61" s="14">
        <v>2.5</v>
      </c>
      <c r="O61" s="15">
        <v>5</v>
      </c>
      <c r="P61" s="15">
        <f>AVERAGE(Table1382[[#This Row],[2Ci Female Genital Mutilation]:[2Ciii Equal Inheritance Rights]])</f>
        <v>5.833333333333333</v>
      </c>
      <c r="Q61" s="14">
        <f t="shared" si="9"/>
        <v>7.076949600972462</v>
      </c>
      <c r="R61" s="14">
        <v>5</v>
      </c>
      <c r="S61" s="14">
        <v>10</v>
      </c>
      <c r="T61" s="14">
        <v>5</v>
      </c>
      <c r="U61" s="14">
        <f t="shared" si="10"/>
        <v>6.666666666666667</v>
      </c>
      <c r="V61" s="14">
        <v>10</v>
      </c>
      <c r="W61" s="14">
        <v>10</v>
      </c>
      <c r="X61" s="14">
        <f>AVERAGE(Table1382[[#This Row],[4A Freedom to establish religious organizations]:[4B Autonomy of religious organizations]])</f>
        <v>10</v>
      </c>
      <c r="Y61" s="14">
        <v>10</v>
      </c>
      <c r="Z61" s="14">
        <v>7.5</v>
      </c>
      <c r="AA61" s="14">
        <v>10</v>
      </c>
      <c r="AB61" s="14">
        <v>6.666666666666667</v>
      </c>
      <c r="AC61" s="14">
        <v>6.666666666666667</v>
      </c>
      <c r="AD61" s="14">
        <f>AVERAGE(Table1382[[#This Row],[5Ci Political parties]:[5Ciii Educational, sporting and cultural organizations]])</f>
        <v>7.7777777777777786</v>
      </c>
      <c r="AE61" s="14">
        <v>10</v>
      </c>
      <c r="AF61" s="14">
        <v>10</v>
      </c>
      <c r="AG61" s="14">
        <v>10</v>
      </c>
      <c r="AH61" s="14">
        <f>AVERAGE(Table1382[[#This Row],[5Di Political parties]:[5Diii Educational, sporting and cultural organizations5]])</f>
        <v>10</v>
      </c>
      <c r="AI61" s="14">
        <f>AVERAGE(Y61:Z61,AD61,AH61)</f>
        <v>8.8194444444444446</v>
      </c>
      <c r="AJ61" s="14">
        <v>5.0784800069529457</v>
      </c>
      <c r="AK61" s="15">
        <v>6.666666666666667</v>
      </c>
      <c r="AL61" s="15">
        <v>5.75</v>
      </c>
      <c r="AM61" s="15">
        <v>10</v>
      </c>
      <c r="AN61" s="15">
        <v>6.666666666666667</v>
      </c>
      <c r="AO61" s="15">
        <f>AVERAGE(Table1382[[#This Row],[6Di Access to foreign television (cable/ satellite)]:[6Dii Access to foreign newspapers]])</f>
        <v>8.3333333333333339</v>
      </c>
      <c r="AP61" s="15">
        <v>10</v>
      </c>
      <c r="AQ61" s="14">
        <f t="shared" si="11"/>
        <v>7.1656960013905886</v>
      </c>
      <c r="AR61" s="14">
        <v>0</v>
      </c>
      <c r="AS61" s="14">
        <v>10</v>
      </c>
      <c r="AT61" s="14">
        <v>10</v>
      </c>
      <c r="AU61" s="14">
        <f t="shared" si="18"/>
        <v>10</v>
      </c>
      <c r="AV61" s="14">
        <f t="shared" si="13"/>
        <v>5</v>
      </c>
      <c r="AW61" s="16">
        <f>AVERAGE(Table1382[[#This Row],[RULE OF LAW]],Table1382[[#This Row],[SECURITY &amp; SAFETY]],Table1382[[#This Row],[PERSONAL FREEDOM (minus Security &amp;Safety and Rule of Law)]],Table1382[[#This Row],[PERSONAL FREEDOM (minus Security &amp;Safety and Rule of Law)]])</f>
        <v>6.6094181114932855</v>
      </c>
      <c r="AX61" s="17">
        <v>6.51</v>
      </c>
      <c r="AY61" s="65">
        <f>AVERAGE(Table1382[[#This Row],[PERSONAL FREEDOM]:[ECONOMIC FREEDOM]])</f>
        <v>6.5597090557466426</v>
      </c>
      <c r="AZ61" s="66">
        <f t="shared" si="14"/>
        <v>94</v>
      </c>
      <c r="BA61" s="18">
        <f t="shared" si="15"/>
        <v>6.56</v>
      </c>
      <c r="BB61" s="16">
        <f>Table1382[[#This Row],[1 Rule of Law]]</f>
        <v>4.3</v>
      </c>
      <c r="BC61" s="16">
        <f>Table1382[[#This Row],[2 Security &amp; Safety]]</f>
        <v>7.076949600972462</v>
      </c>
      <c r="BD61" s="16">
        <f t="shared" si="16"/>
        <v>7.5303614225003397</v>
      </c>
      <c r="BE61" s="1"/>
      <c r="BF61" s="1"/>
    </row>
    <row r="62" spans="1:58" ht="15" customHeight="1" x14ac:dyDescent="0.25">
      <c r="A62" s="13" t="s">
        <v>128</v>
      </c>
      <c r="B62" s="14">
        <v>4.4666666666666659</v>
      </c>
      <c r="C62" s="14">
        <v>4.9487716783948414</v>
      </c>
      <c r="D62" s="14">
        <v>4.4654498758171526</v>
      </c>
      <c r="E62" s="14">
        <v>4.6000000000000005</v>
      </c>
      <c r="F62" s="14">
        <v>9.76</v>
      </c>
      <c r="G62" s="14">
        <v>10</v>
      </c>
      <c r="H62" s="14">
        <v>10</v>
      </c>
      <c r="I62" s="14">
        <v>7.5</v>
      </c>
      <c r="J62" s="14">
        <v>10</v>
      </c>
      <c r="K62" s="14">
        <v>10</v>
      </c>
      <c r="L62" s="14">
        <f>AVERAGE(Table1382[[#This Row],[2Bi Disappearance]:[2Bv Terrorism Injured ]])</f>
        <v>9.5</v>
      </c>
      <c r="M62" s="14">
        <v>9</v>
      </c>
      <c r="N62" s="14">
        <v>10</v>
      </c>
      <c r="O62" s="15">
        <v>5</v>
      </c>
      <c r="P62" s="15">
        <f>AVERAGE(Table1382[[#This Row],[2Ci Female Genital Mutilation]:[2Ciii Equal Inheritance Rights]])</f>
        <v>8</v>
      </c>
      <c r="Q62" s="14">
        <f t="shared" si="9"/>
        <v>9.086666666666666</v>
      </c>
      <c r="R62" s="14">
        <v>10</v>
      </c>
      <c r="S62" s="14">
        <v>10</v>
      </c>
      <c r="T62" s="14">
        <v>5</v>
      </c>
      <c r="U62" s="14">
        <f t="shared" si="10"/>
        <v>8.3333333333333339</v>
      </c>
      <c r="V62" s="14">
        <v>5</v>
      </c>
      <c r="W62" s="14">
        <v>3.3333333333333335</v>
      </c>
      <c r="X62" s="14">
        <f>AVERAGE(Table1382[[#This Row],[4A Freedom to establish religious organizations]:[4B Autonomy of religious organizations]])</f>
        <v>4.166666666666667</v>
      </c>
      <c r="Y62" s="14">
        <v>7.5</v>
      </c>
      <c r="Z62" s="14">
        <v>7.5</v>
      </c>
      <c r="AA62" s="14">
        <v>6.666666666666667</v>
      </c>
      <c r="AB62" s="14">
        <v>6.666666666666667</v>
      </c>
      <c r="AC62" s="14">
        <v>10</v>
      </c>
      <c r="AD62" s="14">
        <f>AVERAGE(Table1382[[#This Row],[5Ci Political parties]:[5Ciii Educational, sporting and cultural organizations]])</f>
        <v>7.7777777777777786</v>
      </c>
      <c r="AE62" s="14">
        <v>7.5</v>
      </c>
      <c r="AF62" s="14">
        <v>7.5</v>
      </c>
      <c r="AG62" s="14">
        <v>10</v>
      </c>
      <c r="AH62" s="14">
        <f>AVERAGE(Table1382[[#This Row],[5Di Political parties]:[5Diii Educational, sporting and cultural organizations5]])</f>
        <v>8.3333333333333339</v>
      </c>
      <c r="AI62" s="14">
        <f>AVERAGE(Y62:Z62,AD62,AH62)</f>
        <v>7.7777777777777786</v>
      </c>
      <c r="AJ62" s="14">
        <v>10</v>
      </c>
      <c r="AK62" s="15">
        <v>4</v>
      </c>
      <c r="AL62" s="15">
        <v>4.75</v>
      </c>
      <c r="AM62" s="15">
        <v>10</v>
      </c>
      <c r="AN62" s="15">
        <v>10</v>
      </c>
      <c r="AO62" s="15">
        <f>AVERAGE(Table1382[[#This Row],[6Di Access to foreign television (cable/ satellite)]:[6Dii Access to foreign newspapers]])</f>
        <v>10</v>
      </c>
      <c r="AP62" s="15">
        <v>10</v>
      </c>
      <c r="AQ62" s="14">
        <f t="shared" si="11"/>
        <v>7.75</v>
      </c>
      <c r="AR62" s="14">
        <v>5</v>
      </c>
      <c r="AS62" s="14" t="s">
        <v>48</v>
      </c>
      <c r="AT62" s="14">
        <v>10</v>
      </c>
      <c r="AU62" s="14">
        <f t="shared" si="18"/>
        <v>10</v>
      </c>
      <c r="AV62" s="14">
        <f t="shared" si="13"/>
        <v>7.5</v>
      </c>
      <c r="AW62" s="16">
        <f>AVERAGE(Table1382[[#This Row],[RULE OF LAW]],Table1382[[#This Row],[SECURITY &amp; SAFETY]],Table1382[[#This Row],[PERSONAL FREEDOM (minus Security &amp;Safety and Rule of Law)]],Table1382[[#This Row],[PERSONAL FREEDOM (minus Security &amp;Safety and Rule of Law)]])</f>
        <v>6.974444444444444</v>
      </c>
      <c r="AX62" s="17">
        <v>6.6</v>
      </c>
      <c r="AY62" s="65">
        <f>AVERAGE(Table1382[[#This Row],[PERSONAL FREEDOM]:[ECONOMIC FREEDOM]])</f>
        <v>6.7872222222222218</v>
      </c>
      <c r="AZ62" s="66">
        <f t="shared" si="14"/>
        <v>80</v>
      </c>
      <c r="BA62" s="18">
        <f t="shared" si="15"/>
        <v>6.79</v>
      </c>
      <c r="BB62" s="16">
        <f>Table1382[[#This Row],[1 Rule of Law]]</f>
        <v>4.6000000000000005</v>
      </c>
      <c r="BC62" s="16">
        <f>Table1382[[#This Row],[2 Security &amp; Safety]]</f>
        <v>9.086666666666666</v>
      </c>
      <c r="BD62" s="16">
        <f t="shared" si="16"/>
        <v>7.1055555555555561</v>
      </c>
      <c r="BE62" s="1"/>
      <c r="BF62" s="1"/>
    </row>
    <row r="63" spans="1:58" ht="15" customHeight="1" x14ac:dyDescent="0.25">
      <c r="A63" s="13" t="s">
        <v>205</v>
      </c>
      <c r="B63" s="14">
        <v>2.2000000000000002</v>
      </c>
      <c r="C63" s="14">
        <v>6.2400339041280439</v>
      </c>
      <c r="D63" s="14">
        <v>4.4997929490185484</v>
      </c>
      <c r="E63" s="14">
        <v>4.3</v>
      </c>
      <c r="F63" s="14">
        <v>8.36</v>
      </c>
      <c r="G63" s="14">
        <v>0</v>
      </c>
      <c r="H63" s="14">
        <v>9.4394747784171997</v>
      </c>
      <c r="I63" s="14">
        <v>10</v>
      </c>
      <c r="J63" s="14">
        <v>9.879556563957415</v>
      </c>
      <c r="K63" s="14">
        <v>9.3885179400914911</v>
      </c>
      <c r="L63" s="14">
        <f>AVERAGE(Table1382[[#This Row],[2Bi Disappearance]:[2Bv Terrorism Injured ]])</f>
        <v>7.741509856493221</v>
      </c>
      <c r="M63" s="14">
        <v>10</v>
      </c>
      <c r="N63" s="14">
        <v>7.5</v>
      </c>
      <c r="O63" s="15">
        <v>5</v>
      </c>
      <c r="P63" s="15">
        <f>AVERAGE(Table1382[[#This Row],[2Ci Female Genital Mutilation]:[2Ciii Equal Inheritance Rights]])</f>
        <v>7.5</v>
      </c>
      <c r="Q63" s="14">
        <f t="shared" si="9"/>
        <v>7.8671699521644065</v>
      </c>
      <c r="R63" s="14">
        <v>0</v>
      </c>
      <c r="S63" s="14">
        <v>5</v>
      </c>
      <c r="T63" s="14">
        <v>5</v>
      </c>
      <c r="U63" s="14">
        <f t="shared" si="10"/>
        <v>3.3333333333333335</v>
      </c>
      <c r="V63" s="14" t="s">
        <v>48</v>
      </c>
      <c r="W63" s="14" t="s">
        <v>48</v>
      </c>
      <c r="X63" s="14" t="s">
        <v>48</v>
      </c>
      <c r="Y63" s="14" t="s">
        <v>48</v>
      </c>
      <c r="Z63" s="14" t="s">
        <v>48</v>
      </c>
      <c r="AA63" s="14" t="s">
        <v>48</v>
      </c>
      <c r="AB63" s="14" t="s">
        <v>48</v>
      </c>
      <c r="AC63" s="14" t="s">
        <v>48</v>
      </c>
      <c r="AD63" s="14" t="s">
        <v>48</v>
      </c>
      <c r="AE63" s="14" t="s">
        <v>48</v>
      </c>
      <c r="AF63" s="14" t="s">
        <v>48</v>
      </c>
      <c r="AG63" s="14" t="s">
        <v>48</v>
      </c>
      <c r="AH63" s="14" t="s">
        <v>48</v>
      </c>
      <c r="AI63" s="14" t="s">
        <v>48</v>
      </c>
      <c r="AJ63" s="14">
        <v>10</v>
      </c>
      <c r="AK63" s="15">
        <v>0.33333333333333331</v>
      </c>
      <c r="AL63" s="15">
        <v>1.5</v>
      </c>
      <c r="AM63" s="15" t="s">
        <v>48</v>
      </c>
      <c r="AN63" s="15" t="s">
        <v>48</v>
      </c>
      <c r="AO63" s="15" t="s">
        <v>48</v>
      </c>
      <c r="AP63" s="15" t="s">
        <v>48</v>
      </c>
      <c r="AQ63" s="14">
        <f t="shared" si="11"/>
        <v>3.9444444444444446</v>
      </c>
      <c r="AR63" s="14">
        <v>0</v>
      </c>
      <c r="AS63" s="14">
        <v>0</v>
      </c>
      <c r="AT63" s="14">
        <v>0</v>
      </c>
      <c r="AU63" s="14">
        <f t="shared" si="18"/>
        <v>0</v>
      </c>
      <c r="AV63" s="14">
        <f t="shared" si="13"/>
        <v>0</v>
      </c>
      <c r="AW63" s="16">
        <f>AVERAGE(Table1382[[#This Row],[RULE OF LAW]],Table1382[[#This Row],[SECURITY &amp; SAFETY]],Table1382[[#This Row],[PERSONAL FREEDOM (minus Security &amp;Safety and Rule of Law)]],Table1382[[#This Row],[PERSONAL FREEDOM (minus Security &amp;Safety and Rule of Law)]])</f>
        <v>4.2547554510040646</v>
      </c>
      <c r="AX63" s="17">
        <v>6.25</v>
      </c>
      <c r="AY63" s="65">
        <f>AVERAGE(Table1382[[#This Row],[PERSONAL FREEDOM]:[ECONOMIC FREEDOM]])</f>
        <v>5.2523777255020327</v>
      </c>
      <c r="AZ63" s="66">
        <f t="shared" si="14"/>
        <v>133</v>
      </c>
      <c r="BA63" s="18">
        <f t="shared" si="15"/>
        <v>5.25</v>
      </c>
      <c r="BB63" s="16">
        <f>Table1382[[#This Row],[1 Rule of Law]]</f>
        <v>4.3</v>
      </c>
      <c r="BC63" s="16">
        <f>Table1382[[#This Row],[2 Security &amp; Safety]]</f>
        <v>7.8671699521644065</v>
      </c>
      <c r="BD63" s="16">
        <f t="shared" si="16"/>
        <v>2.425925925925926</v>
      </c>
      <c r="BE63" s="1"/>
      <c r="BF63" s="1"/>
    </row>
    <row r="64" spans="1:58" ht="15" customHeight="1" x14ac:dyDescent="0.25">
      <c r="A64" s="13" t="s">
        <v>51</v>
      </c>
      <c r="B64" s="14" t="s">
        <v>48</v>
      </c>
      <c r="C64" s="14" t="s">
        <v>48</v>
      </c>
      <c r="D64" s="14" t="s">
        <v>48</v>
      </c>
      <c r="E64" s="14">
        <v>7.8937290000000004</v>
      </c>
      <c r="F64" s="14">
        <v>9.5599999999999987</v>
      </c>
      <c r="G64" s="14">
        <v>10</v>
      </c>
      <c r="H64" s="14">
        <v>10</v>
      </c>
      <c r="I64" s="14">
        <v>7.5</v>
      </c>
      <c r="J64" s="14">
        <v>10</v>
      </c>
      <c r="K64" s="14">
        <v>10</v>
      </c>
      <c r="L64" s="14">
        <f>AVERAGE(Table1382[[#This Row],[2Bi Disappearance]:[2Bv Terrorism Injured ]])</f>
        <v>9.5</v>
      </c>
      <c r="M64" s="14">
        <v>10</v>
      </c>
      <c r="N64" s="14">
        <v>10</v>
      </c>
      <c r="O64" s="15">
        <v>10</v>
      </c>
      <c r="P64" s="15">
        <f>AVERAGE(Table1382[[#This Row],[2Ci Female Genital Mutilation]:[2Ciii Equal Inheritance Rights]])</f>
        <v>10</v>
      </c>
      <c r="Q64" s="14">
        <f t="shared" si="9"/>
        <v>9.6866666666666656</v>
      </c>
      <c r="R64" s="14">
        <v>10</v>
      </c>
      <c r="S64" s="14">
        <v>10</v>
      </c>
      <c r="T64" s="14">
        <v>10</v>
      </c>
      <c r="U64" s="14">
        <f t="shared" si="10"/>
        <v>10</v>
      </c>
      <c r="V64" s="14">
        <v>10</v>
      </c>
      <c r="W64" s="14">
        <v>10</v>
      </c>
      <c r="X64" s="14">
        <f>AVERAGE(Table1382[[#This Row],[4A Freedom to establish religious organizations]:[4B Autonomy of religious organizations]])</f>
        <v>10</v>
      </c>
      <c r="Y64" s="14">
        <v>10</v>
      </c>
      <c r="Z64" s="14">
        <v>10</v>
      </c>
      <c r="AA64" s="14">
        <v>10</v>
      </c>
      <c r="AB64" s="14">
        <v>10</v>
      </c>
      <c r="AC64" s="14">
        <v>10</v>
      </c>
      <c r="AD64" s="14">
        <f>AVERAGE(Table1382[[#This Row],[5Ci Political parties]:[5Ciii Educational, sporting and cultural organizations]])</f>
        <v>10</v>
      </c>
      <c r="AE64" s="14">
        <v>10</v>
      </c>
      <c r="AF64" s="14">
        <v>10</v>
      </c>
      <c r="AG64" s="14">
        <v>10</v>
      </c>
      <c r="AH64" s="14">
        <f>AVERAGE(Table1382[[#This Row],[5Di Political parties]:[5Diii Educational, sporting and cultural organizations5]])</f>
        <v>10</v>
      </c>
      <c r="AI64" s="14">
        <f>AVERAGE(Y64:Z64,AD64,AH64)</f>
        <v>10</v>
      </c>
      <c r="AJ64" s="14">
        <v>10</v>
      </c>
      <c r="AK64" s="15">
        <v>8.6666666666666661</v>
      </c>
      <c r="AL64" s="15">
        <v>8.5</v>
      </c>
      <c r="AM64" s="15">
        <v>10</v>
      </c>
      <c r="AN64" s="15">
        <v>10</v>
      </c>
      <c r="AO64" s="15">
        <f>AVERAGE(Table1382[[#This Row],[6Di Access to foreign television (cable/ satellite)]:[6Dii Access to foreign newspapers]])</f>
        <v>10</v>
      </c>
      <c r="AP64" s="15">
        <v>10</v>
      </c>
      <c r="AQ64" s="14">
        <f t="shared" si="11"/>
        <v>9.4333333333333336</v>
      </c>
      <c r="AR64" s="14">
        <v>10</v>
      </c>
      <c r="AS64" s="14">
        <v>10</v>
      </c>
      <c r="AT64" s="14">
        <v>10</v>
      </c>
      <c r="AU64" s="14">
        <f t="shared" si="18"/>
        <v>10</v>
      </c>
      <c r="AV64" s="14">
        <f t="shared" si="13"/>
        <v>10</v>
      </c>
      <c r="AW64" s="16">
        <f>AVERAGE(Table1382[[#This Row],[RULE OF LAW]],Table1382[[#This Row],[SECURITY &amp; SAFETY]],Table1382[[#This Row],[PERSONAL FREEDOM (minus Security &amp;Safety and Rule of Law)]],Table1382[[#This Row],[PERSONAL FREEDOM (minus Security &amp;Safety and Rule of Law)]])</f>
        <v>9.3384322500000003</v>
      </c>
      <c r="AX64" s="17">
        <v>7.8</v>
      </c>
      <c r="AY64" s="65">
        <f>AVERAGE(Table1382[[#This Row],[PERSONAL FREEDOM]:[ECONOMIC FREEDOM]])</f>
        <v>8.5692161250000005</v>
      </c>
      <c r="AZ64" s="66">
        <f t="shared" si="14"/>
        <v>9</v>
      </c>
      <c r="BA64" s="18">
        <f t="shared" si="15"/>
        <v>8.57</v>
      </c>
      <c r="BB64" s="16">
        <f>Table1382[[#This Row],[1 Rule of Law]]</f>
        <v>7.8937290000000004</v>
      </c>
      <c r="BC64" s="16">
        <f>Table1382[[#This Row],[2 Security &amp; Safety]]</f>
        <v>9.6866666666666656</v>
      </c>
      <c r="BD64" s="16">
        <f t="shared" si="16"/>
        <v>9.8866666666666667</v>
      </c>
      <c r="BE64" s="1"/>
      <c r="BF64" s="1"/>
    </row>
    <row r="65" spans="1:58" ht="15" customHeight="1" x14ac:dyDescent="0.25">
      <c r="A65" s="13" t="s">
        <v>100</v>
      </c>
      <c r="B65" s="14" t="s">
        <v>48</v>
      </c>
      <c r="C65" s="14" t="s">
        <v>48</v>
      </c>
      <c r="D65" s="14" t="s">
        <v>48</v>
      </c>
      <c r="E65" s="14">
        <v>6.6965509999999995</v>
      </c>
      <c r="F65" s="14">
        <v>9.24</v>
      </c>
      <c r="G65" s="14">
        <v>10</v>
      </c>
      <c r="H65" s="14">
        <v>0</v>
      </c>
      <c r="I65" s="14">
        <v>2.5</v>
      </c>
      <c r="J65" s="14">
        <v>8.6317863397548162</v>
      </c>
      <c r="K65" s="14">
        <v>3.4873029772329245</v>
      </c>
      <c r="L65" s="14">
        <f>AVERAGE(Table1382[[#This Row],[2Bi Disappearance]:[2Bv Terrorism Injured ]])</f>
        <v>4.9238178633975487</v>
      </c>
      <c r="M65" s="14">
        <v>9.5</v>
      </c>
      <c r="N65" s="14">
        <v>10</v>
      </c>
      <c r="O65" s="15">
        <v>10</v>
      </c>
      <c r="P65" s="15">
        <f>AVERAGE(Table1382[[#This Row],[2Ci Female Genital Mutilation]:[2Ciii Equal Inheritance Rights]])</f>
        <v>9.8333333333333339</v>
      </c>
      <c r="Q65" s="14">
        <f t="shared" si="9"/>
        <v>7.9990503989102946</v>
      </c>
      <c r="R65" s="14">
        <v>0</v>
      </c>
      <c r="S65" s="14">
        <v>0</v>
      </c>
      <c r="T65" s="14">
        <v>10</v>
      </c>
      <c r="U65" s="14">
        <f t="shared" si="10"/>
        <v>3.3333333333333335</v>
      </c>
      <c r="V65" s="14">
        <v>10</v>
      </c>
      <c r="W65" s="14">
        <v>10</v>
      </c>
      <c r="X65" s="14">
        <f>AVERAGE(Table1382[[#This Row],[4A Freedom to establish religious organizations]:[4B Autonomy of religious organizations]])</f>
        <v>10</v>
      </c>
      <c r="Y65" s="14">
        <v>10</v>
      </c>
      <c r="Z65" s="14">
        <v>10</v>
      </c>
      <c r="AA65" s="14">
        <v>10</v>
      </c>
      <c r="AB65" s="14">
        <v>10</v>
      </c>
      <c r="AC65" s="14">
        <v>10</v>
      </c>
      <c r="AD65" s="14">
        <f>AVERAGE(Table1382[[#This Row],[5Ci Political parties]:[5Ciii Educational, sporting and cultural organizations]])</f>
        <v>10</v>
      </c>
      <c r="AE65" s="14">
        <v>7.5</v>
      </c>
      <c r="AF65" s="14">
        <v>10</v>
      </c>
      <c r="AG65" s="14">
        <v>7.5</v>
      </c>
      <c r="AH65" s="14">
        <f>AVERAGE(Table1382[[#This Row],[5Di Political parties]:[5Diii Educational, sporting and cultural organizations5]])</f>
        <v>8.3333333333333339</v>
      </c>
      <c r="AI65" s="14">
        <f>AVERAGE(Y65:Z65,AD65,AH65)</f>
        <v>9.5833333333333339</v>
      </c>
      <c r="AJ65" s="14">
        <v>0</v>
      </c>
      <c r="AK65" s="15">
        <v>7.666666666666667</v>
      </c>
      <c r="AL65" s="15">
        <v>6</v>
      </c>
      <c r="AM65" s="15">
        <v>10</v>
      </c>
      <c r="AN65" s="15">
        <v>10</v>
      </c>
      <c r="AO65" s="15">
        <f>AVERAGE(Table1382[[#This Row],[6Di Access to foreign television (cable/ satellite)]:[6Dii Access to foreign newspapers]])</f>
        <v>10</v>
      </c>
      <c r="AP65" s="15">
        <v>10</v>
      </c>
      <c r="AQ65" s="14">
        <f t="shared" si="11"/>
        <v>6.7333333333333343</v>
      </c>
      <c r="AR65" s="14" t="s">
        <v>48</v>
      </c>
      <c r="AS65" s="14">
        <v>10</v>
      </c>
      <c r="AT65" s="14">
        <v>10</v>
      </c>
      <c r="AU65" s="14">
        <f t="shared" si="18"/>
        <v>10</v>
      </c>
      <c r="AV65" s="14">
        <f t="shared" si="13"/>
        <v>10</v>
      </c>
      <c r="AW65" s="16">
        <f>AVERAGE(Table1382[[#This Row],[RULE OF LAW]],Table1382[[#This Row],[SECURITY &amp; SAFETY]],Table1382[[#This Row],[PERSONAL FREEDOM (minus Security &amp;Safety and Rule of Law)]],Table1382[[#This Row],[PERSONAL FREEDOM (minus Security &amp;Safety and Rule of Law)]])</f>
        <v>7.6389003497275745</v>
      </c>
      <c r="AX65" s="17">
        <v>7.19</v>
      </c>
      <c r="AY65" s="65">
        <f>AVERAGE(Table1382[[#This Row],[PERSONAL FREEDOM]:[ECONOMIC FREEDOM]])</f>
        <v>7.4144501748637879</v>
      </c>
      <c r="AZ65" s="66">
        <f t="shared" si="14"/>
        <v>50</v>
      </c>
      <c r="BA65" s="18">
        <f t="shared" si="15"/>
        <v>7.41</v>
      </c>
      <c r="BB65" s="16">
        <f>Table1382[[#This Row],[1 Rule of Law]]</f>
        <v>6.6965509999999995</v>
      </c>
      <c r="BC65" s="16">
        <f>Table1382[[#This Row],[2 Security &amp; Safety]]</f>
        <v>7.9990503989102946</v>
      </c>
      <c r="BD65" s="16">
        <f t="shared" si="16"/>
        <v>7.9300000000000015</v>
      </c>
      <c r="BE65" s="1"/>
      <c r="BF65" s="1"/>
    </row>
    <row r="66" spans="1:58" ht="15" customHeight="1" x14ac:dyDescent="0.25">
      <c r="A66" s="13" t="s">
        <v>78</v>
      </c>
      <c r="B66" s="14">
        <v>7.7999999999999989</v>
      </c>
      <c r="C66" s="14">
        <v>5.5880161359125555</v>
      </c>
      <c r="D66" s="14">
        <v>6.7294239904447455</v>
      </c>
      <c r="E66" s="14">
        <v>6.7</v>
      </c>
      <c r="F66" s="14">
        <v>9.6</v>
      </c>
      <c r="G66" s="14">
        <v>10</v>
      </c>
      <c r="H66" s="14">
        <v>10</v>
      </c>
      <c r="I66" s="14">
        <v>10</v>
      </c>
      <c r="J66" s="14">
        <v>10</v>
      </c>
      <c r="K66" s="14">
        <v>10</v>
      </c>
      <c r="L66" s="14">
        <f>AVERAGE(Table1382[[#This Row],[2Bi Disappearance]:[2Bv Terrorism Injured ]])</f>
        <v>10</v>
      </c>
      <c r="M66" s="14">
        <v>9.5</v>
      </c>
      <c r="N66" s="14">
        <v>10</v>
      </c>
      <c r="O66" s="15">
        <v>10</v>
      </c>
      <c r="P66" s="15">
        <f>AVERAGE(Table1382[[#This Row],[2Ci Female Genital Mutilation]:[2Ciii Equal Inheritance Rights]])</f>
        <v>9.8333333333333339</v>
      </c>
      <c r="Q66" s="14">
        <f t="shared" ref="Q66:Q97" si="19">AVERAGE(F66,L66,P66)</f>
        <v>9.8111111111111118</v>
      </c>
      <c r="R66" s="14">
        <v>10</v>
      </c>
      <c r="S66" s="14">
        <v>10</v>
      </c>
      <c r="T66" s="14">
        <v>10</v>
      </c>
      <c r="U66" s="14">
        <f t="shared" ref="U66:U97" si="20">AVERAGE(R66:T66)</f>
        <v>10</v>
      </c>
      <c r="V66" s="14">
        <v>10</v>
      </c>
      <c r="W66" s="14">
        <v>10</v>
      </c>
      <c r="X66" s="14">
        <f>AVERAGE(Table1382[[#This Row],[4A Freedom to establish religious organizations]:[4B Autonomy of religious organizations]])</f>
        <v>10</v>
      </c>
      <c r="Y66" s="14">
        <v>10</v>
      </c>
      <c r="Z66" s="14">
        <v>10</v>
      </c>
      <c r="AA66" s="14">
        <v>10</v>
      </c>
      <c r="AB66" s="14">
        <v>10</v>
      </c>
      <c r="AC66" s="14">
        <v>10</v>
      </c>
      <c r="AD66" s="14">
        <f>AVERAGE(Table1382[[#This Row],[5Ci Political parties]:[5Ciii Educational, sporting and cultural organizations]])</f>
        <v>10</v>
      </c>
      <c r="AE66" s="14">
        <v>10</v>
      </c>
      <c r="AF66" s="14">
        <v>10</v>
      </c>
      <c r="AG66" s="14">
        <v>10</v>
      </c>
      <c r="AH66" s="14">
        <f>AVERAGE(Table1382[[#This Row],[5Di Political parties]:[5Diii Educational, sporting and cultural organizations5]])</f>
        <v>10</v>
      </c>
      <c r="AI66" s="14">
        <f>AVERAGE(Y66:Z66,AD66,AH66)</f>
        <v>10</v>
      </c>
      <c r="AJ66" s="14">
        <v>10</v>
      </c>
      <c r="AK66" s="15">
        <v>6.333333333333333</v>
      </c>
      <c r="AL66" s="15">
        <v>7.25</v>
      </c>
      <c r="AM66" s="15">
        <v>10</v>
      </c>
      <c r="AN66" s="15">
        <v>10</v>
      </c>
      <c r="AO66" s="15">
        <f>AVERAGE(Table1382[[#This Row],[6Di Access to foreign television (cable/ satellite)]:[6Dii Access to foreign newspapers]])</f>
        <v>10</v>
      </c>
      <c r="AP66" s="15">
        <v>10</v>
      </c>
      <c r="AQ66" s="14">
        <f t="shared" ref="AQ66:AQ97" si="21">AVERAGE(AJ66:AL66,AO66:AP66)</f>
        <v>8.716666666666665</v>
      </c>
      <c r="AR66" s="14">
        <v>10</v>
      </c>
      <c r="AS66" s="14">
        <v>10</v>
      </c>
      <c r="AT66" s="14">
        <v>10</v>
      </c>
      <c r="AU66" s="14">
        <f t="shared" si="18"/>
        <v>10</v>
      </c>
      <c r="AV66" s="14">
        <f t="shared" ref="AV66:AV97" si="22">AVERAGE(AU66,AR66)</f>
        <v>10</v>
      </c>
      <c r="AW66" s="16">
        <f>AVERAGE(Table1382[[#This Row],[RULE OF LAW]],Table1382[[#This Row],[SECURITY &amp; SAFETY]],Table1382[[#This Row],[PERSONAL FREEDOM (minus Security &amp;Safety and Rule of Law)]],Table1382[[#This Row],[PERSONAL FREEDOM (minus Security &amp;Safety and Rule of Law)]])</f>
        <v>8.9994444444444444</v>
      </c>
      <c r="AX66" s="17">
        <v>7.1</v>
      </c>
      <c r="AY66" s="65">
        <f>AVERAGE(Table1382[[#This Row],[PERSONAL FREEDOM]:[ECONOMIC FREEDOM]])</f>
        <v>8.049722222222222</v>
      </c>
      <c r="AZ66" s="66">
        <f t="shared" ref="AZ66:AZ97" si="23">RANK(BA66,$BA$2:$BA$142)</f>
        <v>30</v>
      </c>
      <c r="BA66" s="18">
        <f t="shared" ref="BA66:BA97" si="24">ROUND(AY66, 2)</f>
        <v>8.0500000000000007</v>
      </c>
      <c r="BB66" s="16">
        <f>Table1382[[#This Row],[1 Rule of Law]]</f>
        <v>6.7</v>
      </c>
      <c r="BC66" s="16">
        <f>Table1382[[#This Row],[2 Security &amp; Safety]]</f>
        <v>9.8111111111111118</v>
      </c>
      <c r="BD66" s="16">
        <f t="shared" ref="BD66:BD97" si="25">AVERAGE(AQ66,U66,AI66,AV66,X66)</f>
        <v>9.7433333333333341</v>
      </c>
      <c r="BE66" s="1"/>
      <c r="BF66" s="1"/>
    </row>
    <row r="67" spans="1:58" ht="15" customHeight="1" x14ac:dyDescent="0.25">
      <c r="A67" s="13" t="s">
        <v>101</v>
      </c>
      <c r="B67" s="14">
        <v>4.4333333333333336</v>
      </c>
      <c r="C67" s="14">
        <v>5.0720362405380719</v>
      </c>
      <c r="D67" s="14">
        <v>4.1809107977975684</v>
      </c>
      <c r="E67" s="14">
        <v>4.6000000000000005</v>
      </c>
      <c r="F67" s="14">
        <v>0</v>
      </c>
      <c r="G67" s="14">
        <v>10</v>
      </c>
      <c r="H67" s="14">
        <v>10</v>
      </c>
      <c r="I67" s="14">
        <v>5</v>
      </c>
      <c r="J67" s="14">
        <v>10</v>
      </c>
      <c r="K67" s="14">
        <v>10</v>
      </c>
      <c r="L67" s="14">
        <f>AVERAGE(Table1382[[#This Row],[2Bi Disappearance]:[2Bv Terrorism Injured ]])</f>
        <v>9</v>
      </c>
      <c r="M67" s="14">
        <v>10</v>
      </c>
      <c r="N67" s="14">
        <v>10</v>
      </c>
      <c r="O67" s="15">
        <v>10</v>
      </c>
      <c r="P67" s="15">
        <f>AVERAGE(Table1382[[#This Row],[2Ci Female Genital Mutilation]:[2Ciii Equal Inheritance Rights]])</f>
        <v>10</v>
      </c>
      <c r="Q67" s="14">
        <f t="shared" si="19"/>
        <v>6.333333333333333</v>
      </c>
      <c r="R67" s="14">
        <v>10</v>
      </c>
      <c r="S67" s="14">
        <v>10</v>
      </c>
      <c r="T67" s="14">
        <v>10</v>
      </c>
      <c r="U67" s="14">
        <f t="shared" si="20"/>
        <v>10</v>
      </c>
      <c r="V67" s="14" t="s">
        <v>48</v>
      </c>
      <c r="W67" s="14" t="s">
        <v>48</v>
      </c>
      <c r="X67" s="14" t="s">
        <v>48</v>
      </c>
      <c r="Y67" s="14" t="s">
        <v>48</v>
      </c>
      <c r="Z67" s="14" t="s">
        <v>48</v>
      </c>
      <c r="AA67" s="14" t="s">
        <v>48</v>
      </c>
      <c r="AB67" s="14" t="s">
        <v>48</v>
      </c>
      <c r="AC67" s="14" t="s">
        <v>48</v>
      </c>
      <c r="AD67" s="14" t="s">
        <v>48</v>
      </c>
      <c r="AE67" s="14" t="s">
        <v>48</v>
      </c>
      <c r="AF67" s="14" t="s">
        <v>48</v>
      </c>
      <c r="AG67" s="14" t="s">
        <v>48</v>
      </c>
      <c r="AH67" s="14" t="s">
        <v>48</v>
      </c>
      <c r="AI67" s="14" t="s">
        <v>48</v>
      </c>
      <c r="AJ67" s="14">
        <v>10</v>
      </c>
      <c r="AK67" s="15">
        <v>9</v>
      </c>
      <c r="AL67" s="15">
        <v>8.5</v>
      </c>
      <c r="AM67" s="15" t="s">
        <v>48</v>
      </c>
      <c r="AN67" s="15" t="s">
        <v>48</v>
      </c>
      <c r="AO67" s="15" t="s">
        <v>48</v>
      </c>
      <c r="AP67" s="15" t="s">
        <v>48</v>
      </c>
      <c r="AQ67" s="14">
        <f t="shared" si="21"/>
        <v>9.1666666666666661</v>
      </c>
      <c r="AR67" s="14">
        <v>10</v>
      </c>
      <c r="AS67" s="14">
        <v>0</v>
      </c>
      <c r="AT67" s="14">
        <v>10</v>
      </c>
      <c r="AU67" s="14">
        <f t="shared" si="18"/>
        <v>5</v>
      </c>
      <c r="AV67" s="14">
        <f t="shared" si="22"/>
        <v>7.5</v>
      </c>
      <c r="AW67" s="16">
        <f>AVERAGE(Table1382[[#This Row],[RULE OF LAW]],Table1382[[#This Row],[SECURITY &amp; SAFETY]],Table1382[[#This Row],[PERSONAL FREEDOM (minus Security &amp;Safety and Rule of Law)]],Table1382[[#This Row],[PERSONAL FREEDOM (minus Security &amp;Safety and Rule of Law)]])</f>
        <v>7.1777777777777771</v>
      </c>
      <c r="AX67" s="17">
        <v>7.13</v>
      </c>
      <c r="AY67" s="65">
        <f>AVERAGE(Table1382[[#This Row],[PERSONAL FREEDOM]:[ECONOMIC FREEDOM]])</f>
        <v>7.1538888888888881</v>
      </c>
      <c r="AZ67" s="66">
        <f t="shared" si="23"/>
        <v>61</v>
      </c>
      <c r="BA67" s="18">
        <f t="shared" si="24"/>
        <v>7.15</v>
      </c>
      <c r="BB67" s="16">
        <f>Table1382[[#This Row],[1 Rule of Law]]</f>
        <v>4.6000000000000005</v>
      </c>
      <c r="BC67" s="16">
        <f>Table1382[[#This Row],[2 Security &amp; Safety]]</f>
        <v>6.333333333333333</v>
      </c>
      <c r="BD67" s="16">
        <f t="shared" si="25"/>
        <v>8.8888888888888875</v>
      </c>
      <c r="BE67" s="1"/>
      <c r="BF67" s="1"/>
    </row>
    <row r="68" spans="1:58" ht="15" customHeight="1" x14ac:dyDescent="0.25">
      <c r="A68" s="13" t="s">
        <v>80</v>
      </c>
      <c r="B68" s="14">
        <v>7.3</v>
      </c>
      <c r="C68" s="14">
        <v>7.7049915541808032</v>
      </c>
      <c r="D68" s="14">
        <v>6.7786770500056583</v>
      </c>
      <c r="E68" s="14">
        <v>7.3</v>
      </c>
      <c r="F68" s="14">
        <v>9.8000000000000007</v>
      </c>
      <c r="G68" s="14">
        <v>10</v>
      </c>
      <c r="H68" s="14">
        <v>10</v>
      </c>
      <c r="I68" s="14">
        <v>10</v>
      </c>
      <c r="J68" s="14">
        <v>10</v>
      </c>
      <c r="K68" s="14">
        <v>10</v>
      </c>
      <c r="L68" s="14">
        <f>AVERAGE(Table1382[[#This Row],[2Bi Disappearance]:[2Bv Terrorism Injured ]])</f>
        <v>10</v>
      </c>
      <c r="M68" s="14">
        <v>10</v>
      </c>
      <c r="N68" s="14">
        <v>10</v>
      </c>
      <c r="O68" s="15">
        <v>10</v>
      </c>
      <c r="P68" s="15">
        <f>AVERAGE(Table1382[[#This Row],[2Ci Female Genital Mutilation]:[2Ciii Equal Inheritance Rights]])</f>
        <v>10</v>
      </c>
      <c r="Q68" s="14">
        <f t="shared" si="19"/>
        <v>9.9333333333333336</v>
      </c>
      <c r="R68" s="14">
        <v>10</v>
      </c>
      <c r="S68" s="14">
        <v>10</v>
      </c>
      <c r="T68" s="14">
        <v>10</v>
      </c>
      <c r="U68" s="14">
        <f t="shared" si="20"/>
        <v>10</v>
      </c>
      <c r="V68" s="14">
        <v>5</v>
      </c>
      <c r="W68" s="14">
        <v>6.666666666666667</v>
      </c>
      <c r="X68" s="14">
        <f>AVERAGE(Table1382[[#This Row],[4A Freedom to establish religious organizations]:[4B Autonomy of religious organizations]])</f>
        <v>5.8333333333333339</v>
      </c>
      <c r="Y68" s="14">
        <v>10</v>
      </c>
      <c r="Z68" s="14">
        <v>10</v>
      </c>
      <c r="AA68" s="14">
        <v>3.3333333333333335</v>
      </c>
      <c r="AB68" s="14">
        <v>10</v>
      </c>
      <c r="AC68" s="14">
        <v>6.666666666666667</v>
      </c>
      <c r="AD68" s="14">
        <f>AVERAGE(Table1382[[#This Row],[5Ci Political parties]:[5Ciii Educational, sporting and cultural organizations]])</f>
        <v>6.666666666666667</v>
      </c>
      <c r="AE68" s="14">
        <v>5</v>
      </c>
      <c r="AF68" s="14">
        <v>5</v>
      </c>
      <c r="AG68" s="14">
        <v>5</v>
      </c>
      <c r="AH68" s="14">
        <f>AVERAGE(Table1382[[#This Row],[5Di Political parties]:[5Diii Educational, sporting and cultural organizations5]])</f>
        <v>5</v>
      </c>
      <c r="AI68" s="14">
        <f t="shared" ref="AI68:AI73" si="26">AVERAGE(Y68:Z68,AD68,AH68)</f>
        <v>7.916666666666667</v>
      </c>
      <c r="AJ68" s="14">
        <v>10</v>
      </c>
      <c r="AK68" s="15">
        <v>9.3333333333333339</v>
      </c>
      <c r="AL68" s="15">
        <v>6.75</v>
      </c>
      <c r="AM68" s="15">
        <v>10</v>
      </c>
      <c r="AN68" s="15">
        <v>10</v>
      </c>
      <c r="AO68" s="15">
        <f>AVERAGE(Table1382[[#This Row],[6Di Access to foreign television (cable/ satellite)]:[6Dii Access to foreign newspapers]])</f>
        <v>10</v>
      </c>
      <c r="AP68" s="15">
        <v>10</v>
      </c>
      <c r="AQ68" s="14">
        <f t="shared" si="21"/>
        <v>9.2166666666666668</v>
      </c>
      <c r="AR68" s="14">
        <v>10</v>
      </c>
      <c r="AS68" s="14">
        <v>10</v>
      </c>
      <c r="AT68" s="14">
        <v>10</v>
      </c>
      <c r="AU68" s="14">
        <f t="shared" si="18"/>
        <v>10</v>
      </c>
      <c r="AV68" s="14">
        <f t="shared" si="22"/>
        <v>10</v>
      </c>
      <c r="AW68" s="16">
        <f>AVERAGE(Table1382[[#This Row],[RULE OF LAW]],Table1382[[#This Row],[SECURITY &amp; SAFETY]],Table1382[[#This Row],[PERSONAL FREEDOM (minus Security &amp;Safety and Rule of Law)]],Table1382[[#This Row],[PERSONAL FREEDOM (minus Security &amp;Safety and Rule of Law)]])</f>
        <v>8.6050000000000004</v>
      </c>
      <c r="AX68" s="17">
        <v>7.66</v>
      </c>
      <c r="AY68" s="65">
        <f>AVERAGE(Table1382[[#This Row],[PERSONAL FREEDOM]:[ECONOMIC FREEDOM]])</f>
        <v>8.1325000000000003</v>
      </c>
      <c r="AZ68" s="66">
        <f t="shared" si="23"/>
        <v>27</v>
      </c>
      <c r="BA68" s="18">
        <f t="shared" si="24"/>
        <v>8.1300000000000008</v>
      </c>
      <c r="BB68" s="16">
        <f>Table1382[[#This Row],[1 Rule of Law]]</f>
        <v>7.3</v>
      </c>
      <c r="BC68" s="16">
        <f>Table1382[[#This Row],[2 Security &amp; Safety]]</f>
        <v>9.9333333333333336</v>
      </c>
      <c r="BD68" s="16">
        <f t="shared" si="25"/>
        <v>8.5933333333333355</v>
      </c>
      <c r="BE68" s="1"/>
      <c r="BF68" s="1"/>
    </row>
    <row r="69" spans="1:58" ht="15" customHeight="1" x14ac:dyDescent="0.25">
      <c r="A69" s="13" t="s">
        <v>153</v>
      </c>
      <c r="B69" s="14">
        <v>4.2333333333333334</v>
      </c>
      <c r="C69" s="14">
        <v>6.4531352171191916</v>
      </c>
      <c r="D69" s="14">
        <v>5.166635347751817</v>
      </c>
      <c r="E69" s="14">
        <v>5.3000000000000007</v>
      </c>
      <c r="F69" s="14">
        <v>9.32</v>
      </c>
      <c r="G69" s="14">
        <v>10</v>
      </c>
      <c r="H69" s="14">
        <v>10</v>
      </c>
      <c r="I69" s="14">
        <v>10</v>
      </c>
      <c r="J69" s="14">
        <v>10</v>
      </c>
      <c r="K69" s="14">
        <v>10</v>
      </c>
      <c r="L69" s="14">
        <f>AVERAGE(Table1382[[#This Row],[2Bi Disappearance]:[2Bv Terrorism Injured ]])</f>
        <v>10</v>
      </c>
      <c r="M69" s="14">
        <v>9.5</v>
      </c>
      <c r="N69" s="14">
        <v>5</v>
      </c>
      <c r="O69" s="15">
        <v>5</v>
      </c>
      <c r="P69" s="15">
        <f>AVERAGE(Table1382[[#This Row],[2Ci Female Genital Mutilation]:[2Ciii Equal Inheritance Rights]])</f>
        <v>6.5</v>
      </c>
      <c r="Q69" s="14">
        <f t="shared" si="19"/>
        <v>8.6066666666666674</v>
      </c>
      <c r="R69" s="14">
        <v>0</v>
      </c>
      <c r="S69" s="14">
        <v>10</v>
      </c>
      <c r="T69" s="14">
        <v>5</v>
      </c>
      <c r="U69" s="14">
        <f t="shared" si="20"/>
        <v>5</v>
      </c>
      <c r="V69" s="14">
        <v>2.5</v>
      </c>
      <c r="W69" s="14">
        <v>0</v>
      </c>
      <c r="X69" s="14">
        <f>AVERAGE(Table1382[[#This Row],[4A Freedom to establish religious organizations]:[4B Autonomy of religious organizations]])</f>
        <v>1.25</v>
      </c>
      <c r="Y69" s="14">
        <v>2.5</v>
      </c>
      <c r="Z69" s="14">
        <v>2.5</v>
      </c>
      <c r="AA69" s="14">
        <v>0</v>
      </c>
      <c r="AB69" s="14">
        <v>3.3333333333333335</v>
      </c>
      <c r="AC69" s="14">
        <v>0</v>
      </c>
      <c r="AD69" s="14">
        <f>AVERAGE(Table1382[[#This Row],[5Ci Political parties]:[5Ciii Educational, sporting and cultural organizations]])</f>
        <v>1.1111111111111112</v>
      </c>
      <c r="AE69" s="14">
        <v>0</v>
      </c>
      <c r="AF69" s="14">
        <v>7.5</v>
      </c>
      <c r="AG69" s="14">
        <v>5</v>
      </c>
      <c r="AH69" s="14">
        <f>AVERAGE(Table1382[[#This Row],[5Di Political parties]:[5Diii Educational, sporting and cultural organizations5]])</f>
        <v>4.166666666666667</v>
      </c>
      <c r="AI69" s="14">
        <f t="shared" si="26"/>
        <v>2.5694444444444446</v>
      </c>
      <c r="AJ69" s="14">
        <v>10</v>
      </c>
      <c r="AK69" s="15">
        <v>3</v>
      </c>
      <c r="AL69" s="15">
        <v>4</v>
      </c>
      <c r="AM69" s="15">
        <v>10</v>
      </c>
      <c r="AN69" s="15">
        <v>10</v>
      </c>
      <c r="AO69" s="15">
        <f>AVERAGE(Table1382[[#This Row],[6Di Access to foreign television (cable/ satellite)]:[6Dii Access to foreign newspapers]])</f>
        <v>10</v>
      </c>
      <c r="AP69" s="15">
        <v>6.666666666666667</v>
      </c>
      <c r="AQ69" s="14">
        <f t="shared" si="21"/>
        <v>6.7333333333333325</v>
      </c>
      <c r="AR69" s="14">
        <v>0</v>
      </c>
      <c r="AS69" s="14">
        <v>10</v>
      </c>
      <c r="AT69" s="14">
        <v>10</v>
      </c>
      <c r="AU69" s="14">
        <f t="shared" si="18"/>
        <v>10</v>
      </c>
      <c r="AV69" s="14">
        <f t="shared" si="22"/>
        <v>5</v>
      </c>
      <c r="AW69" s="16">
        <f>AVERAGE(Table1382[[#This Row],[RULE OF LAW]],Table1382[[#This Row],[SECURITY &amp; SAFETY]],Table1382[[#This Row],[PERSONAL FREEDOM (minus Security &amp;Safety and Rule of Law)]],Table1382[[#This Row],[PERSONAL FREEDOM (minus Security &amp;Safety and Rule of Law)]])</f>
        <v>5.531944444444445</v>
      </c>
      <c r="AX69" s="17">
        <v>7.52</v>
      </c>
      <c r="AY69" s="65">
        <f>AVERAGE(Table1382[[#This Row],[PERSONAL FREEDOM]:[ECONOMIC FREEDOM]])</f>
        <v>6.5259722222222223</v>
      </c>
      <c r="AZ69" s="66">
        <f t="shared" si="23"/>
        <v>97</v>
      </c>
      <c r="BA69" s="18">
        <f t="shared" si="24"/>
        <v>6.53</v>
      </c>
      <c r="BB69" s="16">
        <f>Table1382[[#This Row],[1 Rule of Law]]</f>
        <v>5.3000000000000007</v>
      </c>
      <c r="BC69" s="16">
        <f>Table1382[[#This Row],[2 Security &amp; Safety]]</f>
        <v>8.6066666666666674</v>
      </c>
      <c r="BD69" s="16">
        <f t="shared" si="25"/>
        <v>4.1105555555555551</v>
      </c>
      <c r="BE69" s="1"/>
      <c r="BF69" s="1"/>
    </row>
    <row r="70" spans="1:58" ht="15" customHeight="1" x14ac:dyDescent="0.25">
      <c r="A70" s="13" t="s">
        <v>159</v>
      </c>
      <c r="B70" s="14">
        <v>4.2333333333333334</v>
      </c>
      <c r="C70" s="14">
        <v>4.8573719765780181</v>
      </c>
      <c r="D70" s="14">
        <v>4.5671159942887121</v>
      </c>
      <c r="E70" s="14">
        <v>4.6000000000000005</v>
      </c>
      <c r="F70" s="14">
        <v>5.8</v>
      </c>
      <c r="G70" s="14">
        <v>10</v>
      </c>
      <c r="H70" s="14">
        <v>10</v>
      </c>
      <c r="I70" s="14">
        <v>7.5</v>
      </c>
      <c r="J70" s="14">
        <v>10</v>
      </c>
      <c r="K70" s="14">
        <v>10</v>
      </c>
      <c r="L70" s="14">
        <f>AVERAGE(Table1382[[#This Row],[2Bi Disappearance]:[2Bv Terrorism Injured ]])</f>
        <v>9.5</v>
      </c>
      <c r="M70" s="14">
        <v>10</v>
      </c>
      <c r="N70" s="14">
        <v>10</v>
      </c>
      <c r="O70" s="15">
        <v>10</v>
      </c>
      <c r="P70" s="15">
        <f>AVERAGE(Table1382[[#This Row],[2Ci Female Genital Mutilation]:[2Ciii Equal Inheritance Rights]])</f>
        <v>10</v>
      </c>
      <c r="Q70" s="14">
        <f t="shared" si="19"/>
        <v>8.4333333333333336</v>
      </c>
      <c r="R70" s="14">
        <v>5</v>
      </c>
      <c r="S70" s="14">
        <v>5</v>
      </c>
      <c r="T70" s="14">
        <v>10</v>
      </c>
      <c r="U70" s="14">
        <f t="shared" si="20"/>
        <v>6.666666666666667</v>
      </c>
      <c r="V70" s="14">
        <v>7.5</v>
      </c>
      <c r="W70" s="14">
        <v>6.666666666666667</v>
      </c>
      <c r="X70" s="14">
        <f>AVERAGE(Table1382[[#This Row],[4A Freedom to establish religious organizations]:[4B Autonomy of religious organizations]])</f>
        <v>7.0833333333333339</v>
      </c>
      <c r="Y70" s="14">
        <v>2.5</v>
      </c>
      <c r="Z70" s="14">
        <v>5</v>
      </c>
      <c r="AA70" s="14">
        <v>3.3333333333333335</v>
      </c>
      <c r="AB70" s="14">
        <v>6.666666666666667</v>
      </c>
      <c r="AC70" s="14">
        <v>3.3333333333333335</v>
      </c>
      <c r="AD70" s="14">
        <f>AVERAGE(Table1382[[#This Row],[5Ci Political parties]:[5Ciii Educational, sporting and cultural organizations]])</f>
        <v>4.4444444444444446</v>
      </c>
      <c r="AE70" s="14">
        <v>5</v>
      </c>
      <c r="AF70" s="14">
        <v>7.5</v>
      </c>
      <c r="AG70" s="14">
        <v>10</v>
      </c>
      <c r="AH70" s="14">
        <f>AVERAGE(Table1382[[#This Row],[5Di Political parties]:[5Diii Educational, sporting and cultural organizations5]])</f>
        <v>7.5</v>
      </c>
      <c r="AI70" s="14">
        <f t="shared" si="26"/>
        <v>4.8611111111111107</v>
      </c>
      <c r="AJ70" s="14">
        <v>10</v>
      </c>
      <c r="AK70" s="15">
        <v>1.3333333333333333</v>
      </c>
      <c r="AL70" s="15">
        <v>2.5</v>
      </c>
      <c r="AM70" s="15">
        <v>6.666666666666667</v>
      </c>
      <c r="AN70" s="15">
        <v>6.666666666666667</v>
      </c>
      <c r="AO70" s="15">
        <f>AVERAGE(Table1382[[#This Row],[6Di Access to foreign television (cable/ satellite)]:[6Dii Access to foreign newspapers]])</f>
        <v>6.666666666666667</v>
      </c>
      <c r="AP70" s="15">
        <v>10</v>
      </c>
      <c r="AQ70" s="14">
        <f t="shared" si="21"/>
        <v>6.1</v>
      </c>
      <c r="AR70" s="14">
        <v>10</v>
      </c>
      <c r="AS70" s="14">
        <v>10</v>
      </c>
      <c r="AT70" s="14">
        <v>10</v>
      </c>
      <c r="AU70" s="14">
        <f t="shared" si="18"/>
        <v>10</v>
      </c>
      <c r="AV70" s="14">
        <f t="shared" si="22"/>
        <v>10</v>
      </c>
      <c r="AW70" s="16">
        <f>AVERAGE(Table1382[[#This Row],[RULE OF LAW]],Table1382[[#This Row],[SECURITY &amp; SAFETY]],Table1382[[#This Row],[PERSONAL FREEDOM (minus Security &amp;Safety and Rule of Law)]],Table1382[[#This Row],[PERSONAL FREEDOM (minus Security &amp;Safety and Rule of Law)]])</f>
        <v>6.7294444444444448</v>
      </c>
      <c r="AX70" s="17">
        <v>7.02</v>
      </c>
      <c r="AY70" s="65">
        <f>AVERAGE(Table1382[[#This Row],[PERSONAL FREEDOM]:[ECONOMIC FREEDOM]])</f>
        <v>6.8747222222222222</v>
      </c>
      <c r="AZ70" s="66">
        <f t="shared" si="23"/>
        <v>76</v>
      </c>
      <c r="BA70" s="18">
        <f t="shared" si="24"/>
        <v>6.87</v>
      </c>
      <c r="BB70" s="16">
        <f>Table1382[[#This Row],[1 Rule of Law]]</f>
        <v>4.6000000000000005</v>
      </c>
      <c r="BC70" s="16">
        <f>Table1382[[#This Row],[2 Security &amp; Safety]]</f>
        <v>8.4333333333333336</v>
      </c>
      <c r="BD70" s="16">
        <f t="shared" si="25"/>
        <v>6.9422222222222221</v>
      </c>
      <c r="BE70" s="1"/>
      <c r="BF70" s="1"/>
    </row>
    <row r="71" spans="1:58" ht="15" customHeight="1" x14ac:dyDescent="0.25">
      <c r="A71" s="13" t="s">
        <v>127</v>
      </c>
      <c r="B71" s="14">
        <v>4.0999999999999996</v>
      </c>
      <c r="C71" s="14">
        <v>4.7368029386929091</v>
      </c>
      <c r="D71" s="14">
        <v>3.9798685956025581</v>
      </c>
      <c r="E71" s="14">
        <v>4.3</v>
      </c>
      <c r="F71" s="14">
        <v>8.56</v>
      </c>
      <c r="G71" s="14">
        <v>5</v>
      </c>
      <c r="H71" s="14">
        <v>10</v>
      </c>
      <c r="I71" s="14">
        <v>2.5</v>
      </c>
      <c r="J71" s="14">
        <v>9.8538212031760075</v>
      </c>
      <c r="K71" s="14">
        <v>9.9845222450421662</v>
      </c>
      <c r="L71" s="14">
        <f>AVERAGE(Table1382[[#This Row],[2Bi Disappearance]:[2Bv Terrorism Injured ]])</f>
        <v>7.4676686896436353</v>
      </c>
      <c r="M71" s="14">
        <v>6</v>
      </c>
      <c r="N71" s="14">
        <v>10</v>
      </c>
      <c r="O71" s="15">
        <v>5</v>
      </c>
      <c r="P71" s="15">
        <f>AVERAGE(Table1382[[#This Row],[2Ci Female Genital Mutilation]:[2Ciii Equal Inheritance Rights]])</f>
        <v>7</v>
      </c>
      <c r="Q71" s="14">
        <f t="shared" si="19"/>
        <v>7.6758895632145459</v>
      </c>
      <c r="R71" s="14">
        <v>5</v>
      </c>
      <c r="S71" s="14">
        <v>0</v>
      </c>
      <c r="T71" s="14">
        <v>10</v>
      </c>
      <c r="U71" s="14">
        <f t="shared" si="20"/>
        <v>5</v>
      </c>
      <c r="V71" s="14">
        <v>10</v>
      </c>
      <c r="W71" s="14">
        <v>10</v>
      </c>
      <c r="X71" s="14">
        <f>AVERAGE(Table1382[[#This Row],[4A Freedom to establish religious organizations]:[4B Autonomy of religious organizations]])</f>
        <v>10</v>
      </c>
      <c r="Y71" s="14">
        <v>10</v>
      </c>
      <c r="Z71" s="14">
        <v>7.5</v>
      </c>
      <c r="AA71" s="14">
        <v>6.666666666666667</v>
      </c>
      <c r="AB71" s="14">
        <v>6.666666666666667</v>
      </c>
      <c r="AC71" s="14">
        <v>10</v>
      </c>
      <c r="AD71" s="14">
        <f>AVERAGE(Table1382[[#This Row],[5Ci Political parties]:[5Ciii Educational, sporting and cultural organizations]])</f>
        <v>7.7777777777777786</v>
      </c>
      <c r="AE71" s="14">
        <v>7.5</v>
      </c>
      <c r="AF71" s="14">
        <v>7.5</v>
      </c>
      <c r="AG71" s="14">
        <v>10</v>
      </c>
      <c r="AH71" s="14">
        <f>AVERAGE(Table1382[[#This Row],[5Di Political parties]:[5Diii Educational, sporting and cultural organizations5]])</f>
        <v>8.3333333333333339</v>
      </c>
      <c r="AI71" s="14">
        <f t="shared" si="26"/>
        <v>8.4027777777777786</v>
      </c>
      <c r="AJ71" s="14">
        <v>10</v>
      </c>
      <c r="AK71" s="15">
        <v>3</v>
      </c>
      <c r="AL71" s="15">
        <v>4.75</v>
      </c>
      <c r="AM71" s="15">
        <v>10</v>
      </c>
      <c r="AN71" s="15">
        <v>10</v>
      </c>
      <c r="AO71" s="15">
        <f>AVERAGE(Table1382[[#This Row],[6Di Access to foreign television (cable/ satellite)]:[6Dii Access to foreign newspapers]])</f>
        <v>10</v>
      </c>
      <c r="AP71" s="15">
        <v>10</v>
      </c>
      <c r="AQ71" s="14">
        <f t="shared" si="21"/>
        <v>7.55</v>
      </c>
      <c r="AR71" s="14">
        <v>5</v>
      </c>
      <c r="AS71" s="14">
        <v>0</v>
      </c>
      <c r="AT71" s="14">
        <v>10</v>
      </c>
      <c r="AU71" s="14">
        <f t="shared" si="18"/>
        <v>5</v>
      </c>
      <c r="AV71" s="14">
        <f t="shared" si="22"/>
        <v>5</v>
      </c>
      <c r="AW71" s="16">
        <f>AVERAGE(Table1382[[#This Row],[RULE OF LAW]],Table1382[[#This Row],[SECURITY &amp; SAFETY]],Table1382[[#This Row],[PERSONAL FREEDOM (minus Security &amp;Safety and Rule of Law)]],Table1382[[#This Row],[PERSONAL FREEDOM (minus Security &amp;Safety and Rule of Law)]])</f>
        <v>6.5892501685814153</v>
      </c>
      <c r="AX71" s="17">
        <v>6.8</v>
      </c>
      <c r="AY71" s="65">
        <f>AVERAGE(Table1382[[#This Row],[PERSONAL FREEDOM]:[ECONOMIC FREEDOM]])</f>
        <v>6.694625084290708</v>
      </c>
      <c r="AZ71" s="66">
        <f t="shared" si="23"/>
        <v>86</v>
      </c>
      <c r="BA71" s="18">
        <f t="shared" si="24"/>
        <v>6.69</v>
      </c>
      <c r="BB71" s="16">
        <f>Table1382[[#This Row],[1 Rule of Law]]</f>
        <v>4.3</v>
      </c>
      <c r="BC71" s="16">
        <f>Table1382[[#This Row],[2 Security &amp; Safety]]</f>
        <v>7.6758895632145459</v>
      </c>
      <c r="BD71" s="16">
        <f t="shared" si="25"/>
        <v>7.1905555555555569</v>
      </c>
      <c r="BE71" s="1"/>
      <c r="BF71" s="1"/>
    </row>
    <row r="72" spans="1:58" ht="15" customHeight="1" x14ac:dyDescent="0.25">
      <c r="A72" s="13" t="s">
        <v>85</v>
      </c>
      <c r="B72" s="14">
        <v>7.7333333333333334</v>
      </c>
      <c r="C72" s="14">
        <v>7.1686028093969067</v>
      </c>
      <c r="D72" s="14">
        <v>7.558376706796901</v>
      </c>
      <c r="E72" s="14">
        <v>7.5</v>
      </c>
      <c r="F72" s="14">
        <v>9.64</v>
      </c>
      <c r="G72" s="14">
        <v>10</v>
      </c>
      <c r="H72" s="14">
        <v>10</v>
      </c>
      <c r="I72" s="14">
        <v>7.5</v>
      </c>
      <c r="J72" s="14">
        <v>10</v>
      </c>
      <c r="K72" s="14">
        <v>10</v>
      </c>
      <c r="L72" s="14">
        <f>AVERAGE(Table1382[[#This Row],[2Bi Disappearance]:[2Bv Terrorism Injured ]])</f>
        <v>9.5</v>
      </c>
      <c r="M72" s="14" t="s">
        <v>48</v>
      </c>
      <c r="N72" s="14">
        <v>10</v>
      </c>
      <c r="O72" s="15">
        <v>10</v>
      </c>
      <c r="P72" s="15">
        <f>AVERAGE(Table1382[[#This Row],[2Ci Female Genital Mutilation]:[2Ciii Equal Inheritance Rights]])</f>
        <v>10</v>
      </c>
      <c r="Q72" s="14">
        <f t="shared" si="19"/>
        <v>9.7133333333333329</v>
      </c>
      <c r="R72" s="14">
        <v>5</v>
      </c>
      <c r="S72" s="14">
        <v>10</v>
      </c>
      <c r="T72" s="14">
        <v>10</v>
      </c>
      <c r="U72" s="14">
        <f t="shared" si="20"/>
        <v>8.3333333333333339</v>
      </c>
      <c r="V72" s="14">
        <v>10</v>
      </c>
      <c r="W72" s="14">
        <v>10</v>
      </c>
      <c r="X72" s="14">
        <f>AVERAGE(Table1382[[#This Row],[4A Freedom to establish religious organizations]:[4B Autonomy of religious organizations]])</f>
        <v>10</v>
      </c>
      <c r="Y72" s="14">
        <v>10</v>
      </c>
      <c r="Z72" s="14">
        <v>10</v>
      </c>
      <c r="AA72" s="14">
        <v>10</v>
      </c>
      <c r="AB72" s="14">
        <v>6.666666666666667</v>
      </c>
      <c r="AC72" s="14">
        <v>6.666666666666667</v>
      </c>
      <c r="AD72" s="14">
        <f>AVERAGE(Table1382[[#This Row],[5Ci Political parties]:[5Ciii Educational, sporting and cultural organizations]])</f>
        <v>7.7777777777777786</v>
      </c>
      <c r="AE72" s="14">
        <v>10</v>
      </c>
      <c r="AF72" s="14">
        <v>10</v>
      </c>
      <c r="AG72" s="14">
        <v>10</v>
      </c>
      <c r="AH72" s="14">
        <f>AVERAGE(Table1382[[#This Row],[5Di Political parties]:[5Diii Educational, sporting and cultural organizations5]])</f>
        <v>10</v>
      </c>
      <c r="AI72" s="14">
        <f t="shared" si="26"/>
        <v>9.4444444444444446</v>
      </c>
      <c r="AJ72" s="14">
        <v>10</v>
      </c>
      <c r="AK72" s="15">
        <v>7</v>
      </c>
      <c r="AL72" s="15">
        <v>7</v>
      </c>
      <c r="AM72" s="15">
        <v>10</v>
      </c>
      <c r="AN72" s="15">
        <v>10</v>
      </c>
      <c r="AO72" s="15">
        <f>AVERAGE(Table1382[[#This Row],[6Di Access to foreign television (cable/ satellite)]:[6Dii Access to foreign newspapers]])</f>
        <v>10</v>
      </c>
      <c r="AP72" s="15">
        <v>6.666666666666667</v>
      </c>
      <c r="AQ72" s="14">
        <f t="shared" si="21"/>
        <v>8.1333333333333329</v>
      </c>
      <c r="AR72" s="14">
        <v>10</v>
      </c>
      <c r="AS72" s="14">
        <v>10</v>
      </c>
      <c r="AT72" s="14">
        <v>10</v>
      </c>
      <c r="AU72" s="14">
        <f t="shared" si="18"/>
        <v>10</v>
      </c>
      <c r="AV72" s="14">
        <f t="shared" si="22"/>
        <v>10</v>
      </c>
      <c r="AW72" s="16">
        <f>AVERAGE(Table1382[[#This Row],[RULE OF LAW]],Table1382[[#This Row],[SECURITY &amp; SAFETY]],Table1382[[#This Row],[PERSONAL FREEDOM (minus Security &amp;Safety and Rule of Law)]],Table1382[[#This Row],[PERSONAL FREEDOM (minus Security &amp;Safety and Rule of Law)]])</f>
        <v>8.8944444444444439</v>
      </c>
      <c r="AX72" s="17">
        <v>7.46</v>
      </c>
      <c r="AY72" s="65">
        <f>AVERAGE(Table1382[[#This Row],[PERSONAL FREEDOM]:[ECONOMIC FREEDOM]])</f>
        <v>8.1772222222222215</v>
      </c>
      <c r="AZ72" s="66">
        <f t="shared" si="23"/>
        <v>24</v>
      </c>
      <c r="BA72" s="18">
        <f t="shared" si="24"/>
        <v>8.18</v>
      </c>
      <c r="BB72" s="16">
        <f>Table1382[[#This Row],[1 Rule of Law]]</f>
        <v>7.5</v>
      </c>
      <c r="BC72" s="16">
        <f>Table1382[[#This Row],[2 Security &amp; Safety]]</f>
        <v>9.7133333333333329</v>
      </c>
      <c r="BD72" s="16">
        <f t="shared" si="25"/>
        <v>9.1822222222222223</v>
      </c>
      <c r="BE72" s="1"/>
      <c r="BF72" s="1"/>
    </row>
    <row r="73" spans="1:58" ht="15" customHeight="1" x14ac:dyDescent="0.25">
      <c r="A73" s="13" t="s">
        <v>162</v>
      </c>
      <c r="B73" s="14" t="s">
        <v>48</v>
      </c>
      <c r="C73" s="14" t="s">
        <v>48</v>
      </c>
      <c r="D73" s="14" t="s">
        <v>48</v>
      </c>
      <c r="E73" s="14">
        <v>6.2340049999999998</v>
      </c>
      <c r="F73" s="14">
        <v>9.8400000000000016</v>
      </c>
      <c r="G73" s="14">
        <v>10</v>
      </c>
      <c r="H73" s="14">
        <v>10</v>
      </c>
      <c r="I73" s="14">
        <v>10</v>
      </c>
      <c r="J73" s="14">
        <v>10</v>
      </c>
      <c r="K73" s="14">
        <v>10</v>
      </c>
      <c r="L73" s="14">
        <f>AVERAGE(Table1382[[#This Row],[2Bi Disappearance]:[2Bv Terrorism Injured ]])</f>
        <v>10</v>
      </c>
      <c r="M73" s="14">
        <v>10</v>
      </c>
      <c r="N73" s="14">
        <v>5</v>
      </c>
      <c r="O73" s="15">
        <v>5</v>
      </c>
      <c r="P73" s="15">
        <f>AVERAGE(Table1382[[#This Row],[2Ci Female Genital Mutilation]:[2Ciii Equal Inheritance Rights]])</f>
        <v>6.666666666666667</v>
      </c>
      <c r="Q73" s="14">
        <f t="shared" si="19"/>
        <v>8.8355555555555565</v>
      </c>
      <c r="R73" s="14">
        <v>0</v>
      </c>
      <c r="S73" s="14">
        <v>5</v>
      </c>
      <c r="T73" s="14">
        <v>5</v>
      </c>
      <c r="U73" s="14">
        <f t="shared" si="20"/>
        <v>3.3333333333333335</v>
      </c>
      <c r="V73" s="14">
        <v>5</v>
      </c>
      <c r="W73" s="14">
        <v>3.3333333333333335</v>
      </c>
      <c r="X73" s="14">
        <f>AVERAGE(Table1382[[#This Row],[4A Freedom to establish religious organizations]:[4B Autonomy of religious organizations]])</f>
        <v>4.166666666666667</v>
      </c>
      <c r="Y73" s="14">
        <v>7.5</v>
      </c>
      <c r="Z73" s="14">
        <v>5</v>
      </c>
      <c r="AA73" s="14">
        <v>3.3333333333333335</v>
      </c>
      <c r="AB73" s="14">
        <v>3.3333333333333335</v>
      </c>
      <c r="AC73" s="14">
        <v>3.3333333333333335</v>
      </c>
      <c r="AD73" s="14">
        <f>AVERAGE(Table1382[[#This Row],[5Ci Political parties]:[5Ciii Educational, sporting and cultural organizations]])</f>
        <v>3.3333333333333335</v>
      </c>
      <c r="AE73" s="14">
        <v>0</v>
      </c>
      <c r="AF73" s="14">
        <v>5</v>
      </c>
      <c r="AG73" s="14">
        <v>5</v>
      </c>
      <c r="AH73" s="14">
        <f>AVERAGE(Table1382[[#This Row],[5Di Political parties]:[5Diii Educational, sporting and cultural organizations5]])</f>
        <v>3.3333333333333335</v>
      </c>
      <c r="AI73" s="14">
        <f t="shared" si="26"/>
        <v>4.791666666666667</v>
      </c>
      <c r="AJ73" s="14">
        <v>10</v>
      </c>
      <c r="AK73" s="15">
        <v>4</v>
      </c>
      <c r="AL73" s="15">
        <v>4.75</v>
      </c>
      <c r="AM73" s="15">
        <v>6.666666666666667</v>
      </c>
      <c r="AN73" s="15">
        <v>6.666666666666667</v>
      </c>
      <c r="AO73" s="15">
        <f>AVERAGE(Table1382[[#This Row],[6Di Access to foreign television (cable/ satellite)]:[6Dii Access to foreign newspapers]])</f>
        <v>6.666666666666667</v>
      </c>
      <c r="AP73" s="15">
        <v>6.666666666666667</v>
      </c>
      <c r="AQ73" s="14">
        <f t="shared" si="21"/>
        <v>6.416666666666667</v>
      </c>
      <c r="AR73" s="14">
        <v>0</v>
      </c>
      <c r="AS73" s="14">
        <v>0</v>
      </c>
      <c r="AT73" s="14">
        <v>10</v>
      </c>
      <c r="AU73" s="14">
        <f t="shared" si="18"/>
        <v>5</v>
      </c>
      <c r="AV73" s="14">
        <f t="shared" si="22"/>
        <v>2.5</v>
      </c>
      <c r="AW73" s="16">
        <f>AVERAGE(Table1382[[#This Row],[RULE OF LAW]],Table1382[[#This Row],[SECURITY &amp; SAFETY]],Table1382[[#This Row],[PERSONAL FREEDOM (minus Security &amp;Safety and Rule of Law)]],Table1382[[#This Row],[PERSONAL FREEDOM (minus Security &amp;Safety and Rule of Law)]])</f>
        <v>5.8882234722222222</v>
      </c>
      <c r="AX73" s="17">
        <v>7.33</v>
      </c>
      <c r="AY73" s="65">
        <f>AVERAGE(Table1382[[#This Row],[PERSONAL FREEDOM]:[ECONOMIC FREEDOM]])</f>
        <v>6.6091117361111111</v>
      </c>
      <c r="AZ73" s="66">
        <f t="shared" si="23"/>
        <v>90</v>
      </c>
      <c r="BA73" s="18">
        <f t="shared" si="24"/>
        <v>6.61</v>
      </c>
      <c r="BB73" s="16">
        <f>Table1382[[#This Row],[1 Rule of Law]]</f>
        <v>6.2340049999999998</v>
      </c>
      <c r="BC73" s="16">
        <f>Table1382[[#This Row],[2 Security &amp; Safety]]</f>
        <v>8.8355555555555565</v>
      </c>
      <c r="BD73" s="16">
        <f t="shared" si="25"/>
        <v>4.2416666666666671</v>
      </c>
      <c r="BE73" s="1"/>
      <c r="BF73" s="1"/>
    </row>
    <row r="74" spans="1:58" ht="15" customHeight="1" x14ac:dyDescent="0.25">
      <c r="A74" s="13" t="s">
        <v>166</v>
      </c>
      <c r="B74" s="14">
        <v>3.8666666666666671</v>
      </c>
      <c r="C74" s="14">
        <v>4.5811291802248917</v>
      </c>
      <c r="D74" s="14">
        <v>3.5108674601507914</v>
      </c>
      <c r="E74" s="14">
        <v>4</v>
      </c>
      <c r="F74" s="14">
        <v>6.68</v>
      </c>
      <c r="G74" s="14">
        <v>10</v>
      </c>
      <c r="H74" s="14">
        <v>10</v>
      </c>
      <c r="I74" s="14" t="s">
        <v>48</v>
      </c>
      <c r="J74" s="14">
        <v>10</v>
      </c>
      <c r="K74" s="14">
        <v>10</v>
      </c>
      <c r="L74" s="14">
        <f>AVERAGE(Table1382[[#This Row],[2Bi Disappearance]:[2Bv Terrorism Injured ]])</f>
        <v>10</v>
      </c>
      <c r="M74" s="14">
        <v>10</v>
      </c>
      <c r="N74" s="14">
        <v>10</v>
      </c>
      <c r="O74" s="15">
        <v>5</v>
      </c>
      <c r="P74" s="15">
        <f>AVERAGE(Table1382[[#This Row],[2Ci Female Genital Mutilation]:[2Ciii Equal Inheritance Rights]])</f>
        <v>8.3333333333333339</v>
      </c>
      <c r="Q74" s="14">
        <f t="shared" si="19"/>
        <v>8.3377777777777791</v>
      </c>
      <c r="R74" s="14">
        <v>5</v>
      </c>
      <c r="S74" s="14">
        <v>5</v>
      </c>
      <c r="T74" s="14">
        <v>10</v>
      </c>
      <c r="U74" s="14">
        <f t="shared" si="20"/>
        <v>6.666666666666667</v>
      </c>
      <c r="V74" s="14" t="s">
        <v>48</v>
      </c>
      <c r="W74" s="14" t="s">
        <v>48</v>
      </c>
      <c r="X74" s="14" t="s">
        <v>48</v>
      </c>
      <c r="Y74" s="14" t="s">
        <v>48</v>
      </c>
      <c r="Z74" s="14" t="s">
        <v>48</v>
      </c>
      <c r="AA74" s="14" t="s">
        <v>48</v>
      </c>
      <c r="AB74" s="14" t="s">
        <v>48</v>
      </c>
      <c r="AC74" s="14" t="s">
        <v>48</v>
      </c>
      <c r="AD74" s="14" t="s">
        <v>48</v>
      </c>
      <c r="AE74" s="14" t="s">
        <v>48</v>
      </c>
      <c r="AF74" s="14" t="s">
        <v>48</v>
      </c>
      <c r="AG74" s="14" t="s">
        <v>48</v>
      </c>
      <c r="AH74" s="14" t="s">
        <v>48</v>
      </c>
      <c r="AI74" s="14" t="s">
        <v>48</v>
      </c>
      <c r="AJ74" s="14">
        <v>10</v>
      </c>
      <c r="AK74" s="15">
        <v>2.3333333333333335</v>
      </c>
      <c r="AL74" s="15">
        <v>2.75</v>
      </c>
      <c r="AM74" s="15" t="s">
        <v>48</v>
      </c>
      <c r="AN74" s="15" t="s">
        <v>48</v>
      </c>
      <c r="AO74" s="15" t="s">
        <v>48</v>
      </c>
      <c r="AP74" s="15" t="s">
        <v>48</v>
      </c>
      <c r="AQ74" s="14">
        <f t="shared" si="21"/>
        <v>5.0277777777777777</v>
      </c>
      <c r="AR74" s="14">
        <v>10</v>
      </c>
      <c r="AS74" s="14">
        <v>10</v>
      </c>
      <c r="AT74" s="14">
        <v>10</v>
      </c>
      <c r="AU74" s="14">
        <f t="shared" si="18"/>
        <v>10</v>
      </c>
      <c r="AV74" s="14">
        <f t="shared" si="22"/>
        <v>10</v>
      </c>
      <c r="AW74" s="16">
        <f>AVERAGE(Table1382[[#This Row],[RULE OF LAW]],Table1382[[#This Row],[SECURITY &amp; SAFETY]],Table1382[[#This Row],[PERSONAL FREEDOM (minus Security &amp;Safety and Rule of Law)]],Table1382[[#This Row],[PERSONAL FREEDOM (minus Security &amp;Safety and Rule of Law)]])</f>
        <v>6.7001851851851857</v>
      </c>
      <c r="AX74" s="17">
        <v>6.85</v>
      </c>
      <c r="AY74" s="65">
        <f>AVERAGE(Table1382[[#This Row],[PERSONAL FREEDOM]:[ECONOMIC FREEDOM]])</f>
        <v>6.7750925925925927</v>
      </c>
      <c r="AZ74" s="66">
        <f t="shared" si="23"/>
        <v>82</v>
      </c>
      <c r="BA74" s="18">
        <f t="shared" si="24"/>
        <v>6.78</v>
      </c>
      <c r="BB74" s="16">
        <f>Table1382[[#This Row],[1 Rule of Law]]</f>
        <v>4</v>
      </c>
      <c r="BC74" s="16">
        <f>Table1382[[#This Row],[2 Security &amp; Safety]]</f>
        <v>8.3377777777777791</v>
      </c>
      <c r="BD74" s="16">
        <f t="shared" si="25"/>
        <v>7.231481481481481</v>
      </c>
      <c r="BE74" s="1"/>
      <c r="BF74" s="1"/>
    </row>
    <row r="75" spans="1:58" ht="15" customHeight="1" x14ac:dyDescent="0.25">
      <c r="A75" s="13" t="s">
        <v>73</v>
      </c>
      <c r="B75" s="14" t="s">
        <v>48</v>
      </c>
      <c r="C75" s="14" t="s">
        <v>48</v>
      </c>
      <c r="D75" s="14" t="s">
        <v>48</v>
      </c>
      <c r="E75" s="14">
        <v>6.5741119999999995</v>
      </c>
      <c r="F75" s="14">
        <v>8.16</v>
      </c>
      <c r="G75" s="14">
        <v>10</v>
      </c>
      <c r="H75" s="14">
        <v>10</v>
      </c>
      <c r="I75" s="14">
        <v>7.5</v>
      </c>
      <c r="J75" s="14">
        <v>10</v>
      </c>
      <c r="K75" s="14">
        <v>10</v>
      </c>
      <c r="L75" s="14">
        <f>AVERAGE(Table1382[[#This Row],[2Bi Disappearance]:[2Bv Terrorism Injured ]])</f>
        <v>9.5</v>
      </c>
      <c r="M75" s="14">
        <v>10</v>
      </c>
      <c r="N75" s="14">
        <v>10</v>
      </c>
      <c r="O75" s="15">
        <v>10</v>
      </c>
      <c r="P75" s="15">
        <f>AVERAGE(Table1382[[#This Row],[2Ci Female Genital Mutilation]:[2Ciii Equal Inheritance Rights]])</f>
        <v>10</v>
      </c>
      <c r="Q75" s="14">
        <f t="shared" si="19"/>
        <v>9.2200000000000006</v>
      </c>
      <c r="R75" s="14">
        <v>10</v>
      </c>
      <c r="S75" s="14">
        <v>10</v>
      </c>
      <c r="T75" s="14">
        <v>10</v>
      </c>
      <c r="U75" s="14">
        <f t="shared" si="20"/>
        <v>10</v>
      </c>
      <c r="V75" s="14">
        <v>7.5</v>
      </c>
      <c r="W75" s="14">
        <v>10</v>
      </c>
      <c r="X75" s="14">
        <f>AVERAGE(Table1382[[#This Row],[4A Freedom to establish religious organizations]:[4B Autonomy of religious organizations]])</f>
        <v>8.75</v>
      </c>
      <c r="Y75" s="14">
        <v>10</v>
      </c>
      <c r="Z75" s="14">
        <v>7.5</v>
      </c>
      <c r="AA75" s="14">
        <v>10</v>
      </c>
      <c r="AB75" s="14">
        <v>10</v>
      </c>
      <c r="AC75" s="14">
        <v>6.666666666666667</v>
      </c>
      <c r="AD75" s="14">
        <f>AVERAGE(Table1382[[#This Row],[5Ci Political parties]:[5Ciii Educational, sporting and cultural organizations]])</f>
        <v>8.8888888888888893</v>
      </c>
      <c r="AE75" s="14">
        <v>10</v>
      </c>
      <c r="AF75" s="14">
        <v>10</v>
      </c>
      <c r="AG75" s="14">
        <v>10</v>
      </c>
      <c r="AH75" s="14">
        <f>AVERAGE(Table1382[[#This Row],[5Di Political parties]:[5Diii Educational, sporting and cultural organizations5]])</f>
        <v>10</v>
      </c>
      <c r="AI75" s="14">
        <f>AVERAGE(Y75:Z75,AD75,AH75)</f>
        <v>9.0972222222222214</v>
      </c>
      <c r="AJ75" s="14">
        <v>10</v>
      </c>
      <c r="AK75" s="15">
        <v>8</v>
      </c>
      <c r="AL75" s="15">
        <v>8</v>
      </c>
      <c r="AM75" s="15">
        <v>10</v>
      </c>
      <c r="AN75" s="15">
        <v>10</v>
      </c>
      <c r="AO75" s="15">
        <f>AVERAGE(Table1382[[#This Row],[6Di Access to foreign television (cable/ satellite)]:[6Dii Access to foreign newspapers]])</f>
        <v>10</v>
      </c>
      <c r="AP75" s="15">
        <v>10</v>
      </c>
      <c r="AQ75" s="14">
        <f t="shared" si="21"/>
        <v>9.1999999999999993</v>
      </c>
      <c r="AR75" s="14">
        <v>10</v>
      </c>
      <c r="AS75" s="14">
        <v>10</v>
      </c>
      <c r="AT75" s="14">
        <v>10</v>
      </c>
      <c r="AU75" s="14">
        <f t="shared" si="18"/>
        <v>10</v>
      </c>
      <c r="AV75" s="14">
        <f t="shared" si="22"/>
        <v>10</v>
      </c>
      <c r="AW75" s="16">
        <f>AVERAGE(Table1382[[#This Row],[RULE OF LAW]],Table1382[[#This Row],[SECURITY &amp; SAFETY]],Table1382[[#This Row],[PERSONAL FREEDOM (minus Security &amp;Safety and Rule of Law)]],Table1382[[#This Row],[PERSONAL FREEDOM (minus Security &amp;Safety and Rule of Law)]])</f>
        <v>8.6532502222222227</v>
      </c>
      <c r="AX75" s="17">
        <v>7.37</v>
      </c>
      <c r="AY75" s="65">
        <f>AVERAGE(Table1382[[#This Row],[PERSONAL FREEDOM]:[ECONOMIC FREEDOM]])</f>
        <v>8.0116251111111119</v>
      </c>
      <c r="AZ75" s="66">
        <f t="shared" si="23"/>
        <v>33</v>
      </c>
      <c r="BA75" s="18">
        <f t="shared" si="24"/>
        <v>8.01</v>
      </c>
      <c r="BB75" s="16">
        <f>Table1382[[#This Row],[1 Rule of Law]]</f>
        <v>6.5741119999999995</v>
      </c>
      <c r="BC75" s="16">
        <f>Table1382[[#This Row],[2 Security &amp; Safety]]</f>
        <v>9.2200000000000006</v>
      </c>
      <c r="BD75" s="16">
        <f t="shared" si="25"/>
        <v>9.4094444444444427</v>
      </c>
      <c r="BE75" s="1"/>
      <c r="BF75" s="1"/>
    </row>
    <row r="76" spans="1:58" ht="15" customHeight="1" x14ac:dyDescent="0.25">
      <c r="A76" s="13" t="s">
        <v>158</v>
      </c>
      <c r="B76" s="14" t="s">
        <v>48</v>
      </c>
      <c r="C76" s="14" t="s">
        <v>48</v>
      </c>
      <c r="D76" s="14" t="s">
        <v>48</v>
      </c>
      <c r="E76" s="14">
        <v>5.0912449999999998</v>
      </c>
      <c r="F76" s="14">
        <v>0</v>
      </c>
      <c r="G76" s="14">
        <v>10</v>
      </c>
      <c r="H76" s="14">
        <v>10</v>
      </c>
      <c r="I76" s="14" t="s">
        <v>48</v>
      </c>
      <c r="J76" s="14">
        <v>10</v>
      </c>
      <c r="K76" s="14">
        <v>10</v>
      </c>
      <c r="L76" s="14">
        <f>AVERAGE(Table1382[[#This Row],[2Bi Disappearance]:[2Bv Terrorism Injured ]])</f>
        <v>10</v>
      </c>
      <c r="M76" s="14">
        <v>5</v>
      </c>
      <c r="N76" s="14">
        <v>10</v>
      </c>
      <c r="O76" s="15">
        <v>0</v>
      </c>
      <c r="P76" s="15">
        <f>AVERAGE(Table1382[[#This Row],[2Ci Female Genital Mutilation]:[2Ciii Equal Inheritance Rights]])</f>
        <v>5</v>
      </c>
      <c r="Q76" s="14">
        <f t="shared" si="19"/>
        <v>5</v>
      </c>
      <c r="R76" s="14">
        <v>10</v>
      </c>
      <c r="S76" s="14">
        <v>10</v>
      </c>
      <c r="T76" s="14">
        <v>5</v>
      </c>
      <c r="U76" s="14">
        <f t="shared" si="20"/>
        <v>8.3333333333333339</v>
      </c>
      <c r="V76" s="14" t="s">
        <v>48</v>
      </c>
      <c r="W76" s="14" t="s">
        <v>48</v>
      </c>
      <c r="X76" s="14" t="s">
        <v>48</v>
      </c>
      <c r="Y76" s="14" t="s">
        <v>48</v>
      </c>
      <c r="Z76" s="14" t="s">
        <v>48</v>
      </c>
      <c r="AA76" s="14" t="s">
        <v>48</v>
      </c>
      <c r="AB76" s="14" t="s">
        <v>48</v>
      </c>
      <c r="AC76" s="14" t="s">
        <v>48</v>
      </c>
      <c r="AD76" s="14" t="s">
        <v>48</v>
      </c>
      <c r="AE76" s="14" t="s">
        <v>48</v>
      </c>
      <c r="AF76" s="14" t="s">
        <v>48</v>
      </c>
      <c r="AG76" s="14" t="s">
        <v>48</v>
      </c>
      <c r="AH76" s="14" t="s">
        <v>48</v>
      </c>
      <c r="AI76" s="14" t="s">
        <v>48</v>
      </c>
      <c r="AJ76" s="14">
        <v>10</v>
      </c>
      <c r="AK76" s="15">
        <v>5.333333333333333</v>
      </c>
      <c r="AL76" s="15">
        <v>5.25</v>
      </c>
      <c r="AM76" s="15" t="s">
        <v>48</v>
      </c>
      <c r="AN76" s="15" t="s">
        <v>48</v>
      </c>
      <c r="AO76" s="15" t="s">
        <v>48</v>
      </c>
      <c r="AP76" s="15" t="s">
        <v>48</v>
      </c>
      <c r="AQ76" s="14">
        <f t="shared" si="21"/>
        <v>6.8611111111111107</v>
      </c>
      <c r="AR76" s="14">
        <v>0</v>
      </c>
      <c r="AS76" s="14">
        <v>0</v>
      </c>
      <c r="AT76" s="14">
        <v>10</v>
      </c>
      <c r="AU76" s="14">
        <f t="shared" si="18"/>
        <v>5</v>
      </c>
      <c r="AV76" s="14">
        <f t="shared" si="22"/>
        <v>2.5</v>
      </c>
      <c r="AW76" s="16">
        <f>AVERAGE(Table1382[[#This Row],[RULE OF LAW]],Table1382[[#This Row],[SECURITY &amp; SAFETY]],Table1382[[#This Row],[PERSONAL FREEDOM (minus Security &amp;Safety and Rule of Law)]],Table1382[[#This Row],[PERSONAL FREEDOM (minus Security &amp;Safety and Rule of Law)]])</f>
        <v>5.4718853240740746</v>
      </c>
      <c r="AX76" s="17">
        <v>6.18</v>
      </c>
      <c r="AY76" s="65">
        <f>AVERAGE(Table1382[[#This Row],[PERSONAL FREEDOM]:[ECONOMIC FREEDOM]])</f>
        <v>5.8259426620370371</v>
      </c>
      <c r="AZ76" s="66">
        <f t="shared" si="23"/>
        <v>122</v>
      </c>
      <c r="BA76" s="18">
        <f t="shared" si="24"/>
        <v>5.83</v>
      </c>
      <c r="BB76" s="16">
        <f>Table1382[[#This Row],[1 Rule of Law]]</f>
        <v>5.0912449999999998</v>
      </c>
      <c r="BC76" s="16">
        <f>Table1382[[#This Row],[2 Security &amp; Safety]]</f>
        <v>5</v>
      </c>
      <c r="BD76" s="16">
        <f t="shared" si="25"/>
        <v>5.8981481481481479</v>
      </c>
      <c r="BE76" s="1"/>
      <c r="BF76" s="1"/>
    </row>
    <row r="77" spans="1:58" ht="15" customHeight="1" x14ac:dyDescent="0.25">
      <c r="A77" s="13" t="s">
        <v>67</v>
      </c>
      <c r="B77" s="14" t="s">
        <v>48</v>
      </c>
      <c r="C77" s="14" t="s">
        <v>48</v>
      </c>
      <c r="D77" s="14" t="s">
        <v>48</v>
      </c>
      <c r="E77" s="14">
        <v>6.5332999999999997</v>
      </c>
      <c r="F77" s="14">
        <v>6.2</v>
      </c>
      <c r="G77" s="14">
        <v>10</v>
      </c>
      <c r="H77" s="14">
        <v>10</v>
      </c>
      <c r="I77" s="14">
        <v>10</v>
      </c>
      <c r="J77" s="14">
        <v>10</v>
      </c>
      <c r="K77" s="14">
        <v>10</v>
      </c>
      <c r="L77" s="14">
        <f>AVERAGE(Table1382[[#This Row],[2Bi Disappearance]:[2Bv Terrorism Injured ]])</f>
        <v>10</v>
      </c>
      <c r="M77" s="14">
        <v>10</v>
      </c>
      <c r="N77" s="14">
        <v>10</v>
      </c>
      <c r="O77" s="15">
        <v>10</v>
      </c>
      <c r="P77" s="15">
        <f>AVERAGE(Table1382[[#This Row],[2Ci Female Genital Mutilation]:[2Ciii Equal Inheritance Rights]])</f>
        <v>10</v>
      </c>
      <c r="Q77" s="14">
        <f t="shared" si="19"/>
        <v>8.7333333333333325</v>
      </c>
      <c r="R77" s="14">
        <v>10</v>
      </c>
      <c r="S77" s="14">
        <v>10</v>
      </c>
      <c r="T77" s="14">
        <v>10</v>
      </c>
      <c r="U77" s="14">
        <f t="shared" si="20"/>
        <v>10</v>
      </c>
      <c r="V77" s="14">
        <v>10</v>
      </c>
      <c r="W77" s="14">
        <v>10</v>
      </c>
      <c r="X77" s="14">
        <f>AVERAGE(Table1382[[#This Row],[4A Freedom to establish religious organizations]:[4B Autonomy of religious organizations]])</f>
        <v>10</v>
      </c>
      <c r="Y77" s="14">
        <v>10</v>
      </c>
      <c r="Z77" s="14">
        <v>7.5</v>
      </c>
      <c r="AA77" s="14">
        <v>10</v>
      </c>
      <c r="AB77" s="14">
        <v>10</v>
      </c>
      <c r="AC77" s="14">
        <v>10</v>
      </c>
      <c r="AD77" s="14">
        <f>AVERAGE(Table1382[[#This Row],[5Ci Political parties]:[5Ciii Educational, sporting and cultural organizations]])</f>
        <v>10</v>
      </c>
      <c r="AE77" s="14">
        <v>7.5</v>
      </c>
      <c r="AF77" s="14">
        <v>10</v>
      </c>
      <c r="AG77" s="14">
        <v>10</v>
      </c>
      <c r="AH77" s="14">
        <f>AVERAGE(Table1382[[#This Row],[5Di Political parties]:[5Diii Educational, sporting and cultural organizations5]])</f>
        <v>9.1666666666666661</v>
      </c>
      <c r="AI77" s="14">
        <f>AVERAGE(Y77:Z77,AD77,AH77)</f>
        <v>9.1666666666666661</v>
      </c>
      <c r="AJ77" s="14">
        <v>10</v>
      </c>
      <c r="AK77" s="15">
        <v>8.3333333333333339</v>
      </c>
      <c r="AL77" s="15">
        <v>8.25</v>
      </c>
      <c r="AM77" s="15">
        <v>10</v>
      </c>
      <c r="AN77" s="15">
        <v>10</v>
      </c>
      <c r="AO77" s="15">
        <f>AVERAGE(Table1382[[#This Row],[6Di Access to foreign television (cable/ satellite)]:[6Dii Access to foreign newspapers]])</f>
        <v>10</v>
      </c>
      <c r="AP77" s="15">
        <v>10</v>
      </c>
      <c r="AQ77" s="14">
        <f t="shared" si="21"/>
        <v>9.3166666666666664</v>
      </c>
      <c r="AR77" s="14">
        <v>10</v>
      </c>
      <c r="AS77" s="14">
        <v>10</v>
      </c>
      <c r="AT77" s="14">
        <v>10</v>
      </c>
      <c r="AU77" s="14">
        <f t="shared" si="18"/>
        <v>10</v>
      </c>
      <c r="AV77" s="14">
        <f t="shared" si="22"/>
        <v>10</v>
      </c>
      <c r="AW77" s="16">
        <f>AVERAGE(Table1382[[#This Row],[RULE OF LAW]],Table1382[[#This Row],[SECURITY &amp; SAFETY]],Table1382[[#This Row],[PERSONAL FREEDOM (minus Security &amp;Safety and Rule of Law)]],Table1382[[#This Row],[PERSONAL FREEDOM (minus Security &amp;Safety and Rule of Law)]])</f>
        <v>8.6649916666666655</v>
      </c>
      <c r="AX77" s="17">
        <v>7.41</v>
      </c>
      <c r="AY77" s="65">
        <f>AVERAGE(Table1382[[#This Row],[PERSONAL FREEDOM]:[ECONOMIC FREEDOM]])</f>
        <v>8.0374958333333328</v>
      </c>
      <c r="AZ77" s="66">
        <f t="shared" si="23"/>
        <v>31</v>
      </c>
      <c r="BA77" s="18">
        <f t="shared" si="24"/>
        <v>8.0399999999999991</v>
      </c>
      <c r="BB77" s="16">
        <f>Table1382[[#This Row],[1 Rule of Law]]</f>
        <v>6.5332999999999997</v>
      </c>
      <c r="BC77" s="16">
        <f>Table1382[[#This Row],[2 Security &amp; Safety]]</f>
        <v>8.7333333333333325</v>
      </c>
      <c r="BD77" s="16">
        <f t="shared" si="25"/>
        <v>9.6966666666666672</v>
      </c>
      <c r="BE77" s="1"/>
      <c r="BF77" s="1"/>
    </row>
    <row r="78" spans="1:58" ht="15" customHeight="1" x14ac:dyDescent="0.25">
      <c r="A78" s="13" t="s">
        <v>63</v>
      </c>
      <c r="B78" s="14" t="s">
        <v>48</v>
      </c>
      <c r="C78" s="14" t="s">
        <v>48</v>
      </c>
      <c r="D78" s="14" t="s">
        <v>48</v>
      </c>
      <c r="E78" s="14">
        <v>7.9753549999999995</v>
      </c>
      <c r="F78" s="14">
        <v>9.36</v>
      </c>
      <c r="G78" s="14">
        <v>10</v>
      </c>
      <c r="H78" s="14">
        <v>10</v>
      </c>
      <c r="I78" s="14">
        <v>7.5</v>
      </c>
      <c r="J78" s="14">
        <v>10</v>
      </c>
      <c r="K78" s="14">
        <v>10</v>
      </c>
      <c r="L78" s="14">
        <f>AVERAGE(Table1382[[#This Row],[2Bi Disappearance]:[2Bv Terrorism Injured ]])</f>
        <v>9.5</v>
      </c>
      <c r="M78" s="14">
        <v>10</v>
      </c>
      <c r="N78" s="14">
        <v>10</v>
      </c>
      <c r="O78" s="15">
        <v>10</v>
      </c>
      <c r="P78" s="15">
        <f>AVERAGE(Table1382[[#This Row],[2Ci Female Genital Mutilation]:[2Ciii Equal Inheritance Rights]])</f>
        <v>10</v>
      </c>
      <c r="Q78" s="14">
        <f t="shared" si="19"/>
        <v>9.6199999999999992</v>
      </c>
      <c r="R78" s="14">
        <v>10</v>
      </c>
      <c r="S78" s="14">
        <v>10</v>
      </c>
      <c r="T78" s="14">
        <v>10</v>
      </c>
      <c r="U78" s="14">
        <f t="shared" si="20"/>
        <v>10</v>
      </c>
      <c r="V78" s="14" t="s">
        <v>48</v>
      </c>
      <c r="W78" s="14" t="s">
        <v>48</v>
      </c>
      <c r="X78" s="14" t="s">
        <v>48</v>
      </c>
      <c r="Y78" s="14" t="s">
        <v>48</v>
      </c>
      <c r="Z78" s="14" t="s">
        <v>48</v>
      </c>
      <c r="AA78" s="14" t="s">
        <v>48</v>
      </c>
      <c r="AB78" s="14" t="s">
        <v>48</v>
      </c>
      <c r="AC78" s="14" t="s">
        <v>48</v>
      </c>
      <c r="AD78" s="14" t="s">
        <v>48</v>
      </c>
      <c r="AE78" s="14" t="s">
        <v>48</v>
      </c>
      <c r="AF78" s="14" t="s">
        <v>48</v>
      </c>
      <c r="AG78" s="14" t="s">
        <v>48</v>
      </c>
      <c r="AH78" s="14" t="s">
        <v>48</v>
      </c>
      <c r="AI78" s="14" t="s">
        <v>48</v>
      </c>
      <c r="AJ78" s="14">
        <v>10</v>
      </c>
      <c r="AK78" s="15">
        <v>9.3333333333333339</v>
      </c>
      <c r="AL78" s="15">
        <v>9.25</v>
      </c>
      <c r="AM78" s="15" t="s">
        <v>48</v>
      </c>
      <c r="AN78" s="15" t="s">
        <v>48</v>
      </c>
      <c r="AO78" s="15" t="s">
        <v>48</v>
      </c>
      <c r="AP78" s="15" t="s">
        <v>48</v>
      </c>
      <c r="AQ78" s="14">
        <f t="shared" si="21"/>
        <v>9.5277777777777786</v>
      </c>
      <c r="AR78" s="14">
        <v>10</v>
      </c>
      <c r="AS78" s="14">
        <v>10</v>
      </c>
      <c r="AT78" s="14">
        <v>10</v>
      </c>
      <c r="AU78" s="14">
        <f t="shared" si="18"/>
        <v>10</v>
      </c>
      <c r="AV78" s="14">
        <f t="shared" si="22"/>
        <v>10</v>
      </c>
      <c r="AW78" s="16">
        <f>AVERAGE(Table1382[[#This Row],[RULE OF LAW]],Table1382[[#This Row],[SECURITY &amp; SAFETY]],Table1382[[#This Row],[PERSONAL FREEDOM (minus Security &amp;Safety and Rule of Law)]],Table1382[[#This Row],[PERSONAL FREEDOM (minus Security &amp;Safety and Rule of Law)]])</f>
        <v>9.3201350462962971</v>
      </c>
      <c r="AX78" s="17">
        <v>7.65</v>
      </c>
      <c r="AY78" s="65">
        <f>AVERAGE(Table1382[[#This Row],[PERSONAL FREEDOM]:[ECONOMIC FREEDOM]])</f>
        <v>8.4850675231481496</v>
      </c>
      <c r="AZ78" s="66">
        <f t="shared" si="23"/>
        <v>10</v>
      </c>
      <c r="BA78" s="18">
        <f t="shared" si="24"/>
        <v>8.49</v>
      </c>
      <c r="BB78" s="16">
        <f>Table1382[[#This Row],[1 Rule of Law]]</f>
        <v>7.9753549999999995</v>
      </c>
      <c r="BC78" s="16">
        <f>Table1382[[#This Row],[2 Security &amp; Safety]]</f>
        <v>9.6199999999999992</v>
      </c>
      <c r="BD78" s="16">
        <f t="shared" si="25"/>
        <v>9.8425925925925934</v>
      </c>
      <c r="BE78" s="1"/>
      <c r="BF78" s="1"/>
    </row>
    <row r="79" spans="1:58" ht="15" customHeight="1" x14ac:dyDescent="0.25">
      <c r="A79" s="13" t="s">
        <v>95</v>
      </c>
      <c r="B79" s="14">
        <v>6.0000000000000009</v>
      </c>
      <c r="C79" s="14">
        <v>5.323103407083881</v>
      </c>
      <c r="D79" s="14">
        <v>5.3402333563793256</v>
      </c>
      <c r="E79" s="14">
        <v>5.6000000000000005</v>
      </c>
      <c r="F79" s="14">
        <v>9.32</v>
      </c>
      <c r="G79" s="14">
        <v>10</v>
      </c>
      <c r="H79" s="14">
        <v>10</v>
      </c>
      <c r="I79" s="14">
        <v>7.5</v>
      </c>
      <c r="J79" s="14">
        <v>9.6734174544654117</v>
      </c>
      <c r="K79" s="14">
        <v>8.9222775997358603</v>
      </c>
      <c r="L79" s="14">
        <f>AVERAGE(Table1382[[#This Row],[2Bi Disappearance]:[2Bv Terrorism Injured ]])</f>
        <v>9.2191390108402551</v>
      </c>
      <c r="M79" s="14">
        <v>10</v>
      </c>
      <c r="N79" s="14">
        <v>10</v>
      </c>
      <c r="O79" s="15">
        <v>5</v>
      </c>
      <c r="P79" s="15">
        <f>AVERAGE(Table1382[[#This Row],[2Ci Female Genital Mutilation]:[2Ciii Equal Inheritance Rights]])</f>
        <v>8.3333333333333339</v>
      </c>
      <c r="Q79" s="14">
        <f t="shared" si="19"/>
        <v>8.9574907813911953</v>
      </c>
      <c r="R79" s="14">
        <v>10</v>
      </c>
      <c r="S79" s="14">
        <v>10</v>
      </c>
      <c r="T79" s="14">
        <v>10</v>
      </c>
      <c r="U79" s="14">
        <f t="shared" si="20"/>
        <v>10</v>
      </c>
      <c r="V79" s="14" t="s">
        <v>48</v>
      </c>
      <c r="W79" s="14" t="s">
        <v>48</v>
      </c>
      <c r="X79" s="14" t="s">
        <v>48</v>
      </c>
      <c r="Y79" s="14" t="s">
        <v>48</v>
      </c>
      <c r="Z79" s="14" t="s">
        <v>48</v>
      </c>
      <c r="AA79" s="14" t="s">
        <v>48</v>
      </c>
      <c r="AB79" s="14" t="s">
        <v>48</v>
      </c>
      <c r="AC79" s="14" t="s">
        <v>48</v>
      </c>
      <c r="AD79" s="14" t="s">
        <v>48</v>
      </c>
      <c r="AE79" s="14" t="s">
        <v>48</v>
      </c>
      <c r="AF79" s="14" t="s">
        <v>48</v>
      </c>
      <c r="AG79" s="14" t="s">
        <v>48</v>
      </c>
      <c r="AH79" s="14" t="s">
        <v>48</v>
      </c>
      <c r="AI79" s="14" t="s">
        <v>48</v>
      </c>
      <c r="AJ79" s="14">
        <v>10</v>
      </c>
      <c r="AK79" s="15">
        <v>6</v>
      </c>
      <c r="AL79" s="15">
        <v>5.25</v>
      </c>
      <c r="AM79" s="15" t="s">
        <v>48</v>
      </c>
      <c r="AN79" s="15" t="s">
        <v>48</v>
      </c>
      <c r="AO79" s="15" t="s">
        <v>48</v>
      </c>
      <c r="AP79" s="15" t="s">
        <v>48</v>
      </c>
      <c r="AQ79" s="14">
        <f t="shared" si="21"/>
        <v>7.083333333333333</v>
      </c>
      <c r="AR79" s="14">
        <v>10</v>
      </c>
      <c r="AS79" s="14">
        <v>10</v>
      </c>
      <c r="AT79" s="14">
        <v>10</v>
      </c>
      <c r="AU79" s="14">
        <f t="shared" si="18"/>
        <v>10</v>
      </c>
      <c r="AV79" s="14">
        <f t="shared" si="22"/>
        <v>10</v>
      </c>
      <c r="AW79" s="16">
        <f>AVERAGE(Table1382[[#This Row],[RULE OF LAW]],Table1382[[#This Row],[SECURITY &amp; SAFETY]],Table1382[[#This Row],[PERSONAL FREEDOM (minus Security &amp;Safety and Rule of Law)]],Table1382[[#This Row],[PERSONAL FREEDOM (minus Security &amp;Safety and Rule of Law)]])</f>
        <v>8.153261584236688</v>
      </c>
      <c r="AX79" s="17">
        <v>6.85</v>
      </c>
      <c r="AY79" s="65">
        <f>AVERAGE(Table1382[[#This Row],[PERSONAL FREEDOM]:[ECONOMIC FREEDOM]])</f>
        <v>7.5016307921183438</v>
      </c>
      <c r="AZ79" s="66">
        <f t="shared" si="23"/>
        <v>45</v>
      </c>
      <c r="BA79" s="18">
        <f t="shared" si="24"/>
        <v>7.5</v>
      </c>
      <c r="BB79" s="16">
        <f>Table1382[[#This Row],[1 Rule of Law]]</f>
        <v>5.6000000000000005</v>
      </c>
      <c r="BC79" s="16">
        <f>Table1382[[#This Row],[2 Security &amp; Safety]]</f>
        <v>8.9574907813911953</v>
      </c>
      <c r="BD79" s="16">
        <f t="shared" si="25"/>
        <v>9.0277777777777768</v>
      </c>
      <c r="BE79" s="1"/>
      <c r="BF79" s="1"/>
    </row>
    <row r="80" spans="1:58" ht="15" customHeight="1" x14ac:dyDescent="0.25">
      <c r="A80" s="13" t="s">
        <v>118</v>
      </c>
      <c r="B80" s="14">
        <v>4.3</v>
      </c>
      <c r="C80" s="14">
        <v>5.3497449452374832</v>
      </c>
      <c r="D80" s="14">
        <v>4.9490916441864439</v>
      </c>
      <c r="E80" s="14">
        <v>4.9000000000000004</v>
      </c>
      <c r="F80" s="14">
        <v>5.5600000000000005</v>
      </c>
      <c r="G80" s="14">
        <v>10</v>
      </c>
      <c r="H80" s="14">
        <v>10</v>
      </c>
      <c r="I80" s="14">
        <v>2.5</v>
      </c>
      <c r="J80" s="14">
        <v>10</v>
      </c>
      <c r="K80" s="14">
        <v>10</v>
      </c>
      <c r="L80" s="14">
        <f>AVERAGE(Table1382[[#This Row],[2Bi Disappearance]:[2Bv Terrorism Injured ]])</f>
        <v>8.5</v>
      </c>
      <c r="M80" s="14">
        <v>10</v>
      </c>
      <c r="N80" s="14">
        <v>10</v>
      </c>
      <c r="O80" s="15">
        <v>10</v>
      </c>
      <c r="P80" s="15">
        <f>AVERAGE(Table1382[[#This Row],[2Ci Female Genital Mutilation]:[2Ciii Equal Inheritance Rights]])</f>
        <v>10</v>
      </c>
      <c r="Q80" s="14">
        <f t="shared" si="19"/>
        <v>8.0200000000000014</v>
      </c>
      <c r="R80" s="14">
        <v>10</v>
      </c>
      <c r="S80" s="14">
        <v>10</v>
      </c>
      <c r="T80" s="14">
        <v>10</v>
      </c>
      <c r="U80" s="14">
        <f t="shared" si="20"/>
        <v>10</v>
      </c>
      <c r="V80" s="14">
        <v>7.5</v>
      </c>
      <c r="W80" s="14">
        <v>3.3333333333333335</v>
      </c>
      <c r="X80" s="14">
        <f>AVERAGE(Table1382[[#This Row],[4A Freedom to establish religious organizations]:[4B Autonomy of religious organizations]])</f>
        <v>5.416666666666667</v>
      </c>
      <c r="Y80" s="14">
        <v>7.5</v>
      </c>
      <c r="Z80" s="14">
        <v>5</v>
      </c>
      <c r="AA80" s="14">
        <v>3.3333333333333335</v>
      </c>
      <c r="AB80" s="14">
        <v>3.3333333333333335</v>
      </c>
      <c r="AC80" s="14">
        <v>3.3333333333333335</v>
      </c>
      <c r="AD80" s="14">
        <f>AVERAGE(Table1382[[#This Row],[5Ci Political parties]:[5Ciii Educational, sporting and cultural organizations]])</f>
        <v>3.3333333333333335</v>
      </c>
      <c r="AE80" s="14">
        <v>5</v>
      </c>
      <c r="AF80" s="14">
        <v>10</v>
      </c>
      <c r="AG80" s="14">
        <v>10</v>
      </c>
      <c r="AH80" s="14">
        <f>AVERAGE(Table1382[[#This Row],[5Di Political parties]:[5Diii Educational, sporting and cultural organizations5]])</f>
        <v>8.3333333333333339</v>
      </c>
      <c r="AI80" s="14">
        <f>AVERAGE(Y80:Z80,AD80,AH80)</f>
        <v>6.041666666666667</v>
      </c>
      <c r="AJ80" s="14">
        <v>10</v>
      </c>
      <c r="AK80" s="15">
        <v>5.333333333333333</v>
      </c>
      <c r="AL80" s="15">
        <v>4.5</v>
      </c>
      <c r="AM80" s="15">
        <v>10</v>
      </c>
      <c r="AN80" s="15">
        <v>10</v>
      </c>
      <c r="AO80" s="15">
        <f>AVERAGE(Table1382[[#This Row],[6Di Access to foreign television (cable/ satellite)]:[6Dii Access to foreign newspapers]])</f>
        <v>10</v>
      </c>
      <c r="AP80" s="15">
        <v>10</v>
      </c>
      <c r="AQ80" s="14">
        <f t="shared" si="21"/>
        <v>7.9666666666666659</v>
      </c>
      <c r="AR80" s="14">
        <v>0</v>
      </c>
      <c r="AS80" s="14">
        <v>10</v>
      </c>
      <c r="AT80" s="14">
        <v>10</v>
      </c>
      <c r="AU80" s="14">
        <f t="shared" si="18"/>
        <v>10</v>
      </c>
      <c r="AV80" s="14">
        <f t="shared" si="22"/>
        <v>5</v>
      </c>
      <c r="AW80" s="16">
        <f>AVERAGE(Table1382[[#This Row],[RULE OF LAW]],Table1382[[#This Row],[SECURITY &amp; SAFETY]],Table1382[[#This Row],[PERSONAL FREEDOM (minus Security &amp;Safety and Rule of Law)]],Table1382[[#This Row],[PERSONAL FREEDOM (minus Security &amp;Safety and Rule of Law)]])</f>
        <v>6.6724999999999994</v>
      </c>
      <c r="AX80" s="17">
        <v>6.11</v>
      </c>
      <c r="AY80" s="65">
        <f>AVERAGE(Table1382[[#This Row],[PERSONAL FREEDOM]:[ECONOMIC FREEDOM]])</f>
        <v>6.3912499999999994</v>
      </c>
      <c r="AZ80" s="66">
        <f t="shared" si="23"/>
        <v>103</v>
      </c>
      <c r="BA80" s="18">
        <f t="shared" si="24"/>
        <v>6.39</v>
      </c>
      <c r="BB80" s="16">
        <f>Table1382[[#This Row],[1 Rule of Law]]</f>
        <v>4.9000000000000004</v>
      </c>
      <c r="BC80" s="16">
        <f>Table1382[[#This Row],[2 Security &amp; Safety]]</f>
        <v>8.0200000000000014</v>
      </c>
      <c r="BD80" s="16">
        <f t="shared" si="25"/>
        <v>6.8849999999999998</v>
      </c>
      <c r="BE80" s="1"/>
      <c r="BF80" s="1"/>
    </row>
    <row r="81" spans="1:58" ht="15" customHeight="1" x14ac:dyDescent="0.25">
      <c r="A81" s="13" t="s">
        <v>157</v>
      </c>
      <c r="B81" s="14">
        <v>4.0333333333333332</v>
      </c>
      <c r="C81" s="14">
        <v>5.9434894940453962</v>
      </c>
      <c r="D81" s="14">
        <v>4.5120265433854678</v>
      </c>
      <c r="E81" s="14">
        <v>4.8</v>
      </c>
      <c r="F81" s="14">
        <v>7.8000000000000007</v>
      </c>
      <c r="G81" s="14">
        <v>10</v>
      </c>
      <c r="H81" s="14">
        <v>10</v>
      </c>
      <c r="I81" s="14">
        <v>7.5</v>
      </c>
      <c r="J81" s="14">
        <v>10</v>
      </c>
      <c r="K81" s="14">
        <v>10</v>
      </c>
      <c r="L81" s="14">
        <f>AVERAGE(Table1382[[#This Row],[2Bi Disappearance]:[2Bv Terrorism Injured ]])</f>
        <v>9.5</v>
      </c>
      <c r="M81" s="14">
        <v>8.2000000000000011</v>
      </c>
      <c r="N81" s="14">
        <v>10</v>
      </c>
      <c r="O81" s="15">
        <v>5</v>
      </c>
      <c r="P81" s="15">
        <f>AVERAGE(Table1382[[#This Row],[2Ci Female Genital Mutilation]:[2Ciii Equal Inheritance Rights]])</f>
        <v>7.7333333333333343</v>
      </c>
      <c r="Q81" s="14">
        <f t="shared" si="19"/>
        <v>8.344444444444445</v>
      </c>
      <c r="R81" s="14">
        <v>10</v>
      </c>
      <c r="S81" s="14">
        <v>10</v>
      </c>
      <c r="T81" s="14">
        <v>5</v>
      </c>
      <c r="U81" s="14">
        <f t="shared" si="20"/>
        <v>8.3333333333333339</v>
      </c>
      <c r="V81" s="14" t="s">
        <v>48</v>
      </c>
      <c r="W81" s="14" t="s">
        <v>48</v>
      </c>
      <c r="X81" s="14" t="s">
        <v>48</v>
      </c>
      <c r="Y81" s="14" t="s">
        <v>48</v>
      </c>
      <c r="Z81" s="14" t="s">
        <v>48</v>
      </c>
      <c r="AA81" s="14" t="s">
        <v>48</v>
      </c>
      <c r="AB81" s="14" t="s">
        <v>48</v>
      </c>
      <c r="AC81" s="14" t="s">
        <v>48</v>
      </c>
      <c r="AD81" s="14" t="s">
        <v>48</v>
      </c>
      <c r="AE81" s="14" t="s">
        <v>48</v>
      </c>
      <c r="AF81" s="14" t="s">
        <v>48</v>
      </c>
      <c r="AG81" s="14" t="s">
        <v>48</v>
      </c>
      <c r="AH81" s="14" t="s">
        <v>48</v>
      </c>
      <c r="AI81" s="14" t="s">
        <v>48</v>
      </c>
      <c r="AJ81" s="14">
        <v>10</v>
      </c>
      <c r="AK81" s="15">
        <v>4.333333333333333</v>
      </c>
      <c r="AL81" s="15">
        <v>4.75</v>
      </c>
      <c r="AM81" s="15" t="s">
        <v>48</v>
      </c>
      <c r="AN81" s="15" t="s">
        <v>48</v>
      </c>
      <c r="AO81" s="15" t="s">
        <v>48</v>
      </c>
      <c r="AP81" s="15" t="s">
        <v>48</v>
      </c>
      <c r="AQ81" s="14">
        <f t="shared" si="21"/>
        <v>6.3611111111111107</v>
      </c>
      <c r="AR81" s="14">
        <v>10</v>
      </c>
      <c r="AS81" s="14">
        <v>0</v>
      </c>
      <c r="AT81" s="14">
        <v>10</v>
      </c>
      <c r="AU81" s="14">
        <f t="shared" si="18"/>
        <v>5</v>
      </c>
      <c r="AV81" s="14">
        <f t="shared" si="22"/>
        <v>7.5</v>
      </c>
      <c r="AW81" s="16">
        <f>AVERAGE(Table1382[[#This Row],[RULE OF LAW]],Table1382[[#This Row],[SECURITY &amp; SAFETY]],Table1382[[#This Row],[PERSONAL FREEDOM (minus Security &amp;Safety and Rule of Law)]],Table1382[[#This Row],[PERSONAL FREEDOM (minus Security &amp;Safety and Rule of Law)]])</f>
        <v>6.9851851851851858</v>
      </c>
      <c r="AX81" s="17">
        <v>6.1</v>
      </c>
      <c r="AY81" s="65">
        <f>AVERAGE(Table1382[[#This Row],[PERSONAL FREEDOM]:[ECONOMIC FREEDOM]])</f>
        <v>6.5425925925925927</v>
      </c>
      <c r="AZ81" s="66">
        <f t="shared" si="23"/>
        <v>96</v>
      </c>
      <c r="BA81" s="18">
        <f t="shared" si="24"/>
        <v>6.54</v>
      </c>
      <c r="BB81" s="16">
        <f>Table1382[[#This Row],[1 Rule of Law]]</f>
        <v>4.8</v>
      </c>
      <c r="BC81" s="16">
        <f>Table1382[[#This Row],[2 Security &amp; Safety]]</f>
        <v>8.344444444444445</v>
      </c>
      <c r="BD81" s="16">
        <f t="shared" si="25"/>
        <v>7.3981481481481479</v>
      </c>
      <c r="BE81" s="1"/>
      <c r="BF81" s="1"/>
    </row>
    <row r="82" spans="1:58" ht="15" customHeight="1" x14ac:dyDescent="0.25">
      <c r="A82" s="13" t="s">
        <v>167</v>
      </c>
      <c r="B82" s="14">
        <v>5.5666666666666664</v>
      </c>
      <c r="C82" s="14">
        <v>5.7236848750312923</v>
      </c>
      <c r="D82" s="14">
        <v>6.1148240171442678</v>
      </c>
      <c r="E82" s="14">
        <v>5.8</v>
      </c>
      <c r="F82" s="14">
        <v>9.0612629057509366</v>
      </c>
      <c r="G82" s="14">
        <v>10</v>
      </c>
      <c r="H82" s="14">
        <v>10</v>
      </c>
      <c r="I82" s="14">
        <v>10</v>
      </c>
      <c r="J82" s="14">
        <v>10</v>
      </c>
      <c r="K82" s="14">
        <v>10</v>
      </c>
      <c r="L82" s="14">
        <f>AVERAGE(Table1382[[#This Row],[2Bi Disappearance]:[2Bv Terrorism Injured ]])</f>
        <v>10</v>
      </c>
      <c r="M82" s="14">
        <v>10</v>
      </c>
      <c r="N82" s="14">
        <v>10</v>
      </c>
      <c r="O82" s="15">
        <v>5</v>
      </c>
      <c r="P82" s="15">
        <f>AVERAGE(Table1382[[#This Row],[2Ci Female Genital Mutilation]:[2Ciii Equal Inheritance Rights]])</f>
        <v>8.3333333333333339</v>
      </c>
      <c r="Q82" s="14">
        <f t="shared" si="19"/>
        <v>9.1315320796947574</v>
      </c>
      <c r="R82" s="14">
        <v>5</v>
      </c>
      <c r="S82" s="14">
        <v>5</v>
      </c>
      <c r="T82" s="14">
        <v>5</v>
      </c>
      <c r="U82" s="14">
        <f t="shared" si="20"/>
        <v>5</v>
      </c>
      <c r="V82" s="14">
        <v>2.5</v>
      </c>
      <c r="W82" s="14">
        <v>6.666666666666667</v>
      </c>
      <c r="X82" s="14">
        <f>AVERAGE(Table1382[[#This Row],[4A Freedom to establish religious organizations]:[4B Autonomy of religious organizations]])</f>
        <v>4.5833333333333339</v>
      </c>
      <c r="Y82" s="14">
        <v>5</v>
      </c>
      <c r="Z82" s="14">
        <v>5</v>
      </c>
      <c r="AA82" s="14">
        <v>6.666666666666667</v>
      </c>
      <c r="AB82" s="14">
        <v>6.666666666666667</v>
      </c>
      <c r="AC82" s="14">
        <v>3.3333333333333335</v>
      </c>
      <c r="AD82" s="14">
        <f>AVERAGE(Table1382[[#This Row],[5Ci Political parties]:[5Ciii Educational, sporting and cultural organizations]])</f>
        <v>5.5555555555555562</v>
      </c>
      <c r="AE82" s="14">
        <v>2.5</v>
      </c>
      <c r="AF82" s="14">
        <v>7.5</v>
      </c>
      <c r="AG82" s="14">
        <v>5</v>
      </c>
      <c r="AH82" s="14">
        <f>AVERAGE(Table1382[[#This Row],[5Di Political parties]:[5Diii Educational, sporting and cultural organizations5]])</f>
        <v>5</v>
      </c>
      <c r="AI82" s="14">
        <f t="shared" ref="AI82:AI87" si="27">AVERAGE(Y82:Z82,AD82,AH82)</f>
        <v>5.1388888888888893</v>
      </c>
      <c r="AJ82" s="14">
        <v>10</v>
      </c>
      <c r="AK82" s="15">
        <v>2</v>
      </c>
      <c r="AL82" s="15">
        <v>4</v>
      </c>
      <c r="AM82" s="15">
        <v>3.3333333333333335</v>
      </c>
      <c r="AN82" s="15">
        <v>6.666666666666667</v>
      </c>
      <c r="AO82" s="15">
        <f>AVERAGE(Table1382[[#This Row],[6Di Access to foreign television (cable/ satellite)]:[6Dii Access to foreign newspapers]])</f>
        <v>5</v>
      </c>
      <c r="AP82" s="15">
        <v>3.3333333333333335</v>
      </c>
      <c r="AQ82" s="14">
        <f t="shared" si="21"/>
        <v>4.8666666666666663</v>
      </c>
      <c r="AR82" s="14">
        <v>5</v>
      </c>
      <c r="AS82" s="14">
        <v>0</v>
      </c>
      <c r="AT82" s="14">
        <v>0</v>
      </c>
      <c r="AU82" s="14">
        <f t="shared" si="18"/>
        <v>0</v>
      </c>
      <c r="AV82" s="14">
        <f t="shared" si="22"/>
        <v>2.5</v>
      </c>
      <c r="AW82" s="16">
        <f>AVERAGE(Table1382[[#This Row],[RULE OF LAW]],Table1382[[#This Row],[SECURITY &amp; SAFETY]],Table1382[[#This Row],[PERSONAL FREEDOM (minus Security &amp;Safety and Rule of Law)]],Table1382[[#This Row],[PERSONAL FREEDOM (minus Security &amp;Safety and Rule of Law)]])</f>
        <v>5.9417719088125782</v>
      </c>
      <c r="AX82" s="17">
        <v>6.72</v>
      </c>
      <c r="AY82" s="65">
        <f>AVERAGE(Table1382[[#This Row],[PERSONAL FREEDOM]:[ECONOMIC FREEDOM]])</f>
        <v>6.3308859544062894</v>
      </c>
      <c r="AZ82" s="66">
        <f t="shared" si="23"/>
        <v>106</v>
      </c>
      <c r="BA82" s="18">
        <f t="shared" si="24"/>
        <v>6.33</v>
      </c>
      <c r="BB82" s="16">
        <f>Table1382[[#This Row],[1 Rule of Law]]</f>
        <v>5.8</v>
      </c>
      <c r="BC82" s="16">
        <f>Table1382[[#This Row],[2 Security &amp; Safety]]</f>
        <v>9.1315320796947574</v>
      </c>
      <c r="BD82" s="16">
        <f t="shared" si="25"/>
        <v>4.4177777777777774</v>
      </c>
      <c r="BE82" s="1"/>
      <c r="BF82" s="1"/>
    </row>
    <row r="83" spans="1:58" ht="15" customHeight="1" x14ac:dyDescent="0.25">
      <c r="A83" s="13" t="s">
        <v>154</v>
      </c>
      <c r="B83" s="14" t="s">
        <v>48</v>
      </c>
      <c r="C83" s="14" t="s">
        <v>48</v>
      </c>
      <c r="D83" s="14" t="s">
        <v>48</v>
      </c>
      <c r="E83" s="14">
        <v>4.8735759999999999</v>
      </c>
      <c r="F83" s="14">
        <v>7</v>
      </c>
      <c r="G83" s="14">
        <v>10</v>
      </c>
      <c r="H83" s="14">
        <v>8.4783775348918535</v>
      </c>
      <c r="I83" s="14">
        <v>2.5</v>
      </c>
      <c r="J83" s="14">
        <v>8.5570821451560679</v>
      </c>
      <c r="K83" s="14">
        <v>9.2444357414635405</v>
      </c>
      <c r="L83" s="14">
        <f>AVERAGE(Table1382[[#This Row],[2Bi Disappearance]:[2Bv Terrorism Injured ]])</f>
        <v>7.7559790843022922</v>
      </c>
      <c r="M83" s="14">
        <v>0.60000000000000053</v>
      </c>
      <c r="N83" s="14">
        <v>10</v>
      </c>
      <c r="O83" s="15">
        <v>0</v>
      </c>
      <c r="P83" s="15">
        <f>AVERAGE(Table1382[[#This Row],[2Ci Female Genital Mutilation]:[2Ciii Equal Inheritance Rights]])</f>
        <v>3.5333333333333337</v>
      </c>
      <c r="Q83" s="14">
        <f t="shared" si="19"/>
        <v>6.0964374725452091</v>
      </c>
      <c r="R83" s="14">
        <v>10</v>
      </c>
      <c r="S83" s="14">
        <v>5</v>
      </c>
      <c r="T83" s="14">
        <v>10</v>
      </c>
      <c r="U83" s="14">
        <f t="shared" si="20"/>
        <v>8.3333333333333339</v>
      </c>
      <c r="V83" s="14">
        <v>10</v>
      </c>
      <c r="W83" s="14">
        <v>6.666666666666667</v>
      </c>
      <c r="X83" s="14">
        <f>AVERAGE(Table1382[[#This Row],[4A Freedom to establish religious organizations]:[4B Autonomy of religious organizations]])</f>
        <v>8.3333333333333339</v>
      </c>
      <c r="Y83" s="14">
        <v>10</v>
      </c>
      <c r="Z83" s="14">
        <v>10</v>
      </c>
      <c r="AA83" s="14">
        <v>0</v>
      </c>
      <c r="AB83" s="14">
        <v>6.666666666666667</v>
      </c>
      <c r="AC83" s="14">
        <v>3.3333333333333335</v>
      </c>
      <c r="AD83" s="14">
        <f>AVERAGE(Table1382[[#This Row],[5Ci Political parties]:[5Ciii Educational, sporting and cultural organizations]])</f>
        <v>3.3333333333333335</v>
      </c>
      <c r="AE83" s="14">
        <v>7.5</v>
      </c>
      <c r="AF83" s="14">
        <v>10</v>
      </c>
      <c r="AG83" s="14">
        <v>10</v>
      </c>
      <c r="AH83" s="14">
        <f>AVERAGE(Table1382[[#This Row],[5Di Political parties]:[5Diii Educational, sporting and cultural organizations5]])</f>
        <v>9.1666666666666661</v>
      </c>
      <c r="AI83" s="14">
        <f t="shared" si="27"/>
        <v>8.125</v>
      </c>
      <c r="AJ83" s="14">
        <v>10</v>
      </c>
      <c r="AK83" s="15">
        <v>7</v>
      </c>
      <c r="AL83" s="15">
        <v>7.75</v>
      </c>
      <c r="AM83" s="15">
        <v>10</v>
      </c>
      <c r="AN83" s="15">
        <v>10</v>
      </c>
      <c r="AO83" s="15">
        <f>AVERAGE(Table1382[[#This Row],[6Di Access to foreign television (cable/ satellite)]:[6Dii Access to foreign newspapers]])</f>
        <v>10</v>
      </c>
      <c r="AP83" s="15">
        <v>10</v>
      </c>
      <c r="AQ83" s="14">
        <f t="shared" si="21"/>
        <v>8.9499999999999993</v>
      </c>
      <c r="AR83" s="14">
        <v>0</v>
      </c>
      <c r="AS83" s="14">
        <v>10</v>
      </c>
      <c r="AT83" s="14">
        <v>10</v>
      </c>
      <c r="AU83" s="14">
        <f t="shared" si="18"/>
        <v>10</v>
      </c>
      <c r="AV83" s="14">
        <f t="shared" si="22"/>
        <v>5</v>
      </c>
      <c r="AW83" s="16">
        <f>AVERAGE(Table1382[[#This Row],[RULE OF LAW]],Table1382[[#This Row],[SECURITY &amp; SAFETY]],Table1382[[#This Row],[PERSONAL FREEDOM (minus Security &amp;Safety and Rule of Law)]],Table1382[[#This Row],[PERSONAL FREEDOM (minus Security &amp;Safety and Rule of Law)]])</f>
        <v>6.6166700348029686</v>
      </c>
      <c r="AX83" s="17">
        <v>5.9</v>
      </c>
      <c r="AY83" s="65">
        <f>AVERAGE(Table1382[[#This Row],[PERSONAL FREEDOM]:[ECONOMIC FREEDOM]])</f>
        <v>6.2583350174014845</v>
      </c>
      <c r="AZ83" s="66">
        <f t="shared" si="23"/>
        <v>109</v>
      </c>
      <c r="BA83" s="18">
        <f t="shared" si="24"/>
        <v>6.26</v>
      </c>
      <c r="BB83" s="16">
        <f>Table1382[[#This Row],[1 Rule of Law]]</f>
        <v>4.8735759999999999</v>
      </c>
      <c r="BC83" s="16">
        <f>Table1382[[#This Row],[2 Security &amp; Safety]]</f>
        <v>6.0964374725452091</v>
      </c>
      <c r="BD83" s="16">
        <f t="shared" si="25"/>
        <v>7.7483333333333331</v>
      </c>
      <c r="BE83" s="1"/>
      <c r="BF83" s="1"/>
    </row>
    <row r="84" spans="1:58" ht="15" customHeight="1" x14ac:dyDescent="0.25">
      <c r="A84" s="13" t="s">
        <v>60</v>
      </c>
      <c r="B84" s="14" t="s">
        <v>48</v>
      </c>
      <c r="C84" s="14" t="s">
        <v>48</v>
      </c>
      <c r="D84" s="14" t="s">
        <v>48</v>
      </c>
      <c r="E84" s="14">
        <v>7.5128079999999997</v>
      </c>
      <c r="F84" s="14">
        <v>9.4400000000000013</v>
      </c>
      <c r="G84" s="14">
        <v>10</v>
      </c>
      <c r="H84" s="14">
        <v>10</v>
      </c>
      <c r="I84" s="14" t="s">
        <v>48</v>
      </c>
      <c r="J84" s="14">
        <v>10</v>
      </c>
      <c r="K84" s="14">
        <v>10</v>
      </c>
      <c r="L84" s="14">
        <f>AVERAGE(Table1382[[#This Row],[2Bi Disappearance]:[2Bv Terrorism Injured ]])</f>
        <v>10</v>
      </c>
      <c r="M84" s="14">
        <v>10</v>
      </c>
      <c r="N84" s="14">
        <v>10</v>
      </c>
      <c r="O84" s="15">
        <v>10</v>
      </c>
      <c r="P84" s="15">
        <f>AVERAGE(Table1382[[#This Row],[2Ci Female Genital Mutilation]:[2Ciii Equal Inheritance Rights]])</f>
        <v>10</v>
      </c>
      <c r="Q84" s="14">
        <f t="shared" si="19"/>
        <v>9.8133333333333344</v>
      </c>
      <c r="R84" s="14">
        <v>10</v>
      </c>
      <c r="S84" s="14">
        <v>10</v>
      </c>
      <c r="T84" s="14">
        <v>10</v>
      </c>
      <c r="U84" s="14">
        <f t="shared" si="20"/>
        <v>10</v>
      </c>
      <c r="V84" s="14">
        <v>10</v>
      </c>
      <c r="W84" s="14">
        <v>10</v>
      </c>
      <c r="X84" s="14">
        <f>AVERAGE(Table1382[[#This Row],[4A Freedom to establish religious organizations]:[4B Autonomy of religious organizations]])</f>
        <v>10</v>
      </c>
      <c r="Y84" s="14">
        <v>10</v>
      </c>
      <c r="Z84" s="14">
        <v>10</v>
      </c>
      <c r="AA84" s="14">
        <v>10</v>
      </c>
      <c r="AB84" s="14">
        <v>10</v>
      </c>
      <c r="AC84" s="14">
        <v>10</v>
      </c>
      <c r="AD84" s="14">
        <f>AVERAGE(Table1382[[#This Row],[5Ci Political parties]:[5Ciii Educational, sporting and cultural organizations]])</f>
        <v>10</v>
      </c>
      <c r="AE84" s="14">
        <v>10</v>
      </c>
      <c r="AF84" s="14">
        <v>10</v>
      </c>
      <c r="AG84" s="14">
        <v>10</v>
      </c>
      <c r="AH84" s="14">
        <f>AVERAGE(Table1382[[#This Row],[5Di Political parties]:[5Diii Educational, sporting and cultural organizations5]])</f>
        <v>10</v>
      </c>
      <c r="AI84" s="14">
        <f t="shared" si="27"/>
        <v>10</v>
      </c>
      <c r="AJ84" s="14">
        <v>10</v>
      </c>
      <c r="AK84" s="15">
        <v>8.6666666666666661</v>
      </c>
      <c r="AL84" s="15">
        <v>7.75</v>
      </c>
      <c r="AM84" s="15">
        <v>10</v>
      </c>
      <c r="AN84" s="15">
        <v>10</v>
      </c>
      <c r="AO84" s="15">
        <f>AVERAGE(Table1382[[#This Row],[6Di Access to foreign television (cable/ satellite)]:[6Dii Access to foreign newspapers]])</f>
        <v>10</v>
      </c>
      <c r="AP84" s="15">
        <v>10</v>
      </c>
      <c r="AQ84" s="14">
        <f t="shared" si="21"/>
        <v>9.2833333333333332</v>
      </c>
      <c r="AR84" s="14">
        <v>10</v>
      </c>
      <c r="AS84" s="14">
        <v>10</v>
      </c>
      <c r="AT84" s="14">
        <v>10</v>
      </c>
      <c r="AU84" s="14">
        <f t="shared" si="18"/>
        <v>10</v>
      </c>
      <c r="AV84" s="14">
        <f t="shared" si="22"/>
        <v>10</v>
      </c>
      <c r="AW84" s="16">
        <f>AVERAGE(Table1382[[#This Row],[RULE OF LAW]],Table1382[[#This Row],[SECURITY &amp; SAFETY]],Table1382[[#This Row],[PERSONAL FREEDOM (minus Security &amp;Safety and Rule of Law)]],Table1382[[#This Row],[PERSONAL FREEDOM (minus Security &amp;Safety and Rule of Law)]])</f>
        <v>9.2598686666666659</v>
      </c>
      <c r="AX84" s="17">
        <v>7.56</v>
      </c>
      <c r="AY84" s="65">
        <f>AVERAGE(Table1382[[#This Row],[PERSONAL FREEDOM]:[ECONOMIC FREEDOM]])</f>
        <v>8.4099343333333323</v>
      </c>
      <c r="AZ84" s="66">
        <f t="shared" si="23"/>
        <v>15</v>
      </c>
      <c r="BA84" s="18">
        <f t="shared" si="24"/>
        <v>8.41</v>
      </c>
      <c r="BB84" s="16">
        <f>Table1382[[#This Row],[1 Rule of Law]]</f>
        <v>7.5128079999999997</v>
      </c>
      <c r="BC84" s="16">
        <f>Table1382[[#This Row],[2 Security &amp; Safety]]</f>
        <v>9.8133333333333344</v>
      </c>
      <c r="BD84" s="16">
        <f t="shared" si="25"/>
        <v>9.8566666666666656</v>
      </c>
      <c r="BE84" s="1"/>
      <c r="BF84" s="1"/>
    </row>
    <row r="85" spans="1:58" ht="15" customHeight="1" x14ac:dyDescent="0.25">
      <c r="A85" s="13" t="s">
        <v>190</v>
      </c>
      <c r="B85" s="14" t="s">
        <v>48</v>
      </c>
      <c r="C85" s="14" t="s">
        <v>48</v>
      </c>
      <c r="D85" s="14" t="s">
        <v>48</v>
      </c>
      <c r="E85" s="14">
        <v>4.3158000000000003</v>
      </c>
      <c r="F85" s="14">
        <v>8</v>
      </c>
      <c r="G85" s="14">
        <v>10</v>
      </c>
      <c r="H85" s="14">
        <v>10</v>
      </c>
      <c r="I85" s="14">
        <v>2.5</v>
      </c>
      <c r="J85" s="14">
        <v>8.7558486776071103</v>
      </c>
      <c r="K85" s="14">
        <v>10</v>
      </c>
      <c r="L85" s="14">
        <f>AVERAGE(Table1382[[#This Row],[2Bi Disappearance]:[2Bv Terrorism Injured ]])</f>
        <v>8.2511697355214224</v>
      </c>
      <c r="M85" s="14">
        <v>2.9000000000000004</v>
      </c>
      <c r="N85" s="14">
        <v>10</v>
      </c>
      <c r="O85" s="15">
        <v>5</v>
      </c>
      <c r="P85" s="15">
        <f>AVERAGE(Table1382[[#This Row],[2Ci Female Genital Mutilation]:[2Ciii Equal Inheritance Rights]])</f>
        <v>5.9666666666666659</v>
      </c>
      <c r="Q85" s="14">
        <f t="shared" si="19"/>
        <v>7.4059454673960294</v>
      </c>
      <c r="R85" s="14">
        <v>5</v>
      </c>
      <c r="S85" s="14">
        <v>0</v>
      </c>
      <c r="T85" s="14">
        <v>10</v>
      </c>
      <c r="U85" s="14">
        <f t="shared" si="20"/>
        <v>5</v>
      </c>
      <c r="V85" s="14">
        <v>2.5</v>
      </c>
      <c r="W85" s="14">
        <v>3.3333333333333335</v>
      </c>
      <c r="X85" s="14">
        <f>AVERAGE(Table1382[[#This Row],[4A Freedom to establish religious organizations]:[4B Autonomy of religious organizations]])</f>
        <v>2.916666666666667</v>
      </c>
      <c r="Y85" s="14">
        <v>7.5</v>
      </c>
      <c r="Z85" s="14">
        <v>5</v>
      </c>
      <c r="AA85" s="14">
        <v>6.666666666666667</v>
      </c>
      <c r="AB85" s="14">
        <v>3.3333333333333335</v>
      </c>
      <c r="AC85" s="14">
        <v>6.666666666666667</v>
      </c>
      <c r="AD85" s="14">
        <f>AVERAGE(Table1382[[#This Row],[5Ci Political parties]:[5Ciii Educational, sporting and cultural organizations]])</f>
        <v>5.5555555555555562</v>
      </c>
      <c r="AE85" s="14">
        <v>10</v>
      </c>
      <c r="AF85" s="14">
        <v>7.5</v>
      </c>
      <c r="AG85" s="14">
        <v>7.5</v>
      </c>
      <c r="AH85" s="14">
        <f>AVERAGE(Table1382[[#This Row],[5Di Political parties]:[5Diii Educational, sporting and cultural organizations5]])</f>
        <v>8.3333333333333339</v>
      </c>
      <c r="AI85" s="14">
        <f t="shared" si="27"/>
        <v>6.5972222222222232</v>
      </c>
      <c r="AJ85" s="14">
        <v>10</v>
      </c>
      <c r="AK85" s="15">
        <v>4</v>
      </c>
      <c r="AL85" s="15">
        <v>4.5</v>
      </c>
      <c r="AM85" s="15">
        <v>6.666666666666667</v>
      </c>
      <c r="AN85" s="15">
        <v>6.666666666666667</v>
      </c>
      <c r="AO85" s="15">
        <f>AVERAGE(Table1382[[#This Row],[6Di Access to foreign television (cable/ satellite)]:[6Dii Access to foreign newspapers]])</f>
        <v>6.666666666666667</v>
      </c>
      <c r="AP85" s="15">
        <v>10</v>
      </c>
      <c r="AQ85" s="14">
        <f t="shared" si="21"/>
        <v>7.0333333333333341</v>
      </c>
      <c r="AR85" s="14">
        <v>10</v>
      </c>
      <c r="AS85" s="14">
        <v>0</v>
      </c>
      <c r="AT85" s="14">
        <v>0</v>
      </c>
      <c r="AU85" s="14">
        <f t="shared" si="18"/>
        <v>0</v>
      </c>
      <c r="AV85" s="14">
        <f t="shared" si="22"/>
        <v>5</v>
      </c>
      <c r="AW85" s="16">
        <f>AVERAGE(Table1382[[#This Row],[RULE OF LAW]],Table1382[[#This Row],[SECURITY &amp; SAFETY]],Table1382[[#This Row],[PERSONAL FREEDOM (minus Security &amp;Safety and Rule of Law)]],Table1382[[#This Row],[PERSONAL FREEDOM (minus Security &amp;Safety and Rule of Law)]])</f>
        <v>5.5851585890712299</v>
      </c>
      <c r="AX85" s="17">
        <v>6.35</v>
      </c>
      <c r="AY85" s="65">
        <f>AVERAGE(Table1382[[#This Row],[PERSONAL FREEDOM]:[ECONOMIC FREEDOM]])</f>
        <v>5.9675792945356143</v>
      </c>
      <c r="AZ85" s="66">
        <f t="shared" si="23"/>
        <v>116</v>
      </c>
      <c r="BA85" s="18">
        <f t="shared" si="24"/>
        <v>5.97</v>
      </c>
      <c r="BB85" s="16">
        <f>Table1382[[#This Row],[1 Rule of Law]]</f>
        <v>4.3158000000000003</v>
      </c>
      <c r="BC85" s="16">
        <f>Table1382[[#This Row],[2 Security &amp; Safety]]</f>
        <v>7.4059454673960294</v>
      </c>
      <c r="BD85" s="16">
        <f t="shared" si="25"/>
        <v>5.3094444444444457</v>
      </c>
      <c r="BE85" s="1"/>
      <c r="BF85" s="1"/>
    </row>
    <row r="86" spans="1:58" ht="15" customHeight="1" x14ac:dyDescent="0.25">
      <c r="A86" s="13" t="s">
        <v>76</v>
      </c>
      <c r="B86" s="14" t="s">
        <v>48</v>
      </c>
      <c r="C86" s="14" t="s">
        <v>48</v>
      </c>
      <c r="D86" s="14" t="s">
        <v>48</v>
      </c>
      <c r="E86" s="14">
        <v>6.6557379999999995</v>
      </c>
      <c r="F86" s="14">
        <v>8.759999999999998</v>
      </c>
      <c r="G86" s="14">
        <v>10</v>
      </c>
      <c r="H86" s="14">
        <v>10</v>
      </c>
      <c r="I86" s="14" t="s">
        <v>48</v>
      </c>
      <c r="J86" s="14">
        <v>10</v>
      </c>
      <c r="K86" s="14">
        <v>10</v>
      </c>
      <c r="L86" s="14">
        <f>AVERAGE(Table1382[[#This Row],[2Bi Disappearance]:[2Bv Terrorism Injured ]])</f>
        <v>10</v>
      </c>
      <c r="M86" s="14">
        <v>10</v>
      </c>
      <c r="N86" s="14">
        <v>10</v>
      </c>
      <c r="O86" s="15">
        <v>10</v>
      </c>
      <c r="P86" s="15">
        <f>AVERAGE(Table1382[[#This Row],[2Ci Female Genital Mutilation]:[2Ciii Equal Inheritance Rights]])</f>
        <v>10</v>
      </c>
      <c r="Q86" s="14">
        <f t="shared" si="19"/>
        <v>9.586666666666666</v>
      </c>
      <c r="R86" s="14">
        <v>10</v>
      </c>
      <c r="S86" s="14">
        <v>10</v>
      </c>
      <c r="T86" s="14">
        <v>10</v>
      </c>
      <c r="U86" s="14">
        <f t="shared" si="20"/>
        <v>10</v>
      </c>
      <c r="V86" s="14">
        <v>10</v>
      </c>
      <c r="W86" s="14">
        <v>6.666666666666667</v>
      </c>
      <c r="X86" s="14">
        <f>AVERAGE(Table1382[[#This Row],[4A Freedom to establish religious organizations]:[4B Autonomy of religious organizations]])</f>
        <v>8.3333333333333339</v>
      </c>
      <c r="Y86" s="14">
        <v>10</v>
      </c>
      <c r="Z86" s="14">
        <v>7.5</v>
      </c>
      <c r="AA86" s="14">
        <v>3.3333333333333335</v>
      </c>
      <c r="AB86" s="14">
        <v>10</v>
      </c>
      <c r="AC86" s="14">
        <v>10</v>
      </c>
      <c r="AD86" s="14">
        <f>AVERAGE(Table1382[[#This Row],[5Ci Political parties]:[5Ciii Educational, sporting and cultural organizations]])</f>
        <v>7.7777777777777786</v>
      </c>
      <c r="AE86" s="14">
        <v>7.5</v>
      </c>
      <c r="AF86" s="14">
        <v>10</v>
      </c>
      <c r="AG86" s="14">
        <v>10</v>
      </c>
      <c r="AH86" s="14">
        <f>AVERAGE(Table1382[[#This Row],[5Di Political parties]:[5Diii Educational, sporting and cultural organizations5]])</f>
        <v>9.1666666666666661</v>
      </c>
      <c r="AI86" s="14">
        <f t="shared" si="27"/>
        <v>8.6111111111111107</v>
      </c>
      <c r="AJ86" s="14">
        <v>10</v>
      </c>
      <c r="AK86" s="15">
        <v>8</v>
      </c>
      <c r="AL86" s="15">
        <v>8</v>
      </c>
      <c r="AM86" s="15">
        <v>6.666666666666667</v>
      </c>
      <c r="AN86" s="15">
        <v>10</v>
      </c>
      <c r="AO86" s="15">
        <f>AVERAGE(Table1382[[#This Row],[6Di Access to foreign television (cable/ satellite)]:[6Dii Access to foreign newspapers]])</f>
        <v>8.3333333333333339</v>
      </c>
      <c r="AP86" s="15">
        <v>10</v>
      </c>
      <c r="AQ86" s="14">
        <f t="shared" si="21"/>
        <v>8.8666666666666671</v>
      </c>
      <c r="AR86" s="14">
        <v>10</v>
      </c>
      <c r="AS86" s="14">
        <v>0</v>
      </c>
      <c r="AT86" s="14">
        <v>10</v>
      </c>
      <c r="AU86" s="14">
        <f t="shared" si="18"/>
        <v>5</v>
      </c>
      <c r="AV86" s="14">
        <f t="shared" si="22"/>
        <v>7.5</v>
      </c>
      <c r="AW86" s="16">
        <f>AVERAGE(Table1382[[#This Row],[RULE OF LAW]],Table1382[[#This Row],[SECURITY &amp; SAFETY]],Table1382[[#This Row],[PERSONAL FREEDOM (minus Security &amp;Safety and Rule of Law)]],Table1382[[#This Row],[PERSONAL FREEDOM (minus Security &amp;Safety and Rule of Law)]])</f>
        <v>8.3917122777777777</v>
      </c>
      <c r="AX86" s="17">
        <v>7.99</v>
      </c>
      <c r="AY86" s="65">
        <f>AVERAGE(Table1382[[#This Row],[PERSONAL FREEDOM]:[ECONOMIC FREEDOM]])</f>
        <v>8.1908561388888899</v>
      </c>
      <c r="AZ86" s="66">
        <f t="shared" si="23"/>
        <v>23</v>
      </c>
      <c r="BA86" s="18">
        <f t="shared" si="24"/>
        <v>8.19</v>
      </c>
      <c r="BB86" s="16">
        <f>Table1382[[#This Row],[1 Rule of Law]]</f>
        <v>6.6557379999999995</v>
      </c>
      <c r="BC86" s="16">
        <f>Table1382[[#This Row],[2 Security &amp; Safety]]</f>
        <v>9.586666666666666</v>
      </c>
      <c r="BD86" s="16">
        <f t="shared" si="25"/>
        <v>8.6622222222222227</v>
      </c>
      <c r="BE86" s="1"/>
      <c r="BF86" s="1"/>
    </row>
    <row r="87" spans="1:58" ht="15" customHeight="1" x14ac:dyDescent="0.25">
      <c r="A87" s="13" t="s">
        <v>122</v>
      </c>
      <c r="B87" s="14">
        <v>4.9666666666666668</v>
      </c>
      <c r="C87" s="14">
        <v>4.0132791814164337</v>
      </c>
      <c r="D87" s="14">
        <v>3.5054122257263169</v>
      </c>
      <c r="E87" s="14">
        <v>4.2</v>
      </c>
      <c r="F87" s="14">
        <v>5.12</v>
      </c>
      <c r="G87" s="14">
        <v>5</v>
      </c>
      <c r="H87" s="14">
        <v>10</v>
      </c>
      <c r="I87" s="14">
        <v>7.5</v>
      </c>
      <c r="J87" s="14">
        <v>9.9341798642777519</v>
      </c>
      <c r="K87" s="14">
        <v>9.8044201681396039</v>
      </c>
      <c r="L87" s="14">
        <f>AVERAGE(Table1382[[#This Row],[2Bi Disappearance]:[2Bv Terrorism Injured ]])</f>
        <v>8.4477200064834701</v>
      </c>
      <c r="M87" s="14">
        <v>9.5</v>
      </c>
      <c r="N87" s="14">
        <v>10</v>
      </c>
      <c r="O87" s="15">
        <v>10</v>
      </c>
      <c r="P87" s="15">
        <f>AVERAGE(Table1382[[#This Row],[2Ci Female Genital Mutilation]:[2Ciii Equal Inheritance Rights]])</f>
        <v>9.8333333333333339</v>
      </c>
      <c r="Q87" s="14">
        <f t="shared" si="19"/>
        <v>7.800351113272268</v>
      </c>
      <c r="R87" s="14">
        <v>10</v>
      </c>
      <c r="S87" s="14">
        <v>10</v>
      </c>
      <c r="T87" s="14">
        <v>10</v>
      </c>
      <c r="U87" s="14">
        <f t="shared" si="20"/>
        <v>10</v>
      </c>
      <c r="V87" s="14">
        <v>7.5</v>
      </c>
      <c r="W87" s="14">
        <v>6.666666666666667</v>
      </c>
      <c r="X87" s="14">
        <f>AVERAGE(Table1382[[#This Row],[4A Freedom to establish religious organizations]:[4B Autonomy of religious organizations]])</f>
        <v>7.0833333333333339</v>
      </c>
      <c r="Y87" s="14">
        <v>7.5</v>
      </c>
      <c r="Z87" s="14">
        <v>7.5</v>
      </c>
      <c r="AA87" s="14">
        <v>3.3333333333333335</v>
      </c>
      <c r="AB87" s="14">
        <v>6.666666666666667</v>
      </c>
      <c r="AC87" s="14">
        <v>10</v>
      </c>
      <c r="AD87" s="14">
        <f>AVERAGE(Table1382[[#This Row],[5Ci Political parties]:[5Ciii Educational, sporting and cultural organizations]])</f>
        <v>6.666666666666667</v>
      </c>
      <c r="AE87" s="14">
        <v>7.5</v>
      </c>
      <c r="AF87" s="14">
        <v>7.5</v>
      </c>
      <c r="AG87" s="14">
        <v>7.5</v>
      </c>
      <c r="AH87" s="14">
        <f>AVERAGE(Table1382[[#This Row],[5Di Political parties]:[5Diii Educational, sporting and cultural organizations5]])</f>
        <v>7.5</v>
      </c>
      <c r="AI87" s="14">
        <f t="shared" si="27"/>
        <v>7.291666666666667</v>
      </c>
      <c r="AJ87" s="14">
        <v>4.2733814177105529</v>
      </c>
      <c r="AK87" s="15">
        <v>5</v>
      </c>
      <c r="AL87" s="15">
        <v>3.25</v>
      </c>
      <c r="AM87" s="15">
        <v>10</v>
      </c>
      <c r="AN87" s="15">
        <v>10</v>
      </c>
      <c r="AO87" s="15">
        <f>AVERAGE(Table1382[[#This Row],[6Di Access to foreign television (cable/ satellite)]:[6Dii Access to foreign newspapers]])</f>
        <v>10</v>
      </c>
      <c r="AP87" s="15">
        <v>10</v>
      </c>
      <c r="AQ87" s="14">
        <f t="shared" si="21"/>
        <v>6.5046762835421106</v>
      </c>
      <c r="AR87" s="14">
        <v>10</v>
      </c>
      <c r="AS87" s="14">
        <v>10</v>
      </c>
      <c r="AT87" s="14">
        <v>10</v>
      </c>
      <c r="AU87" s="14">
        <f t="shared" si="18"/>
        <v>10</v>
      </c>
      <c r="AV87" s="14">
        <f t="shared" si="22"/>
        <v>10</v>
      </c>
      <c r="AW87" s="16">
        <f>AVERAGE(Table1382[[#This Row],[RULE OF LAW]],Table1382[[#This Row],[SECURITY &amp; SAFETY]],Table1382[[#This Row],[PERSONAL FREEDOM (minus Security &amp;Safety and Rule of Law)]],Table1382[[#This Row],[PERSONAL FREEDOM (minus Security &amp;Safety and Rule of Law)]])</f>
        <v>7.0880554066722796</v>
      </c>
      <c r="AX87" s="17">
        <v>6.72</v>
      </c>
      <c r="AY87" s="65">
        <f>AVERAGE(Table1382[[#This Row],[PERSONAL FREEDOM]:[ECONOMIC FREEDOM]])</f>
        <v>6.9040277033361397</v>
      </c>
      <c r="AZ87" s="66">
        <f t="shared" si="23"/>
        <v>73</v>
      </c>
      <c r="BA87" s="18">
        <f t="shared" si="24"/>
        <v>6.9</v>
      </c>
      <c r="BB87" s="16">
        <f>Table1382[[#This Row],[1 Rule of Law]]</f>
        <v>4.2</v>
      </c>
      <c r="BC87" s="16">
        <f>Table1382[[#This Row],[2 Security &amp; Safety]]</f>
        <v>7.800351113272268</v>
      </c>
      <c r="BD87" s="16">
        <f t="shared" si="25"/>
        <v>8.1759352567084242</v>
      </c>
      <c r="BE87" s="1"/>
      <c r="BF87" s="1"/>
    </row>
    <row r="88" spans="1:58" ht="15" customHeight="1" x14ac:dyDescent="0.25">
      <c r="A88" s="13" t="s">
        <v>132</v>
      </c>
      <c r="B88" s="14">
        <v>4.5</v>
      </c>
      <c r="C88" s="14">
        <v>4.1639734483525155</v>
      </c>
      <c r="D88" s="14">
        <v>4.0398298156210553</v>
      </c>
      <c r="E88" s="14">
        <v>4.2</v>
      </c>
      <c r="F88" s="14">
        <v>7.4</v>
      </c>
      <c r="G88" s="14">
        <v>10</v>
      </c>
      <c r="H88" s="14">
        <v>10</v>
      </c>
      <c r="I88" s="14">
        <v>5</v>
      </c>
      <c r="J88" s="14">
        <v>10</v>
      </c>
      <c r="K88" s="14">
        <v>10</v>
      </c>
      <c r="L88" s="14">
        <f>AVERAGE(Table1382[[#This Row],[2Bi Disappearance]:[2Bv Terrorism Injured ]])</f>
        <v>9</v>
      </c>
      <c r="M88" s="14">
        <v>10</v>
      </c>
      <c r="N88" s="14">
        <v>10</v>
      </c>
      <c r="O88" s="15">
        <v>10</v>
      </c>
      <c r="P88" s="15">
        <f>AVERAGE(Table1382[[#This Row],[2Ci Female Genital Mutilation]:[2Ciii Equal Inheritance Rights]])</f>
        <v>10</v>
      </c>
      <c r="Q88" s="14">
        <f t="shared" si="19"/>
        <v>8.7999999999999989</v>
      </c>
      <c r="R88" s="14">
        <v>5</v>
      </c>
      <c r="S88" s="14">
        <v>10</v>
      </c>
      <c r="T88" s="14">
        <v>10</v>
      </c>
      <c r="U88" s="14">
        <f t="shared" si="20"/>
        <v>8.3333333333333339</v>
      </c>
      <c r="V88" s="14" t="s">
        <v>48</v>
      </c>
      <c r="W88" s="14" t="s">
        <v>48</v>
      </c>
      <c r="X88" s="14" t="s">
        <v>48</v>
      </c>
      <c r="Y88" s="14" t="s">
        <v>48</v>
      </c>
      <c r="Z88" s="14" t="s">
        <v>48</v>
      </c>
      <c r="AA88" s="14" t="s">
        <v>48</v>
      </c>
      <c r="AB88" s="14" t="s">
        <v>48</v>
      </c>
      <c r="AC88" s="14" t="s">
        <v>48</v>
      </c>
      <c r="AD88" s="14" t="s">
        <v>48</v>
      </c>
      <c r="AE88" s="14" t="s">
        <v>48</v>
      </c>
      <c r="AF88" s="14" t="s">
        <v>48</v>
      </c>
      <c r="AG88" s="14" t="s">
        <v>48</v>
      </c>
      <c r="AH88" s="14" t="s">
        <v>48</v>
      </c>
      <c r="AI88" s="14" t="s">
        <v>48</v>
      </c>
      <c r="AJ88" s="14">
        <v>10</v>
      </c>
      <c r="AK88" s="15">
        <v>3.3333333333333335</v>
      </c>
      <c r="AL88" s="15">
        <v>3.5</v>
      </c>
      <c r="AM88" s="15" t="s">
        <v>48</v>
      </c>
      <c r="AN88" s="15" t="s">
        <v>48</v>
      </c>
      <c r="AO88" s="15" t="s">
        <v>48</v>
      </c>
      <c r="AP88" s="15" t="s">
        <v>48</v>
      </c>
      <c r="AQ88" s="14">
        <f t="shared" si="21"/>
        <v>5.6111111111111116</v>
      </c>
      <c r="AR88" s="14">
        <v>10</v>
      </c>
      <c r="AS88" s="14">
        <v>10</v>
      </c>
      <c r="AT88" s="14">
        <v>10</v>
      </c>
      <c r="AU88" s="14">
        <f t="shared" si="18"/>
        <v>10</v>
      </c>
      <c r="AV88" s="14">
        <f t="shared" si="22"/>
        <v>10</v>
      </c>
      <c r="AW88" s="16">
        <f>AVERAGE(Table1382[[#This Row],[RULE OF LAW]],Table1382[[#This Row],[SECURITY &amp; SAFETY]],Table1382[[#This Row],[PERSONAL FREEDOM (minus Security &amp;Safety and Rule of Law)]],Table1382[[#This Row],[PERSONAL FREEDOM (minus Security &amp;Safety and Rule of Law)]])</f>
        <v>7.2407407407407405</v>
      </c>
      <c r="AX88" s="17">
        <v>6.96</v>
      </c>
      <c r="AY88" s="65">
        <f>AVERAGE(Table1382[[#This Row],[PERSONAL FREEDOM]:[ECONOMIC FREEDOM]])</f>
        <v>7.1003703703703707</v>
      </c>
      <c r="AZ88" s="66">
        <f t="shared" si="23"/>
        <v>63</v>
      </c>
      <c r="BA88" s="18">
        <f t="shared" si="24"/>
        <v>7.1</v>
      </c>
      <c r="BB88" s="16">
        <f>Table1382[[#This Row],[1 Rule of Law]]</f>
        <v>4.2</v>
      </c>
      <c r="BC88" s="16">
        <f>Table1382[[#This Row],[2 Security &amp; Safety]]</f>
        <v>8.7999999999999989</v>
      </c>
      <c r="BD88" s="16">
        <f t="shared" si="25"/>
        <v>7.9814814814814818</v>
      </c>
      <c r="BE88" s="1"/>
      <c r="BF88" s="1"/>
    </row>
    <row r="89" spans="1:58" ht="15" customHeight="1" x14ac:dyDescent="0.25">
      <c r="A89" s="13" t="s">
        <v>103</v>
      </c>
      <c r="B89" s="14">
        <v>5.166666666666667</v>
      </c>
      <c r="C89" s="14">
        <v>5.2675633280987793</v>
      </c>
      <c r="D89" s="14">
        <v>5.4368623572746921</v>
      </c>
      <c r="E89" s="14">
        <v>5.3000000000000007</v>
      </c>
      <c r="F89" s="14">
        <v>6.76</v>
      </c>
      <c r="G89" s="14">
        <v>10</v>
      </c>
      <c r="H89" s="14">
        <v>10</v>
      </c>
      <c r="I89" s="14">
        <v>5</v>
      </c>
      <c r="J89" s="14">
        <v>10</v>
      </c>
      <c r="K89" s="14">
        <v>10</v>
      </c>
      <c r="L89" s="14">
        <f>AVERAGE(Table1382[[#This Row],[2Bi Disappearance]:[2Bv Terrorism Injured ]])</f>
        <v>9</v>
      </c>
      <c r="M89" s="14">
        <v>10</v>
      </c>
      <c r="N89" s="14">
        <v>7.5</v>
      </c>
      <c r="O89" s="15">
        <v>10</v>
      </c>
      <c r="P89" s="15">
        <f>AVERAGE(Table1382[[#This Row],[2Ci Female Genital Mutilation]:[2Ciii Equal Inheritance Rights]])</f>
        <v>9.1666666666666661</v>
      </c>
      <c r="Q89" s="14">
        <f t="shared" si="19"/>
        <v>8.3088888888888892</v>
      </c>
      <c r="R89" s="14">
        <v>10</v>
      </c>
      <c r="S89" s="14">
        <v>10</v>
      </c>
      <c r="T89" s="14">
        <v>10</v>
      </c>
      <c r="U89" s="14">
        <f t="shared" si="20"/>
        <v>10</v>
      </c>
      <c r="V89" s="14">
        <v>5</v>
      </c>
      <c r="W89" s="14">
        <v>6.666666666666667</v>
      </c>
      <c r="X89" s="14">
        <f>AVERAGE(Table1382[[#This Row],[4A Freedom to establish religious organizations]:[4B Autonomy of religious organizations]])</f>
        <v>5.8333333333333339</v>
      </c>
      <c r="Y89" s="14">
        <v>5</v>
      </c>
      <c r="Z89" s="14">
        <v>5</v>
      </c>
      <c r="AA89" s="14">
        <v>6.666666666666667</v>
      </c>
      <c r="AB89" s="14">
        <v>3.3333333333333335</v>
      </c>
      <c r="AC89" s="14">
        <v>6.666666666666667</v>
      </c>
      <c r="AD89" s="14">
        <f>AVERAGE(Table1382[[#This Row],[5Ci Political parties]:[5Ciii Educational, sporting and cultural organizations]])</f>
        <v>5.5555555555555562</v>
      </c>
      <c r="AE89" s="14">
        <v>5</v>
      </c>
      <c r="AF89" s="14">
        <v>5</v>
      </c>
      <c r="AG89" s="14">
        <v>5</v>
      </c>
      <c r="AH89" s="14">
        <f>AVERAGE(Table1382[[#This Row],[5Di Political parties]:[5Diii Educational, sporting and cultural organizations5]])</f>
        <v>5</v>
      </c>
      <c r="AI89" s="14">
        <f>AVERAGE(Y89:Z89,AD89,AH89)</f>
        <v>5.1388888888888893</v>
      </c>
      <c r="AJ89" s="14">
        <v>10</v>
      </c>
      <c r="AK89" s="15">
        <v>5.666666666666667</v>
      </c>
      <c r="AL89" s="15">
        <v>6</v>
      </c>
      <c r="AM89" s="15">
        <v>6.666666666666667</v>
      </c>
      <c r="AN89" s="15">
        <v>6.666666666666667</v>
      </c>
      <c r="AO89" s="15">
        <f>AVERAGE(Table1382[[#This Row],[6Di Access to foreign television (cable/ satellite)]:[6Dii Access to foreign newspapers]])</f>
        <v>6.666666666666667</v>
      </c>
      <c r="AP89" s="15">
        <v>10</v>
      </c>
      <c r="AQ89" s="14">
        <f t="shared" si="21"/>
        <v>7.666666666666667</v>
      </c>
      <c r="AR89" s="14">
        <v>10</v>
      </c>
      <c r="AS89" s="14">
        <v>10</v>
      </c>
      <c r="AT89" s="14">
        <v>10</v>
      </c>
      <c r="AU89" s="14">
        <f t="shared" si="18"/>
        <v>10</v>
      </c>
      <c r="AV89" s="14">
        <f t="shared" si="22"/>
        <v>10</v>
      </c>
      <c r="AW89" s="16">
        <f>AVERAGE(Table1382[[#This Row],[RULE OF LAW]],Table1382[[#This Row],[SECURITY &amp; SAFETY]],Table1382[[#This Row],[PERSONAL FREEDOM (minus Security &amp;Safety and Rule of Law)]],Table1382[[#This Row],[PERSONAL FREEDOM (minus Security &amp;Safety and Rule of Law)]])</f>
        <v>7.2661111111111119</v>
      </c>
      <c r="AX89" s="17">
        <v>6.7</v>
      </c>
      <c r="AY89" s="65">
        <f>AVERAGE(Table1382[[#This Row],[PERSONAL FREEDOM]:[ECONOMIC FREEDOM]])</f>
        <v>6.9830555555555556</v>
      </c>
      <c r="AZ89" s="66">
        <f t="shared" si="23"/>
        <v>70</v>
      </c>
      <c r="BA89" s="18">
        <f t="shared" si="24"/>
        <v>6.98</v>
      </c>
      <c r="BB89" s="16">
        <f>Table1382[[#This Row],[1 Rule of Law]]</f>
        <v>5.3000000000000007</v>
      </c>
      <c r="BC89" s="16">
        <f>Table1382[[#This Row],[2 Security &amp; Safety]]</f>
        <v>8.3088888888888892</v>
      </c>
      <c r="BD89" s="16">
        <f t="shared" si="25"/>
        <v>7.7277777777777787</v>
      </c>
      <c r="BE89" s="1"/>
      <c r="BF89" s="1"/>
    </row>
    <row r="90" spans="1:58" ht="15" customHeight="1" x14ac:dyDescent="0.25">
      <c r="A90" s="13" t="s">
        <v>93</v>
      </c>
      <c r="B90" s="14" t="s">
        <v>48</v>
      </c>
      <c r="C90" s="14" t="s">
        <v>48</v>
      </c>
      <c r="D90" s="14" t="s">
        <v>48</v>
      </c>
      <c r="E90" s="14">
        <v>5.4993729999999994</v>
      </c>
      <c r="F90" s="14">
        <v>8.4400000000000013</v>
      </c>
      <c r="G90" s="14">
        <v>10</v>
      </c>
      <c r="H90" s="14">
        <v>10</v>
      </c>
      <c r="I90" s="14">
        <v>7.5</v>
      </c>
      <c r="J90" s="14">
        <v>10</v>
      </c>
      <c r="K90" s="14">
        <v>10</v>
      </c>
      <c r="L90" s="14">
        <f>AVERAGE(Table1382[[#This Row],[2Bi Disappearance]:[2Bv Terrorism Injured ]])</f>
        <v>9.5</v>
      </c>
      <c r="M90" s="14" t="s">
        <v>48</v>
      </c>
      <c r="N90" s="14">
        <v>10</v>
      </c>
      <c r="O90" s="15">
        <v>10</v>
      </c>
      <c r="P90" s="15">
        <f>AVERAGE(Table1382[[#This Row],[2Ci Female Genital Mutilation]:[2Ciii Equal Inheritance Rights]])</f>
        <v>10</v>
      </c>
      <c r="Q90" s="14">
        <f t="shared" si="19"/>
        <v>9.3133333333333344</v>
      </c>
      <c r="R90" s="14">
        <v>10</v>
      </c>
      <c r="S90" s="14">
        <v>10</v>
      </c>
      <c r="T90" s="14">
        <v>10</v>
      </c>
      <c r="U90" s="14">
        <f t="shared" si="20"/>
        <v>10</v>
      </c>
      <c r="V90" s="14" t="s">
        <v>48</v>
      </c>
      <c r="W90" s="14" t="s">
        <v>48</v>
      </c>
      <c r="X90" s="14" t="s">
        <v>48</v>
      </c>
      <c r="Y90" s="14" t="s">
        <v>48</v>
      </c>
      <c r="Z90" s="14" t="s">
        <v>48</v>
      </c>
      <c r="AA90" s="14" t="s">
        <v>48</v>
      </c>
      <c r="AB90" s="14" t="s">
        <v>48</v>
      </c>
      <c r="AC90" s="14" t="s">
        <v>48</v>
      </c>
      <c r="AD90" s="14" t="s">
        <v>48</v>
      </c>
      <c r="AE90" s="14" t="s">
        <v>48</v>
      </c>
      <c r="AF90" s="14" t="s">
        <v>48</v>
      </c>
      <c r="AG90" s="14" t="s">
        <v>48</v>
      </c>
      <c r="AH90" s="14" t="s">
        <v>48</v>
      </c>
      <c r="AI90" s="14" t="s">
        <v>48</v>
      </c>
      <c r="AJ90" s="14">
        <v>10</v>
      </c>
      <c r="AK90" s="15">
        <v>6.333333333333333</v>
      </c>
      <c r="AL90" s="15">
        <v>6</v>
      </c>
      <c r="AM90" s="15" t="s">
        <v>48</v>
      </c>
      <c r="AN90" s="15" t="s">
        <v>48</v>
      </c>
      <c r="AO90" s="15" t="s">
        <v>48</v>
      </c>
      <c r="AP90" s="15" t="s">
        <v>48</v>
      </c>
      <c r="AQ90" s="14">
        <f t="shared" si="21"/>
        <v>7.4444444444444438</v>
      </c>
      <c r="AR90" s="14">
        <v>10</v>
      </c>
      <c r="AS90" s="14">
        <v>10</v>
      </c>
      <c r="AT90" s="14">
        <v>10</v>
      </c>
      <c r="AU90" s="14">
        <f t="shared" si="18"/>
        <v>10</v>
      </c>
      <c r="AV90" s="14">
        <f t="shared" si="22"/>
        <v>10</v>
      </c>
      <c r="AW90" s="16">
        <f>AVERAGE(Table1382[[#This Row],[RULE OF LAW]],Table1382[[#This Row],[SECURITY &amp; SAFETY]],Table1382[[#This Row],[PERSONAL FREEDOM (minus Security &amp;Safety and Rule of Law)]],Table1382[[#This Row],[PERSONAL FREEDOM (minus Security &amp;Safety and Rule of Law)]])</f>
        <v>8.2772506574074072</v>
      </c>
      <c r="AX90" s="17">
        <v>7.22</v>
      </c>
      <c r="AY90" s="65">
        <f>AVERAGE(Table1382[[#This Row],[PERSONAL FREEDOM]:[ECONOMIC FREEDOM]])</f>
        <v>7.748625328703703</v>
      </c>
      <c r="AZ90" s="66">
        <f t="shared" si="23"/>
        <v>42</v>
      </c>
      <c r="BA90" s="18">
        <f t="shared" si="24"/>
        <v>7.75</v>
      </c>
      <c r="BB90" s="16">
        <f>Table1382[[#This Row],[1 Rule of Law]]</f>
        <v>5.4993729999999994</v>
      </c>
      <c r="BC90" s="16">
        <f>Table1382[[#This Row],[2 Security &amp; Safety]]</f>
        <v>9.3133333333333344</v>
      </c>
      <c r="BD90" s="16">
        <f t="shared" si="25"/>
        <v>9.148148148148147</v>
      </c>
      <c r="BE90" s="1"/>
      <c r="BF90" s="1"/>
    </row>
    <row r="91" spans="1:58" ht="15" customHeight="1" x14ac:dyDescent="0.25">
      <c r="A91" s="13" t="s">
        <v>172</v>
      </c>
      <c r="B91" s="14">
        <v>2.9333333333333327</v>
      </c>
      <c r="C91" s="14">
        <v>5.3900350513736122</v>
      </c>
      <c r="D91" s="14">
        <v>3.5418598877015155</v>
      </c>
      <c r="E91" s="14">
        <v>4</v>
      </c>
      <c r="F91" s="14">
        <v>9.4400000000000013</v>
      </c>
      <c r="G91" s="14">
        <v>10</v>
      </c>
      <c r="H91" s="14">
        <v>10</v>
      </c>
      <c r="I91" s="14">
        <v>5</v>
      </c>
      <c r="J91" s="14">
        <v>10</v>
      </c>
      <c r="K91" s="14">
        <v>10</v>
      </c>
      <c r="L91" s="14">
        <f>AVERAGE(Table1382[[#This Row],[2Bi Disappearance]:[2Bv Terrorism Injured ]])</f>
        <v>9</v>
      </c>
      <c r="M91" s="14">
        <v>10</v>
      </c>
      <c r="N91" s="14">
        <v>7.5</v>
      </c>
      <c r="O91" s="15">
        <v>5</v>
      </c>
      <c r="P91" s="15">
        <f>AVERAGE(Table1382[[#This Row],[2Ci Female Genital Mutilation]:[2Ciii Equal Inheritance Rights]])</f>
        <v>7.5</v>
      </c>
      <c r="Q91" s="14">
        <f t="shared" si="19"/>
        <v>8.6466666666666665</v>
      </c>
      <c r="R91" s="14">
        <v>5</v>
      </c>
      <c r="S91" s="14">
        <v>10</v>
      </c>
      <c r="T91" s="14">
        <v>10</v>
      </c>
      <c r="U91" s="14">
        <f t="shared" si="20"/>
        <v>8.3333333333333339</v>
      </c>
      <c r="V91" s="14">
        <v>2.5</v>
      </c>
      <c r="W91" s="14">
        <v>0</v>
      </c>
      <c r="X91" s="14">
        <f>AVERAGE(Table1382[[#This Row],[4A Freedom to establish religious organizations]:[4B Autonomy of religious organizations]])</f>
        <v>1.25</v>
      </c>
      <c r="Y91" s="14">
        <v>5</v>
      </c>
      <c r="Z91" s="14">
        <v>5</v>
      </c>
      <c r="AA91" s="14">
        <v>3.3333333333333335</v>
      </c>
      <c r="AB91" s="14">
        <v>6.666666666666667</v>
      </c>
      <c r="AC91" s="14">
        <v>6.666666666666667</v>
      </c>
      <c r="AD91" s="14">
        <f>AVERAGE(Table1382[[#This Row],[5Ci Political parties]:[5Ciii Educational, sporting and cultural organizations]])</f>
        <v>5.5555555555555562</v>
      </c>
      <c r="AE91" s="14">
        <v>7.5</v>
      </c>
      <c r="AF91" s="14">
        <v>7.5</v>
      </c>
      <c r="AG91" s="14">
        <v>5</v>
      </c>
      <c r="AH91" s="14">
        <f>AVERAGE(Table1382[[#This Row],[5Di Political parties]:[5Diii Educational, sporting and cultural organizations5]])</f>
        <v>6.666666666666667</v>
      </c>
      <c r="AI91" s="14">
        <f>AVERAGE(Y91:Z91,AD91,AH91)</f>
        <v>5.5555555555555562</v>
      </c>
      <c r="AJ91" s="14">
        <v>10</v>
      </c>
      <c r="AK91" s="15">
        <v>2</v>
      </c>
      <c r="AL91" s="15">
        <v>4.25</v>
      </c>
      <c r="AM91" s="15">
        <v>10</v>
      </c>
      <c r="AN91" s="15">
        <v>6.666666666666667</v>
      </c>
      <c r="AO91" s="15">
        <f>AVERAGE(Table1382[[#This Row],[6Di Access to foreign television (cable/ satellite)]:[6Dii Access to foreign newspapers]])</f>
        <v>8.3333333333333339</v>
      </c>
      <c r="AP91" s="15">
        <v>6.666666666666667</v>
      </c>
      <c r="AQ91" s="14">
        <f t="shared" si="21"/>
        <v>6.2500000000000009</v>
      </c>
      <c r="AR91" s="14">
        <v>10</v>
      </c>
      <c r="AS91" s="14">
        <v>0</v>
      </c>
      <c r="AT91" s="14">
        <v>0</v>
      </c>
      <c r="AU91" s="14">
        <f t="shared" ref="AU91:AU122" si="28">AVERAGE(AS91:AT91)</f>
        <v>0</v>
      </c>
      <c r="AV91" s="14">
        <f t="shared" si="22"/>
        <v>5</v>
      </c>
      <c r="AW91" s="16">
        <f>AVERAGE(Table1382[[#This Row],[RULE OF LAW]],Table1382[[#This Row],[SECURITY &amp; SAFETY]],Table1382[[#This Row],[PERSONAL FREEDOM (minus Security &amp;Safety and Rule of Law)]],Table1382[[#This Row],[PERSONAL FREEDOM (minus Security &amp;Safety and Rule of Law)]])</f>
        <v>5.8005555555555564</v>
      </c>
      <c r="AX91" s="17">
        <v>6.38</v>
      </c>
      <c r="AY91" s="65">
        <f>AVERAGE(Table1382[[#This Row],[PERSONAL FREEDOM]:[ECONOMIC FREEDOM]])</f>
        <v>6.0902777777777786</v>
      </c>
      <c r="AZ91" s="66">
        <f t="shared" si="23"/>
        <v>113</v>
      </c>
      <c r="BA91" s="18">
        <f t="shared" si="24"/>
        <v>6.09</v>
      </c>
      <c r="BB91" s="16">
        <f>Table1382[[#This Row],[1 Rule of Law]]</f>
        <v>4</v>
      </c>
      <c r="BC91" s="16">
        <f>Table1382[[#This Row],[2 Security &amp; Safety]]</f>
        <v>8.6466666666666665</v>
      </c>
      <c r="BD91" s="16">
        <f t="shared" si="25"/>
        <v>5.2777777777777786</v>
      </c>
      <c r="BE91" s="1"/>
      <c r="BF91" s="1"/>
    </row>
    <row r="92" spans="1:58" ht="15" customHeight="1" x14ac:dyDescent="0.25">
      <c r="A92" s="13" t="s">
        <v>156</v>
      </c>
      <c r="B92" s="14" t="s">
        <v>48</v>
      </c>
      <c r="C92" s="14" t="s">
        <v>48</v>
      </c>
      <c r="D92" s="14" t="s">
        <v>48</v>
      </c>
      <c r="E92" s="14">
        <v>4.8463669999999999</v>
      </c>
      <c r="F92" s="14">
        <v>5.04</v>
      </c>
      <c r="G92" s="14">
        <v>10</v>
      </c>
      <c r="H92" s="14">
        <v>10</v>
      </c>
      <c r="I92" s="14">
        <v>5</v>
      </c>
      <c r="J92" s="14">
        <v>10</v>
      </c>
      <c r="K92" s="14">
        <v>10</v>
      </c>
      <c r="L92" s="14">
        <f>AVERAGE(Table1382[[#This Row],[2Bi Disappearance]:[2Bv Terrorism Injured ]])</f>
        <v>9</v>
      </c>
      <c r="M92" s="14">
        <v>10</v>
      </c>
      <c r="N92" s="14">
        <v>10</v>
      </c>
      <c r="O92" s="15">
        <v>0</v>
      </c>
      <c r="P92" s="15">
        <f>AVERAGE(Table1382[[#This Row],[2Ci Female Genital Mutilation]:[2Ciii Equal Inheritance Rights]])</f>
        <v>6.666666666666667</v>
      </c>
      <c r="Q92" s="14">
        <f t="shared" si="19"/>
        <v>6.902222222222222</v>
      </c>
      <c r="R92" s="14">
        <v>10</v>
      </c>
      <c r="S92" s="14">
        <v>0</v>
      </c>
      <c r="T92" s="14">
        <v>5</v>
      </c>
      <c r="U92" s="14">
        <f t="shared" si="20"/>
        <v>5</v>
      </c>
      <c r="V92" s="14">
        <v>7.5</v>
      </c>
      <c r="W92" s="14">
        <v>6.666666666666667</v>
      </c>
      <c r="X92" s="14">
        <f>AVERAGE(Table1382[[#This Row],[4A Freedom to establish religious organizations]:[4B Autonomy of religious organizations]])</f>
        <v>7.0833333333333339</v>
      </c>
      <c r="Y92" s="14">
        <v>7.5</v>
      </c>
      <c r="Z92" s="14">
        <v>7.5</v>
      </c>
      <c r="AA92" s="14">
        <v>6.666666666666667</v>
      </c>
      <c r="AB92" s="14">
        <v>6.666666666666667</v>
      </c>
      <c r="AC92" s="14">
        <v>6.666666666666667</v>
      </c>
      <c r="AD92" s="14">
        <f>AVERAGE(Table1382[[#This Row],[5Ci Political parties]:[5Ciii Educational, sporting and cultural organizations]])</f>
        <v>6.666666666666667</v>
      </c>
      <c r="AE92" s="14">
        <v>10</v>
      </c>
      <c r="AF92" s="14">
        <v>7.5</v>
      </c>
      <c r="AG92" s="14">
        <v>7.5</v>
      </c>
      <c r="AH92" s="14">
        <f>AVERAGE(Table1382[[#This Row],[5Di Political parties]:[5Diii Educational, sporting and cultural organizations5]])</f>
        <v>8.3333333333333339</v>
      </c>
      <c r="AI92" s="14">
        <f>AVERAGE(Y92:Z92,AD92,AH92)</f>
        <v>7.5</v>
      </c>
      <c r="AJ92" s="14">
        <v>10</v>
      </c>
      <c r="AK92" s="15">
        <v>6</v>
      </c>
      <c r="AL92" s="15">
        <v>6.25</v>
      </c>
      <c r="AM92" s="15">
        <v>10</v>
      </c>
      <c r="AN92" s="15">
        <v>10</v>
      </c>
      <c r="AO92" s="15">
        <f>AVERAGE(Table1382[[#This Row],[6Di Access to foreign television (cable/ satellite)]:[6Dii Access to foreign newspapers]])</f>
        <v>10</v>
      </c>
      <c r="AP92" s="15">
        <v>10</v>
      </c>
      <c r="AQ92" s="14">
        <f t="shared" si="21"/>
        <v>8.4499999999999993</v>
      </c>
      <c r="AR92" s="14">
        <v>5</v>
      </c>
      <c r="AS92" s="14">
        <v>0</v>
      </c>
      <c r="AT92" s="14">
        <v>0</v>
      </c>
      <c r="AU92" s="14">
        <f t="shared" si="28"/>
        <v>0</v>
      </c>
      <c r="AV92" s="14">
        <f t="shared" si="22"/>
        <v>2.5</v>
      </c>
      <c r="AW92" s="16">
        <f>AVERAGE(Table1382[[#This Row],[RULE OF LAW]],Table1382[[#This Row],[SECURITY &amp; SAFETY]],Table1382[[#This Row],[PERSONAL FREEDOM (minus Security &amp;Safety and Rule of Law)]],Table1382[[#This Row],[PERSONAL FREEDOM (minus Security &amp;Safety and Rule of Law)]])</f>
        <v>5.9904806388888883</v>
      </c>
      <c r="AX92" s="17">
        <v>5.71</v>
      </c>
      <c r="AY92" s="65">
        <f>AVERAGE(Table1382[[#This Row],[PERSONAL FREEDOM]:[ECONOMIC FREEDOM]])</f>
        <v>5.8502403194444437</v>
      </c>
      <c r="AZ92" s="66">
        <f t="shared" si="23"/>
        <v>121</v>
      </c>
      <c r="BA92" s="18">
        <f t="shared" si="24"/>
        <v>5.85</v>
      </c>
      <c r="BB92" s="16">
        <f>Table1382[[#This Row],[1 Rule of Law]]</f>
        <v>4.8463669999999999</v>
      </c>
      <c r="BC92" s="16">
        <f>Table1382[[#This Row],[2 Security &amp; Safety]]</f>
        <v>6.902222222222222</v>
      </c>
      <c r="BD92" s="16">
        <f t="shared" si="25"/>
        <v>6.1066666666666665</v>
      </c>
      <c r="BE92" s="1"/>
      <c r="BF92" s="1"/>
    </row>
    <row r="93" spans="1:58" ht="15" customHeight="1" x14ac:dyDescent="0.25">
      <c r="A93" s="13" t="s">
        <v>202</v>
      </c>
      <c r="B93" s="14" t="s">
        <v>48</v>
      </c>
      <c r="C93" s="14" t="s">
        <v>48</v>
      </c>
      <c r="D93" s="14" t="s">
        <v>48</v>
      </c>
      <c r="E93" s="14">
        <v>3.445125</v>
      </c>
      <c r="F93" s="14">
        <v>3.92</v>
      </c>
      <c r="G93" s="14">
        <v>0</v>
      </c>
      <c r="H93" s="14">
        <v>9.5561206632711375</v>
      </c>
      <c r="I93" s="14">
        <v>2.5</v>
      </c>
      <c r="J93" s="14">
        <v>9.9058437770575143</v>
      </c>
      <c r="K93" s="14">
        <v>9.8668361989813427</v>
      </c>
      <c r="L93" s="14">
        <f>AVERAGE(Table1382[[#This Row],[2Bi Disappearance]:[2Bv Terrorism Injured ]])</f>
        <v>6.3657601278619982</v>
      </c>
      <c r="M93" s="14">
        <v>10</v>
      </c>
      <c r="N93" s="14">
        <v>7.5</v>
      </c>
      <c r="O93" s="15">
        <v>10</v>
      </c>
      <c r="P93" s="15">
        <f>AVERAGE(Table1382[[#This Row],[2Ci Female Genital Mutilation]:[2Ciii Equal Inheritance Rights]])</f>
        <v>9.1666666666666661</v>
      </c>
      <c r="Q93" s="14">
        <f t="shared" si="19"/>
        <v>6.4841422648428875</v>
      </c>
      <c r="R93" s="14">
        <v>0</v>
      </c>
      <c r="S93" s="14">
        <v>0</v>
      </c>
      <c r="T93" s="14">
        <v>10</v>
      </c>
      <c r="U93" s="14">
        <f t="shared" si="20"/>
        <v>3.3333333333333335</v>
      </c>
      <c r="V93" s="14" t="s">
        <v>48</v>
      </c>
      <c r="W93" s="14" t="s">
        <v>48</v>
      </c>
      <c r="X93" s="14" t="s">
        <v>48</v>
      </c>
      <c r="Y93" s="14" t="s">
        <v>48</v>
      </c>
      <c r="Z93" s="14" t="s">
        <v>48</v>
      </c>
      <c r="AA93" s="14" t="s">
        <v>48</v>
      </c>
      <c r="AB93" s="14" t="s">
        <v>48</v>
      </c>
      <c r="AC93" s="14" t="s">
        <v>48</v>
      </c>
      <c r="AD93" s="14" t="s">
        <v>48</v>
      </c>
      <c r="AE93" s="14" t="s">
        <v>48</v>
      </c>
      <c r="AF93" s="14" t="s">
        <v>48</v>
      </c>
      <c r="AG93" s="14" t="s">
        <v>48</v>
      </c>
      <c r="AH93" s="14" t="s">
        <v>48</v>
      </c>
      <c r="AI93" s="14" t="s">
        <v>48</v>
      </c>
      <c r="AJ93" s="14">
        <v>10</v>
      </c>
      <c r="AK93" s="15">
        <v>0</v>
      </c>
      <c r="AL93" s="15">
        <v>0.5</v>
      </c>
      <c r="AM93" s="15" t="s">
        <v>48</v>
      </c>
      <c r="AN93" s="15" t="s">
        <v>48</v>
      </c>
      <c r="AO93" s="15" t="s">
        <v>48</v>
      </c>
      <c r="AP93" s="15" t="s">
        <v>48</v>
      </c>
      <c r="AQ93" s="14">
        <f t="shared" si="21"/>
        <v>3.5</v>
      </c>
      <c r="AR93" s="14">
        <v>10</v>
      </c>
      <c r="AS93" s="14">
        <v>0</v>
      </c>
      <c r="AT93" s="14">
        <v>10</v>
      </c>
      <c r="AU93" s="14">
        <f t="shared" si="28"/>
        <v>5</v>
      </c>
      <c r="AV93" s="14">
        <f t="shared" si="22"/>
        <v>7.5</v>
      </c>
      <c r="AW93" s="16">
        <f>AVERAGE(Table1382[[#This Row],[RULE OF LAW]],Table1382[[#This Row],[SECURITY &amp; SAFETY]],Table1382[[#This Row],[PERSONAL FREEDOM (minus Security &amp;Safety and Rule of Law)]],Table1382[[#This Row],[PERSONAL FREEDOM (minus Security &amp;Safety and Rule of Law)]])</f>
        <v>4.8712057050996114</v>
      </c>
      <c r="AX93" s="17">
        <v>3.89</v>
      </c>
      <c r="AY93" s="65">
        <f>AVERAGE(Table1382[[#This Row],[PERSONAL FREEDOM]:[ECONOMIC FREEDOM]])</f>
        <v>4.3806028525498055</v>
      </c>
      <c r="AZ93" s="66">
        <f t="shared" si="23"/>
        <v>141</v>
      </c>
      <c r="BA93" s="18">
        <f t="shared" si="24"/>
        <v>4.38</v>
      </c>
      <c r="BB93" s="16">
        <f>Table1382[[#This Row],[1 Rule of Law]]</f>
        <v>3.445125</v>
      </c>
      <c r="BC93" s="16">
        <f>Table1382[[#This Row],[2 Security &amp; Safety]]</f>
        <v>6.4841422648428875</v>
      </c>
      <c r="BD93" s="16">
        <f t="shared" si="25"/>
        <v>4.7777777777777777</v>
      </c>
      <c r="BE93" s="1"/>
      <c r="BF93" s="1"/>
    </row>
    <row r="94" spans="1:58" ht="15" customHeight="1" x14ac:dyDescent="0.25">
      <c r="A94" s="13" t="s">
        <v>117</v>
      </c>
      <c r="B94" s="14" t="s">
        <v>48</v>
      </c>
      <c r="C94" s="14" t="s">
        <v>48</v>
      </c>
      <c r="D94" s="14" t="s">
        <v>48</v>
      </c>
      <c r="E94" s="14">
        <v>5.7986680000000002</v>
      </c>
      <c r="F94" s="14">
        <v>3.2799999999999994</v>
      </c>
      <c r="G94" s="14">
        <v>10</v>
      </c>
      <c r="H94" s="14">
        <v>10</v>
      </c>
      <c r="I94" s="14">
        <v>7.5</v>
      </c>
      <c r="J94" s="14">
        <v>10</v>
      </c>
      <c r="K94" s="14">
        <v>10</v>
      </c>
      <c r="L94" s="14">
        <f>AVERAGE(Table1382[[#This Row],[2Bi Disappearance]:[2Bv Terrorism Injured ]])</f>
        <v>9.5</v>
      </c>
      <c r="M94" s="14">
        <v>10</v>
      </c>
      <c r="N94" s="14">
        <v>7.5</v>
      </c>
      <c r="O94" s="15">
        <v>0</v>
      </c>
      <c r="P94" s="15">
        <f>AVERAGE(Table1382[[#This Row],[2Ci Female Genital Mutilation]:[2Ciii Equal Inheritance Rights]])</f>
        <v>5.833333333333333</v>
      </c>
      <c r="Q94" s="14">
        <f t="shared" si="19"/>
        <v>6.2044444444444444</v>
      </c>
      <c r="R94" s="14">
        <v>10</v>
      </c>
      <c r="S94" s="14">
        <v>10</v>
      </c>
      <c r="T94" s="14">
        <v>10</v>
      </c>
      <c r="U94" s="14">
        <f t="shared" si="20"/>
        <v>10</v>
      </c>
      <c r="V94" s="14">
        <v>7.5</v>
      </c>
      <c r="W94" s="14">
        <v>6.666666666666667</v>
      </c>
      <c r="X94" s="14">
        <f>AVERAGE(Table1382[[#This Row],[4A Freedom to establish religious organizations]:[4B Autonomy of religious organizations]])</f>
        <v>7.0833333333333339</v>
      </c>
      <c r="Y94" s="14">
        <v>7.5</v>
      </c>
      <c r="Z94" s="14">
        <v>7.5</v>
      </c>
      <c r="AA94" s="14">
        <v>6.666666666666667</v>
      </c>
      <c r="AB94" s="14">
        <v>6.666666666666667</v>
      </c>
      <c r="AC94" s="14">
        <v>6.666666666666667</v>
      </c>
      <c r="AD94" s="14">
        <f>AVERAGE(Table1382[[#This Row],[5Ci Political parties]:[5Ciii Educational, sporting and cultural organizations]])</f>
        <v>6.666666666666667</v>
      </c>
      <c r="AE94" s="14">
        <v>7.5</v>
      </c>
      <c r="AF94" s="14">
        <v>7.5</v>
      </c>
      <c r="AG94" s="14">
        <v>7.5</v>
      </c>
      <c r="AH94" s="14">
        <f>AVERAGE(Table1382[[#This Row],[5Di Political parties]:[5Diii Educational, sporting and cultural organizations5]])</f>
        <v>7.5</v>
      </c>
      <c r="AI94" s="14">
        <f t="shared" ref="AI94:AI104" si="29">AVERAGE(Y94:Z94,AD94,AH94)</f>
        <v>7.291666666666667</v>
      </c>
      <c r="AJ94" s="14">
        <v>10</v>
      </c>
      <c r="AK94" s="15">
        <v>7.333333333333333</v>
      </c>
      <c r="AL94" s="15">
        <v>7.5</v>
      </c>
      <c r="AM94" s="15">
        <v>10</v>
      </c>
      <c r="AN94" s="15">
        <v>6.666666666666667</v>
      </c>
      <c r="AO94" s="15">
        <f>AVERAGE(Table1382[[#This Row],[6Di Access to foreign television (cable/ satellite)]:[6Dii Access to foreign newspapers]])</f>
        <v>8.3333333333333339</v>
      </c>
      <c r="AP94" s="15">
        <v>10</v>
      </c>
      <c r="AQ94" s="14">
        <f t="shared" si="21"/>
        <v>8.6333333333333329</v>
      </c>
      <c r="AR94" s="14">
        <v>10</v>
      </c>
      <c r="AS94" s="14">
        <v>0</v>
      </c>
      <c r="AT94" s="14">
        <v>10</v>
      </c>
      <c r="AU94" s="14">
        <f t="shared" si="28"/>
        <v>5</v>
      </c>
      <c r="AV94" s="14">
        <f t="shared" si="22"/>
        <v>7.5</v>
      </c>
      <c r="AW94" s="16">
        <f>AVERAGE(Table1382[[#This Row],[RULE OF LAW]],Table1382[[#This Row],[SECURITY &amp; SAFETY]],Table1382[[#This Row],[PERSONAL FREEDOM (minus Security &amp;Safety and Rule of Law)]],Table1382[[#This Row],[PERSONAL FREEDOM (minus Security &amp;Safety and Rule of Law)]])</f>
        <v>7.0516114444444442</v>
      </c>
      <c r="AX94" s="17">
        <v>6.76</v>
      </c>
      <c r="AY94" s="65">
        <f>AVERAGE(Table1382[[#This Row],[PERSONAL FREEDOM]:[ECONOMIC FREEDOM]])</f>
        <v>6.9058057222222224</v>
      </c>
      <c r="AZ94" s="66">
        <f t="shared" si="23"/>
        <v>72</v>
      </c>
      <c r="BA94" s="18">
        <f t="shared" si="24"/>
        <v>6.91</v>
      </c>
      <c r="BB94" s="16">
        <f>Table1382[[#This Row],[1 Rule of Law]]</f>
        <v>5.7986680000000002</v>
      </c>
      <c r="BC94" s="16">
        <f>Table1382[[#This Row],[2 Security &amp; Safety]]</f>
        <v>6.2044444444444444</v>
      </c>
      <c r="BD94" s="16">
        <f t="shared" si="25"/>
        <v>8.1016666666666666</v>
      </c>
      <c r="BE94" s="1"/>
      <c r="BF94" s="1"/>
    </row>
    <row r="95" spans="1:58" ht="15" customHeight="1" x14ac:dyDescent="0.25">
      <c r="A95" s="13" t="s">
        <v>140</v>
      </c>
      <c r="B95" s="14">
        <v>5.4666666666666677</v>
      </c>
      <c r="C95" s="14">
        <v>4.2963017504036047</v>
      </c>
      <c r="D95" s="14">
        <v>5.3877649690645244</v>
      </c>
      <c r="E95" s="14">
        <v>5.0999999999999996</v>
      </c>
      <c r="F95" s="14">
        <v>9.64</v>
      </c>
      <c r="G95" s="14">
        <v>10</v>
      </c>
      <c r="H95" s="14">
        <v>10</v>
      </c>
      <c r="I95" s="14">
        <v>7.5</v>
      </c>
      <c r="J95" s="14">
        <v>9.3867769061293593</v>
      </c>
      <c r="K95" s="14">
        <v>7.7438018244382079</v>
      </c>
      <c r="L95" s="14">
        <f>AVERAGE(Table1382[[#This Row],[2Bi Disappearance]:[2Bv Terrorism Injured ]])</f>
        <v>8.9261157461135134</v>
      </c>
      <c r="M95" s="14">
        <v>10</v>
      </c>
      <c r="N95" s="14">
        <v>5</v>
      </c>
      <c r="O95" s="15">
        <v>5</v>
      </c>
      <c r="P95" s="15">
        <f>AVERAGE(Table1382[[#This Row],[2Ci Female Genital Mutilation]:[2Ciii Equal Inheritance Rights]])</f>
        <v>6.666666666666667</v>
      </c>
      <c r="Q95" s="14">
        <f t="shared" si="19"/>
        <v>8.4109274709267279</v>
      </c>
      <c r="R95" s="14">
        <v>10</v>
      </c>
      <c r="S95" s="14">
        <v>10</v>
      </c>
      <c r="T95" s="14">
        <v>5</v>
      </c>
      <c r="U95" s="14">
        <f t="shared" si="20"/>
        <v>8.3333333333333339</v>
      </c>
      <c r="V95" s="14">
        <v>10</v>
      </c>
      <c r="W95" s="14">
        <v>10</v>
      </c>
      <c r="X95" s="14">
        <f>AVERAGE(Table1382[[#This Row],[4A Freedom to establish religious organizations]:[4B Autonomy of religious organizations]])</f>
        <v>10</v>
      </c>
      <c r="Y95" s="14">
        <v>7.5</v>
      </c>
      <c r="Z95" s="14">
        <v>7.5</v>
      </c>
      <c r="AA95" s="14">
        <v>6.666666666666667</v>
      </c>
      <c r="AB95" s="14">
        <v>6.666666666666667</v>
      </c>
      <c r="AC95" s="14">
        <v>6.666666666666667</v>
      </c>
      <c r="AD95" s="14">
        <f>AVERAGE(Table1382[[#This Row],[5Ci Political parties]:[5Ciii Educational, sporting and cultural organizations]])</f>
        <v>6.666666666666667</v>
      </c>
      <c r="AE95" s="14">
        <v>10</v>
      </c>
      <c r="AF95" s="14">
        <v>10</v>
      </c>
      <c r="AG95" s="14">
        <v>7.5</v>
      </c>
      <c r="AH95" s="14">
        <f>AVERAGE(Table1382[[#This Row],[5Di Political parties]:[5Diii Educational, sporting and cultural organizations5]])</f>
        <v>9.1666666666666661</v>
      </c>
      <c r="AI95" s="14">
        <f t="shared" si="29"/>
        <v>7.7083333333333339</v>
      </c>
      <c r="AJ95" s="14">
        <v>10</v>
      </c>
      <c r="AK95" s="15">
        <v>5</v>
      </c>
      <c r="AL95" s="15">
        <v>3</v>
      </c>
      <c r="AM95" s="15">
        <v>10</v>
      </c>
      <c r="AN95" s="15">
        <v>10</v>
      </c>
      <c r="AO95" s="15">
        <f>AVERAGE(Table1382[[#This Row],[6Di Access to foreign television (cable/ satellite)]:[6Dii Access to foreign newspapers]])</f>
        <v>10</v>
      </c>
      <c r="AP95" s="15">
        <v>10</v>
      </c>
      <c r="AQ95" s="14">
        <f t="shared" si="21"/>
        <v>7.6</v>
      </c>
      <c r="AR95" s="14">
        <v>5</v>
      </c>
      <c r="AS95" s="14">
        <v>10</v>
      </c>
      <c r="AT95" s="14">
        <v>10</v>
      </c>
      <c r="AU95" s="14">
        <f t="shared" si="28"/>
        <v>10</v>
      </c>
      <c r="AV95" s="14">
        <f t="shared" si="22"/>
        <v>7.5</v>
      </c>
      <c r="AW95" s="16">
        <f>AVERAGE(Table1382[[#This Row],[RULE OF LAW]],Table1382[[#This Row],[SECURITY &amp; SAFETY]],Table1382[[#This Row],[PERSONAL FREEDOM (minus Security &amp;Safety and Rule of Law)]],Table1382[[#This Row],[PERSONAL FREEDOM (minus Security &amp;Safety and Rule of Law)]])</f>
        <v>7.4918985343983486</v>
      </c>
      <c r="AX95" s="17">
        <v>6.19</v>
      </c>
      <c r="AY95" s="65">
        <f>AVERAGE(Table1382[[#This Row],[PERSONAL FREEDOM]:[ECONOMIC FREEDOM]])</f>
        <v>6.840949267199175</v>
      </c>
      <c r="AZ95" s="66">
        <f t="shared" si="23"/>
        <v>77</v>
      </c>
      <c r="BA95" s="18">
        <f t="shared" si="24"/>
        <v>6.84</v>
      </c>
      <c r="BB95" s="16">
        <f>Table1382[[#This Row],[1 Rule of Law]]</f>
        <v>5.0999999999999996</v>
      </c>
      <c r="BC95" s="16">
        <f>Table1382[[#This Row],[2 Security &amp; Safety]]</f>
        <v>8.4109274709267279</v>
      </c>
      <c r="BD95" s="16">
        <f t="shared" si="25"/>
        <v>8.2283333333333335</v>
      </c>
      <c r="BE95" s="1"/>
      <c r="BF95" s="1"/>
    </row>
    <row r="96" spans="1:58" ht="15" customHeight="1" x14ac:dyDescent="0.25">
      <c r="A96" s="13" t="s">
        <v>59</v>
      </c>
      <c r="B96" s="14">
        <v>8.9333333333333336</v>
      </c>
      <c r="C96" s="14">
        <v>8.0349232098020558</v>
      </c>
      <c r="D96" s="14">
        <v>8.0057983315592089</v>
      </c>
      <c r="E96" s="14">
        <v>8.2999999999999989</v>
      </c>
      <c r="F96" s="14">
        <v>8.16</v>
      </c>
      <c r="G96" s="14">
        <v>10</v>
      </c>
      <c r="H96" s="14">
        <v>10</v>
      </c>
      <c r="I96" s="14">
        <v>7.5</v>
      </c>
      <c r="J96" s="14">
        <v>10</v>
      </c>
      <c r="K96" s="14">
        <v>10</v>
      </c>
      <c r="L96" s="14">
        <f>AVERAGE(Table1382[[#This Row],[2Bi Disappearance]:[2Bv Terrorism Injured ]])</f>
        <v>9.5</v>
      </c>
      <c r="M96" s="14">
        <v>9.5</v>
      </c>
      <c r="N96" s="14">
        <v>10</v>
      </c>
      <c r="O96" s="15">
        <v>10</v>
      </c>
      <c r="P96" s="15">
        <f>AVERAGE(Table1382[[#This Row],[2Ci Female Genital Mutilation]:[2Ciii Equal Inheritance Rights]])</f>
        <v>9.8333333333333339</v>
      </c>
      <c r="Q96" s="14">
        <f t="shared" si="19"/>
        <v>9.1644444444444435</v>
      </c>
      <c r="R96" s="14">
        <v>10</v>
      </c>
      <c r="S96" s="14">
        <v>10</v>
      </c>
      <c r="T96" s="14">
        <v>10</v>
      </c>
      <c r="U96" s="14">
        <f t="shared" si="20"/>
        <v>10</v>
      </c>
      <c r="V96" s="14">
        <v>10</v>
      </c>
      <c r="W96" s="14">
        <v>10</v>
      </c>
      <c r="X96" s="14">
        <f>AVERAGE(Table1382[[#This Row],[4A Freedom to establish religious organizations]:[4B Autonomy of religious organizations]])</f>
        <v>10</v>
      </c>
      <c r="Y96" s="14">
        <v>10</v>
      </c>
      <c r="Z96" s="14">
        <v>10</v>
      </c>
      <c r="AA96" s="14">
        <v>10</v>
      </c>
      <c r="AB96" s="14">
        <v>10</v>
      </c>
      <c r="AC96" s="14">
        <v>10</v>
      </c>
      <c r="AD96" s="14">
        <f>AVERAGE(Table1382[[#This Row],[5Ci Political parties]:[5Ciii Educational, sporting and cultural organizations]])</f>
        <v>10</v>
      </c>
      <c r="AE96" s="14">
        <v>10</v>
      </c>
      <c r="AF96" s="14">
        <v>10</v>
      </c>
      <c r="AG96" s="14">
        <v>10</v>
      </c>
      <c r="AH96" s="14">
        <f>AVERAGE(Table1382[[#This Row],[5Di Political parties]:[5Diii Educational, sporting and cultural organizations5]])</f>
        <v>10</v>
      </c>
      <c r="AI96" s="14">
        <f t="shared" si="29"/>
        <v>10</v>
      </c>
      <c r="AJ96" s="14">
        <v>10</v>
      </c>
      <c r="AK96" s="15">
        <v>9.3333333333333339</v>
      </c>
      <c r="AL96" s="15">
        <v>8.25</v>
      </c>
      <c r="AM96" s="15">
        <v>10</v>
      </c>
      <c r="AN96" s="15">
        <v>10</v>
      </c>
      <c r="AO96" s="15">
        <f>AVERAGE(Table1382[[#This Row],[6Di Access to foreign television (cable/ satellite)]:[6Dii Access to foreign newspapers]])</f>
        <v>10</v>
      </c>
      <c r="AP96" s="15">
        <v>10</v>
      </c>
      <c r="AQ96" s="14">
        <f t="shared" si="21"/>
        <v>9.5166666666666675</v>
      </c>
      <c r="AR96" s="14">
        <v>10</v>
      </c>
      <c r="AS96" s="14">
        <v>10</v>
      </c>
      <c r="AT96" s="14">
        <v>10</v>
      </c>
      <c r="AU96" s="14">
        <f t="shared" si="28"/>
        <v>10</v>
      </c>
      <c r="AV96" s="14">
        <f t="shared" si="22"/>
        <v>10</v>
      </c>
      <c r="AW96" s="16">
        <f>AVERAGE(Table1382[[#This Row],[RULE OF LAW]],Table1382[[#This Row],[SECURITY &amp; SAFETY]],Table1382[[#This Row],[PERSONAL FREEDOM (minus Security &amp;Safety and Rule of Law)]],Table1382[[#This Row],[PERSONAL FREEDOM (minus Security &amp;Safety and Rule of Law)]])</f>
        <v>9.3177777777777777</v>
      </c>
      <c r="AX96" s="17">
        <v>7.58</v>
      </c>
      <c r="AY96" s="65">
        <f>AVERAGE(Table1382[[#This Row],[PERSONAL FREEDOM]:[ECONOMIC FREEDOM]])</f>
        <v>8.448888888888888</v>
      </c>
      <c r="AZ96" s="66">
        <f t="shared" si="23"/>
        <v>11</v>
      </c>
      <c r="BA96" s="18">
        <f t="shared" si="24"/>
        <v>8.4499999999999993</v>
      </c>
      <c r="BB96" s="16">
        <f>Table1382[[#This Row],[1 Rule of Law]]</f>
        <v>8.2999999999999989</v>
      </c>
      <c r="BC96" s="16">
        <f>Table1382[[#This Row],[2 Security &amp; Safety]]</f>
        <v>9.1644444444444435</v>
      </c>
      <c r="BD96" s="16">
        <f t="shared" si="25"/>
        <v>9.9033333333333324</v>
      </c>
      <c r="BE96" s="1"/>
      <c r="BF96" s="1"/>
    </row>
    <row r="97" spans="1:58" ht="15" customHeight="1" x14ac:dyDescent="0.25">
      <c r="A97" s="13" t="s">
        <v>56</v>
      </c>
      <c r="B97" s="14">
        <v>8.7333333333333343</v>
      </c>
      <c r="C97" s="14">
        <v>7.5996107226131731</v>
      </c>
      <c r="D97" s="14">
        <v>7.9379739901955553</v>
      </c>
      <c r="E97" s="14">
        <v>8.1000000000000014</v>
      </c>
      <c r="F97" s="14">
        <v>9.5200000000000014</v>
      </c>
      <c r="G97" s="14">
        <v>10</v>
      </c>
      <c r="H97" s="14">
        <v>10</v>
      </c>
      <c r="I97" s="14">
        <v>10</v>
      </c>
      <c r="J97" s="14">
        <v>10</v>
      </c>
      <c r="K97" s="14">
        <v>10</v>
      </c>
      <c r="L97" s="14">
        <f>AVERAGE(Table1382[[#This Row],[2Bi Disappearance]:[2Bv Terrorism Injured ]])</f>
        <v>10</v>
      </c>
      <c r="M97" s="14">
        <v>10</v>
      </c>
      <c r="N97" s="14">
        <v>10</v>
      </c>
      <c r="O97" s="15">
        <v>10</v>
      </c>
      <c r="P97" s="15">
        <f>AVERAGE(Table1382[[#This Row],[2Ci Female Genital Mutilation]:[2Ciii Equal Inheritance Rights]])</f>
        <v>10</v>
      </c>
      <c r="Q97" s="14">
        <f t="shared" si="19"/>
        <v>9.8400000000000016</v>
      </c>
      <c r="R97" s="14">
        <v>10</v>
      </c>
      <c r="S97" s="14">
        <v>10</v>
      </c>
      <c r="T97" s="14">
        <v>10</v>
      </c>
      <c r="U97" s="14">
        <f t="shared" si="20"/>
        <v>10</v>
      </c>
      <c r="V97" s="14">
        <v>10</v>
      </c>
      <c r="W97" s="14">
        <v>10</v>
      </c>
      <c r="X97" s="14">
        <f>AVERAGE(Table1382[[#This Row],[4A Freedom to establish religious organizations]:[4B Autonomy of religious organizations]])</f>
        <v>10</v>
      </c>
      <c r="Y97" s="14">
        <v>10</v>
      </c>
      <c r="Z97" s="14">
        <v>10</v>
      </c>
      <c r="AA97" s="14">
        <v>10</v>
      </c>
      <c r="AB97" s="14">
        <v>10</v>
      </c>
      <c r="AC97" s="14">
        <v>10</v>
      </c>
      <c r="AD97" s="14">
        <f>AVERAGE(Table1382[[#This Row],[5Ci Political parties]:[5Ciii Educational, sporting and cultural organizations]])</f>
        <v>10</v>
      </c>
      <c r="AE97" s="14">
        <v>10</v>
      </c>
      <c r="AF97" s="14">
        <v>10</v>
      </c>
      <c r="AG97" s="14">
        <v>10</v>
      </c>
      <c r="AH97" s="14">
        <f>AVERAGE(Table1382[[#This Row],[5Di Political parties]:[5Diii Educational, sporting and cultural organizations5]])</f>
        <v>10</v>
      </c>
      <c r="AI97" s="14">
        <f t="shared" si="29"/>
        <v>10</v>
      </c>
      <c r="AJ97" s="14">
        <v>10</v>
      </c>
      <c r="AK97" s="15">
        <v>9</v>
      </c>
      <c r="AL97" s="15">
        <v>8.75</v>
      </c>
      <c r="AM97" s="15">
        <v>10</v>
      </c>
      <c r="AN97" s="15">
        <v>10</v>
      </c>
      <c r="AO97" s="15">
        <f>AVERAGE(Table1382[[#This Row],[6Di Access to foreign television (cable/ satellite)]:[6Dii Access to foreign newspapers]])</f>
        <v>10</v>
      </c>
      <c r="AP97" s="15">
        <v>10</v>
      </c>
      <c r="AQ97" s="14">
        <f t="shared" si="21"/>
        <v>9.5500000000000007</v>
      </c>
      <c r="AR97" s="14">
        <v>10</v>
      </c>
      <c r="AS97" s="14">
        <v>10</v>
      </c>
      <c r="AT97" s="14">
        <v>10</v>
      </c>
      <c r="AU97" s="14">
        <f t="shared" si="28"/>
        <v>10</v>
      </c>
      <c r="AV97" s="14">
        <f t="shared" si="22"/>
        <v>10</v>
      </c>
      <c r="AW97" s="16">
        <f>AVERAGE(Table1382[[#This Row],[RULE OF LAW]],Table1382[[#This Row],[SECURITY &amp; SAFETY]],Table1382[[#This Row],[PERSONAL FREEDOM (minus Security &amp;Safety and Rule of Law)]],Table1382[[#This Row],[PERSONAL FREEDOM (minus Security &amp;Safety and Rule of Law)]])</f>
        <v>9.4400000000000013</v>
      </c>
      <c r="AX97" s="17">
        <v>8.39</v>
      </c>
      <c r="AY97" s="65">
        <f>AVERAGE(Table1382[[#This Row],[PERSONAL FREEDOM]:[ECONOMIC FREEDOM]])</f>
        <v>8.9150000000000009</v>
      </c>
      <c r="AZ97" s="66">
        <f t="shared" si="23"/>
        <v>2</v>
      </c>
      <c r="BA97" s="18">
        <f t="shared" si="24"/>
        <v>8.92</v>
      </c>
      <c r="BB97" s="16">
        <f>Table1382[[#This Row],[1 Rule of Law]]</f>
        <v>8.1000000000000014</v>
      </c>
      <c r="BC97" s="16">
        <f>Table1382[[#This Row],[2 Security &amp; Safety]]</f>
        <v>9.8400000000000016</v>
      </c>
      <c r="BD97" s="16">
        <f t="shared" si="25"/>
        <v>9.91</v>
      </c>
      <c r="BE97" s="1"/>
      <c r="BF97" s="1"/>
    </row>
    <row r="98" spans="1:58" ht="15" customHeight="1" x14ac:dyDescent="0.25">
      <c r="A98" s="13" t="s">
        <v>126</v>
      </c>
      <c r="B98" s="14">
        <v>4.5</v>
      </c>
      <c r="C98" s="14">
        <v>4.2320953320992913</v>
      </c>
      <c r="D98" s="14">
        <v>4.2302039100124862</v>
      </c>
      <c r="E98" s="14">
        <v>4.3</v>
      </c>
      <c r="F98" s="14">
        <v>4.8</v>
      </c>
      <c r="G98" s="14">
        <v>10</v>
      </c>
      <c r="H98" s="14">
        <v>10</v>
      </c>
      <c r="I98" s="14">
        <v>7.5</v>
      </c>
      <c r="J98" s="14">
        <v>10</v>
      </c>
      <c r="K98" s="14">
        <v>10</v>
      </c>
      <c r="L98" s="14">
        <f>AVERAGE(Table1382[[#This Row],[2Bi Disappearance]:[2Bv Terrorism Injured ]])</f>
        <v>9.5</v>
      </c>
      <c r="M98" s="14">
        <v>10</v>
      </c>
      <c r="N98" s="14">
        <v>10</v>
      </c>
      <c r="O98" s="15">
        <v>10</v>
      </c>
      <c r="P98" s="15">
        <f>AVERAGE(Table1382[[#This Row],[2Ci Female Genital Mutilation]:[2Ciii Equal Inheritance Rights]])</f>
        <v>10</v>
      </c>
      <c r="Q98" s="14">
        <f t="shared" ref="Q98:Q129" si="30">AVERAGE(F98,L98,P98)</f>
        <v>8.1</v>
      </c>
      <c r="R98" s="14">
        <v>10</v>
      </c>
      <c r="S98" s="14">
        <v>10</v>
      </c>
      <c r="T98" s="14">
        <v>10</v>
      </c>
      <c r="U98" s="14">
        <f t="shared" ref="U98:U129" si="31">AVERAGE(R98:T98)</f>
        <v>10</v>
      </c>
      <c r="V98" s="14">
        <v>7.5</v>
      </c>
      <c r="W98" s="14">
        <v>6.666666666666667</v>
      </c>
      <c r="X98" s="14">
        <f>AVERAGE(Table1382[[#This Row],[4A Freedom to establish religious organizations]:[4B Autonomy of religious organizations]])</f>
        <v>7.0833333333333339</v>
      </c>
      <c r="Y98" s="14">
        <v>5</v>
      </c>
      <c r="Z98" s="14">
        <v>7.5</v>
      </c>
      <c r="AA98" s="14">
        <v>6.666666666666667</v>
      </c>
      <c r="AB98" s="14">
        <v>6.666666666666667</v>
      </c>
      <c r="AC98" s="14">
        <v>3.3333333333333335</v>
      </c>
      <c r="AD98" s="14">
        <f>AVERAGE(Table1382[[#This Row],[5Ci Political parties]:[5Ciii Educational, sporting and cultural organizations]])</f>
        <v>5.5555555555555562</v>
      </c>
      <c r="AE98" s="14">
        <v>10</v>
      </c>
      <c r="AF98" s="14">
        <v>10</v>
      </c>
      <c r="AG98" s="14">
        <v>7.5</v>
      </c>
      <c r="AH98" s="14">
        <f>AVERAGE(Table1382[[#This Row],[5Di Political parties]:[5Diii Educational, sporting and cultural organizations5]])</f>
        <v>9.1666666666666661</v>
      </c>
      <c r="AI98" s="14">
        <f t="shared" si="29"/>
        <v>6.8055555555555554</v>
      </c>
      <c r="AJ98" s="14">
        <v>10</v>
      </c>
      <c r="AK98" s="15">
        <v>5.333333333333333</v>
      </c>
      <c r="AL98" s="15">
        <v>5.25</v>
      </c>
      <c r="AM98" s="15">
        <v>6.666666666666667</v>
      </c>
      <c r="AN98" s="15">
        <v>6.666666666666667</v>
      </c>
      <c r="AO98" s="15">
        <f>AVERAGE(Table1382[[#This Row],[6Di Access to foreign television (cable/ satellite)]:[6Dii Access to foreign newspapers]])</f>
        <v>6.666666666666667</v>
      </c>
      <c r="AP98" s="15">
        <v>10</v>
      </c>
      <c r="AQ98" s="14">
        <f t="shared" ref="AQ98:AQ129" si="32">AVERAGE(AJ98:AL98,AO98:AP98)</f>
        <v>7.45</v>
      </c>
      <c r="AR98" s="14">
        <v>10</v>
      </c>
      <c r="AS98" s="14">
        <v>10</v>
      </c>
      <c r="AT98" s="14">
        <v>10</v>
      </c>
      <c r="AU98" s="14">
        <f t="shared" si="28"/>
        <v>10</v>
      </c>
      <c r="AV98" s="14">
        <f t="shared" ref="AV98:AV129" si="33">AVERAGE(AU98,AR98)</f>
        <v>10</v>
      </c>
      <c r="AW98" s="16">
        <f>AVERAGE(Table1382[[#This Row],[RULE OF LAW]],Table1382[[#This Row],[SECURITY &amp; SAFETY]],Table1382[[#This Row],[PERSONAL FREEDOM (minus Security &amp;Safety and Rule of Law)]],Table1382[[#This Row],[PERSONAL FREEDOM (minus Security &amp;Safety and Rule of Law)]])</f>
        <v>7.2338888888888881</v>
      </c>
      <c r="AX98" s="17">
        <v>7.18</v>
      </c>
      <c r="AY98" s="65">
        <f>AVERAGE(Table1382[[#This Row],[PERSONAL FREEDOM]:[ECONOMIC FREEDOM]])</f>
        <v>7.2069444444444439</v>
      </c>
      <c r="AZ98" s="66">
        <f t="shared" ref="AZ98:AZ129" si="34">RANK(BA98,$BA$2:$BA$142)</f>
        <v>58</v>
      </c>
      <c r="BA98" s="18">
        <f t="shared" ref="BA98:BA129" si="35">ROUND(AY98, 2)</f>
        <v>7.21</v>
      </c>
      <c r="BB98" s="16">
        <f>Table1382[[#This Row],[1 Rule of Law]]</f>
        <v>4.3</v>
      </c>
      <c r="BC98" s="16">
        <f>Table1382[[#This Row],[2 Security &amp; Safety]]</f>
        <v>8.1</v>
      </c>
      <c r="BD98" s="16">
        <f t="shared" ref="BD98:BD129" si="36">AVERAGE(AQ98,U98,AI98,AV98,X98)</f>
        <v>8.267777777777777</v>
      </c>
      <c r="BE98" s="1"/>
      <c r="BF98" s="1"/>
    </row>
    <row r="99" spans="1:58" ht="15" customHeight="1" x14ac:dyDescent="0.25">
      <c r="A99" s="13" t="s">
        <v>175</v>
      </c>
      <c r="B99" s="14" t="s">
        <v>48</v>
      </c>
      <c r="C99" s="14" t="s">
        <v>48</v>
      </c>
      <c r="D99" s="14" t="s">
        <v>48</v>
      </c>
      <c r="E99" s="14">
        <v>4.723929</v>
      </c>
      <c r="F99" s="14">
        <v>8.120000000000001</v>
      </c>
      <c r="G99" s="14">
        <v>5</v>
      </c>
      <c r="H99" s="14">
        <v>8.9345533287115622</v>
      </c>
      <c r="I99" s="14" t="s">
        <v>48</v>
      </c>
      <c r="J99" s="14">
        <v>9.8639855313248805</v>
      </c>
      <c r="K99" s="14">
        <v>9.9183913187949297</v>
      </c>
      <c r="L99" s="14">
        <f>AVERAGE(Table1382[[#This Row],[2Bi Disappearance]:[2Bv Terrorism Injured ]])</f>
        <v>8.429232544707844</v>
      </c>
      <c r="M99" s="14">
        <v>9.8000000000000007</v>
      </c>
      <c r="N99" s="14">
        <v>7.5</v>
      </c>
      <c r="O99" s="15">
        <v>5</v>
      </c>
      <c r="P99" s="15">
        <f>AVERAGE(Table1382[[#This Row],[2Ci Female Genital Mutilation]:[2Ciii Equal Inheritance Rights]])</f>
        <v>7.4333333333333336</v>
      </c>
      <c r="Q99" s="14">
        <f t="shared" si="30"/>
        <v>7.9941886260137265</v>
      </c>
      <c r="R99" s="14">
        <v>5</v>
      </c>
      <c r="S99" s="14">
        <v>5</v>
      </c>
      <c r="T99" s="14">
        <v>10</v>
      </c>
      <c r="U99" s="14">
        <f t="shared" si="31"/>
        <v>6.666666666666667</v>
      </c>
      <c r="V99" s="14">
        <v>10</v>
      </c>
      <c r="W99" s="14">
        <v>6.666666666666667</v>
      </c>
      <c r="X99" s="14">
        <f>AVERAGE(Table1382[[#This Row],[4A Freedom to establish religious organizations]:[4B Autonomy of religious organizations]])</f>
        <v>8.3333333333333339</v>
      </c>
      <c r="Y99" s="14">
        <v>7.5</v>
      </c>
      <c r="Z99" s="14">
        <v>7.5</v>
      </c>
      <c r="AA99" s="14">
        <v>6.666666666666667</v>
      </c>
      <c r="AB99" s="14">
        <v>6.666666666666667</v>
      </c>
      <c r="AC99" s="14">
        <v>10</v>
      </c>
      <c r="AD99" s="14">
        <f>AVERAGE(Table1382[[#This Row],[5Ci Political parties]:[5Ciii Educational, sporting and cultural organizations]])</f>
        <v>7.7777777777777786</v>
      </c>
      <c r="AE99" s="14">
        <v>10</v>
      </c>
      <c r="AF99" s="14">
        <v>7.5</v>
      </c>
      <c r="AG99" s="14">
        <v>10</v>
      </c>
      <c r="AH99" s="14">
        <f>AVERAGE(Table1382[[#This Row],[5Di Political parties]:[5Diii Educational, sporting and cultural organizations5]])</f>
        <v>9.1666666666666661</v>
      </c>
      <c r="AI99" s="14">
        <f t="shared" si="29"/>
        <v>7.9861111111111107</v>
      </c>
      <c r="AJ99" s="14">
        <v>10</v>
      </c>
      <c r="AK99" s="15">
        <v>2.6666666666666665</v>
      </c>
      <c r="AL99" s="15">
        <v>3.75</v>
      </c>
      <c r="AM99" s="15">
        <v>10</v>
      </c>
      <c r="AN99" s="15">
        <v>6.666666666666667</v>
      </c>
      <c r="AO99" s="15">
        <f>AVERAGE(Table1382[[#This Row],[6Di Access to foreign television (cable/ satellite)]:[6Dii Access to foreign newspapers]])</f>
        <v>8.3333333333333339</v>
      </c>
      <c r="AP99" s="15">
        <v>10</v>
      </c>
      <c r="AQ99" s="14">
        <f t="shared" si="32"/>
        <v>6.95</v>
      </c>
      <c r="AR99" s="14">
        <v>5</v>
      </c>
      <c r="AS99" s="14">
        <v>10</v>
      </c>
      <c r="AT99" s="14">
        <v>10</v>
      </c>
      <c r="AU99" s="14">
        <f t="shared" si="28"/>
        <v>10</v>
      </c>
      <c r="AV99" s="14">
        <f t="shared" si="33"/>
        <v>7.5</v>
      </c>
      <c r="AW99" s="16">
        <f>AVERAGE(Table1382[[#This Row],[RULE OF LAW]],Table1382[[#This Row],[SECURITY &amp; SAFETY]],Table1382[[#This Row],[PERSONAL FREEDOM (minus Security &amp;Safety and Rule of Law)]],Table1382[[#This Row],[PERSONAL FREEDOM (minus Security &amp;Safety and Rule of Law)]])</f>
        <v>6.9231405176145424</v>
      </c>
      <c r="AX99" s="17">
        <v>5.69</v>
      </c>
      <c r="AY99" s="65">
        <f>AVERAGE(Table1382[[#This Row],[PERSONAL FREEDOM]:[ECONOMIC FREEDOM]])</f>
        <v>6.3065702588072714</v>
      </c>
      <c r="AZ99" s="66">
        <f t="shared" si="34"/>
        <v>108</v>
      </c>
      <c r="BA99" s="18">
        <f t="shared" si="35"/>
        <v>6.31</v>
      </c>
      <c r="BB99" s="16">
        <f>Table1382[[#This Row],[1 Rule of Law]]</f>
        <v>4.723929</v>
      </c>
      <c r="BC99" s="16">
        <f>Table1382[[#This Row],[2 Security &amp; Safety]]</f>
        <v>7.9941886260137265</v>
      </c>
      <c r="BD99" s="16">
        <f t="shared" si="36"/>
        <v>7.487222222222222</v>
      </c>
      <c r="BE99" s="1"/>
      <c r="BF99" s="1"/>
    </row>
    <row r="100" spans="1:58" ht="15" customHeight="1" x14ac:dyDescent="0.25">
      <c r="A100" s="13" t="s">
        <v>179</v>
      </c>
      <c r="B100" s="14">
        <v>2.833333333333333</v>
      </c>
      <c r="C100" s="14">
        <v>5.2851987784354257</v>
      </c>
      <c r="D100" s="14">
        <v>2.832213763963086</v>
      </c>
      <c r="E100" s="14">
        <v>3.7</v>
      </c>
      <c r="F100" s="14">
        <v>2</v>
      </c>
      <c r="G100" s="14">
        <v>10</v>
      </c>
      <c r="H100" s="14">
        <v>10</v>
      </c>
      <c r="I100" s="14">
        <v>5</v>
      </c>
      <c r="J100" s="14">
        <v>9.8412827045088545</v>
      </c>
      <c r="K100" s="14">
        <v>9.9629659643854005</v>
      </c>
      <c r="L100" s="14">
        <f>AVERAGE(Table1382[[#This Row],[2Bi Disappearance]:[2Bv Terrorism Injured ]])</f>
        <v>8.9608497337788524</v>
      </c>
      <c r="M100" s="14">
        <v>8.1000000000000014</v>
      </c>
      <c r="N100" s="14">
        <v>7.5</v>
      </c>
      <c r="O100" s="15">
        <v>5</v>
      </c>
      <c r="P100" s="15">
        <f>AVERAGE(Table1382[[#This Row],[2Ci Female Genital Mutilation]:[2Ciii Equal Inheritance Rights]])</f>
        <v>6.8666666666666671</v>
      </c>
      <c r="Q100" s="14">
        <f t="shared" si="30"/>
        <v>5.9425054668151729</v>
      </c>
      <c r="R100" s="14">
        <v>10</v>
      </c>
      <c r="S100" s="14">
        <v>5</v>
      </c>
      <c r="T100" s="14">
        <v>5</v>
      </c>
      <c r="U100" s="14">
        <f t="shared" si="31"/>
        <v>6.666666666666667</v>
      </c>
      <c r="V100" s="14">
        <v>10</v>
      </c>
      <c r="W100" s="14">
        <v>3.3333333333333335</v>
      </c>
      <c r="X100" s="14">
        <f>AVERAGE(Table1382[[#This Row],[4A Freedom to establish religious organizations]:[4B Autonomy of religious organizations]])</f>
        <v>6.666666666666667</v>
      </c>
      <c r="Y100" s="14">
        <v>7.5</v>
      </c>
      <c r="Z100" s="14">
        <v>5</v>
      </c>
      <c r="AA100" s="14">
        <v>6.666666666666667</v>
      </c>
      <c r="AB100" s="14">
        <v>6.666666666666667</v>
      </c>
      <c r="AC100" s="14">
        <v>6.666666666666667</v>
      </c>
      <c r="AD100" s="14">
        <f>AVERAGE(Table1382[[#This Row],[5Ci Political parties]:[5Ciii Educational, sporting and cultural organizations]])</f>
        <v>6.666666666666667</v>
      </c>
      <c r="AE100" s="14">
        <v>7.5</v>
      </c>
      <c r="AF100" s="14">
        <v>10</v>
      </c>
      <c r="AG100" s="14">
        <v>10</v>
      </c>
      <c r="AH100" s="14">
        <f>AVERAGE(Table1382[[#This Row],[5Di Political parties]:[5Diii Educational, sporting and cultural organizations5]])</f>
        <v>9.1666666666666661</v>
      </c>
      <c r="AI100" s="14">
        <f t="shared" si="29"/>
        <v>7.0833333333333339</v>
      </c>
      <c r="AJ100" s="14">
        <v>10</v>
      </c>
      <c r="AK100" s="15">
        <v>5</v>
      </c>
      <c r="AL100" s="15">
        <v>4.5</v>
      </c>
      <c r="AM100" s="15">
        <v>10</v>
      </c>
      <c r="AN100" s="15">
        <v>10</v>
      </c>
      <c r="AO100" s="15">
        <f>AVERAGE(Table1382[[#This Row],[6Di Access to foreign television (cable/ satellite)]:[6Dii Access to foreign newspapers]])</f>
        <v>10</v>
      </c>
      <c r="AP100" s="15">
        <v>10</v>
      </c>
      <c r="AQ100" s="14">
        <f t="shared" si="32"/>
        <v>7.9</v>
      </c>
      <c r="AR100" s="14">
        <v>10</v>
      </c>
      <c r="AS100" s="14">
        <v>0</v>
      </c>
      <c r="AT100" s="14">
        <v>5</v>
      </c>
      <c r="AU100" s="14">
        <f t="shared" si="28"/>
        <v>2.5</v>
      </c>
      <c r="AV100" s="14">
        <f t="shared" si="33"/>
        <v>6.25</v>
      </c>
      <c r="AW100" s="16">
        <f>AVERAGE(Table1382[[#This Row],[RULE OF LAW]],Table1382[[#This Row],[SECURITY &amp; SAFETY]],Table1382[[#This Row],[PERSONAL FREEDOM (minus Security &amp;Safety and Rule of Law)]],Table1382[[#This Row],[PERSONAL FREEDOM (minus Security &amp;Safety and Rule of Law)]])</f>
        <v>5.8672930333704603</v>
      </c>
      <c r="AX100" s="17">
        <v>6.08</v>
      </c>
      <c r="AY100" s="65">
        <f>AVERAGE(Table1382[[#This Row],[PERSONAL FREEDOM]:[ECONOMIC FREEDOM]])</f>
        <v>5.9736465166852302</v>
      </c>
      <c r="AZ100" s="66">
        <f t="shared" si="34"/>
        <v>116</v>
      </c>
      <c r="BA100" s="18">
        <f t="shared" si="35"/>
        <v>5.97</v>
      </c>
      <c r="BB100" s="16">
        <f>Table1382[[#This Row],[1 Rule of Law]]</f>
        <v>3.7</v>
      </c>
      <c r="BC100" s="16">
        <f>Table1382[[#This Row],[2 Security &amp; Safety]]</f>
        <v>5.9425054668151729</v>
      </c>
      <c r="BD100" s="16">
        <f t="shared" si="36"/>
        <v>6.9133333333333322</v>
      </c>
      <c r="BE100" s="1"/>
      <c r="BF100" s="1"/>
    </row>
    <row r="101" spans="1:58" ht="15" customHeight="1" x14ac:dyDescent="0.25">
      <c r="A101" s="13" t="s">
        <v>62</v>
      </c>
      <c r="B101" s="14">
        <v>9.3999999999999986</v>
      </c>
      <c r="C101" s="14">
        <v>8.1622776481637231</v>
      </c>
      <c r="D101" s="14">
        <v>8.4578776965989206</v>
      </c>
      <c r="E101" s="14">
        <v>8.6999999999999993</v>
      </c>
      <c r="F101" s="14">
        <v>9.7199999999999989</v>
      </c>
      <c r="G101" s="14">
        <v>10</v>
      </c>
      <c r="H101" s="14">
        <v>10</v>
      </c>
      <c r="I101" s="14">
        <v>10</v>
      </c>
      <c r="J101" s="14">
        <v>10</v>
      </c>
      <c r="K101" s="14">
        <v>10</v>
      </c>
      <c r="L101" s="14">
        <f>AVERAGE(Table1382[[#This Row],[2Bi Disappearance]:[2Bv Terrorism Injured ]])</f>
        <v>10</v>
      </c>
      <c r="M101" s="14">
        <v>9.5</v>
      </c>
      <c r="N101" s="14">
        <v>10</v>
      </c>
      <c r="O101" s="15">
        <v>10</v>
      </c>
      <c r="P101" s="15">
        <f>AVERAGE(Table1382[[#This Row],[2Ci Female Genital Mutilation]:[2Ciii Equal Inheritance Rights]])</f>
        <v>9.8333333333333339</v>
      </c>
      <c r="Q101" s="14">
        <f t="shared" si="30"/>
        <v>9.8511111111111109</v>
      </c>
      <c r="R101" s="14">
        <v>10</v>
      </c>
      <c r="S101" s="14">
        <v>10</v>
      </c>
      <c r="T101" s="14">
        <v>10</v>
      </c>
      <c r="U101" s="14">
        <f t="shared" si="31"/>
        <v>10</v>
      </c>
      <c r="V101" s="14">
        <v>10</v>
      </c>
      <c r="W101" s="14">
        <v>10</v>
      </c>
      <c r="X101" s="14">
        <f>AVERAGE(Table1382[[#This Row],[4A Freedom to establish religious organizations]:[4B Autonomy of religious organizations]])</f>
        <v>10</v>
      </c>
      <c r="Y101" s="14">
        <v>10</v>
      </c>
      <c r="Z101" s="14">
        <v>10</v>
      </c>
      <c r="AA101" s="14">
        <v>10</v>
      </c>
      <c r="AB101" s="14">
        <v>10</v>
      </c>
      <c r="AC101" s="14">
        <v>10</v>
      </c>
      <c r="AD101" s="14">
        <f>AVERAGE(Table1382[[#This Row],[5Ci Political parties]:[5Ciii Educational, sporting and cultural organizations]])</f>
        <v>10</v>
      </c>
      <c r="AE101" s="14">
        <v>10</v>
      </c>
      <c r="AF101" s="14">
        <v>10</v>
      </c>
      <c r="AG101" s="14">
        <v>10</v>
      </c>
      <c r="AH101" s="14">
        <f>AVERAGE(Table1382[[#This Row],[5Di Political parties]:[5Diii Educational, sporting and cultural organizations5]])</f>
        <v>10</v>
      </c>
      <c r="AI101" s="14">
        <f t="shared" si="29"/>
        <v>10</v>
      </c>
      <c r="AJ101" s="14">
        <v>10</v>
      </c>
      <c r="AK101" s="15">
        <v>9</v>
      </c>
      <c r="AL101" s="15">
        <v>9.25</v>
      </c>
      <c r="AM101" s="15">
        <v>10</v>
      </c>
      <c r="AN101" s="15">
        <v>10</v>
      </c>
      <c r="AO101" s="15">
        <f>AVERAGE(Table1382[[#This Row],[6Di Access to foreign television (cable/ satellite)]:[6Dii Access to foreign newspapers]])</f>
        <v>10</v>
      </c>
      <c r="AP101" s="15">
        <v>10</v>
      </c>
      <c r="AQ101" s="14">
        <f t="shared" si="32"/>
        <v>9.65</v>
      </c>
      <c r="AR101" s="14">
        <v>10</v>
      </c>
      <c r="AS101" s="14">
        <v>10</v>
      </c>
      <c r="AT101" s="14">
        <v>10</v>
      </c>
      <c r="AU101" s="14">
        <f t="shared" si="28"/>
        <v>10</v>
      </c>
      <c r="AV101" s="14">
        <f t="shared" si="33"/>
        <v>10</v>
      </c>
      <c r="AW101" s="16">
        <f>AVERAGE(Table1382[[#This Row],[RULE OF LAW]],Table1382[[#This Row],[SECURITY &amp; SAFETY]],Table1382[[#This Row],[PERSONAL FREEDOM (minus Security &amp;Safety and Rule of Law)]],Table1382[[#This Row],[PERSONAL FREEDOM (minus Security &amp;Safety and Rule of Law)]])</f>
        <v>9.6027777777777779</v>
      </c>
      <c r="AX101" s="17">
        <v>7.63</v>
      </c>
      <c r="AY101" s="65">
        <f>AVERAGE(Table1382[[#This Row],[PERSONAL FREEDOM]:[ECONOMIC FREEDOM]])</f>
        <v>8.6163888888888884</v>
      </c>
      <c r="AZ101" s="66">
        <f t="shared" si="34"/>
        <v>8</v>
      </c>
      <c r="BA101" s="18">
        <f t="shared" si="35"/>
        <v>8.6199999999999992</v>
      </c>
      <c r="BB101" s="16">
        <f>Table1382[[#This Row],[1 Rule of Law]]</f>
        <v>8.6999999999999993</v>
      </c>
      <c r="BC101" s="16">
        <f>Table1382[[#This Row],[2 Security &amp; Safety]]</f>
        <v>9.8511111111111109</v>
      </c>
      <c r="BD101" s="16">
        <f t="shared" si="36"/>
        <v>9.93</v>
      </c>
      <c r="BE101" s="1"/>
      <c r="BF101" s="1"/>
    </row>
    <row r="102" spans="1:58" ht="15" customHeight="1" x14ac:dyDescent="0.25">
      <c r="A102" s="13" t="s">
        <v>178</v>
      </c>
      <c r="B102" s="14" t="s">
        <v>48</v>
      </c>
      <c r="C102" s="14" t="s">
        <v>48</v>
      </c>
      <c r="D102" s="14" t="s">
        <v>48</v>
      </c>
      <c r="E102" s="14">
        <v>6.4108609999999997</v>
      </c>
      <c r="F102" s="14">
        <v>9.7199999999999989</v>
      </c>
      <c r="G102" s="14">
        <v>10</v>
      </c>
      <c r="H102" s="14">
        <v>10</v>
      </c>
      <c r="I102" s="14">
        <v>10</v>
      </c>
      <c r="J102" s="14">
        <v>10</v>
      </c>
      <c r="K102" s="14">
        <v>10</v>
      </c>
      <c r="L102" s="14">
        <f>AVERAGE(Table1382[[#This Row],[2Bi Disappearance]:[2Bv Terrorism Injured ]])</f>
        <v>10</v>
      </c>
      <c r="M102" s="14">
        <v>9</v>
      </c>
      <c r="N102" s="14">
        <v>5</v>
      </c>
      <c r="O102" s="15">
        <v>5</v>
      </c>
      <c r="P102" s="15">
        <f>AVERAGE(Table1382[[#This Row],[2Ci Female Genital Mutilation]:[2Ciii Equal Inheritance Rights]])</f>
        <v>6.333333333333333</v>
      </c>
      <c r="Q102" s="14">
        <f t="shared" si="30"/>
        <v>8.6844444444444431</v>
      </c>
      <c r="R102" s="14">
        <v>10</v>
      </c>
      <c r="S102" s="14">
        <v>10</v>
      </c>
      <c r="T102" s="14">
        <v>5</v>
      </c>
      <c r="U102" s="14">
        <f t="shared" si="31"/>
        <v>8.3333333333333339</v>
      </c>
      <c r="V102" s="14">
        <v>0</v>
      </c>
      <c r="W102" s="14">
        <v>3.3333333333333335</v>
      </c>
      <c r="X102" s="14">
        <f>AVERAGE(Table1382[[#This Row],[4A Freedom to establish religious organizations]:[4B Autonomy of religious organizations]])</f>
        <v>1.6666666666666667</v>
      </c>
      <c r="Y102" s="14">
        <v>2.5</v>
      </c>
      <c r="Z102" s="14">
        <v>0</v>
      </c>
      <c r="AA102" s="14">
        <v>0</v>
      </c>
      <c r="AB102" s="14">
        <v>0</v>
      </c>
      <c r="AC102" s="14">
        <v>3.3333333333333335</v>
      </c>
      <c r="AD102" s="14">
        <f>AVERAGE(Table1382[[#This Row],[5Ci Political parties]:[5Ciii Educational, sporting and cultural organizations]])</f>
        <v>1.1111111111111112</v>
      </c>
      <c r="AE102" s="14">
        <v>0</v>
      </c>
      <c r="AF102" s="14">
        <v>2.5</v>
      </c>
      <c r="AG102" s="14">
        <v>5</v>
      </c>
      <c r="AH102" s="14">
        <f>AVERAGE(Table1382[[#This Row],[5Di Political parties]:[5Diii Educational, sporting and cultural organizations5]])</f>
        <v>2.5</v>
      </c>
      <c r="AI102" s="14">
        <f t="shared" si="29"/>
        <v>1.5277777777777777</v>
      </c>
      <c r="AJ102" s="14">
        <v>10</v>
      </c>
      <c r="AK102" s="15">
        <v>1.6666666666666667</v>
      </c>
      <c r="AL102" s="15">
        <v>3.25</v>
      </c>
      <c r="AM102" s="15">
        <v>3.3333333333333335</v>
      </c>
      <c r="AN102" s="15">
        <v>3.3333333333333335</v>
      </c>
      <c r="AO102" s="15">
        <f>AVERAGE(Table1382[[#This Row],[6Di Access to foreign television (cable/ satellite)]:[6Dii Access to foreign newspapers]])</f>
        <v>3.3333333333333335</v>
      </c>
      <c r="AP102" s="15">
        <v>0</v>
      </c>
      <c r="AQ102" s="14">
        <f t="shared" si="32"/>
        <v>3.65</v>
      </c>
      <c r="AR102" s="14">
        <v>0</v>
      </c>
      <c r="AS102" s="14">
        <v>0</v>
      </c>
      <c r="AT102" s="14">
        <v>0</v>
      </c>
      <c r="AU102" s="14">
        <f t="shared" si="28"/>
        <v>0</v>
      </c>
      <c r="AV102" s="14">
        <f t="shared" si="33"/>
        <v>0</v>
      </c>
      <c r="AW102" s="16">
        <f>AVERAGE(Table1382[[#This Row],[RULE OF LAW]],Table1382[[#This Row],[SECURITY &amp; SAFETY]],Table1382[[#This Row],[PERSONAL FREEDOM (minus Security &amp;Safety and Rule of Law)]],Table1382[[#This Row],[PERSONAL FREEDOM (minus Security &amp;Safety and Rule of Law)]])</f>
        <v>5.2916041388888875</v>
      </c>
      <c r="AX102" s="17">
        <v>7.36</v>
      </c>
      <c r="AY102" s="65">
        <f>AVERAGE(Table1382[[#This Row],[PERSONAL FREEDOM]:[ECONOMIC FREEDOM]])</f>
        <v>6.3258020694444443</v>
      </c>
      <c r="AZ102" s="66">
        <f t="shared" si="34"/>
        <v>106</v>
      </c>
      <c r="BA102" s="18">
        <f t="shared" si="35"/>
        <v>6.33</v>
      </c>
      <c r="BB102" s="16">
        <f>Table1382[[#This Row],[1 Rule of Law]]</f>
        <v>6.4108609999999997</v>
      </c>
      <c r="BC102" s="16">
        <f>Table1382[[#This Row],[2 Security &amp; Safety]]</f>
        <v>8.6844444444444431</v>
      </c>
      <c r="BD102" s="16">
        <f t="shared" si="36"/>
        <v>3.0355555555555558</v>
      </c>
      <c r="BE102" s="1"/>
      <c r="BF102" s="1"/>
    </row>
    <row r="103" spans="1:58" ht="15" customHeight="1" x14ac:dyDescent="0.25">
      <c r="A103" s="13" t="s">
        <v>192</v>
      </c>
      <c r="B103" s="14">
        <v>2.6333333333333337</v>
      </c>
      <c r="C103" s="14">
        <v>3.9448558234708413</v>
      </c>
      <c r="D103" s="14">
        <v>3.8780170624319101</v>
      </c>
      <c r="E103" s="14">
        <v>3.5</v>
      </c>
      <c r="F103" s="14">
        <v>7.120000000000001</v>
      </c>
      <c r="G103" s="14">
        <v>0</v>
      </c>
      <c r="H103" s="14">
        <v>3.5705831108477164</v>
      </c>
      <c r="I103" s="14">
        <v>2.5</v>
      </c>
      <c r="J103" s="14">
        <v>7.6401391193373636</v>
      </c>
      <c r="K103" s="14">
        <v>6.4517806044322512</v>
      </c>
      <c r="L103" s="14">
        <f>AVERAGE(Table1382[[#This Row],[2Bi Disappearance]:[2Bv Terrorism Injured ]])</f>
        <v>4.0325005669234661</v>
      </c>
      <c r="M103" s="14">
        <v>9.5</v>
      </c>
      <c r="N103" s="14">
        <v>2.5</v>
      </c>
      <c r="O103" s="15">
        <v>5</v>
      </c>
      <c r="P103" s="15">
        <f>AVERAGE(Table1382[[#This Row],[2Ci Female Genital Mutilation]:[2Ciii Equal Inheritance Rights]])</f>
        <v>5.666666666666667</v>
      </c>
      <c r="Q103" s="14">
        <f t="shared" si="30"/>
        <v>5.6063890778633789</v>
      </c>
      <c r="R103" s="14">
        <v>5</v>
      </c>
      <c r="S103" s="14">
        <v>0</v>
      </c>
      <c r="T103" s="14">
        <v>5</v>
      </c>
      <c r="U103" s="14">
        <f t="shared" si="31"/>
        <v>3.3333333333333335</v>
      </c>
      <c r="V103" s="14">
        <v>5</v>
      </c>
      <c r="W103" s="14">
        <v>3.3333333333333335</v>
      </c>
      <c r="X103" s="14">
        <f>AVERAGE(Table1382[[#This Row],[4A Freedom to establish religious organizations]:[4B Autonomy of religious organizations]])</f>
        <v>4.166666666666667</v>
      </c>
      <c r="Y103" s="14">
        <v>5</v>
      </c>
      <c r="Z103" s="14">
        <v>7.5</v>
      </c>
      <c r="AA103" s="14">
        <v>6.666666666666667</v>
      </c>
      <c r="AB103" s="14">
        <v>6.666666666666667</v>
      </c>
      <c r="AC103" s="14">
        <v>6.666666666666667</v>
      </c>
      <c r="AD103" s="14">
        <f>AVERAGE(Table1382[[#This Row],[5Ci Political parties]:[5Ciii Educational, sporting and cultural organizations]])</f>
        <v>6.666666666666667</v>
      </c>
      <c r="AE103" s="14">
        <v>7.5</v>
      </c>
      <c r="AF103" s="14">
        <v>10</v>
      </c>
      <c r="AG103" s="14">
        <v>10</v>
      </c>
      <c r="AH103" s="14">
        <f>AVERAGE(Table1382[[#This Row],[5Di Political parties]:[5Diii Educational, sporting and cultural organizations5]])</f>
        <v>9.1666666666666661</v>
      </c>
      <c r="AI103" s="14">
        <f t="shared" si="29"/>
        <v>7.0833333333333339</v>
      </c>
      <c r="AJ103" s="14">
        <v>3.6789333507903899</v>
      </c>
      <c r="AK103" s="15">
        <v>3.6666666666666665</v>
      </c>
      <c r="AL103" s="15">
        <v>3.25</v>
      </c>
      <c r="AM103" s="15">
        <v>10</v>
      </c>
      <c r="AN103" s="15">
        <v>10</v>
      </c>
      <c r="AO103" s="15">
        <f>AVERAGE(Table1382[[#This Row],[6Di Access to foreign television (cable/ satellite)]:[6Dii Access to foreign newspapers]])</f>
        <v>10</v>
      </c>
      <c r="AP103" s="15">
        <v>10</v>
      </c>
      <c r="AQ103" s="14">
        <f t="shared" si="32"/>
        <v>6.1191200034914113</v>
      </c>
      <c r="AR103" s="14">
        <v>0</v>
      </c>
      <c r="AS103" s="14">
        <v>0</v>
      </c>
      <c r="AT103" s="14">
        <v>0</v>
      </c>
      <c r="AU103" s="14">
        <f t="shared" si="28"/>
        <v>0</v>
      </c>
      <c r="AV103" s="14">
        <f t="shared" si="33"/>
        <v>0</v>
      </c>
      <c r="AW103" s="16">
        <f>AVERAGE(Table1382[[#This Row],[RULE OF LAW]],Table1382[[#This Row],[SECURITY &amp; SAFETY]],Table1382[[#This Row],[PERSONAL FREEDOM (minus Security &amp;Safety and Rule of Law)]],Table1382[[#This Row],[PERSONAL FREEDOM (minus Security &amp;Safety and Rule of Law)]])</f>
        <v>4.3468426031483194</v>
      </c>
      <c r="AX103" s="17">
        <v>6.02</v>
      </c>
      <c r="AY103" s="65">
        <f>AVERAGE(Table1382[[#This Row],[PERSONAL FREEDOM]:[ECONOMIC FREEDOM]])</f>
        <v>5.1834213015741595</v>
      </c>
      <c r="AZ103" s="66">
        <f t="shared" si="34"/>
        <v>137</v>
      </c>
      <c r="BA103" s="18">
        <f t="shared" si="35"/>
        <v>5.18</v>
      </c>
      <c r="BB103" s="16">
        <f>Table1382[[#This Row],[1 Rule of Law]]</f>
        <v>3.5</v>
      </c>
      <c r="BC103" s="16">
        <f>Table1382[[#This Row],[2 Security &amp; Safety]]</f>
        <v>5.6063890778633789</v>
      </c>
      <c r="BD103" s="16">
        <f t="shared" si="36"/>
        <v>4.1404906673649489</v>
      </c>
      <c r="BE103" s="1"/>
      <c r="BF103" s="1"/>
    </row>
    <row r="104" spans="1:58" ht="15" customHeight="1" x14ac:dyDescent="0.25">
      <c r="A104" s="13" t="s">
        <v>87</v>
      </c>
      <c r="B104" s="14">
        <v>5.7666666666666666</v>
      </c>
      <c r="C104" s="14">
        <v>5.0511306217506622</v>
      </c>
      <c r="D104" s="14">
        <v>3.8377187586402695</v>
      </c>
      <c r="E104" s="14">
        <v>4.9000000000000004</v>
      </c>
      <c r="F104" s="14">
        <v>2.6400000000000006</v>
      </c>
      <c r="G104" s="14">
        <v>10</v>
      </c>
      <c r="H104" s="14">
        <v>10</v>
      </c>
      <c r="I104" s="14">
        <v>10</v>
      </c>
      <c r="J104" s="14">
        <v>10</v>
      </c>
      <c r="K104" s="14">
        <v>10</v>
      </c>
      <c r="L104" s="14">
        <f>AVERAGE(Table1382[[#This Row],[2Bi Disappearance]:[2Bv Terrorism Injured ]])</f>
        <v>10</v>
      </c>
      <c r="M104" s="14">
        <v>9.5</v>
      </c>
      <c r="N104" s="14">
        <v>10</v>
      </c>
      <c r="O104" s="15" t="s">
        <v>48</v>
      </c>
      <c r="P104" s="15">
        <f>AVERAGE(Table1382[[#This Row],[2Ci Female Genital Mutilation]:[2Ciii Equal Inheritance Rights]])</f>
        <v>9.75</v>
      </c>
      <c r="Q104" s="14">
        <f t="shared" si="30"/>
        <v>7.4633333333333338</v>
      </c>
      <c r="R104" s="14">
        <v>10</v>
      </c>
      <c r="S104" s="14">
        <v>10</v>
      </c>
      <c r="T104" s="14">
        <v>10</v>
      </c>
      <c r="U104" s="14">
        <f t="shared" si="31"/>
        <v>10</v>
      </c>
      <c r="V104" s="14">
        <v>10</v>
      </c>
      <c r="W104" s="14">
        <v>6.666666666666667</v>
      </c>
      <c r="X104" s="14">
        <f>AVERAGE(Table1382[[#This Row],[4A Freedom to establish religious organizations]:[4B Autonomy of religious organizations]])</f>
        <v>8.3333333333333339</v>
      </c>
      <c r="Y104" s="14">
        <v>10</v>
      </c>
      <c r="Z104" s="14">
        <v>10</v>
      </c>
      <c r="AA104" s="14">
        <v>3.3333333333333335</v>
      </c>
      <c r="AB104" s="14">
        <v>10</v>
      </c>
      <c r="AC104" s="14">
        <v>6.666666666666667</v>
      </c>
      <c r="AD104" s="14">
        <f>AVERAGE(Table1382[[#This Row],[5Ci Political parties]:[5Ciii Educational, sporting and cultural organizations]])</f>
        <v>6.666666666666667</v>
      </c>
      <c r="AE104" s="14">
        <v>10</v>
      </c>
      <c r="AF104" s="14">
        <v>10</v>
      </c>
      <c r="AG104" s="14">
        <v>10</v>
      </c>
      <c r="AH104" s="14">
        <f>AVERAGE(Table1382[[#This Row],[5Di Political parties]:[5Diii Educational, sporting and cultural organizations5]])</f>
        <v>10</v>
      </c>
      <c r="AI104" s="14">
        <f t="shared" si="29"/>
        <v>9.1666666666666679</v>
      </c>
      <c r="AJ104" s="14">
        <v>10</v>
      </c>
      <c r="AK104" s="15">
        <v>4</v>
      </c>
      <c r="AL104" s="15">
        <v>5.75</v>
      </c>
      <c r="AM104" s="15">
        <v>10</v>
      </c>
      <c r="AN104" s="15">
        <v>10</v>
      </c>
      <c r="AO104" s="15">
        <f>AVERAGE(Table1382[[#This Row],[6Di Access to foreign television (cable/ satellite)]:[6Dii Access to foreign newspapers]])</f>
        <v>10</v>
      </c>
      <c r="AP104" s="15">
        <v>10</v>
      </c>
      <c r="AQ104" s="14">
        <f t="shared" si="32"/>
        <v>7.95</v>
      </c>
      <c r="AR104" s="14" t="s">
        <v>48</v>
      </c>
      <c r="AS104" s="14">
        <v>10</v>
      </c>
      <c r="AT104" s="14">
        <v>10</v>
      </c>
      <c r="AU104" s="14">
        <f t="shared" si="28"/>
        <v>10</v>
      </c>
      <c r="AV104" s="14">
        <f t="shared" si="33"/>
        <v>10</v>
      </c>
      <c r="AW104" s="16">
        <f>AVERAGE(Table1382[[#This Row],[RULE OF LAW]],Table1382[[#This Row],[SECURITY &amp; SAFETY]],Table1382[[#This Row],[PERSONAL FREEDOM (minus Security &amp;Safety and Rule of Law)]],Table1382[[#This Row],[PERSONAL FREEDOM (minus Security &amp;Safety and Rule of Law)]])</f>
        <v>7.6358333333333333</v>
      </c>
      <c r="AX104" s="17">
        <v>7.28</v>
      </c>
      <c r="AY104" s="65">
        <f>AVERAGE(Table1382[[#This Row],[PERSONAL FREEDOM]:[ECONOMIC FREEDOM]])</f>
        <v>7.4579166666666667</v>
      </c>
      <c r="AZ104" s="66">
        <f t="shared" si="34"/>
        <v>46</v>
      </c>
      <c r="BA104" s="18">
        <f t="shared" si="35"/>
        <v>7.46</v>
      </c>
      <c r="BB104" s="16">
        <f>Table1382[[#This Row],[1 Rule of Law]]</f>
        <v>4.9000000000000004</v>
      </c>
      <c r="BC104" s="16">
        <f>Table1382[[#This Row],[2 Security &amp; Safety]]</f>
        <v>7.4633333333333338</v>
      </c>
      <c r="BD104" s="16">
        <f t="shared" si="36"/>
        <v>9.09</v>
      </c>
      <c r="BE104" s="1"/>
      <c r="BF104" s="1"/>
    </row>
    <row r="105" spans="1:58" ht="15" customHeight="1" x14ac:dyDescent="0.25">
      <c r="A105" s="13" t="s">
        <v>113</v>
      </c>
      <c r="B105" s="14" t="s">
        <v>48</v>
      </c>
      <c r="C105" s="14" t="s">
        <v>48</v>
      </c>
      <c r="D105" s="14" t="s">
        <v>48</v>
      </c>
      <c r="E105" s="14">
        <v>4.2341740000000003</v>
      </c>
      <c r="F105" s="14">
        <v>6.32</v>
      </c>
      <c r="G105" s="14">
        <v>10</v>
      </c>
      <c r="H105" s="14">
        <v>10</v>
      </c>
      <c r="I105" s="14">
        <v>10</v>
      </c>
      <c r="J105" s="14">
        <v>10</v>
      </c>
      <c r="K105" s="14">
        <v>10</v>
      </c>
      <c r="L105" s="14">
        <f>AVERAGE(Table1382[[#This Row],[2Bi Disappearance]:[2Bv Terrorism Injured ]])</f>
        <v>10</v>
      </c>
      <c r="M105" s="14">
        <v>10</v>
      </c>
      <c r="N105" s="14">
        <v>2.5</v>
      </c>
      <c r="O105" s="15" t="s">
        <v>48</v>
      </c>
      <c r="P105" s="15">
        <f>AVERAGE(Table1382[[#This Row],[2Ci Female Genital Mutilation]:[2Ciii Equal Inheritance Rights]])</f>
        <v>6.25</v>
      </c>
      <c r="Q105" s="14">
        <f t="shared" si="30"/>
        <v>7.5233333333333334</v>
      </c>
      <c r="R105" s="14">
        <v>10</v>
      </c>
      <c r="S105" s="14">
        <v>10</v>
      </c>
      <c r="T105" s="14">
        <v>10</v>
      </c>
      <c r="U105" s="14">
        <f t="shared" si="31"/>
        <v>10</v>
      </c>
      <c r="V105" s="14" t="s">
        <v>48</v>
      </c>
      <c r="W105" s="14" t="s">
        <v>48</v>
      </c>
      <c r="X105" s="14" t="s">
        <v>48</v>
      </c>
      <c r="Y105" s="14" t="s">
        <v>48</v>
      </c>
      <c r="Z105" s="14" t="s">
        <v>48</v>
      </c>
      <c r="AA105" s="14" t="s">
        <v>48</v>
      </c>
      <c r="AB105" s="14" t="s">
        <v>48</v>
      </c>
      <c r="AC105" s="14" t="s">
        <v>48</v>
      </c>
      <c r="AD105" s="14" t="s">
        <v>48</v>
      </c>
      <c r="AE105" s="14" t="s">
        <v>48</v>
      </c>
      <c r="AF105" s="14" t="s">
        <v>48</v>
      </c>
      <c r="AG105" s="14" t="s">
        <v>48</v>
      </c>
      <c r="AH105" s="14" t="s">
        <v>48</v>
      </c>
      <c r="AI105" s="14" t="s">
        <v>48</v>
      </c>
      <c r="AJ105" s="14">
        <v>10</v>
      </c>
      <c r="AK105" s="15">
        <v>8.6666666666666661</v>
      </c>
      <c r="AL105" s="15">
        <v>7</v>
      </c>
      <c r="AM105" s="15" t="s">
        <v>48</v>
      </c>
      <c r="AN105" s="15" t="s">
        <v>48</v>
      </c>
      <c r="AO105" s="15" t="s">
        <v>48</v>
      </c>
      <c r="AP105" s="15" t="s">
        <v>48</v>
      </c>
      <c r="AQ105" s="14">
        <f t="shared" si="32"/>
        <v>8.5555555555555554</v>
      </c>
      <c r="AR105" s="14">
        <v>10</v>
      </c>
      <c r="AS105" s="14">
        <v>0</v>
      </c>
      <c r="AT105" s="14">
        <v>10</v>
      </c>
      <c r="AU105" s="14">
        <f t="shared" si="28"/>
        <v>5</v>
      </c>
      <c r="AV105" s="14">
        <f t="shared" si="33"/>
        <v>7.5</v>
      </c>
      <c r="AW105" s="16">
        <f>AVERAGE(Table1382[[#This Row],[RULE OF LAW]],Table1382[[#This Row],[SECURITY &amp; SAFETY]],Table1382[[#This Row],[PERSONAL FREEDOM (minus Security &amp;Safety and Rule of Law)]],Table1382[[#This Row],[PERSONAL FREEDOM (minus Security &amp;Safety and Rule of Law)]])</f>
        <v>7.2819694259259258</v>
      </c>
      <c r="AX105" s="17">
        <v>6.77</v>
      </c>
      <c r="AY105" s="65">
        <f>AVERAGE(Table1382[[#This Row],[PERSONAL FREEDOM]:[ECONOMIC FREEDOM]])</f>
        <v>7.0259847129629627</v>
      </c>
      <c r="AZ105" s="66">
        <f t="shared" si="34"/>
        <v>68</v>
      </c>
      <c r="BA105" s="18">
        <f t="shared" si="35"/>
        <v>7.03</v>
      </c>
      <c r="BB105" s="16">
        <f>Table1382[[#This Row],[1 Rule of Law]]</f>
        <v>4.2341740000000003</v>
      </c>
      <c r="BC105" s="16">
        <f>Table1382[[#This Row],[2 Security &amp; Safety]]</f>
        <v>7.5233333333333334</v>
      </c>
      <c r="BD105" s="16">
        <f t="shared" si="36"/>
        <v>8.6851851851851851</v>
      </c>
      <c r="BE105" s="1"/>
      <c r="BF105" s="1"/>
    </row>
    <row r="106" spans="1:58" ht="15" customHeight="1" x14ac:dyDescent="0.25">
      <c r="A106" s="13" t="s">
        <v>121</v>
      </c>
      <c r="B106" s="14" t="s">
        <v>48</v>
      </c>
      <c r="C106" s="14" t="s">
        <v>48</v>
      </c>
      <c r="D106" s="14" t="s">
        <v>48</v>
      </c>
      <c r="E106" s="14">
        <v>4.2477780000000003</v>
      </c>
      <c r="F106" s="14">
        <v>4.6568355862447195</v>
      </c>
      <c r="G106" s="14">
        <v>10</v>
      </c>
      <c r="H106" s="14">
        <v>10</v>
      </c>
      <c r="I106" s="14">
        <v>7.5</v>
      </c>
      <c r="J106" s="14">
        <v>10</v>
      </c>
      <c r="K106" s="14">
        <v>10</v>
      </c>
      <c r="L106" s="14">
        <f>AVERAGE(Table1382[[#This Row],[2Bi Disappearance]:[2Bv Terrorism Injured ]])</f>
        <v>9.5</v>
      </c>
      <c r="M106" s="14">
        <v>10</v>
      </c>
      <c r="N106" s="14">
        <v>10</v>
      </c>
      <c r="O106" s="15">
        <v>10</v>
      </c>
      <c r="P106" s="15">
        <f>AVERAGE(Table1382[[#This Row],[2Ci Female Genital Mutilation]:[2Ciii Equal Inheritance Rights]])</f>
        <v>10</v>
      </c>
      <c r="Q106" s="14">
        <f t="shared" si="30"/>
        <v>8.0522785287482392</v>
      </c>
      <c r="R106" s="14">
        <v>10</v>
      </c>
      <c r="S106" s="14">
        <v>10</v>
      </c>
      <c r="T106" s="14">
        <v>10</v>
      </c>
      <c r="U106" s="14">
        <f t="shared" si="31"/>
        <v>10</v>
      </c>
      <c r="V106" s="14">
        <v>7.5</v>
      </c>
      <c r="W106" s="14">
        <v>6.666666666666667</v>
      </c>
      <c r="X106" s="14">
        <f>AVERAGE(Table1382[[#This Row],[4A Freedom to establish religious organizations]:[4B Autonomy of religious organizations]])</f>
        <v>7.0833333333333339</v>
      </c>
      <c r="Y106" s="14">
        <v>7.5</v>
      </c>
      <c r="Z106" s="14">
        <v>7.5</v>
      </c>
      <c r="AA106" s="14">
        <v>6.666666666666667</v>
      </c>
      <c r="AB106" s="14">
        <v>3.3333333333333335</v>
      </c>
      <c r="AC106" s="14">
        <v>6.666666666666667</v>
      </c>
      <c r="AD106" s="14">
        <f>AVERAGE(Table1382[[#This Row],[5Ci Political parties]:[5Ciii Educational, sporting and cultural organizations]])</f>
        <v>5.5555555555555562</v>
      </c>
      <c r="AE106" s="14">
        <v>7.5</v>
      </c>
      <c r="AF106" s="14">
        <v>5</v>
      </c>
      <c r="AG106" s="14">
        <v>7.5</v>
      </c>
      <c r="AH106" s="14">
        <f>AVERAGE(Table1382[[#This Row],[5Di Political parties]:[5Diii Educational, sporting and cultural organizations5]])</f>
        <v>6.666666666666667</v>
      </c>
      <c r="AI106" s="14">
        <f t="shared" ref="AI106:AI112" si="37">AVERAGE(Y106:Z106,AD106,AH106)</f>
        <v>6.8055555555555562</v>
      </c>
      <c r="AJ106" s="14">
        <v>10</v>
      </c>
      <c r="AK106" s="15">
        <v>4</v>
      </c>
      <c r="AL106" s="15">
        <v>4.25</v>
      </c>
      <c r="AM106" s="15">
        <v>6.666666666666667</v>
      </c>
      <c r="AN106" s="15">
        <v>6.666666666666667</v>
      </c>
      <c r="AO106" s="15">
        <f>AVERAGE(Table1382[[#This Row],[6Di Access to foreign television (cable/ satellite)]:[6Dii Access to foreign newspapers]])</f>
        <v>6.666666666666667</v>
      </c>
      <c r="AP106" s="15">
        <v>6.666666666666667</v>
      </c>
      <c r="AQ106" s="14">
        <f t="shared" si="32"/>
        <v>6.3166666666666673</v>
      </c>
      <c r="AR106" s="14">
        <v>10</v>
      </c>
      <c r="AS106" s="14">
        <v>10</v>
      </c>
      <c r="AT106" s="14">
        <v>10</v>
      </c>
      <c r="AU106" s="14">
        <f t="shared" si="28"/>
        <v>10</v>
      </c>
      <c r="AV106" s="14">
        <f t="shared" si="33"/>
        <v>10</v>
      </c>
      <c r="AW106" s="16">
        <f>AVERAGE(Table1382[[#This Row],[RULE OF LAW]],Table1382[[#This Row],[SECURITY &amp; SAFETY]],Table1382[[#This Row],[PERSONAL FREEDOM (minus Security &amp;Safety and Rule of Law)]],Table1382[[#This Row],[PERSONAL FREEDOM (minus Security &amp;Safety and Rule of Law)]])</f>
        <v>7.0955696877426151</v>
      </c>
      <c r="AX106" s="17">
        <v>6.55</v>
      </c>
      <c r="AY106" s="65">
        <f>AVERAGE(Table1382[[#This Row],[PERSONAL FREEDOM]:[ECONOMIC FREEDOM]])</f>
        <v>6.8227848438713075</v>
      </c>
      <c r="AZ106" s="66">
        <f t="shared" si="34"/>
        <v>78</v>
      </c>
      <c r="BA106" s="18">
        <f t="shared" si="35"/>
        <v>6.82</v>
      </c>
      <c r="BB106" s="16">
        <f>Table1382[[#This Row],[1 Rule of Law]]</f>
        <v>4.2477780000000003</v>
      </c>
      <c r="BC106" s="16">
        <f>Table1382[[#This Row],[2 Security &amp; Safety]]</f>
        <v>8.0522785287482392</v>
      </c>
      <c r="BD106" s="16">
        <f t="shared" si="36"/>
        <v>8.0411111111111104</v>
      </c>
      <c r="BE106" s="1"/>
      <c r="BF106" s="1"/>
    </row>
    <row r="107" spans="1:58" ht="15" customHeight="1" x14ac:dyDescent="0.25">
      <c r="A107" s="13" t="s">
        <v>98</v>
      </c>
      <c r="B107" s="14">
        <v>7.3999999999999986</v>
      </c>
      <c r="C107" s="14">
        <v>4.3137713767596031</v>
      </c>
      <c r="D107" s="14">
        <v>4.5162948151762485</v>
      </c>
      <c r="E107" s="14">
        <v>5.4</v>
      </c>
      <c r="F107" s="14">
        <v>5.36</v>
      </c>
      <c r="G107" s="14">
        <v>5</v>
      </c>
      <c r="H107" s="14">
        <v>9.3526767394789747</v>
      </c>
      <c r="I107" s="14">
        <v>7.5</v>
      </c>
      <c r="J107" s="14">
        <v>10</v>
      </c>
      <c r="K107" s="14">
        <v>10</v>
      </c>
      <c r="L107" s="14">
        <f>AVERAGE(Table1382[[#This Row],[2Bi Disappearance]:[2Bv Terrorism Injured ]])</f>
        <v>8.3705353478957942</v>
      </c>
      <c r="M107" s="14">
        <v>9.5</v>
      </c>
      <c r="N107" s="14">
        <v>10</v>
      </c>
      <c r="O107" s="15">
        <v>10</v>
      </c>
      <c r="P107" s="15">
        <f>AVERAGE(Table1382[[#This Row],[2Ci Female Genital Mutilation]:[2Ciii Equal Inheritance Rights]])</f>
        <v>9.8333333333333339</v>
      </c>
      <c r="Q107" s="14">
        <f t="shared" si="30"/>
        <v>7.854622893743044</v>
      </c>
      <c r="R107" s="14">
        <v>10</v>
      </c>
      <c r="S107" s="14">
        <v>10</v>
      </c>
      <c r="T107" s="14">
        <v>10</v>
      </c>
      <c r="U107" s="14">
        <f t="shared" si="31"/>
        <v>10</v>
      </c>
      <c r="V107" s="14">
        <v>7.5</v>
      </c>
      <c r="W107" s="14">
        <v>3.3333333333333335</v>
      </c>
      <c r="X107" s="14">
        <f>AVERAGE(Table1382[[#This Row],[4A Freedom to establish religious organizations]:[4B Autonomy of religious organizations]])</f>
        <v>5.416666666666667</v>
      </c>
      <c r="Y107" s="14">
        <v>7.5</v>
      </c>
      <c r="Z107" s="14">
        <v>7.5</v>
      </c>
      <c r="AA107" s="14">
        <v>6.666666666666667</v>
      </c>
      <c r="AB107" s="14">
        <v>6.666666666666667</v>
      </c>
      <c r="AC107" s="14">
        <v>6.666666666666667</v>
      </c>
      <c r="AD107" s="14">
        <f>AVERAGE(Table1382[[#This Row],[5Ci Political parties]:[5Ciii Educational, sporting and cultural organizations]])</f>
        <v>6.666666666666667</v>
      </c>
      <c r="AE107" s="14">
        <v>7.5</v>
      </c>
      <c r="AF107" s="14">
        <v>10</v>
      </c>
      <c r="AG107" s="14">
        <v>7.5</v>
      </c>
      <c r="AH107" s="14">
        <f>AVERAGE(Table1382[[#This Row],[5Di Political parties]:[5Diii Educational, sporting and cultural organizations5]])</f>
        <v>8.3333333333333339</v>
      </c>
      <c r="AI107" s="14">
        <f t="shared" si="37"/>
        <v>7.5</v>
      </c>
      <c r="AJ107" s="14">
        <v>10</v>
      </c>
      <c r="AK107" s="15">
        <v>5.333333333333333</v>
      </c>
      <c r="AL107" s="15">
        <v>5.25</v>
      </c>
      <c r="AM107" s="15">
        <v>10</v>
      </c>
      <c r="AN107" s="15">
        <v>10</v>
      </c>
      <c r="AO107" s="15">
        <f>AVERAGE(Table1382[[#This Row],[6Di Access to foreign television (cable/ satellite)]:[6Dii Access to foreign newspapers]])</f>
        <v>10</v>
      </c>
      <c r="AP107" s="15">
        <v>10</v>
      </c>
      <c r="AQ107" s="14">
        <f t="shared" si="32"/>
        <v>8.1166666666666654</v>
      </c>
      <c r="AR107" s="14">
        <v>10</v>
      </c>
      <c r="AS107" s="14">
        <v>0</v>
      </c>
      <c r="AT107" s="14">
        <v>10</v>
      </c>
      <c r="AU107" s="14">
        <f t="shared" si="28"/>
        <v>5</v>
      </c>
      <c r="AV107" s="14">
        <f t="shared" si="33"/>
        <v>7.5</v>
      </c>
      <c r="AW107" s="16">
        <f>AVERAGE(Table1382[[#This Row],[RULE OF LAW]],Table1382[[#This Row],[SECURITY &amp; SAFETY]],Table1382[[#This Row],[PERSONAL FREEDOM (minus Security &amp;Safety and Rule of Law)]],Table1382[[#This Row],[PERSONAL FREEDOM (minus Security &amp;Safety and Rule of Law)]])</f>
        <v>7.1669890567690944</v>
      </c>
      <c r="AX107" s="17">
        <v>7.53</v>
      </c>
      <c r="AY107" s="65">
        <f>AVERAGE(Table1382[[#This Row],[PERSONAL FREEDOM]:[ECONOMIC FREEDOM]])</f>
        <v>7.3484945283845473</v>
      </c>
      <c r="AZ107" s="66">
        <f t="shared" si="34"/>
        <v>52</v>
      </c>
      <c r="BA107" s="18">
        <f t="shared" si="35"/>
        <v>7.35</v>
      </c>
      <c r="BB107" s="16">
        <f>Table1382[[#This Row],[1 Rule of Law]]</f>
        <v>5.4</v>
      </c>
      <c r="BC107" s="16">
        <f>Table1382[[#This Row],[2 Security &amp; Safety]]</f>
        <v>7.854622893743044</v>
      </c>
      <c r="BD107" s="16">
        <f t="shared" si="36"/>
        <v>7.7066666666666661</v>
      </c>
      <c r="BE107" s="1"/>
      <c r="BF107" s="1"/>
    </row>
    <row r="108" spans="1:58" ht="15" customHeight="1" x14ac:dyDescent="0.25">
      <c r="A108" s="13" t="s">
        <v>147</v>
      </c>
      <c r="B108" s="14">
        <v>4.1333333333333329</v>
      </c>
      <c r="C108" s="14">
        <v>4.2702471610723149</v>
      </c>
      <c r="D108" s="14">
        <v>4.192820180102367</v>
      </c>
      <c r="E108" s="14">
        <v>4.2</v>
      </c>
      <c r="F108" s="14">
        <v>7.4400000000000013</v>
      </c>
      <c r="G108" s="14">
        <v>5</v>
      </c>
      <c r="H108" s="14">
        <v>8.2770408450268302</v>
      </c>
      <c r="I108" s="14">
        <v>2.5</v>
      </c>
      <c r="J108" s="14">
        <v>9.6765091723594701</v>
      </c>
      <c r="K108" s="14">
        <v>8.3160990972009241</v>
      </c>
      <c r="L108" s="14">
        <f>AVERAGE(Table1382[[#This Row],[2Bi Disappearance]:[2Bv Terrorism Injured ]])</f>
        <v>6.7539298229174447</v>
      </c>
      <c r="M108" s="14">
        <v>10</v>
      </c>
      <c r="N108" s="14">
        <v>10</v>
      </c>
      <c r="O108" s="15">
        <v>10</v>
      </c>
      <c r="P108" s="15">
        <f>AVERAGE(Table1382[[#This Row],[2Ci Female Genital Mutilation]:[2Ciii Equal Inheritance Rights]])</f>
        <v>10</v>
      </c>
      <c r="Q108" s="14">
        <f t="shared" si="30"/>
        <v>8.0646432743058156</v>
      </c>
      <c r="R108" s="14">
        <v>5</v>
      </c>
      <c r="S108" s="14">
        <v>10</v>
      </c>
      <c r="T108" s="14">
        <v>10</v>
      </c>
      <c r="U108" s="14">
        <f t="shared" si="31"/>
        <v>8.3333333333333339</v>
      </c>
      <c r="V108" s="14">
        <v>10</v>
      </c>
      <c r="W108" s="14">
        <v>10</v>
      </c>
      <c r="X108" s="14">
        <f>AVERAGE(Table1382[[#This Row],[4A Freedom to establish religious organizations]:[4B Autonomy of religious organizations]])</f>
        <v>10</v>
      </c>
      <c r="Y108" s="14">
        <v>7.5</v>
      </c>
      <c r="Z108" s="14">
        <v>10</v>
      </c>
      <c r="AA108" s="14">
        <v>3.3333333333333335</v>
      </c>
      <c r="AB108" s="14">
        <v>10</v>
      </c>
      <c r="AC108" s="14">
        <v>10</v>
      </c>
      <c r="AD108" s="14">
        <f>AVERAGE(Table1382[[#This Row],[5Ci Political parties]:[5Ciii Educational, sporting and cultural organizations]])</f>
        <v>7.7777777777777786</v>
      </c>
      <c r="AE108" s="14">
        <v>2.5</v>
      </c>
      <c r="AF108" s="14">
        <v>7.5</v>
      </c>
      <c r="AG108" s="14">
        <v>7.5</v>
      </c>
      <c r="AH108" s="14">
        <f>AVERAGE(Table1382[[#This Row],[5Di Political parties]:[5Diii Educational, sporting and cultural organizations5]])</f>
        <v>5.833333333333333</v>
      </c>
      <c r="AI108" s="14">
        <f t="shared" si="37"/>
        <v>7.7777777777777777</v>
      </c>
      <c r="AJ108" s="14">
        <v>4.098077884611854</v>
      </c>
      <c r="AK108" s="15">
        <v>6.333333333333333</v>
      </c>
      <c r="AL108" s="15">
        <v>4.25</v>
      </c>
      <c r="AM108" s="15">
        <v>10</v>
      </c>
      <c r="AN108" s="15">
        <v>10</v>
      </c>
      <c r="AO108" s="15">
        <f>AVERAGE(Table1382[[#This Row],[6Di Access to foreign television (cable/ satellite)]:[6Dii Access to foreign newspapers]])</f>
        <v>10</v>
      </c>
      <c r="AP108" s="15">
        <v>10</v>
      </c>
      <c r="AQ108" s="14">
        <f t="shared" si="32"/>
        <v>6.9362822435890363</v>
      </c>
      <c r="AR108" s="14">
        <v>10</v>
      </c>
      <c r="AS108" s="14">
        <v>10</v>
      </c>
      <c r="AT108" s="14">
        <v>10</v>
      </c>
      <c r="AU108" s="14">
        <f t="shared" si="28"/>
        <v>10</v>
      </c>
      <c r="AV108" s="14">
        <f t="shared" si="33"/>
        <v>10</v>
      </c>
      <c r="AW108" s="16">
        <f>AVERAGE(Table1382[[#This Row],[RULE OF LAW]],Table1382[[#This Row],[SECURITY &amp; SAFETY]],Table1382[[#This Row],[PERSONAL FREEDOM (minus Security &amp;Safety and Rule of Law)]],Table1382[[#This Row],[PERSONAL FREEDOM (minus Security &amp;Safety and Rule of Law)]])</f>
        <v>7.3709001540464687</v>
      </c>
      <c r="AX108" s="17">
        <v>6.89</v>
      </c>
      <c r="AY108" s="65">
        <f>AVERAGE(Table1382[[#This Row],[PERSONAL FREEDOM]:[ECONOMIC FREEDOM]])</f>
        <v>7.1304500770232337</v>
      </c>
      <c r="AZ108" s="66">
        <f t="shared" si="34"/>
        <v>62</v>
      </c>
      <c r="BA108" s="18">
        <f t="shared" si="35"/>
        <v>7.13</v>
      </c>
      <c r="BB108" s="16">
        <f>Table1382[[#This Row],[1 Rule of Law]]</f>
        <v>4.2</v>
      </c>
      <c r="BC108" s="16">
        <f>Table1382[[#This Row],[2 Security &amp; Safety]]</f>
        <v>8.0646432743058156</v>
      </c>
      <c r="BD108" s="16">
        <f t="shared" si="36"/>
        <v>8.6094786709400299</v>
      </c>
      <c r="BE108" s="1"/>
      <c r="BF108" s="1"/>
    </row>
    <row r="109" spans="1:58" ht="15" customHeight="1" x14ac:dyDescent="0.25">
      <c r="A109" s="13" t="s">
        <v>72</v>
      </c>
      <c r="B109" s="14">
        <v>8.9666666666666668</v>
      </c>
      <c r="C109" s="14">
        <v>6.2933744267345135</v>
      </c>
      <c r="D109" s="14">
        <v>7.3283970883953851</v>
      </c>
      <c r="E109" s="14">
        <v>7.5</v>
      </c>
      <c r="F109" s="14">
        <v>9.5200000000000014</v>
      </c>
      <c r="G109" s="14">
        <v>10</v>
      </c>
      <c r="H109" s="14">
        <v>10</v>
      </c>
      <c r="I109" s="14">
        <v>10</v>
      </c>
      <c r="J109" s="14">
        <v>10</v>
      </c>
      <c r="K109" s="14">
        <v>10</v>
      </c>
      <c r="L109" s="14">
        <f>AVERAGE(Table1382[[#This Row],[2Bi Disappearance]:[2Bv Terrorism Injured ]])</f>
        <v>10</v>
      </c>
      <c r="M109" s="14">
        <v>10</v>
      </c>
      <c r="N109" s="14">
        <v>10</v>
      </c>
      <c r="O109" s="15">
        <v>10</v>
      </c>
      <c r="P109" s="15">
        <f>AVERAGE(Table1382[[#This Row],[2Ci Female Genital Mutilation]:[2Ciii Equal Inheritance Rights]])</f>
        <v>10</v>
      </c>
      <c r="Q109" s="14">
        <f t="shared" si="30"/>
        <v>9.8400000000000016</v>
      </c>
      <c r="R109" s="14">
        <v>10</v>
      </c>
      <c r="S109" s="14">
        <v>10</v>
      </c>
      <c r="T109" s="14">
        <v>10</v>
      </c>
      <c r="U109" s="14">
        <f t="shared" si="31"/>
        <v>10</v>
      </c>
      <c r="V109" s="14">
        <v>7.5</v>
      </c>
      <c r="W109" s="14">
        <v>10</v>
      </c>
      <c r="X109" s="14">
        <f>AVERAGE(Table1382[[#This Row],[4A Freedom to establish religious organizations]:[4B Autonomy of religious organizations]])</f>
        <v>8.75</v>
      </c>
      <c r="Y109" s="14">
        <v>10</v>
      </c>
      <c r="Z109" s="14">
        <v>10</v>
      </c>
      <c r="AA109" s="14">
        <v>6.666666666666667</v>
      </c>
      <c r="AB109" s="14">
        <v>10</v>
      </c>
      <c r="AC109" s="14">
        <v>6.666666666666667</v>
      </c>
      <c r="AD109" s="14">
        <f>AVERAGE(Table1382[[#This Row],[5Ci Political parties]:[5Ciii Educational, sporting and cultural organizations]])</f>
        <v>7.7777777777777786</v>
      </c>
      <c r="AE109" s="14">
        <v>7.5</v>
      </c>
      <c r="AF109" s="14">
        <v>2.5</v>
      </c>
      <c r="AG109" s="14">
        <v>10</v>
      </c>
      <c r="AH109" s="14">
        <f>AVERAGE(Table1382[[#This Row],[5Di Political parties]:[5Diii Educational, sporting and cultural organizations5]])</f>
        <v>6.666666666666667</v>
      </c>
      <c r="AI109" s="14">
        <f t="shared" si="37"/>
        <v>8.6111111111111107</v>
      </c>
      <c r="AJ109" s="14">
        <v>10</v>
      </c>
      <c r="AK109" s="15">
        <v>7.333333333333333</v>
      </c>
      <c r="AL109" s="15">
        <v>7.75</v>
      </c>
      <c r="AM109" s="15">
        <v>10</v>
      </c>
      <c r="AN109" s="15">
        <v>10</v>
      </c>
      <c r="AO109" s="15">
        <f>AVERAGE(Table1382[[#This Row],[6Di Access to foreign television (cable/ satellite)]:[6Dii Access to foreign newspapers]])</f>
        <v>10</v>
      </c>
      <c r="AP109" s="15">
        <v>10</v>
      </c>
      <c r="AQ109" s="14">
        <f t="shared" si="32"/>
        <v>9.0166666666666657</v>
      </c>
      <c r="AR109" s="14">
        <v>10</v>
      </c>
      <c r="AS109" s="14">
        <v>10</v>
      </c>
      <c r="AT109" s="14">
        <v>10</v>
      </c>
      <c r="AU109" s="14">
        <f t="shared" si="28"/>
        <v>10</v>
      </c>
      <c r="AV109" s="14">
        <f t="shared" si="33"/>
        <v>10</v>
      </c>
      <c r="AW109" s="16">
        <f>AVERAGE(Table1382[[#This Row],[RULE OF LAW]],Table1382[[#This Row],[SECURITY &amp; SAFETY]],Table1382[[#This Row],[PERSONAL FREEDOM (minus Security &amp;Safety and Rule of Law)]],Table1382[[#This Row],[PERSONAL FREEDOM (minus Security &amp;Safety and Rule of Law)]])</f>
        <v>8.9727777777777789</v>
      </c>
      <c r="AX109" s="17">
        <v>7.01</v>
      </c>
      <c r="AY109" s="65">
        <f>AVERAGE(Table1382[[#This Row],[PERSONAL FREEDOM]:[ECONOMIC FREEDOM]])</f>
        <v>7.9913888888888893</v>
      </c>
      <c r="AZ109" s="66">
        <f t="shared" si="34"/>
        <v>34</v>
      </c>
      <c r="BA109" s="18">
        <f t="shared" si="35"/>
        <v>7.99</v>
      </c>
      <c r="BB109" s="16">
        <f>Table1382[[#This Row],[1 Rule of Law]]</f>
        <v>7.5</v>
      </c>
      <c r="BC109" s="16">
        <f>Table1382[[#This Row],[2 Security &amp; Safety]]</f>
        <v>9.8400000000000016</v>
      </c>
      <c r="BD109" s="16">
        <f t="shared" si="36"/>
        <v>9.275555555555556</v>
      </c>
      <c r="BE109" s="1"/>
      <c r="BF109" s="1"/>
    </row>
    <row r="110" spans="1:58" ht="15" customHeight="1" x14ac:dyDescent="0.25">
      <c r="A110" s="13" t="s">
        <v>65</v>
      </c>
      <c r="B110" s="14">
        <v>7.3666666666666671</v>
      </c>
      <c r="C110" s="14">
        <v>6.1524128392088304</v>
      </c>
      <c r="D110" s="14">
        <v>6.2461676517644085</v>
      </c>
      <c r="E110" s="14">
        <v>6.6000000000000005</v>
      </c>
      <c r="F110" s="14">
        <v>9.5200000000000014</v>
      </c>
      <c r="G110" s="14">
        <v>10</v>
      </c>
      <c r="H110" s="14">
        <v>10</v>
      </c>
      <c r="I110" s="14">
        <v>10</v>
      </c>
      <c r="J110" s="14">
        <v>10</v>
      </c>
      <c r="K110" s="14">
        <v>10</v>
      </c>
      <c r="L110" s="14">
        <f>AVERAGE(Table1382[[#This Row],[2Bi Disappearance]:[2Bv Terrorism Injured ]])</f>
        <v>10</v>
      </c>
      <c r="M110" s="14">
        <v>10</v>
      </c>
      <c r="N110" s="14">
        <v>10</v>
      </c>
      <c r="O110" s="15">
        <v>10</v>
      </c>
      <c r="P110" s="15">
        <f>AVERAGE(Table1382[[#This Row],[2Ci Female Genital Mutilation]:[2Ciii Equal Inheritance Rights]])</f>
        <v>10</v>
      </c>
      <c r="Q110" s="14">
        <f t="shared" si="30"/>
        <v>9.8400000000000016</v>
      </c>
      <c r="R110" s="14">
        <v>10</v>
      </c>
      <c r="S110" s="14">
        <v>10</v>
      </c>
      <c r="T110" s="14">
        <v>10</v>
      </c>
      <c r="U110" s="14">
        <f t="shared" si="31"/>
        <v>10</v>
      </c>
      <c r="V110" s="14">
        <v>10</v>
      </c>
      <c r="W110" s="14">
        <v>10</v>
      </c>
      <c r="X110" s="14">
        <f>AVERAGE(Table1382[[#This Row],[4A Freedom to establish religious organizations]:[4B Autonomy of religious organizations]])</f>
        <v>10</v>
      </c>
      <c r="Y110" s="14">
        <v>10</v>
      </c>
      <c r="Z110" s="14">
        <v>10</v>
      </c>
      <c r="AA110" s="14">
        <v>10</v>
      </c>
      <c r="AB110" s="14">
        <v>10</v>
      </c>
      <c r="AC110" s="14">
        <v>10</v>
      </c>
      <c r="AD110" s="14">
        <f>AVERAGE(Table1382[[#This Row],[5Ci Political parties]:[5Ciii Educational, sporting and cultural organizations]])</f>
        <v>10</v>
      </c>
      <c r="AE110" s="14">
        <v>10</v>
      </c>
      <c r="AF110" s="14">
        <v>10</v>
      </c>
      <c r="AG110" s="14">
        <v>10</v>
      </c>
      <c r="AH110" s="14">
        <f>AVERAGE(Table1382[[#This Row],[5Di Political parties]:[5Diii Educational, sporting and cultural organizations5]])</f>
        <v>10</v>
      </c>
      <c r="AI110" s="14">
        <f t="shared" si="37"/>
        <v>10</v>
      </c>
      <c r="AJ110" s="14">
        <v>10</v>
      </c>
      <c r="AK110" s="15">
        <v>8.6666666666666661</v>
      </c>
      <c r="AL110" s="15">
        <v>8.5</v>
      </c>
      <c r="AM110" s="15">
        <v>10</v>
      </c>
      <c r="AN110" s="15">
        <v>10</v>
      </c>
      <c r="AO110" s="15">
        <f>AVERAGE(Table1382[[#This Row],[6Di Access to foreign television (cable/ satellite)]:[6Dii Access to foreign newspapers]])</f>
        <v>10</v>
      </c>
      <c r="AP110" s="15">
        <v>10</v>
      </c>
      <c r="AQ110" s="14">
        <f t="shared" si="32"/>
        <v>9.4333333333333336</v>
      </c>
      <c r="AR110" s="14">
        <v>10</v>
      </c>
      <c r="AS110" s="14">
        <v>10</v>
      </c>
      <c r="AT110" s="14">
        <v>10</v>
      </c>
      <c r="AU110" s="14">
        <f t="shared" si="28"/>
        <v>10</v>
      </c>
      <c r="AV110" s="14">
        <f t="shared" si="33"/>
        <v>10</v>
      </c>
      <c r="AW110" s="16">
        <f>AVERAGE(Table1382[[#This Row],[RULE OF LAW]],Table1382[[#This Row],[SECURITY &amp; SAFETY]],Table1382[[#This Row],[PERSONAL FREEDOM (minus Security &amp;Safety and Rule of Law)]],Table1382[[#This Row],[PERSONAL FREEDOM (minus Security &amp;Safety and Rule of Law)]])</f>
        <v>9.0533333333333346</v>
      </c>
      <c r="AX110" s="17">
        <v>7.17</v>
      </c>
      <c r="AY110" s="65">
        <f>AVERAGE(Table1382[[#This Row],[PERSONAL FREEDOM]:[ECONOMIC FREEDOM]])</f>
        <v>8.1116666666666681</v>
      </c>
      <c r="AZ110" s="66">
        <f t="shared" si="34"/>
        <v>29</v>
      </c>
      <c r="BA110" s="18">
        <f t="shared" si="35"/>
        <v>8.11</v>
      </c>
      <c r="BB110" s="16">
        <f>Table1382[[#This Row],[1 Rule of Law]]</f>
        <v>6.6000000000000005</v>
      </c>
      <c r="BC110" s="16">
        <f>Table1382[[#This Row],[2 Security &amp; Safety]]</f>
        <v>9.8400000000000016</v>
      </c>
      <c r="BD110" s="16">
        <f t="shared" si="36"/>
        <v>9.8866666666666667</v>
      </c>
      <c r="BE110" s="1"/>
      <c r="BF110" s="1"/>
    </row>
    <row r="111" spans="1:58" ht="15" customHeight="1" x14ac:dyDescent="0.25">
      <c r="A111" s="13" t="s">
        <v>79</v>
      </c>
      <c r="B111" s="14">
        <v>7.0333333333333323</v>
      </c>
      <c r="C111" s="14">
        <v>5.8604351658477247</v>
      </c>
      <c r="D111" s="14">
        <v>5.980678832257162</v>
      </c>
      <c r="E111" s="14">
        <v>6.3</v>
      </c>
      <c r="F111" s="14">
        <v>9.16</v>
      </c>
      <c r="G111" s="14">
        <v>10</v>
      </c>
      <c r="H111" s="14">
        <v>10</v>
      </c>
      <c r="I111" s="14">
        <v>10</v>
      </c>
      <c r="J111" s="14">
        <v>10</v>
      </c>
      <c r="K111" s="14">
        <v>9.9985910531877416</v>
      </c>
      <c r="L111" s="14">
        <f>AVERAGE(Table1382[[#This Row],[2Bi Disappearance]:[2Bv Terrorism Injured ]])</f>
        <v>9.999718210637548</v>
      </c>
      <c r="M111" s="14">
        <v>10</v>
      </c>
      <c r="N111" s="14">
        <v>10</v>
      </c>
      <c r="O111" s="15">
        <v>0</v>
      </c>
      <c r="P111" s="15">
        <f>AVERAGE(Table1382[[#This Row],[2Ci Female Genital Mutilation]:[2Ciii Equal Inheritance Rights]])</f>
        <v>6.666666666666667</v>
      </c>
      <c r="Q111" s="14">
        <f t="shared" si="30"/>
        <v>8.6087949591014059</v>
      </c>
      <c r="R111" s="14">
        <v>10</v>
      </c>
      <c r="S111" s="14">
        <v>10</v>
      </c>
      <c r="T111" s="14">
        <v>10</v>
      </c>
      <c r="U111" s="14">
        <f t="shared" si="31"/>
        <v>10</v>
      </c>
      <c r="V111" s="14">
        <v>10</v>
      </c>
      <c r="W111" s="14">
        <v>10</v>
      </c>
      <c r="X111" s="14">
        <f>AVERAGE(Table1382[[#This Row],[4A Freedom to establish religious organizations]:[4B Autonomy of religious organizations]])</f>
        <v>10</v>
      </c>
      <c r="Y111" s="14">
        <v>7.5</v>
      </c>
      <c r="Z111" s="14">
        <v>10</v>
      </c>
      <c r="AA111" s="14">
        <v>10</v>
      </c>
      <c r="AB111" s="14">
        <v>10</v>
      </c>
      <c r="AC111" s="14">
        <v>6.666666666666667</v>
      </c>
      <c r="AD111" s="14">
        <f>AVERAGE(Table1382[[#This Row],[5Ci Political parties]:[5Ciii Educational, sporting and cultural organizations]])</f>
        <v>8.8888888888888893</v>
      </c>
      <c r="AE111" s="14">
        <v>10</v>
      </c>
      <c r="AF111" s="14">
        <v>10</v>
      </c>
      <c r="AG111" s="14">
        <v>10</v>
      </c>
      <c r="AH111" s="14">
        <f>AVERAGE(Table1382[[#This Row],[5Di Political parties]:[5Diii Educational, sporting and cultural organizations5]])</f>
        <v>10</v>
      </c>
      <c r="AI111" s="14">
        <f t="shared" si="37"/>
        <v>9.0972222222222214</v>
      </c>
      <c r="AJ111" s="14">
        <v>10</v>
      </c>
      <c r="AK111" s="15">
        <v>5.666666666666667</v>
      </c>
      <c r="AL111" s="15">
        <v>6</v>
      </c>
      <c r="AM111" s="15">
        <v>10</v>
      </c>
      <c r="AN111" s="15">
        <v>10</v>
      </c>
      <c r="AO111" s="15">
        <f>AVERAGE(Table1382[[#This Row],[6Di Access to foreign television (cable/ satellite)]:[6Dii Access to foreign newspapers]])</f>
        <v>10</v>
      </c>
      <c r="AP111" s="15">
        <v>10</v>
      </c>
      <c r="AQ111" s="14">
        <f t="shared" si="32"/>
        <v>8.3333333333333339</v>
      </c>
      <c r="AR111" s="14">
        <v>0</v>
      </c>
      <c r="AS111" s="14">
        <v>10</v>
      </c>
      <c r="AT111" s="14">
        <v>10</v>
      </c>
      <c r="AU111" s="14">
        <f t="shared" si="28"/>
        <v>10</v>
      </c>
      <c r="AV111" s="14">
        <f t="shared" si="33"/>
        <v>5</v>
      </c>
      <c r="AW111" s="16">
        <f>AVERAGE(Table1382[[#This Row],[RULE OF LAW]],Table1382[[#This Row],[SECURITY &amp; SAFETY]],Table1382[[#This Row],[PERSONAL FREEDOM (minus Security &amp;Safety and Rule of Law)]],Table1382[[#This Row],[PERSONAL FREEDOM (minus Security &amp;Safety and Rule of Law)]])</f>
        <v>7.970254295330907</v>
      </c>
      <c r="AX111" s="17">
        <v>7.13</v>
      </c>
      <c r="AY111" s="65">
        <f>AVERAGE(Table1382[[#This Row],[PERSONAL FREEDOM]:[ECONOMIC FREEDOM]])</f>
        <v>7.550127147665453</v>
      </c>
      <c r="AZ111" s="66">
        <f t="shared" si="34"/>
        <v>44</v>
      </c>
      <c r="BA111" s="18">
        <f t="shared" si="35"/>
        <v>7.55</v>
      </c>
      <c r="BB111" s="16">
        <f>Table1382[[#This Row],[1 Rule of Law]]</f>
        <v>6.3</v>
      </c>
      <c r="BC111" s="16">
        <f>Table1382[[#This Row],[2 Security &amp; Safety]]</f>
        <v>8.6087949591014059</v>
      </c>
      <c r="BD111" s="16">
        <f t="shared" si="36"/>
        <v>8.4861111111111107</v>
      </c>
      <c r="BE111" s="1"/>
      <c r="BF111" s="1"/>
    </row>
    <row r="112" spans="1:58" ht="15" customHeight="1" x14ac:dyDescent="0.25">
      <c r="A112" s="13" t="s">
        <v>164</v>
      </c>
      <c r="B112" s="14">
        <v>3.8999999999999995</v>
      </c>
      <c r="C112" s="14">
        <v>4.9589745819838837</v>
      </c>
      <c r="D112" s="14">
        <v>3.9517242725758388</v>
      </c>
      <c r="E112" s="14">
        <v>4.3</v>
      </c>
      <c r="F112" s="14">
        <v>5.36</v>
      </c>
      <c r="G112" s="14">
        <v>5</v>
      </c>
      <c r="H112" s="14">
        <v>9.0513091464130575</v>
      </c>
      <c r="I112" s="14">
        <v>5</v>
      </c>
      <c r="J112" s="14">
        <v>6.7423450767335469</v>
      </c>
      <c r="K112" s="14">
        <v>5.2061035971299994</v>
      </c>
      <c r="L112" s="14">
        <f>AVERAGE(Table1382[[#This Row],[2Bi Disappearance]:[2Bv Terrorism Injured ]])</f>
        <v>6.1999515640553202</v>
      </c>
      <c r="M112" s="14">
        <v>10</v>
      </c>
      <c r="N112" s="14">
        <v>10</v>
      </c>
      <c r="O112" s="15">
        <v>10</v>
      </c>
      <c r="P112" s="15">
        <f>AVERAGE(Table1382[[#This Row],[2Ci Female Genital Mutilation]:[2Ciii Equal Inheritance Rights]])</f>
        <v>10</v>
      </c>
      <c r="Q112" s="14">
        <f t="shared" si="30"/>
        <v>7.1866505213517735</v>
      </c>
      <c r="R112" s="14">
        <v>10</v>
      </c>
      <c r="S112" s="14">
        <v>0</v>
      </c>
      <c r="T112" s="14">
        <v>10</v>
      </c>
      <c r="U112" s="14">
        <f t="shared" si="31"/>
        <v>6.666666666666667</v>
      </c>
      <c r="V112" s="14">
        <v>5</v>
      </c>
      <c r="W112" s="14">
        <v>10</v>
      </c>
      <c r="X112" s="14">
        <f>AVERAGE(Table1382[[#This Row],[4A Freedom to establish religious organizations]:[4B Autonomy of religious organizations]])</f>
        <v>7.5</v>
      </c>
      <c r="Y112" s="14">
        <v>2.5</v>
      </c>
      <c r="Z112" s="14">
        <v>5</v>
      </c>
      <c r="AA112" s="14">
        <v>3.3333333333333335</v>
      </c>
      <c r="AB112" s="14">
        <v>6.666666666666667</v>
      </c>
      <c r="AC112" s="14">
        <v>10</v>
      </c>
      <c r="AD112" s="14">
        <f>AVERAGE(Table1382[[#This Row],[5Ci Political parties]:[5Ciii Educational, sporting and cultural organizations]])</f>
        <v>6.666666666666667</v>
      </c>
      <c r="AE112" s="14">
        <v>2.5</v>
      </c>
      <c r="AF112" s="14">
        <v>10</v>
      </c>
      <c r="AG112" s="14">
        <v>10</v>
      </c>
      <c r="AH112" s="14">
        <f>AVERAGE(Table1382[[#This Row],[5Di Political parties]:[5Diii Educational, sporting and cultural organizations5]])</f>
        <v>7.5</v>
      </c>
      <c r="AI112" s="14">
        <f t="shared" si="37"/>
        <v>5.416666666666667</v>
      </c>
      <c r="AJ112" s="14">
        <v>4.5216069409169277</v>
      </c>
      <c r="AK112" s="15">
        <v>2.3333333333333335</v>
      </c>
      <c r="AL112" s="15">
        <v>1.75</v>
      </c>
      <c r="AM112" s="15">
        <v>10</v>
      </c>
      <c r="AN112" s="15">
        <v>10</v>
      </c>
      <c r="AO112" s="15">
        <f>AVERAGE(Table1382[[#This Row],[6Di Access to foreign television (cable/ satellite)]:[6Dii Access to foreign newspapers]])</f>
        <v>10</v>
      </c>
      <c r="AP112" s="15">
        <v>10</v>
      </c>
      <c r="AQ112" s="14">
        <f t="shared" si="32"/>
        <v>5.7209880548500518</v>
      </c>
      <c r="AR112" s="14">
        <v>10</v>
      </c>
      <c r="AS112" s="14">
        <v>10</v>
      </c>
      <c r="AT112" s="14">
        <v>10</v>
      </c>
      <c r="AU112" s="14">
        <f t="shared" si="28"/>
        <v>10</v>
      </c>
      <c r="AV112" s="14">
        <f t="shared" si="33"/>
        <v>10</v>
      </c>
      <c r="AW112" s="16">
        <f>AVERAGE(Table1382[[#This Row],[RULE OF LAW]],Table1382[[#This Row],[SECURITY &amp; SAFETY]],Table1382[[#This Row],[PERSONAL FREEDOM (minus Security &amp;Safety and Rule of Law)]],Table1382[[#This Row],[PERSONAL FREEDOM (minus Security &amp;Safety and Rule of Law)]])</f>
        <v>6.4020947691562817</v>
      </c>
      <c r="AX112" s="17">
        <v>6.52</v>
      </c>
      <c r="AY112" s="65">
        <f>AVERAGE(Table1382[[#This Row],[PERSONAL FREEDOM]:[ECONOMIC FREEDOM]])</f>
        <v>6.4610473845781407</v>
      </c>
      <c r="AZ112" s="66">
        <f t="shared" si="34"/>
        <v>101</v>
      </c>
      <c r="BA112" s="18">
        <f t="shared" si="35"/>
        <v>6.46</v>
      </c>
      <c r="BB112" s="16">
        <f>Table1382[[#This Row],[1 Rule of Law]]</f>
        <v>4.3</v>
      </c>
      <c r="BC112" s="16">
        <f>Table1382[[#This Row],[2 Security &amp; Safety]]</f>
        <v>7.1866505213517735</v>
      </c>
      <c r="BD112" s="16">
        <f t="shared" si="36"/>
        <v>7.0608642776366768</v>
      </c>
      <c r="BE112" s="1"/>
      <c r="BF112" s="1"/>
    </row>
    <row r="113" spans="1:58" ht="15" customHeight="1" x14ac:dyDescent="0.25">
      <c r="A113" s="13" t="s">
        <v>155</v>
      </c>
      <c r="B113" s="14" t="s">
        <v>48</v>
      </c>
      <c r="C113" s="14" t="s">
        <v>48</v>
      </c>
      <c r="D113" s="14" t="s">
        <v>48</v>
      </c>
      <c r="E113" s="14">
        <v>5.0776399999999997</v>
      </c>
      <c r="F113" s="14">
        <v>0.75999999999999945</v>
      </c>
      <c r="G113" s="14">
        <v>10</v>
      </c>
      <c r="H113" s="14">
        <v>10</v>
      </c>
      <c r="I113" s="14">
        <v>7.5</v>
      </c>
      <c r="J113" s="14">
        <v>10</v>
      </c>
      <c r="K113" s="14">
        <v>9.9177013493069524</v>
      </c>
      <c r="L113" s="14">
        <f>AVERAGE(Table1382[[#This Row],[2Bi Disappearance]:[2Bv Terrorism Injured ]])</f>
        <v>9.4835402698613898</v>
      </c>
      <c r="M113" s="14">
        <v>10</v>
      </c>
      <c r="N113" s="14">
        <v>10</v>
      </c>
      <c r="O113" s="15">
        <v>10</v>
      </c>
      <c r="P113" s="15">
        <f>AVERAGE(Table1382[[#This Row],[2Ci Female Genital Mutilation]:[2Ciii Equal Inheritance Rights]])</f>
        <v>10</v>
      </c>
      <c r="Q113" s="14">
        <f t="shared" si="30"/>
        <v>6.7478467566204641</v>
      </c>
      <c r="R113" s="14">
        <v>10</v>
      </c>
      <c r="S113" s="14">
        <v>5</v>
      </c>
      <c r="T113" s="14">
        <v>10</v>
      </c>
      <c r="U113" s="14">
        <f t="shared" si="31"/>
        <v>8.3333333333333339</v>
      </c>
      <c r="V113" s="14" t="s">
        <v>48</v>
      </c>
      <c r="W113" s="14" t="s">
        <v>48</v>
      </c>
      <c r="X113" s="14" t="s">
        <v>48</v>
      </c>
      <c r="Y113" s="14" t="s">
        <v>48</v>
      </c>
      <c r="Z113" s="14" t="s">
        <v>48</v>
      </c>
      <c r="AA113" s="14" t="s">
        <v>48</v>
      </c>
      <c r="AB113" s="14" t="s">
        <v>48</v>
      </c>
      <c r="AC113" s="14" t="s">
        <v>48</v>
      </c>
      <c r="AD113" s="14" t="s">
        <v>48</v>
      </c>
      <c r="AE113" s="14" t="s">
        <v>48</v>
      </c>
      <c r="AF113" s="14" t="s">
        <v>48</v>
      </c>
      <c r="AG113" s="14" t="s">
        <v>48</v>
      </c>
      <c r="AH113" s="14" t="s">
        <v>48</v>
      </c>
      <c r="AI113" s="14" t="s">
        <v>48</v>
      </c>
      <c r="AJ113" s="14">
        <v>10</v>
      </c>
      <c r="AK113" s="15">
        <v>1.6666666666666667</v>
      </c>
      <c r="AL113" s="15">
        <v>1.5</v>
      </c>
      <c r="AM113" s="15" t="s">
        <v>48</v>
      </c>
      <c r="AN113" s="15" t="s">
        <v>48</v>
      </c>
      <c r="AO113" s="15" t="s">
        <v>48</v>
      </c>
      <c r="AP113" s="15" t="s">
        <v>48</v>
      </c>
      <c r="AQ113" s="14">
        <f t="shared" si="32"/>
        <v>4.3888888888888884</v>
      </c>
      <c r="AR113" s="14">
        <v>10</v>
      </c>
      <c r="AS113" s="14">
        <v>10</v>
      </c>
      <c r="AT113" s="14">
        <v>10</v>
      </c>
      <c r="AU113" s="14">
        <f t="shared" si="28"/>
        <v>10</v>
      </c>
      <c r="AV113" s="14">
        <f t="shared" si="33"/>
        <v>10</v>
      </c>
      <c r="AW113" s="16">
        <f>AVERAGE(Table1382[[#This Row],[RULE OF LAW]],Table1382[[#This Row],[SECURITY &amp; SAFETY]],Table1382[[#This Row],[PERSONAL FREEDOM (minus Security &amp;Safety and Rule of Law)]],Table1382[[#This Row],[PERSONAL FREEDOM (minus Security &amp;Safety and Rule of Law)]])</f>
        <v>6.7434087261921523</v>
      </c>
      <c r="AX113" s="17">
        <v>6.9</v>
      </c>
      <c r="AY113" s="65">
        <f>AVERAGE(Table1382[[#This Row],[PERSONAL FREEDOM]:[ECONOMIC FREEDOM]])</f>
        <v>6.8217043630960763</v>
      </c>
      <c r="AZ113" s="66">
        <f t="shared" si="34"/>
        <v>78</v>
      </c>
      <c r="BA113" s="18">
        <f t="shared" si="35"/>
        <v>6.82</v>
      </c>
      <c r="BB113" s="16">
        <f>Table1382[[#This Row],[1 Rule of Law]]</f>
        <v>5.0776399999999997</v>
      </c>
      <c r="BC113" s="16">
        <f>Table1382[[#This Row],[2 Security &amp; Safety]]</f>
        <v>6.7478467566204641</v>
      </c>
      <c r="BD113" s="16">
        <f t="shared" si="36"/>
        <v>7.5740740740740735</v>
      </c>
      <c r="BE113" s="1"/>
      <c r="BF113" s="1"/>
    </row>
    <row r="114" spans="1:58" ht="15" customHeight="1" x14ac:dyDescent="0.25">
      <c r="A114" s="13" t="s">
        <v>160</v>
      </c>
      <c r="B114" s="14">
        <v>4.6999999999999993</v>
      </c>
      <c r="C114" s="14">
        <v>5.7750069169531768</v>
      </c>
      <c r="D114" s="14">
        <v>4.6455670098161415</v>
      </c>
      <c r="E114" s="14">
        <v>5</v>
      </c>
      <c r="F114" s="14">
        <v>8.8800000000000008</v>
      </c>
      <c r="G114" s="14">
        <v>10</v>
      </c>
      <c r="H114" s="14">
        <v>10</v>
      </c>
      <c r="I114" s="14">
        <v>7.5</v>
      </c>
      <c r="J114" s="14">
        <v>9.5464988966544908</v>
      </c>
      <c r="K114" s="14">
        <v>9.4013785435839274</v>
      </c>
      <c r="L114" s="14">
        <f>AVERAGE(Table1382[[#This Row],[2Bi Disappearance]:[2Bv Terrorism Injured ]])</f>
        <v>9.2895754880476833</v>
      </c>
      <c r="M114" s="14">
        <v>7.1999999999999993</v>
      </c>
      <c r="N114" s="14">
        <v>10</v>
      </c>
      <c r="O114" s="15">
        <v>5</v>
      </c>
      <c r="P114" s="15">
        <f>AVERAGE(Table1382[[#This Row],[2Ci Female Genital Mutilation]:[2Ciii Equal Inheritance Rights]])</f>
        <v>7.3999999999999995</v>
      </c>
      <c r="Q114" s="14">
        <f t="shared" si="30"/>
        <v>8.5231918293492281</v>
      </c>
      <c r="R114" s="14">
        <v>5</v>
      </c>
      <c r="S114" s="14">
        <v>10</v>
      </c>
      <c r="T114" s="14">
        <v>10</v>
      </c>
      <c r="U114" s="14">
        <f t="shared" si="31"/>
        <v>8.3333333333333339</v>
      </c>
      <c r="V114" s="14">
        <v>10</v>
      </c>
      <c r="W114" s="14">
        <v>10</v>
      </c>
      <c r="X114" s="14">
        <f>AVERAGE(Table1382[[#This Row],[4A Freedom to establish religious organizations]:[4B Autonomy of religious organizations]])</f>
        <v>10</v>
      </c>
      <c r="Y114" s="14">
        <v>7.5</v>
      </c>
      <c r="Z114" s="14">
        <v>7.5</v>
      </c>
      <c r="AA114" s="14">
        <v>6.666666666666667</v>
      </c>
      <c r="AB114" s="14">
        <v>6.666666666666667</v>
      </c>
      <c r="AC114" s="14">
        <v>6.666666666666667</v>
      </c>
      <c r="AD114" s="14">
        <f>AVERAGE(Table1382[[#This Row],[5Ci Political parties]:[5Ciii Educational, sporting and cultural organizations]])</f>
        <v>6.666666666666667</v>
      </c>
      <c r="AE114" s="14">
        <v>10</v>
      </c>
      <c r="AF114" s="14">
        <v>10</v>
      </c>
      <c r="AG114" s="14">
        <v>7.5</v>
      </c>
      <c r="AH114" s="14">
        <f>AVERAGE(Table1382[[#This Row],[5Di Political parties]:[5Diii Educational, sporting and cultural organizations5]])</f>
        <v>9.1666666666666661</v>
      </c>
      <c r="AI114" s="14">
        <f>AVERAGE(Y114:Z114,AD114,AH114)</f>
        <v>7.7083333333333339</v>
      </c>
      <c r="AJ114" s="14">
        <v>10</v>
      </c>
      <c r="AK114" s="15">
        <v>4</v>
      </c>
      <c r="AL114" s="15">
        <v>4.75</v>
      </c>
      <c r="AM114" s="15">
        <v>10</v>
      </c>
      <c r="AN114" s="15">
        <v>6.666666666666667</v>
      </c>
      <c r="AO114" s="15">
        <f>AVERAGE(Table1382[[#This Row],[6Di Access to foreign television (cable/ satellite)]:[6Dii Access to foreign newspapers]])</f>
        <v>8.3333333333333339</v>
      </c>
      <c r="AP114" s="15">
        <v>10</v>
      </c>
      <c r="AQ114" s="14">
        <f t="shared" si="32"/>
        <v>7.416666666666667</v>
      </c>
      <c r="AR114" s="14">
        <v>0</v>
      </c>
      <c r="AS114" s="14">
        <v>0</v>
      </c>
      <c r="AT114" s="14">
        <v>0</v>
      </c>
      <c r="AU114" s="14">
        <f t="shared" si="28"/>
        <v>0</v>
      </c>
      <c r="AV114" s="14">
        <f t="shared" si="33"/>
        <v>0</v>
      </c>
      <c r="AW114" s="16">
        <f>AVERAGE(Table1382[[#This Row],[RULE OF LAW]],Table1382[[#This Row],[SECURITY &amp; SAFETY]],Table1382[[#This Row],[PERSONAL FREEDOM (minus Security &amp;Safety and Rule of Law)]],Table1382[[#This Row],[PERSONAL FREEDOM (minus Security &amp;Safety and Rule of Law)]])</f>
        <v>6.7266312906706407</v>
      </c>
      <c r="AX114" s="17">
        <v>6.04</v>
      </c>
      <c r="AY114" s="65">
        <f>AVERAGE(Table1382[[#This Row],[PERSONAL FREEDOM]:[ECONOMIC FREEDOM]])</f>
        <v>6.3833156453353208</v>
      </c>
      <c r="AZ114" s="66">
        <f t="shared" si="34"/>
        <v>104</v>
      </c>
      <c r="BA114" s="18">
        <f t="shared" si="35"/>
        <v>6.38</v>
      </c>
      <c r="BB114" s="16">
        <f>Table1382[[#This Row],[1 Rule of Law]]</f>
        <v>5</v>
      </c>
      <c r="BC114" s="16">
        <f>Table1382[[#This Row],[2 Security &amp; Safety]]</f>
        <v>8.5231918293492281</v>
      </c>
      <c r="BD114" s="16">
        <f t="shared" si="36"/>
        <v>6.6916666666666673</v>
      </c>
      <c r="BE114" s="1"/>
      <c r="BF114" s="1"/>
    </row>
    <row r="115" spans="1:58" ht="15" customHeight="1" x14ac:dyDescent="0.25">
      <c r="A115" s="13" t="s">
        <v>124</v>
      </c>
      <c r="B115" s="14">
        <v>4.9666666666666659</v>
      </c>
      <c r="C115" s="14">
        <v>4.7136392204221487</v>
      </c>
      <c r="D115" s="14">
        <v>4.4964964018720011</v>
      </c>
      <c r="E115" s="14">
        <v>4.6999999999999993</v>
      </c>
      <c r="F115" s="14">
        <v>9.4400000000000013</v>
      </c>
      <c r="G115" s="14">
        <v>10</v>
      </c>
      <c r="H115" s="14">
        <v>10</v>
      </c>
      <c r="I115" s="14">
        <v>7.5</v>
      </c>
      <c r="J115" s="14">
        <v>10</v>
      </c>
      <c r="K115" s="14">
        <v>10</v>
      </c>
      <c r="L115" s="14">
        <f>AVERAGE(Table1382[[#This Row],[2Bi Disappearance]:[2Bv Terrorism Injured ]])</f>
        <v>9.5</v>
      </c>
      <c r="M115" s="14">
        <v>10</v>
      </c>
      <c r="N115" s="14">
        <v>10</v>
      </c>
      <c r="O115" s="15">
        <v>5</v>
      </c>
      <c r="P115" s="15">
        <f>AVERAGE(Table1382[[#This Row],[2Ci Female Genital Mutilation]:[2Ciii Equal Inheritance Rights]])</f>
        <v>8.3333333333333339</v>
      </c>
      <c r="Q115" s="14">
        <f t="shared" si="30"/>
        <v>9.0911111111111111</v>
      </c>
      <c r="R115" s="14">
        <v>10</v>
      </c>
      <c r="S115" s="14">
        <v>10</v>
      </c>
      <c r="T115" s="14">
        <v>10</v>
      </c>
      <c r="U115" s="14">
        <f t="shared" si="31"/>
        <v>10</v>
      </c>
      <c r="V115" s="14">
        <v>7.5</v>
      </c>
      <c r="W115" s="14">
        <v>6.666666666666667</v>
      </c>
      <c r="X115" s="14">
        <f>AVERAGE(Table1382[[#This Row],[4A Freedom to establish religious organizations]:[4B Autonomy of religious organizations]])</f>
        <v>7.0833333333333339</v>
      </c>
      <c r="Y115" s="14">
        <v>7.5</v>
      </c>
      <c r="Z115" s="14">
        <v>10</v>
      </c>
      <c r="AA115" s="14">
        <v>3.3333333333333335</v>
      </c>
      <c r="AB115" s="14">
        <v>6.666666666666667</v>
      </c>
      <c r="AC115" s="14">
        <v>3.3333333333333335</v>
      </c>
      <c r="AD115" s="14">
        <f>AVERAGE(Table1382[[#This Row],[5Ci Political parties]:[5Ciii Educational, sporting and cultural organizations]])</f>
        <v>4.4444444444444446</v>
      </c>
      <c r="AE115" s="14">
        <v>10</v>
      </c>
      <c r="AF115" s="14">
        <v>10</v>
      </c>
      <c r="AG115" s="14">
        <v>7.5</v>
      </c>
      <c r="AH115" s="14">
        <f>AVERAGE(Table1382[[#This Row],[5Di Political parties]:[5Diii Educational, sporting and cultural organizations5]])</f>
        <v>9.1666666666666661</v>
      </c>
      <c r="AI115" s="14">
        <f>AVERAGE(Y115:Z115,AD115,AH115)</f>
        <v>7.7777777777777768</v>
      </c>
      <c r="AJ115" s="14">
        <v>10</v>
      </c>
      <c r="AK115" s="15">
        <v>5.666666666666667</v>
      </c>
      <c r="AL115" s="15">
        <v>5.75</v>
      </c>
      <c r="AM115" s="15">
        <v>10</v>
      </c>
      <c r="AN115" s="15">
        <v>10</v>
      </c>
      <c r="AO115" s="15">
        <f>AVERAGE(Table1382[[#This Row],[6Di Access to foreign television (cable/ satellite)]:[6Dii Access to foreign newspapers]])</f>
        <v>10</v>
      </c>
      <c r="AP115" s="15">
        <v>10</v>
      </c>
      <c r="AQ115" s="14">
        <f t="shared" si="32"/>
        <v>8.283333333333335</v>
      </c>
      <c r="AR115" s="14">
        <v>0</v>
      </c>
      <c r="AS115" s="14">
        <v>10</v>
      </c>
      <c r="AT115" s="14">
        <v>10</v>
      </c>
      <c r="AU115" s="14">
        <f t="shared" si="28"/>
        <v>10</v>
      </c>
      <c r="AV115" s="14">
        <f t="shared" si="33"/>
        <v>5</v>
      </c>
      <c r="AW115" s="16">
        <f>AVERAGE(Table1382[[#This Row],[RULE OF LAW]],Table1382[[#This Row],[SECURITY &amp; SAFETY]],Table1382[[#This Row],[PERSONAL FREEDOM (minus Security &amp;Safety and Rule of Law)]],Table1382[[#This Row],[PERSONAL FREEDOM (minus Security &amp;Safety and Rule of Law)]])</f>
        <v>7.2622222222222224</v>
      </c>
      <c r="AX115" s="17">
        <v>6.53</v>
      </c>
      <c r="AY115" s="65">
        <f>AVERAGE(Table1382[[#This Row],[PERSONAL FREEDOM]:[ECONOMIC FREEDOM]])</f>
        <v>6.8961111111111109</v>
      </c>
      <c r="AZ115" s="66">
        <f t="shared" si="34"/>
        <v>73</v>
      </c>
      <c r="BA115" s="18">
        <f t="shared" si="35"/>
        <v>6.9</v>
      </c>
      <c r="BB115" s="16">
        <f>Table1382[[#This Row],[1 Rule of Law]]</f>
        <v>4.6999999999999993</v>
      </c>
      <c r="BC115" s="16">
        <f>Table1382[[#This Row],[2 Security &amp; Safety]]</f>
        <v>9.0911111111111111</v>
      </c>
      <c r="BD115" s="16">
        <f t="shared" si="36"/>
        <v>7.6288888888888895</v>
      </c>
      <c r="BE115" s="1"/>
      <c r="BF115" s="1"/>
    </row>
    <row r="116" spans="1:58" ht="15" customHeight="1" x14ac:dyDescent="0.25">
      <c r="A116" s="13" t="s">
        <v>170</v>
      </c>
      <c r="B116" s="14">
        <v>5.2999999999999989</v>
      </c>
      <c r="C116" s="14">
        <v>5.4235748177260303</v>
      </c>
      <c r="D116" s="14">
        <v>3.5900067399101059</v>
      </c>
      <c r="E116" s="14">
        <v>4.8</v>
      </c>
      <c r="F116" s="14">
        <v>8.68</v>
      </c>
      <c r="G116" s="14">
        <v>10</v>
      </c>
      <c r="H116" s="14">
        <v>10</v>
      </c>
      <c r="I116" s="14" t="s">
        <v>48</v>
      </c>
      <c r="J116" s="14">
        <v>10</v>
      </c>
      <c r="K116" s="14">
        <v>10</v>
      </c>
      <c r="L116" s="14">
        <f>AVERAGE(Table1382[[#This Row],[2Bi Disappearance]:[2Bv Terrorism Injured ]])</f>
        <v>10</v>
      </c>
      <c r="M116" s="14">
        <v>1.5000000000000002</v>
      </c>
      <c r="N116" s="14">
        <v>10</v>
      </c>
      <c r="O116" s="15" t="s">
        <v>48</v>
      </c>
      <c r="P116" s="15">
        <f>AVERAGE(Table1382[[#This Row],[2Ci Female Genital Mutilation]:[2Ciii Equal Inheritance Rights]])</f>
        <v>5.75</v>
      </c>
      <c r="Q116" s="14">
        <f t="shared" si="30"/>
        <v>8.1433333333333326</v>
      </c>
      <c r="R116" s="14">
        <v>5</v>
      </c>
      <c r="S116" s="14">
        <v>0</v>
      </c>
      <c r="T116" s="14">
        <v>10</v>
      </c>
      <c r="U116" s="14">
        <f t="shared" si="31"/>
        <v>5</v>
      </c>
      <c r="V116" s="14" t="s">
        <v>48</v>
      </c>
      <c r="W116" s="14" t="s">
        <v>48</v>
      </c>
      <c r="X116" s="14" t="s">
        <v>48</v>
      </c>
      <c r="Y116" s="14" t="s">
        <v>48</v>
      </c>
      <c r="Z116" s="14" t="s">
        <v>48</v>
      </c>
      <c r="AA116" s="14" t="s">
        <v>48</v>
      </c>
      <c r="AB116" s="14" t="s">
        <v>48</v>
      </c>
      <c r="AC116" s="14" t="s">
        <v>48</v>
      </c>
      <c r="AD116" s="14" t="s">
        <v>48</v>
      </c>
      <c r="AE116" s="14" t="s">
        <v>48</v>
      </c>
      <c r="AF116" s="14" t="s">
        <v>48</v>
      </c>
      <c r="AG116" s="14" t="s">
        <v>48</v>
      </c>
      <c r="AH116" s="14" t="s">
        <v>48</v>
      </c>
      <c r="AI116" s="14" t="s">
        <v>48</v>
      </c>
      <c r="AJ116" s="14">
        <v>10</v>
      </c>
      <c r="AK116" s="15">
        <v>4.666666666666667</v>
      </c>
      <c r="AL116" s="15">
        <v>4.25</v>
      </c>
      <c r="AM116" s="15" t="s">
        <v>48</v>
      </c>
      <c r="AN116" s="15" t="s">
        <v>48</v>
      </c>
      <c r="AO116" s="15" t="s">
        <v>48</v>
      </c>
      <c r="AP116" s="15" t="s">
        <v>48</v>
      </c>
      <c r="AQ116" s="14">
        <f t="shared" si="32"/>
        <v>6.3055555555555562</v>
      </c>
      <c r="AR116" s="14" t="s">
        <v>48</v>
      </c>
      <c r="AS116" s="14">
        <v>0</v>
      </c>
      <c r="AT116" s="14">
        <v>10</v>
      </c>
      <c r="AU116" s="14">
        <f t="shared" si="28"/>
        <v>5</v>
      </c>
      <c r="AV116" s="14">
        <f t="shared" si="33"/>
        <v>5</v>
      </c>
      <c r="AW116" s="16">
        <f>AVERAGE(Table1382[[#This Row],[RULE OF LAW]],Table1382[[#This Row],[SECURITY &amp; SAFETY]],Table1382[[#This Row],[PERSONAL FREEDOM (minus Security &amp;Safety and Rule of Law)]],Table1382[[#This Row],[PERSONAL FREEDOM (minus Security &amp;Safety and Rule of Law)]])</f>
        <v>5.9534259259259263</v>
      </c>
      <c r="AX116" s="17">
        <v>6</v>
      </c>
      <c r="AY116" s="65">
        <f>AVERAGE(Table1382[[#This Row],[PERSONAL FREEDOM]:[ECONOMIC FREEDOM]])</f>
        <v>5.9767129629629636</v>
      </c>
      <c r="AZ116" s="66">
        <f t="shared" si="34"/>
        <v>115</v>
      </c>
      <c r="BA116" s="18">
        <f t="shared" si="35"/>
        <v>5.98</v>
      </c>
      <c r="BB116" s="16">
        <f>Table1382[[#This Row],[1 Rule of Law]]</f>
        <v>4.8</v>
      </c>
      <c r="BC116" s="16">
        <f>Table1382[[#This Row],[2 Security &amp; Safety]]</f>
        <v>8.1433333333333326</v>
      </c>
      <c r="BD116" s="16">
        <f t="shared" si="36"/>
        <v>5.435185185185186</v>
      </c>
      <c r="BE116" s="1"/>
      <c r="BF116" s="1"/>
    </row>
    <row r="117" spans="1:58" ht="15" customHeight="1" x14ac:dyDescent="0.25">
      <c r="A117" s="13" t="s">
        <v>102</v>
      </c>
      <c r="B117" s="14">
        <v>8.3000000000000007</v>
      </c>
      <c r="C117" s="14">
        <v>7.8849605413082289</v>
      </c>
      <c r="D117" s="14">
        <v>8.6512687951063754</v>
      </c>
      <c r="E117" s="14">
        <v>8.2999999999999989</v>
      </c>
      <c r="F117" s="14">
        <v>9.76</v>
      </c>
      <c r="G117" s="14">
        <v>10</v>
      </c>
      <c r="H117" s="14">
        <v>10</v>
      </c>
      <c r="I117" s="14">
        <v>10</v>
      </c>
      <c r="J117" s="14">
        <v>10</v>
      </c>
      <c r="K117" s="14">
        <v>10</v>
      </c>
      <c r="L117" s="14">
        <f>AVERAGE(Table1382[[#This Row],[2Bi Disappearance]:[2Bv Terrorism Injured ]])</f>
        <v>10</v>
      </c>
      <c r="M117" s="14">
        <v>10</v>
      </c>
      <c r="N117" s="14">
        <v>10</v>
      </c>
      <c r="O117" s="15">
        <v>0</v>
      </c>
      <c r="P117" s="15">
        <f>AVERAGE(Table1382[[#This Row],[2Ci Female Genital Mutilation]:[2Ciii Equal Inheritance Rights]])</f>
        <v>6.666666666666667</v>
      </c>
      <c r="Q117" s="14">
        <f t="shared" si="30"/>
        <v>8.8088888888888892</v>
      </c>
      <c r="R117" s="14">
        <v>5</v>
      </c>
      <c r="S117" s="14">
        <v>5</v>
      </c>
      <c r="T117" s="14">
        <v>10</v>
      </c>
      <c r="U117" s="14">
        <f t="shared" si="31"/>
        <v>6.666666666666667</v>
      </c>
      <c r="V117" s="14">
        <v>5</v>
      </c>
      <c r="W117" s="14">
        <v>3.3333333333333335</v>
      </c>
      <c r="X117" s="14">
        <f>AVERAGE(Table1382[[#This Row],[4A Freedom to establish religious organizations]:[4B Autonomy of religious organizations]])</f>
        <v>4.166666666666667</v>
      </c>
      <c r="Y117" s="14">
        <v>5</v>
      </c>
      <c r="Z117" s="14">
        <v>2.5</v>
      </c>
      <c r="AA117" s="14">
        <v>3.3333333333333335</v>
      </c>
      <c r="AB117" s="14">
        <v>3.3333333333333335</v>
      </c>
      <c r="AC117" s="14">
        <v>3.3333333333333335</v>
      </c>
      <c r="AD117" s="14">
        <f>AVERAGE(Table1382[[#This Row],[5Ci Political parties]:[5Ciii Educational, sporting and cultural organizations]])</f>
        <v>3.3333333333333335</v>
      </c>
      <c r="AE117" s="14">
        <v>5</v>
      </c>
      <c r="AF117" s="14">
        <v>7.5</v>
      </c>
      <c r="AG117" s="14">
        <v>5</v>
      </c>
      <c r="AH117" s="14">
        <f>AVERAGE(Table1382[[#This Row],[5Di Political parties]:[5Diii Educational, sporting and cultural organizations5]])</f>
        <v>5.833333333333333</v>
      </c>
      <c r="AI117" s="14">
        <f t="shared" ref="AI117:AI129" si="38">AVERAGE(Y117:Z117,AD117,AH117)</f>
        <v>4.166666666666667</v>
      </c>
      <c r="AJ117" s="14">
        <v>10</v>
      </c>
      <c r="AK117" s="15">
        <v>2</v>
      </c>
      <c r="AL117" s="15">
        <v>4.25</v>
      </c>
      <c r="AM117" s="15">
        <v>6.666666666666667</v>
      </c>
      <c r="AN117" s="15">
        <v>3.3333333333333335</v>
      </c>
      <c r="AO117" s="15">
        <f>AVERAGE(Table1382[[#This Row],[6Di Access to foreign television (cable/ satellite)]:[6Dii Access to foreign newspapers]])</f>
        <v>5</v>
      </c>
      <c r="AP117" s="15">
        <v>3.3333333333333335</v>
      </c>
      <c r="AQ117" s="14">
        <f t="shared" si="32"/>
        <v>4.9166666666666661</v>
      </c>
      <c r="AR117" s="14">
        <v>5</v>
      </c>
      <c r="AS117" s="14">
        <v>0</v>
      </c>
      <c r="AT117" s="14">
        <v>10</v>
      </c>
      <c r="AU117" s="14">
        <f t="shared" si="28"/>
        <v>5</v>
      </c>
      <c r="AV117" s="14">
        <f t="shared" si="33"/>
        <v>5</v>
      </c>
      <c r="AW117" s="16">
        <f>AVERAGE(Table1382[[#This Row],[RULE OF LAW]],Table1382[[#This Row],[SECURITY &amp; SAFETY]],Table1382[[#This Row],[PERSONAL FREEDOM (minus Security &amp;Safety and Rule of Law)]],Table1382[[#This Row],[PERSONAL FREEDOM (minus Security &amp;Safety and Rule of Law)]])</f>
        <v>6.7688888888888892</v>
      </c>
      <c r="AX117" s="17">
        <v>8.75</v>
      </c>
      <c r="AY117" s="65">
        <f>AVERAGE(Table1382[[#This Row],[PERSONAL FREEDOM]:[ECONOMIC FREEDOM]])</f>
        <v>7.7594444444444441</v>
      </c>
      <c r="AZ117" s="66">
        <f t="shared" si="34"/>
        <v>41</v>
      </c>
      <c r="BA117" s="18">
        <f t="shared" si="35"/>
        <v>7.76</v>
      </c>
      <c r="BB117" s="16">
        <f>Table1382[[#This Row],[1 Rule of Law]]</f>
        <v>8.2999999999999989</v>
      </c>
      <c r="BC117" s="16">
        <f>Table1382[[#This Row],[2 Security &amp; Safety]]</f>
        <v>8.8088888888888892</v>
      </c>
      <c r="BD117" s="16">
        <f t="shared" si="36"/>
        <v>4.9833333333333334</v>
      </c>
      <c r="BE117" s="1"/>
      <c r="BF117" s="1"/>
    </row>
    <row r="118" spans="1:58" ht="15" customHeight="1" x14ac:dyDescent="0.25">
      <c r="A118" s="13" t="s">
        <v>75</v>
      </c>
      <c r="B118" s="14" t="s">
        <v>48</v>
      </c>
      <c r="C118" s="14" t="s">
        <v>48</v>
      </c>
      <c r="D118" s="14" t="s">
        <v>48</v>
      </c>
      <c r="E118" s="14">
        <v>6.2884220000000006</v>
      </c>
      <c r="F118" s="14">
        <v>9.32</v>
      </c>
      <c r="G118" s="14">
        <v>10</v>
      </c>
      <c r="H118" s="14">
        <v>10</v>
      </c>
      <c r="I118" s="14">
        <v>10</v>
      </c>
      <c r="J118" s="14">
        <v>10</v>
      </c>
      <c r="K118" s="14">
        <v>10</v>
      </c>
      <c r="L118" s="14">
        <f>AVERAGE(Table1382[[#This Row],[2Bi Disappearance]:[2Bv Terrorism Injured ]])</f>
        <v>10</v>
      </c>
      <c r="M118" s="14">
        <v>10</v>
      </c>
      <c r="N118" s="14">
        <v>10</v>
      </c>
      <c r="O118" s="15">
        <v>10</v>
      </c>
      <c r="P118" s="15">
        <f>AVERAGE(Table1382[[#This Row],[2Ci Female Genital Mutilation]:[2Ciii Equal Inheritance Rights]])</f>
        <v>10</v>
      </c>
      <c r="Q118" s="14">
        <f t="shared" si="30"/>
        <v>9.7733333333333334</v>
      </c>
      <c r="R118" s="14">
        <v>10</v>
      </c>
      <c r="S118" s="14">
        <v>10</v>
      </c>
      <c r="T118" s="14">
        <v>10</v>
      </c>
      <c r="U118" s="14">
        <f t="shared" si="31"/>
        <v>10</v>
      </c>
      <c r="V118" s="14">
        <v>10</v>
      </c>
      <c r="W118" s="14">
        <v>10</v>
      </c>
      <c r="X118" s="14">
        <f>AVERAGE(Table1382[[#This Row],[4A Freedom to establish religious organizations]:[4B Autonomy of religious organizations]])</f>
        <v>10</v>
      </c>
      <c r="Y118" s="14">
        <v>10</v>
      </c>
      <c r="Z118" s="14">
        <v>10</v>
      </c>
      <c r="AA118" s="14">
        <v>10</v>
      </c>
      <c r="AB118" s="14">
        <v>6.666666666666667</v>
      </c>
      <c r="AC118" s="14">
        <v>6.666666666666667</v>
      </c>
      <c r="AD118" s="14">
        <f>AVERAGE(Table1382[[#This Row],[5Ci Political parties]:[5Ciii Educational, sporting and cultural organizations]])</f>
        <v>7.7777777777777786</v>
      </c>
      <c r="AE118" s="14">
        <v>10</v>
      </c>
      <c r="AF118" s="14">
        <v>10</v>
      </c>
      <c r="AG118" s="14">
        <v>10</v>
      </c>
      <c r="AH118" s="14">
        <f>AVERAGE(Table1382[[#This Row],[5Di Political parties]:[5Diii Educational, sporting and cultural organizations5]])</f>
        <v>10</v>
      </c>
      <c r="AI118" s="14">
        <f t="shared" si="38"/>
        <v>9.4444444444444446</v>
      </c>
      <c r="AJ118" s="14">
        <v>10</v>
      </c>
      <c r="AK118" s="15">
        <v>7.666666666666667</v>
      </c>
      <c r="AL118" s="15">
        <v>7.75</v>
      </c>
      <c r="AM118" s="15">
        <v>10</v>
      </c>
      <c r="AN118" s="15">
        <v>10</v>
      </c>
      <c r="AO118" s="15">
        <f>AVERAGE(Table1382[[#This Row],[6Di Access to foreign television (cable/ satellite)]:[6Dii Access to foreign newspapers]])</f>
        <v>10</v>
      </c>
      <c r="AP118" s="15">
        <v>10</v>
      </c>
      <c r="AQ118" s="14">
        <f t="shared" si="32"/>
        <v>9.0833333333333339</v>
      </c>
      <c r="AR118" s="14">
        <v>10</v>
      </c>
      <c r="AS118" s="14">
        <v>10</v>
      </c>
      <c r="AT118" s="14">
        <v>10</v>
      </c>
      <c r="AU118" s="14">
        <f t="shared" si="28"/>
        <v>10</v>
      </c>
      <c r="AV118" s="14">
        <f t="shared" si="33"/>
        <v>10</v>
      </c>
      <c r="AW118" s="16">
        <f>AVERAGE(Table1382[[#This Row],[RULE OF LAW]],Table1382[[#This Row],[SECURITY &amp; SAFETY]],Table1382[[#This Row],[PERSONAL FREEDOM (minus Security &amp;Safety and Rule of Law)]],Table1382[[#This Row],[PERSONAL FREEDOM (minus Security &amp;Safety and Rule of Law)]])</f>
        <v>8.8682166111111123</v>
      </c>
      <c r="AX118" s="17">
        <v>7.58</v>
      </c>
      <c r="AY118" s="65">
        <f>AVERAGE(Table1382[[#This Row],[PERSONAL FREEDOM]:[ECONOMIC FREEDOM]])</f>
        <v>8.2241083055555571</v>
      </c>
      <c r="AZ118" s="66">
        <f t="shared" si="34"/>
        <v>21</v>
      </c>
      <c r="BA118" s="18">
        <f t="shared" si="35"/>
        <v>8.2200000000000006</v>
      </c>
      <c r="BB118" s="16">
        <f>Table1382[[#This Row],[1 Rule of Law]]</f>
        <v>6.2884220000000006</v>
      </c>
      <c r="BC118" s="16">
        <f>Table1382[[#This Row],[2 Security &amp; Safety]]</f>
        <v>9.7733333333333334</v>
      </c>
      <c r="BD118" s="16">
        <f t="shared" si="36"/>
        <v>9.7055555555555557</v>
      </c>
      <c r="BE118" s="1"/>
      <c r="BF118" s="1"/>
    </row>
    <row r="119" spans="1:58" ht="15" customHeight="1" x14ac:dyDescent="0.25">
      <c r="A119" s="13" t="s">
        <v>89</v>
      </c>
      <c r="B119" s="14">
        <v>8.1666666666666661</v>
      </c>
      <c r="C119" s="14">
        <v>5.9580612933533867</v>
      </c>
      <c r="D119" s="14">
        <v>5.9204937863285343</v>
      </c>
      <c r="E119" s="14">
        <v>6.7</v>
      </c>
      <c r="F119" s="14">
        <v>9.8000000000000007</v>
      </c>
      <c r="G119" s="14">
        <v>10</v>
      </c>
      <c r="H119" s="14">
        <v>10</v>
      </c>
      <c r="I119" s="14">
        <v>7.5</v>
      </c>
      <c r="J119" s="14">
        <v>10</v>
      </c>
      <c r="K119" s="14">
        <v>10</v>
      </c>
      <c r="L119" s="14">
        <f>AVERAGE(Table1382[[#This Row],[2Bi Disappearance]:[2Bv Terrorism Injured ]])</f>
        <v>9.5</v>
      </c>
      <c r="M119" s="14">
        <v>10</v>
      </c>
      <c r="N119" s="14">
        <v>10</v>
      </c>
      <c r="O119" s="15">
        <v>10</v>
      </c>
      <c r="P119" s="15">
        <f>AVERAGE(Table1382[[#This Row],[2Ci Female Genital Mutilation]:[2Ciii Equal Inheritance Rights]])</f>
        <v>10</v>
      </c>
      <c r="Q119" s="14">
        <f t="shared" si="30"/>
        <v>9.7666666666666675</v>
      </c>
      <c r="R119" s="14">
        <v>10</v>
      </c>
      <c r="S119" s="14">
        <v>10</v>
      </c>
      <c r="T119" s="14">
        <v>10</v>
      </c>
      <c r="U119" s="14">
        <f t="shared" si="31"/>
        <v>10</v>
      </c>
      <c r="V119" s="14">
        <v>10</v>
      </c>
      <c r="W119" s="14">
        <v>3.3333333333333335</v>
      </c>
      <c r="X119" s="14">
        <f>AVERAGE(Table1382[[#This Row],[4A Freedom to establish religious organizations]:[4B Autonomy of religious organizations]])</f>
        <v>6.666666666666667</v>
      </c>
      <c r="Y119" s="14">
        <v>10</v>
      </c>
      <c r="Z119" s="14">
        <v>10</v>
      </c>
      <c r="AA119" s="14">
        <v>6.666666666666667</v>
      </c>
      <c r="AB119" s="14">
        <v>6.666666666666667</v>
      </c>
      <c r="AC119" s="14">
        <v>6.666666666666667</v>
      </c>
      <c r="AD119" s="14">
        <f>AVERAGE(Table1382[[#This Row],[5Ci Political parties]:[5Ciii Educational, sporting and cultural organizations]])</f>
        <v>6.666666666666667</v>
      </c>
      <c r="AE119" s="14">
        <v>10</v>
      </c>
      <c r="AF119" s="14">
        <v>7.5</v>
      </c>
      <c r="AG119" s="14">
        <v>10</v>
      </c>
      <c r="AH119" s="14">
        <f>AVERAGE(Table1382[[#This Row],[5Di Political parties]:[5Diii Educational, sporting and cultural organizations5]])</f>
        <v>9.1666666666666661</v>
      </c>
      <c r="AI119" s="14">
        <f t="shared" si="38"/>
        <v>8.9583333333333339</v>
      </c>
      <c r="AJ119" s="14">
        <v>10</v>
      </c>
      <c r="AK119" s="15">
        <v>7.666666666666667</v>
      </c>
      <c r="AL119" s="15">
        <v>7.5</v>
      </c>
      <c r="AM119" s="15">
        <v>10</v>
      </c>
      <c r="AN119" s="15">
        <v>10</v>
      </c>
      <c r="AO119" s="15">
        <f>AVERAGE(Table1382[[#This Row],[6Di Access to foreign television (cable/ satellite)]:[6Dii Access to foreign newspapers]])</f>
        <v>10</v>
      </c>
      <c r="AP119" s="15">
        <v>10</v>
      </c>
      <c r="AQ119" s="14">
        <f t="shared" si="32"/>
        <v>9.033333333333335</v>
      </c>
      <c r="AR119" s="14">
        <v>10</v>
      </c>
      <c r="AS119" s="14">
        <v>10</v>
      </c>
      <c r="AT119" s="14">
        <v>10</v>
      </c>
      <c r="AU119" s="14">
        <f t="shared" si="28"/>
        <v>10</v>
      </c>
      <c r="AV119" s="14">
        <f t="shared" si="33"/>
        <v>10</v>
      </c>
      <c r="AW119" s="16">
        <f>AVERAGE(Table1382[[#This Row],[RULE OF LAW]],Table1382[[#This Row],[SECURITY &amp; SAFETY]],Table1382[[#This Row],[PERSONAL FREEDOM (minus Security &amp;Safety and Rule of Law)]],Table1382[[#This Row],[PERSONAL FREEDOM (minus Security &amp;Safety and Rule of Law)]])</f>
        <v>8.5824999999999996</v>
      </c>
      <c r="AX119" s="17">
        <v>7.08</v>
      </c>
      <c r="AY119" s="65">
        <f>AVERAGE(Table1382[[#This Row],[PERSONAL FREEDOM]:[ECONOMIC FREEDOM]])</f>
        <v>7.8312499999999998</v>
      </c>
      <c r="AZ119" s="66">
        <f t="shared" si="34"/>
        <v>39</v>
      </c>
      <c r="BA119" s="18">
        <f t="shared" si="35"/>
        <v>7.83</v>
      </c>
      <c r="BB119" s="16">
        <f>Table1382[[#This Row],[1 Rule of Law]]</f>
        <v>6.7</v>
      </c>
      <c r="BC119" s="16">
        <f>Table1382[[#This Row],[2 Security &amp; Safety]]</f>
        <v>9.7666666666666675</v>
      </c>
      <c r="BD119" s="16">
        <f t="shared" si="36"/>
        <v>8.9316666666666666</v>
      </c>
      <c r="BE119" s="1"/>
      <c r="BF119" s="1"/>
    </row>
    <row r="120" spans="1:58" ht="15" customHeight="1" x14ac:dyDescent="0.25">
      <c r="A120" s="13" t="s">
        <v>109</v>
      </c>
      <c r="B120" s="14">
        <v>5.8999999999999995</v>
      </c>
      <c r="C120" s="14">
        <v>5.4702061588313953</v>
      </c>
      <c r="D120" s="14">
        <v>4.9322188611506403</v>
      </c>
      <c r="E120" s="14">
        <v>5.4</v>
      </c>
      <c r="F120" s="14">
        <v>0</v>
      </c>
      <c r="G120" s="14">
        <v>10</v>
      </c>
      <c r="H120" s="14">
        <v>10</v>
      </c>
      <c r="I120" s="14">
        <v>2.5</v>
      </c>
      <c r="J120" s="14">
        <v>10</v>
      </c>
      <c r="K120" s="14">
        <v>10</v>
      </c>
      <c r="L120" s="14">
        <f>AVERAGE(Table1382[[#This Row],[2Bi Disappearance]:[2Bv Terrorism Injured ]])</f>
        <v>8.5</v>
      </c>
      <c r="M120" s="14">
        <v>10</v>
      </c>
      <c r="N120" s="14">
        <v>10</v>
      </c>
      <c r="O120" s="15">
        <v>0</v>
      </c>
      <c r="P120" s="15">
        <f>AVERAGE(Table1382[[#This Row],[2Ci Female Genital Mutilation]:[2Ciii Equal Inheritance Rights]])</f>
        <v>6.666666666666667</v>
      </c>
      <c r="Q120" s="14">
        <f t="shared" si="30"/>
        <v>5.0555555555555562</v>
      </c>
      <c r="R120" s="14">
        <v>10</v>
      </c>
      <c r="S120" s="14">
        <v>10</v>
      </c>
      <c r="T120" s="14">
        <v>5</v>
      </c>
      <c r="U120" s="14">
        <f t="shared" si="31"/>
        <v>8.3333333333333339</v>
      </c>
      <c r="V120" s="14">
        <v>7.5</v>
      </c>
      <c r="W120" s="14">
        <v>10</v>
      </c>
      <c r="X120" s="14">
        <f>AVERAGE(Table1382[[#This Row],[4A Freedom to establish religious organizations]:[4B Autonomy of religious organizations]])</f>
        <v>8.75</v>
      </c>
      <c r="Y120" s="14">
        <v>10</v>
      </c>
      <c r="Z120" s="14">
        <v>10</v>
      </c>
      <c r="AA120" s="14">
        <v>10</v>
      </c>
      <c r="AB120" s="14">
        <v>6.666666666666667</v>
      </c>
      <c r="AC120" s="14">
        <v>10</v>
      </c>
      <c r="AD120" s="14">
        <f>AVERAGE(Table1382[[#This Row],[5Ci Political parties]:[5Ciii Educational, sporting and cultural organizations]])</f>
        <v>8.8888888888888893</v>
      </c>
      <c r="AE120" s="14">
        <v>7.5</v>
      </c>
      <c r="AF120" s="14">
        <v>7.5</v>
      </c>
      <c r="AG120" s="14">
        <v>7.5</v>
      </c>
      <c r="AH120" s="14">
        <f>AVERAGE(Table1382[[#This Row],[5Di Political parties]:[5Diii Educational, sporting and cultural organizations5]])</f>
        <v>7.5</v>
      </c>
      <c r="AI120" s="14">
        <f t="shared" si="38"/>
        <v>9.0972222222222214</v>
      </c>
      <c r="AJ120" s="14">
        <v>10</v>
      </c>
      <c r="AK120" s="15">
        <v>7</v>
      </c>
      <c r="AL120" s="15">
        <v>7</v>
      </c>
      <c r="AM120" s="15">
        <v>10</v>
      </c>
      <c r="AN120" s="15">
        <v>10</v>
      </c>
      <c r="AO120" s="15">
        <f>AVERAGE(Table1382[[#This Row],[6Di Access to foreign television (cable/ satellite)]:[6Dii Access to foreign newspapers]])</f>
        <v>10</v>
      </c>
      <c r="AP120" s="15">
        <v>10</v>
      </c>
      <c r="AQ120" s="14">
        <f t="shared" si="32"/>
        <v>8.8000000000000007</v>
      </c>
      <c r="AR120" s="14">
        <v>0</v>
      </c>
      <c r="AS120" s="14">
        <v>10</v>
      </c>
      <c r="AT120" s="14">
        <v>10</v>
      </c>
      <c r="AU120" s="14">
        <f t="shared" si="28"/>
        <v>10</v>
      </c>
      <c r="AV120" s="14">
        <f t="shared" si="33"/>
        <v>5</v>
      </c>
      <c r="AW120" s="16">
        <f>AVERAGE(Table1382[[#This Row],[RULE OF LAW]],Table1382[[#This Row],[SECURITY &amp; SAFETY]],Table1382[[#This Row],[PERSONAL FREEDOM (minus Security &amp;Safety and Rule of Law)]],Table1382[[#This Row],[PERSONAL FREEDOM (minus Security &amp;Safety and Rule of Law)]])</f>
        <v>6.6119444444444451</v>
      </c>
      <c r="AX120" s="17">
        <v>6.55</v>
      </c>
      <c r="AY120" s="65">
        <f>AVERAGE(Table1382[[#This Row],[PERSONAL FREEDOM]:[ECONOMIC FREEDOM]])</f>
        <v>6.580972222222222</v>
      </c>
      <c r="AZ120" s="66">
        <f t="shared" si="34"/>
        <v>92</v>
      </c>
      <c r="BA120" s="18">
        <f t="shared" si="35"/>
        <v>6.58</v>
      </c>
      <c r="BB120" s="16">
        <f>Table1382[[#This Row],[1 Rule of Law]]</f>
        <v>5.4</v>
      </c>
      <c r="BC120" s="16">
        <f>Table1382[[#This Row],[2 Security &amp; Safety]]</f>
        <v>5.0555555555555562</v>
      </c>
      <c r="BD120" s="16">
        <f t="shared" si="36"/>
        <v>7.9961111111111105</v>
      </c>
      <c r="BE120" s="1"/>
      <c r="BF120" s="1"/>
    </row>
    <row r="121" spans="1:58" ht="15" customHeight="1" x14ac:dyDescent="0.25">
      <c r="A121" s="13" t="s">
        <v>83</v>
      </c>
      <c r="B121" s="14">
        <v>8.4666666666666668</v>
      </c>
      <c r="C121" s="14">
        <v>6.4560552816668713</v>
      </c>
      <c r="D121" s="14">
        <v>6.92366032303946</v>
      </c>
      <c r="E121" s="14">
        <v>7.3</v>
      </c>
      <c r="F121" s="14">
        <v>9.64</v>
      </c>
      <c r="G121" s="14">
        <v>10</v>
      </c>
      <c r="H121" s="14">
        <v>10</v>
      </c>
      <c r="I121" s="14">
        <v>7.5</v>
      </c>
      <c r="J121" s="14">
        <v>9.9503874836750015</v>
      </c>
      <c r="K121" s="14">
        <v>9.4145723073650185</v>
      </c>
      <c r="L121" s="14">
        <f>AVERAGE(Table1382[[#This Row],[2Bi Disappearance]:[2Bv Terrorism Injured ]])</f>
        <v>9.3729919582080043</v>
      </c>
      <c r="M121" s="14">
        <v>9.5</v>
      </c>
      <c r="N121" s="14">
        <v>10</v>
      </c>
      <c r="O121" s="15">
        <v>0</v>
      </c>
      <c r="P121" s="15">
        <f>AVERAGE(Table1382[[#This Row],[2Ci Female Genital Mutilation]:[2Ciii Equal Inheritance Rights]])</f>
        <v>6.5</v>
      </c>
      <c r="Q121" s="14">
        <f t="shared" si="30"/>
        <v>8.5043306527360016</v>
      </c>
      <c r="R121" s="14">
        <v>10</v>
      </c>
      <c r="S121" s="14">
        <v>10</v>
      </c>
      <c r="T121" s="14">
        <v>10</v>
      </c>
      <c r="U121" s="14">
        <f t="shared" si="31"/>
        <v>10</v>
      </c>
      <c r="V121" s="14">
        <v>10</v>
      </c>
      <c r="W121" s="14">
        <v>10</v>
      </c>
      <c r="X121" s="14">
        <f>AVERAGE(Table1382[[#This Row],[4A Freedom to establish religious organizations]:[4B Autonomy of religious organizations]])</f>
        <v>10</v>
      </c>
      <c r="Y121" s="14">
        <v>10</v>
      </c>
      <c r="Z121" s="14">
        <v>10</v>
      </c>
      <c r="AA121" s="14">
        <v>10</v>
      </c>
      <c r="AB121" s="14">
        <v>10</v>
      </c>
      <c r="AC121" s="14">
        <v>10</v>
      </c>
      <c r="AD121" s="14">
        <f>AVERAGE(Table1382[[#This Row],[5Ci Political parties]:[5Ciii Educational, sporting and cultural organizations]])</f>
        <v>10</v>
      </c>
      <c r="AE121" s="14">
        <v>10</v>
      </c>
      <c r="AF121" s="14">
        <v>10</v>
      </c>
      <c r="AG121" s="14">
        <v>10</v>
      </c>
      <c r="AH121" s="14">
        <f>AVERAGE(Table1382[[#This Row],[5Di Political parties]:[5Diii Educational, sporting and cultural organizations5]])</f>
        <v>10</v>
      </c>
      <c r="AI121" s="14">
        <f t="shared" si="38"/>
        <v>10</v>
      </c>
      <c r="AJ121" s="14">
        <v>10</v>
      </c>
      <c r="AK121" s="15">
        <v>8.3333333333333339</v>
      </c>
      <c r="AL121" s="15">
        <v>6.5</v>
      </c>
      <c r="AM121" s="15">
        <v>10</v>
      </c>
      <c r="AN121" s="15">
        <v>10</v>
      </c>
      <c r="AO121" s="15">
        <f>AVERAGE(Table1382[[#This Row],[6Di Access to foreign television (cable/ satellite)]:[6Dii Access to foreign newspapers]])</f>
        <v>10</v>
      </c>
      <c r="AP121" s="15">
        <v>10</v>
      </c>
      <c r="AQ121" s="14">
        <f t="shared" si="32"/>
        <v>8.9666666666666668</v>
      </c>
      <c r="AR121" s="14">
        <v>5</v>
      </c>
      <c r="AS121" s="14">
        <v>10</v>
      </c>
      <c r="AT121" s="14">
        <v>10</v>
      </c>
      <c r="AU121" s="14">
        <f t="shared" si="28"/>
        <v>10</v>
      </c>
      <c r="AV121" s="14">
        <f t="shared" si="33"/>
        <v>7.5</v>
      </c>
      <c r="AW121" s="16">
        <f>AVERAGE(Table1382[[#This Row],[RULE OF LAW]],Table1382[[#This Row],[SECURITY &amp; SAFETY]],Table1382[[#This Row],[PERSONAL FREEDOM (minus Security &amp;Safety and Rule of Law)]],Table1382[[#This Row],[PERSONAL FREEDOM (minus Security &amp;Safety and Rule of Law)]])</f>
        <v>8.597749329850668</v>
      </c>
      <c r="AX121" s="17">
        <v>7.37</v>
      </c>
      <c r="AY121" s="65">
        <f>AVERAGE(Table1382[[#This Row],[PERSONAL FREEDOM]:[ECONOMIC FREEDOM]])</f>
        <v>7.9838746649253345</v>
      </c>
      <c r="AZ121" s="66">
        <f t="shared" si="34"/>
        <v>35</v>
      </c>
      <c r="BA121" s="18">
        <f t="shared" si="35"/>
        <v>7.98</v>
      </c>
      <c r="BB121" s="16">
        <f>Table1382[[#This Row],[1 Rule of Law]]</f>
        <v>7.3</v>
      </c>
      <c r="BC121" s="16">
        <f>Table1382[[#This Row],[2 Security &amp; Safety]]</f>
        <v>8.5043306527360016</v>
      </c>
      <c r="BD121" s="16">
        <f t="shared" si="36"/>
        <v>9.293333333333333</v>
      </c>
      <c r="BE121" s="1"/>
      <c r="BF121" s="1"/>
    </row>
    <row r="122" spans="1:58" ht="15" customHeight="1" x14ac:dyDescent="0.25">
      <c r="A122" s="13" t="s">
        <v>173</v>
      </c>
      <c r="B122" s="14">
        <v>4.0999999999999996</v>
      </c>
      <c r="C122" s="14">
        <v>5.2268573867555181</v>
      </c>
      <c r="D122" s="14">
        <v>6.1635622588733963</v>
      </c>
      <c r="E122" s="14">
        <v>5.2</v>
      </c>
      <c r="F122" s="14">
        <v>7.08</v>
      </c>
      <c r="G122" s="14">
        <v>0</v>
      </c>
      <c r="H122" s="14">
        <v>0</v>
      </c>
      <c r="I122" s="14">
        <v>1.25</v>
      </c>
      <c r="J122" s="14">
        <v>7.1703399483449175</v>
      </c>
      <c r="K122" s="14">
        <v>4.8727527269155786</v>
      </c>
      <c r="L122" s="14">
        <f>AVERAGE(Table1382[[#This Row],[2Bi Disappearance]:[2Bv Terrorism Injured ]])</f>
        <v>2.6586185350520992</v>
      </c>
      <c r="M122" s="14">
        <v>10</v>
      </c>
      <c r="N122" s="14">
        <v>10</v>
      </c>
      <c r="O122" s="15">
        <v>10</v>
      </c>
      <c r="P122" s="15">
        <f>AVERAGE(Table1382[[#This Row],[2Ci Female Genital Mutilation]:[2Ciii Equal Inheritance Rights]])</f>
        <v>10</v>
      </c>
      <c r="Q122" s="14">
        <f t="shared" si="30"/>
        <v>6.5795395116840325</v>
      </c>
      <c r="R122" s="14">
        <v>0</v>
      </c>
      <c r="S122" s="14">
        <v>0</v>
      </c>
      <c r="T122" s="14">
        <v>10</v>
      </c>
      <c r="U122" s="14">
        <f t="shared" si="31"/>
        <v>3.3333333333333335</v>
      </c>
      <c r="V122" s="14">
        <v>10</v>
      </c>
      <c r="W122" s="14">
        <v>6.666666666666667</v>
      </c>
      <c r="X122" s="14">
        <f>AVERAGE(Table1382[[#This Row],[4A Freedom to establish religious organizations]:[4B Autonomy of religious organizations]])</f>
        <v>8.3333333333333339</v>
      </c>
      <c r="Y122" s="14">
        <v>7.5</v>
      </c>
      <c r="Z122" s="14">
        <v>7.5</v>
      </c>
      <c r="AA122" s="14">
        <v>6.666666666666667</v>
      </c>
      <c r="AB122" s="14">
        <v>6.666666666666667</v>
      </c>
      <c r="AC122" s="14">
        <v>6.666666666666667</v>
      </c>
      <c r="AD122" s="14">
        <f>AVERAGE(Table1382[[#This Row],[5Ci Political parties]:[5Ciii Educational, sporting and cultural organizations]])</f>
        <v>6.666666666666667</v>
      </c>
      <c r="AE122" s="14">
        <v>7.5</v>
      </c>
      <c r="AF122" s="14">
        <v>10</v>
      </c>
      <c r="AG122" s="14">
        <v>10</v>
      </c>
      <c r="AH122" s="14">
        <f>AVERAGE(Table1382[[#This Row],[5Di Political parties]:[5Diii Educational, sporting and cultural organizations5]])</f>
        <v>9.1666666666666661</v>
      </c>
      <c r="AI122" s="14">
        <f t="shared" si="38"/>
        <v>7.7083333333333339</v>
      </c>
      <c r="AJ122" s="14">
        <v>4.078775526331653E-2</v>
      </c>
      <c r="AK122" s="15">
        <v>3</v>
      </c>
      <c r="AL122" s="15">
        <v>2</v>
      </c>
      <c r="AM122" s="15">
        <v>10</v>
      </c>
      <c r="AN122" s="15">
        <v>10</v>
      </c>
      <c r="AO122" s="15">
        <f>AVERAGE(Table1382[[#This Row],[6Di Access to foreign television (cable/ satellite)]:[6Dii Access to foreign newspapers]])</f>
        <v>10</v>
      </c>
      <c r="AP122" s="15">
        <v>10</v>
      </c>
      <c r="AQ122" s="14">
        <f t="shared" si="32"/>
        <v>5.0081575510526637</v>
      </c>
      <c r="AR122" s="14">
        <v>10</v>
      </c>
      <c r="AS122" s="14">
        <v>0</v>
      </c>
      <c r="AT122" s="14">
        <v>0</v>
      </c>
      <c r="AU122" s="14">
        <f t="shared" si="28"/>
        <v>0</v>
      </c>
      <c r="AV122" s="14">
        <f t="shared" si="33"/>
        <v>5</v>
      </c>
      <c r="AW122" s="16">
        <f>AVERAGE(Table1382[[#This Row],[RULE OF LAW]],Table1382[[#This Row],[SECURITY &amp; SAFETY]],Table1382[[#This Row],[PERSONAL FREEDOM (minus Security &amp;Safety and Rule of Law)]],Table1382[[#This Row],[PERSONAL FREEDOM (minus Security &amp;Safety and Rule of Law)]])</f>
        <v>5.8832006330262745</v>
      </c>
      <c r="AX122" s="17">
        <v>6.24</v>
      </c>
      <c r="AY122" s="65">
        <f>AVERAGE(Table1382[[#This Row],[PERSONAL FREEDOM]:[ECONOMIC FREEDOM]])</f>
        <v>6.0616003165131378</v>
      </c>
      <c r="AZ122" s="66">
        <f t="shared" si="34"/>
        <v>114</v>
      </c>
      <c r="BA122" s="18">
        <f t="shared" si="35"/>
        <v>6.06</v>
      </c>
      <c r="BB122" s="16">
        <f>Table1382[[#This Row],[1 Rule of Law]]</f>
        <v>5.2</v>
      </c>
      <c r="BC122" s="16">
        <f>Table1382[[#This Row],[2 Security &amp; Safety]]</f>
        <v>6.5795395116840325</v>
      </c>
      <c r="BD122" s="16">
        <f t="shared" si="36"/>
        <v>5.876631510210534</v>
      </c>
      <c r="BE122" s="1"/>
      <c r="BF122" s="1"/>
    </row>
    <row r="123" spans="1:58" ht="15" customHeight="1" x14ac:dyDescent="0.25">
      <c r="A123" s="13" t="s">
        <v>64</v>
      </c>
      <c r="B123" s="14">
        <v>9.4999999999999982</v>
      </c>
      <c r="C123" s="14">
        <v>7.7801766416146148</v>
      </c>
      <c r="D123" s="14">
        <v>8.2305540546286675</v>
      </c>
      <c r="E123" s="14">
        <v>8.5</v>
      </c>
      <c r="F123" s="14">
        <v>9.68</v>
      </c>
      <c r="G123" s="14">
        <v>10</v>
      </c>
      <c r="H123" s="14">
        <v>10</v>
      </c>
      <c r="I123" s="14">
        <v>10</v>
      </c>
      <c r="J123" s="14">
        <v>10</v>
      </c>
      <c r="K123" s="14">
        <v>10</v>
      </c>
      <c r="L123" s="14">
        <f>AVERAGE(Table1382[[#This Row],[2Bi Disappearance]:[2Bv Terrorism Injured ]])</f>
        <v>10</v>
      </c>
      <c r="M123" s="14">
        <v>9.5</v>
      </c>
      <c r="N123" s="14">
        <v>10</v>
      </c>
      <c r="O123" s="15">
        <v>5</v>
      </c>
      <c r="P123" s="15">
        <f>AVERAGE(Table1382[[#This Row],[2Ci Female Genital Mutilation]:[2Ciii Equal Inheritance Rights]])</f>
        <v>8.1666666666666661</v>
      </c>
      <c r="Q123" s="14">
        <f t="shared" si="30"/>
        <v>9.2822222222222219</v>
      </c>
      <c r="R123" s="14">
        <v>10</v>
      </c>
      <c r="S123" s="14">
        <v>10</v>
      </c>
      <c r="T123" s="14">
        <v>10</v>
      </c>
      <c r="U123" s="14">
        <f t="shared" si="31"/>
        <v>10</v>
      </c>
      <c r="V123" s="14">
        <v>10</v>
      </c>
      <c r="W123" s="14">
        <v>10</v>
      </c>
      <c r="X123" s="14">
        <f>AVERAGE(Table1382[[#This Row],[4A Freedom to establish religious organizations]:[4B Autonomy of religious organizations]])</f>
        <v>10</v>
      </c>
      <c r="Y123" s="14">
        <v>10</v>
      </c>
      <c r="Z123" s="14">
        <v>10</v>
      </c>
      <c r="AA123" s="14">
        <v>10</v>
      </c>
      <c r="AB123" s="14">
        <v>10</v>
      </c>
      <c r="AC123" s="14">
        <v>10</v>
      </c>
      <c r="AD123" s="14">
        <f>AVERAGE(Table1382[[#This Row],[5Ci Political parties]:[5Ciii Educational, sporting and cultural organizations]])</f>
        <v>10</v>
      </c>
      <c r="AE123" s="14">
        <v>10</v>
      </c>
      <c r="AF123" s="14">
        <v>10</v>
      </c>
      <c r="AG123" s="14">
        <v>10</v>
      </c>
      <c r="AH123" s="14">
        <f>AVERAGE(Table1382[[#This Row],[5Di Political parties]:[5Diii Educational, sporting and cultural organizations5]])</f>
        <v>10</v>
      </c>
      <c r="AI123" s="14">
        <f t="shared" si="38"/>
        <v>10</v>
      </c>
      <c r="AJ123" s="14">
        <v>10</v>
      </c>
      <c r="AK123" s="15">
        <v>9.3333333333333339</v>
      </c>
      <c r="AL123" s="15">
        <v>8.75</v>
      </c>
      <c r="AM123" s="15">
        <v>10</v>
      </c>
      <c r="AN123" s="15">
        <v>10</v>
      </c>
      <c r="AO123" s="15">
        <f>AVERAGE(Table1382[[#This Row],[6Di Access to foreign television (cable/ satellite)]:[6Dii Access to foreign newspapers]])</f>
        <v>10</v>
      </c>
      <c r="AP123" s="15">
        <v>10</v>
      </c>
      <c r="AQ123" s="14">
        <f t="shared" si="32"/>
        <v>9.6166666666666671</v>
      </c>
      <c r="AR123" s="14">
        <v>0</v>
      </c>
      <c r="AS123" s="14">
        <v>10</v>
      </c>
      <c r="AT123" s="14">
        <v>10</v>
      </c>
      <c r="AU123" s="14">
        <f t="shared" ref="AU123:AU142" si="39">AVERAGE(AS123:AT123)</f>
        <v>10</v>
      </c>
      <c r="AV123" s="14">
        <f t="shared" si="33"/>
        <v>5</v>
      </c>
      <c r="AW123" s="16">
        <f>AVERAGE(Table1382[[#This Row],[RULE OF LAW]],Table1382[[#This Row],[SECURITY &amp; SAFETY]],Table1382[[#This Row],[PERSONAL FREEDOM (minus Security &amp;Safety and Rule of Law)]],Table1382[[#This Row],[PERSONAL FREEDOM (minus Security &amp;Safety and Rule of Law)]])</f>
        <v>8.9072222222222219</v>
      </c>
      <c r="AX123" s="17">
        <v>7.4</v>
      </c>
      <c r="AY123" s="65">
        <f>AVERAGE(Table1382[[#This Row],[PERSONAL FREEDOM]:[ECONOMIC FREEDOM]])</f>
        <v>8.1536111111111111</v>
      </c>
      <c r="AZ123" s="66">
        <f t="shared" si="34"/>
        <v>26</v>
      </c>
      <c r="BA123" s="18">
        <f t="shared" si="35"/>
        <v>8.15</v>
      </c>
      <c r="BB123" s="16">
        <f>Table1382[[#This Row],[1 Rule of Law]]</f>
        <v>8.5</v>
      </c>
      <c r="BC123" s="16">
        <f>Table1382[[#This Row],[2 Security &amp; Safety]]</f>
        <v>9.2822222222222219</v>
      </c>
      <c r="BD123" s="16">
        <f t="shared" si="36"/>
        <v>8.9233333333333338</v>
      </c>
      <c r="BE123" s="1"/>
      <c r="BF123" s="1"/>
    </row>
    <row r="124" spans="1:58" ht="15" customHeight="1" x14ac:dyDescent="0.25">
      <c r="A124" s="13" t="s">
        <v>50</v>
      </c>
      <c r="B124" s="14" t="s">
        <v>48</v>
      </c>
      <c r="C124" s="14" t="s">
        <v>48</v>
      </c>
      <c r="D124" s="14" t="s">
        <v>48</v>
      </c>
      <c r="E124" s="14">
        <v>7.9209379999999996</v>
      </c>
      <c r="F124" s="14">
        <v>9.7199999999999989</v>
      </c>
      <c r="G124" s="14">
        <v>10</v>
      </c>
      <c r="H124" s="14">
        <v>10</v>
      </c>
      <c r="I124" s="14">
        <v>10</v>
      </c>
      <c r="J124" s="14">
        <v>10</v>
      </c>
      <c r="K124" s="14">
        <v>10</v>
      </c>
      <c r="L124" s="14">
        <f>AVERAGE(Table1382[[#This Row],[2Bi Disappearance]:[2Bv Terrorism Injured ]])</f>
        <v>10</v>
      </c>
      <c r="M124" s="14">
        <v>9.5</v>
      </c>
      <c r="N124" s="14">
        <v>10</v>
      </c>
      <c r="O124" s="15">
        <v>10</v>
      </c>
      <c r="P124" s="15">
        <f>AVERAGE(Table1382[[#This Row],[2Ci Female Genital Mutilation]:[2Ciii Equal Inheritance Rights]])</f>
        <v>9.8333333333333339</v>
      </c>
      <c r="Q124" s="14">
        <f t="shared" si="30"/>
        <v>9.8511111111111109</v>
      </c>
      <c r="R124" s="14">
        <v>10</v>
      </c>
      <c r="S124" s="14">
        <v>10</v>
      </c>
      <c r="T124" s="14">
        <v>10</v>
      </c>
      <c r="U124" s="14">
        <f t="shared" si="31"/>
        <v>10</v>
      </c>
      <c r="V124" s="14">
        <v>10</v>
      </c>
      <c r="W124" s="14">
        <v>10</v>
      </c>
      <c r="X124" s="14">
        <f>AVERAGE(Table1382[[#This Row],[4A Freedom to establish religious organizations]:[4B Autonomy of religious organizations]])</f>
        <v>10</v>
      </c>
      <c r="Y124" s="14">
        <v>10</v>
      </c>
      <c r="Z124" s="14">
        <v>10</v>
      </c>
      <c r="AA124" s="14">
        <v>10</v>
      </c>
      <c r="AB124" s="14">
        <v>10</v>
      </c>
      <c r="AC124" s="14">
        <v>10</v>
      </c>
      <c r="AD124" s="14">
        <f>AVERAGE(Table1382[[#This Row],[5Ci Political parties]:[5Ciii Educational, sporting and cultural organizations]])</f>
        <v>10</v>
      </c>
      <c r="AE124" s="14">
        <v>10</v>
      </c>
      <c r="AF124" s="14">
        <v>10</v>
      </c>
      <c r="AG124" s="14">
        <v>10</v>
      </c>
      <c r="AH124" s="14">
        <f>AVERAGE(Table1382[[#This Row],[5Di Political parties]:[5Diii Educational, sporting and cultural organizations5]])</f>
        <v>10</v>
      </c>
      <c r="AI124" s="14">
        <f t="shared" si="38"/>
        <v>10</v>
      </c>
      <c r="AJ124" s="14">
        <v>10</v>
      </c>
      <c r="AK124" s="15">
        <v>8.3333333333333339</v>
      </c>
      <c r="AL124" s="15">
        <v>9.25</v>
      </c>
      <c r="AM124" s="15">
        <v>10</v>
      </c>
      <c r="AN124" s="15">
        <v>10</v>
      </c>
      <c r="AO124" s="15">
        <f>AVERAGE(Table1382[[#This Row],[6Di Access to foreign television (cable/ satellite)]:[6Dii Access to foreign newspapers]])</f>
        <v>10</v>
      </c>
      <c r="AP124" s="15">
        <v>10</v>
      </c>
      <c r="AQ124" s="14">
        <f t="shared" si="32"/>
        <v>9.5166666666666675</v>
      </c>
      <c r="AR124" s="14">
        <v>10</v>
      </c>
      <c r="AS124" s="14">
        <v>10</v>
      </c>
      <c r="AT124" s="14">
        <v>10</v>
      </c>
      <c r="AU124" s="14">
        <f t="shared" si="39"/>
        <v>10</v>
      </c>
      <c r="AV124" s="14">
        <f t="shared" si="33"/>
        <v>10</v>
      </c>
      <c r="AW124" s="16">
        <f>AVERAGE(Table1382[[#This Row],[RULE OF LAW]],Table1382[[#This Row],[SECURITY &amp; SAFETY]],Table1382[[#This Row],[PERSONAL FREEDOM (minus Security &amp;Safety and Rule of Law)]],Table1382[[#This Row],[PERSONAL FREEDOM (minus Security &amp;Safety and Rule of Law)]])</f>
        <v>9.3946789444444434</v>
      </c>
      <c r="AX124" s="17">
        <v>8.19</v>
      </c>
      <c r="AY124" s="65">
        <f>AVERAGE(Table1382[[#This Row],[PERSONAL FREEDOM]:[ECONOMIC FREEDOM]])</f>
        <v>8.7923394722222206</v>
      </c>
      <c r="AZ124" s="66">
        <f t="shared" si="34"/>
        <v>3</v>
      </c>
      <c r="BA124" s="18">
        <f t="shared" si="35"/>
        <v>8.7899999999999991</v>
      </c>
      <c r="BB124" s="16">
        <f>Table1382[[#This Row],[1 Rule of Law]]</f>
        <v>7.9209379999999996</v>
      </c>
      <c r="BC124" s="16">
        <f>Table1382[[#This Row],[2 Security &amp; Safety]]</f>
        <v>9.8511111111111109</v>
      </c>
      <c r="BD124" s="16">
        <f t="shared" si="36"/>
        <v>9.9033333333333324</v>
      </c>
      <c r="BE124" s="1"/>
      <c r="BF124" s="1"/>
    </row>
    <row r="125" spans="1:58" ht="15" customHeight="1" x14ac:dyDescent="0.25">
      <c r="A125" s="13" t="s">
        <v>204</v>
      </c>
      <c r="B125" s="14" t="s">
        <v>48</v>
      </c>
      <c r="C125" s="14" t="s">
        <v>48</v>
      </c>
      <c r="D125" s="14" t="s">
        <v>48</v>
      </c>
      <c r="E125" s="14">
        <v>4.8327629999999999</v>
      </c>
      <c r="F125" s="14">
        <v>8.92</v>
      </c>
      <c r="G125" s="14">
        <v>5</v>
      </c>
      <c r="H125" s="14">
        <v>10</v>
      </c>
      <c r="I125" s="14">
        <v>5</v>
      </c>
      <c r="J125" s="14">
        <v>9.7236879606394364</v>
      </c>
      <c r="K125" s="14">
        <v>9.8778409931248028</v>
      </c>
      <c r="L125" s="14">
        <f>AVERAGE(Table1382[[#This Row],[2Bi Disappearance]:[2Bv Terrorism Injured ]])</f>
        <v>7.9203057907528489</v>
      </c>
      <c r="M125" s="14">
        <v>10</v>
      </c>
      <c r="N125" s="14">
        <v>5</v>
      </c>
      <c r="O125" s="15">
        <v>10</v>
      </c>
      <c r="P125" s="15">
        <f>AVERAGE(Table1382[[#This Row],[2Ci Female Genital Mutilation]:[2Ciii Equal Inheritance Rights]])</f>
        <v>8.3333333333333339</v>
      </c>
      <c r="Q125" s="14">
        <f t="shared" si="30"/>
        <v>8.3912130413620627</v>
      </c>
      <c r="R125" s="14">
        <v>0</v>
      </c>
      <c r="S125" s="14">
        <v>5</v>
      </c>
      <c r="T125" s="14">
        <v>10</v>
      </c>
      <c r="U125" s="14">
        <f t="shared" si="31"/>
        <v>5</v>
      </c>
      <c r="V125" s="14">
        <v>5</v>
      </c>
      <c r="W125" s="14">
        <v>6.666666666666667</v>
      </c>
      <c r="X125" s="14">
        <f>AVERAGE(Table1382[[#This Row],[4A Freedom to establish religious organizations]:[4B Autonomy of religious organizations]])</f>
        <v>5.8333333333333339</v>
      </c>
      <c r="Y125" s="14">
        <v>0</v>
      </c>
      <c r="Z125" s="14">
        <v>0</v>
      </c>
      <c r="AA125" s="14">
        <v>0</v>
      </c>
      <c r="AB125" s="14">
        <v>3.3333333333333335</v>
      </c>
      <c r="AC125" s="14">
        <v>3.3333333333333335</v>
      </c>
      <c r="AD125" s="14">
        <f>AVERAGE(Table1382[[#This Row],[5Ci Political parties]:[5Ciii Educational, sporting and cultural organizations]])</f>
        <v>2.2222222222222223</v>
      </c>
      <c r="AE125" s="14">
        <v>2.5</v>
      </c>
      <c r="AF125" s="14">
        <v>2.5</v>
      </c>
      <c r="AG125" s="14">
        <v>5</v>
      </c>
      <c r="AH125" s="14">
        <f>AVERAGE(Table1382[[#This Row],[5Di Political parties]:[5Diii Educational, sporting and cultural organizations5]])</f>
        <v>3.3333333333333335</v>
      </c>
      <c r="AI125" s="14">
        <f t="shared" si="38"/>
        <v>1.3888888888888888</v>
      </c>
      <c r="AJ125" s="14">
        <v>10</v>
      </c>
      <c r="AK125" s="15">
        <v>0.33333333333333331</v>
      </c>
      <c r="AL125" s="15">
        <v>1.75</v>
      </c>
      <c r="AM125" s="15">
        <v>3.3333333333333335</v>
      </c>
      <c r="AN125" s="15">
        <v>3.3333333333333335</v>
      </c>
      <c r="AO125" s="15">
        <f>AVERAGE(Table1382[[#This Row],[6Di Access to foreign television (cable/ satellite)]:[6Dii Access to foreign newspapers]])</f>
        <v>3.3333333333333335</v>
      </c>
      <c r="AP125" s="15">
        <v>0</v>
      </c>
      <c r="AQ125" s="14">
        <f t="shared" si="32"/>
        <v>3.0833333333333335</v>
      </c>
      <c r="AR125" s="14">
        <v>10</v>
      </c>
      <c r="AS125" s="14">
        <v>0</v>
      </c>
      <c r="AT125" s="14">
        <v>0</v>
      </c>
      <c r="AU125" s="14">
        <f t="shared" si="39"/>
        <v>0</v>
      </c>
      <c r="AV125" s="14">
        <f t="shared" si="33"/>
        <v>5</v>
      </c>
      <c r="AW125" s="16">
        <f>AVERAGE(Table1382[[#This Row],[RULE OF LAW]],Table1382[[#This Row],[SECURITY &amp; SAFETY]],Table1382[[#This Row],[PERSONAL FREEDOM (minus Security &amp;Safety and Rule of Law)]],Table1382[[#This Row],[PERSONAL FREEDOM (minus Security &amp;Safety and Rule of Law)]])</f>
        <v>5.3365495658960711</v>
      </c>
      <c r="AX125" s="17">
        <v>5.92</v>
      </c>
      <c r="AY125" s="65">
        <f>AVERAGE(Table1382[[#This Row],[PERSONAL FREEDOM]:[ECONOMIC FREEDOM]])</f>
        <v>5.6282747829480355</v>
      </c>
      <c r="AZ125" s="66">
        <f t="shared" si="34"/>
        <v>127</v>
      </c>
      <c r="BA125" s="18">
        <f t="shared" si="35"/>
        <v>5.63</v>
      </c>
      <c r="BB125" s="16">
        <f>Table1382[[#This Row],[1 Rule of Law]]</f>
        <v>4.8327629999999999</v>
      </c>
      <c r="BC125" s="16">
        <f>Table1382[[#This Row],[2 Security &amp; Safety]]</f>
        <v>8.3912130413620627</v>
      </c>
      <c r="BD125" s="16">
        <f t="shared" si="36"/>
        <v>4.0611111111111118</v>
      </c>
      <c r="BE125" s="1"/>
      <c r="BF125" s="1"/>
    </row>
    <row r="126" spans="1:58" ht="15" customHeight="1" x14ac:dyDescent="0.25">
      <c r="A126" s="13" t="s">
        <v>69</v>
      </c>
      <c r="B126" s="14" t="s">
        <v>48</v>
      </c>
      <c r="C126" s="14" t="s">
        <v>48</v>
      </c>
      <c r="D126" s="14" t="s">
        <v>48</v>
      </c>
      <c r="E126" s="14">
        <v>6.8598029999999994</v>
      </c>
      <c r="F126" s="14" t="s">
        <v>48</v>
      </c>
      <c r="G126" s="14">
        <v>10</v>
      </c>
      <c r="H126" s="14">
        <v>10</v>
      </c>
      <c r="I126" s="14">
        <v>5</v>
      </c>
      <c r="J126" s="14">
        <v>10</v>
      </c>
      <c r="K126" s="14">
        <v>9.9707434798553489</v>
      </c>
      <c r="L126" s="14">
        <f>AVERAGE(Table1382[[#This Row],[2Bi Disappearance]:[2Bv Terrorism Injured ]])</f>
        <v>8.9941486959710701</v>
      </c>
      <c r="M126" s="14">
        <v>10</v>
      </c>
      <c r="N126" s="14">
        <v>5</v>
      </c>
      <c r="O126" s="15">
        <v>5</v>
      </c>
      <c r="P126" s="15">
        <f>AVERAGE(Table1382[[#This Row],[2Ci Female Genital Mutilation]:[2Ciii Equal Inheritance Rights]])</f>
        <v>6.666666666666667</v>
      </c>
      <c r="Q126" s="14">
        <f t="shared" si="30"/>
        <v>7.830407681318869</v>
      </c>
      <c r="R126" s="14">
        <v>5</v>
      </c>
      <c r="S126" s="14">
        <v>10</v>
      </c>
      <c r="T126" s="14">
        <v>10</v>
      </c>
      <c r="U126" s="14">
        <f t="shared" si="31"/>
        <v>8.3333333333333339</v>
      </c>
      <c r="V126" s="14">
        <v>7.5</v>
      </c>
      <c r="W126" s="14">
        <v>6.666666666666667</v>
      </c>
      <c r="X126" s="14">
        <f>AVERAGE(Table1382[[#This Row],[4A Freedom to establish religious organizations]:[4B Autonomy of religious organizations]])</f>
        <v>7.0833333333333339</v>
      </c>
      <c r="Y126" s="14">
        <v>10</v>
      </c>
      <c r="Z126" s="14">
        <v>7.5</v>
      </c>
      <c r="AA126" s="14">
        <v>10</v>
      </c>
      <c r="AB126" s="14">
        <v>6.666666666666667</v>
      </c>
      <c r="AC126" s="14">
        <v>6.666666666666667</v>
      </c>
      <c r="AD126" s="14">
        <f>AVERAGE(Table1382[[#This Row],[5Ci Political parties]:[5Ciii Educational, sporting and cultural organizations]])</f>
        <v>7.7777777777777786</v>
      </c>
      <c r="AE126" s="14">
        <v>7.5</v>
      </c>
      <c r="AF126" s="14">
        <v>7.5</v>
      </c>
      <c r="AG126" s="14">
        <v>10</v>
      </c>
      <c r="AH126" s="14">
        <f>AVERAGE(Table1382[[#This Row],[5Di Political parties]:[5Diii Educational, sporting and cultural organizations5]])</f>
        <v>8.3333333333333339</v>
      </c>
      <c r="AI126" s="14">
        <f t="shared" si="38"/>
        <v>8.4027777777777786</v>
      </c>
      <c r="AJ126" s="14">
        <v>10</v>
      </c>
      <c r="AK126" s="15">
        <v>7.666666666666667</v>
      </c>
      <c r="AL126" s="15">
        <v>7.75</v>
      </c>
      <c r="AM126" s="15">
        <v>10</v>
      </c>
      <c r="AN126" s="15">
        <v>10</v>
      </c>
      <c r="AO126" s="15">
        <f>AVERAGE(Table1382[[#This Row],[6Di Access to foreign television (cable/ satellite)]:[6Dii Access to foreign newspapers]])</f>
        <v>10</v>
      </c>
      <c r="AP126" s="15">
        <v>10</v>
      </c>
      <c r="AQ126" s="14">
        <f t="shared" si="32"/>
        <v>9.0833333333333339</v>
      </c>
      <c r="AR126" s="14">
        <v>5</v>
      </c>
      <c r="AS126" s="14" t="s">
        <v>48</v>
      </c>
      <c r="AT126" s="14">
        <v>0</v>
      </c>
      <c r="AU126" s="14">
        <f t="shared" si="39"/>
        <v>0</v>
      </c>
      <c r="AV126" s="14">
        <f t="shared" si="33"/>
        <v>2.5</v>
      </c>
      <c r="AW126" s="16">
        <f>AVERAGE(Table1382[[#This Row],[RULE OF LAW]],Table1382[[#This Row],[SECURITY &amp; SAFETY]],Table1382[[#This Row],[PERSONAL FREEDOM (minus Security &amp;Safety and Rule of Law)]],Table1382[[#This Row],[PERSONAL FREEDOM (minus Security &amp;Safety and Rule of Law)]])</f>
        <v>7.2128304481074945</v>
      </c>
      <c r="AX126" s="17">
        <v>7.55</v>
      </c>
      <c r="AY126" s="65">
        <f>AVERAGE(Table1382[[#This Row],[PERSONAL FREEDOM]:[ECONOMIC FREEDOM]])</f>
        <v>7.3814152240537467</v>
      </c>
      <c r="AZ126" s="66">
        <f t="shared" si="34"/>
        <v>51</v>
      </c>
      <c r="BA126" s="18">
        <f t="shared" si="35"/>
        <v>7.38</v>
      </c>
      <c r="BB126" s="16">
        <f>Table1382[[#This Row],[1 Rule of Law]]</f>
        <v>6.8598029999999994</v>
      </c>
      <c r="BC126" s="16">
        <f>Table1382[[#This Row],[2 Security &amp; Safety]]</f>
        <v>7.830407681318869</v>
      </c>
      <c r="BD126" s="16">
        <f t="shared" si="36"/>
        <v>7.0805555555555557</v>
      </c>
      <c r="BE126" s="1"/>
      <c r="BF126" s="1"/>
    </row>
    <row r="127" spans="1:58" ht="15" customHeight="1" x14ac:dyDescent="0.25">
      <c r="A127" s="13" t="s">
        <v>136</v>
      </c>
      <c r="B127" s="14">
        <v>4.3333333333333339</v>
      </c>
      <c r="C127" s="14">
        <v>4.8477860522136647</v>
      </c>
      <c r="D127" s="14">
        <v>4.8737149278533538</v>
      </c>
      <c r="E127" s="14">
        <v>4.6999999999999993</v>
      </c>
      <c r="F127" s="14">
        <v>4.9200000000000008</v>
      </c>
      <c r="G127" s="14">
        <v>10</v>
      </c>
      <c r="H127" s="14">
        <v>10</v>
      </c>
      <c r="I127" s="14">
        <v>7.5</v>
      </c>
      <c r="J127" s="14">
        <v>10</v>
      </c>
      <c r="K127" s="14">
        <v>9.994064082650052</v>
      </c>
      <c r="L127" s="14">
        <f>AVERAGE(Table1382[[#This Row],[2Bi Disappearance]:[2Bv Terrorism Injured ]])</f>
        <v>9.4988128165300107</v>
      </c>
      <c r="M127" s="14">
        <v>8.5</v>
      </c>
      <c r="N127" s="14">
        <v>10</v>
      </c>
      <c r="O127" s="15">
        <v>5</v>
      </c>
      <c r="P127" s="15">
        <f>AVERAGE(Table1382[[#This Row],[2Ci Female Genital Mutilation]:[2Ciii Equal Inheritance Rights]])</f>
        <v>7.833333333333333</v>
      </c>
      <c r="Q127" s="14">
        <f t="shared" si="30"/>
        <v>7.4173820499544476</v>
      </c>
      <c r="R127" s="14">
        <v>10</v>
      </c>
      <c r="S127" s="14">
        <v>5</v>
      </c>
      <c r="T127" s="14">
        <v>10</v>
      </c>
      <c r="U127" s="14">
        <f t="shared" si="31"/>
        <v>8.3333333333333339</v>
      </c>
      <c r="V127" s="14">
        <v>7.5</v>
      </c>
      <c r="W127" s="14">
        <v>10</v>
      </c>
      <c r="X127" s="14">
        <f>AVERAGE(Table1382[[#This Row],[4A Freedom to establish religious organizations]:[4B Autonomy of religious organizations]])</f>
        <v>8.75</v>
      </c>
      <c r="Y127" s="14">
        <v>7.5</v>
      </c>
      <c r="Z127" s="14">
        <v>7.5</v>
      </c>
      <c r="AA127" s="14">
        <v>6.666666666666667</v>
      </c>
      <c r="AB127" s="14">
        <v>6.666666666666667</v>
      </c>
      <c r="AC127" s="14">
        <v>6.666666666666667</v>
      </c>
      <c r="AD127" s="14">
        <f>AVERAGE(Table1382[[#This Row],[5Ci Political parties]:[5Ciii Educational, sporting and cultural organizations]])</f>
        <v>6.666666666666667</v>
      </c>
      <c r="AE127" s="14">
        <v>5</v>
      </c>
      <c r="AF127" s="14">
        <v>7.5</v>
      </c>
      <c r="AG127" s="14">
        <v>10</v>
      </c>
      <c r="AH127" s="14">
        <f>AVERAGE(Table1382[[#This Row],[5Di Political parties]:[5Diii Educational, sporting and cultural organizations5]])</f>
        <v>7.5</v>
      </c>
      <c r="AI127" s="14">
        <f t="shared" si="38"/>
        <v>7.291666666666667</v>
      </c>
      <c r="AJ127" s="14">
        <v>10</v>
      </c>
      <c r="AK127" s="15">
        <v>4.666666666666667</v>
      </c>
      <c r="AL127" s="15">
        <v>5.25</v>
      </c>
      <c r="AM127" s="15">
        <v>6.666666666666667</v>
      </c>
      <c r="AN127" s="15">
        <v>3.3333333333333335</v>
      </c>
      <c r="AO127" s="15">
        <f>AVERAGE(Table1382[[#This Row],[6Di Access to foreign television (cable/ satellite)]:[6Dii Access to foreign newspapers]])</f>
        <v>5</v>
      </c>
      <c r="AP127" s="15">
        <v>10</v>
      </c>
      <c r="AQ127" s="14">
        <f t="shared" si="32"/>
        <v>6.9833333333333343</v>
      </c>
      <c r="AR127" s="14">
        <v>10</v>
      </c>
      <c r="AS127" s="14">
        <v>0</v>
      </c>
      <c r="AT127" s="14">
        <v>0</v>
      </c>
      <c r="AU127" s="14">
        <f t="shared" si="39"/>
        <v>0</v>
      </c>
      <c r="AV127" s="14">
        <f t="shared" si="33"/>
        <v>5</v>
      </c>
      <c r="AW127" s="16">
        <f>AVERAGE(Table1382[[#This Row],[RULE OF LAW]],Table1382[[#This Row],[SECURITY &amp; SAFETY]],Table1382[[#This Row],[PERSONAL FREEDOM (minus Security &amp;Safety and Rule of Law)]],Table1382[[#This Row],[PERSONAL FREEDOM (minus Security &amp;Safety and Rule of Law)]])</f>
        <v>6.665178845821945</v>
      </c>
      <c r="AX127" s="17">
        <v>6.27</v>
      </c>
      <c r="AY127" s="65">
        <f>AVERAGE(Table1382[[#This Row],[PERSONAL FREEDOM]:[ECONOMIC FREEDOM]])</f>
        <v>6.4675894229109723</v>
      </c>
      <c r="AZ127" s="66">
        <f t="shared" si="34"/>
        <v>100</v>
      </c>
      <c r="BA127" s="18">
        <f t="shared" si="35"/>
        <v>6.47</v>
      </c>
      <c r="BB127" s="16">
        <f>Table1382[[#This Row],[1 Rule of Law]]</f>
        <v>4.6999999999999993</v>
      </c>
      <c r="BC127" s="16">
        <f>Table1382[[#This Row],[2 Security &amp; Safety]]</f>
        <v>7.4173820499544476</v>
      </c>
      <c r="BD127" s="16">
        <f t="shared" si="36"/>
        <v>7.2716666666666665</v>
      </c>
      <c r="BE127" s="1"/>
      <c r="BF127" s="1"/>
    </row>
    <row r="128" spans="1:58" ht="15" customHeight="1" x14ac:dyDescent="0.25">
      <c r="A128" s="13" t="s">
        <v>146</v>
      </c>
      <c r="B128" s="14">
        <v>6.4333333333333336</v>
      </c>
      <c r="C128" s="14">
        <v>4.3208545453908878</v>
      </c>
      <c r="D128" s="14">
        <v>5.9274172742438811</v>
      </c>
      <c r="E128" s="14">
        <v>5.6000000000000005</v>
      </c>
      <c r="F128" s="14">
        <v>7.6</v>
      </c>
      <c r="G128" s="14">
        <v>5</v>
      </c>
      <c r="H128" s="14">
        <v>9.3618888848804964</v>
      </c>
      <c r="I128" s="14">
        <v>5</v>
      </c>
      <c r="J128" s="14">
        <v>1.4326184472756378</v>
      </c>
      <c r="K128" s="14">
        <v>0</v>
      </c>
      <c r="L128" s="14">
        <f>AVERAGE(Table1382[[#This Row],[2Bi Disappearance]:[2Bv Terrorism Injured ]])</f>
        <v>4.1589014664312263</v>
      </c>
      <c r="M128" s="14">
        <v>10</v>
      </c>
      <c r="N128" s="14">
        <v>10</v>
      </c>
      <c r="O128" s="15">
        <v>5</v>
      </c>
      <c r="P128" s="15">
        <f>AVERAGE(Table1382[[#This Row],[2Ci Female Genital Mutilation]:[2Ciii Equal Inheritance Rights]])</f>
        <v>8.3333333333333339</v>
      </c>
      <c r="Q128" s="14">
        <f t="shared" si="30"/>
        <v>6.6974115999215202</v>
      </c>
      <c r="R128" s="14">
        <v>10</v>
      </c>
      <c r="S128" s="14">
        <v>10</v>
      </c>
      <c r="T128" s="14">
        <v>10</v>
      </c>
      <c r="U128" s="14">
        <f t="shared" si="31"/>
        <v>10</v>
      </c>
      <c r="V128" s="14">
        <v>7.5</v>
      </c>
      <c r="W128" s="14">
        <v>10</v>
      </c>
      <c r="X128" s="14">
        <f>AVERAGE(Table1382[[#This Row],[4A Freedom to establish religious organizations]:[4B Autonomy of religious organizations]])</f>
        <v>8.75</v>
      </c>
      <c r="Y128" s="14">
        <v>7.5</v>
      </c>
      <c r="Z128" s="14">
        <v>10</v>
      </c>
      <c r="AA128" s="14">
        <v>6.666666666666667</v>
      </c>
      <c r="AB128" s="14">
        <v>6.666666666666667</v>
      </c>
      <c r="AC128" s="14">
        <v>10</v>
      </c>
      <c r="AD128" s="14">
        <f>AVERAGE(Table1382[[#This Row],[5Ci Political parties]:[5Ciii Educational, sporting and cultural organizations]])</f>
        <v>7.7777777777777786</v>
      </c>
      <c r="AE128" s="14">
        <v>7.5</v>
      </c>
      <c r="AF128" s="14">
        <v>7.5</v>
      </c>
      <c r="AG128" s="14">
        <v>10</v>
      </c>
      <c r="AH128" s="14">
        <f>AVERAGE(Table1382[[#This Row],[5Di Political parties]:[5Diii Educational, sporting and cultural organizations5]])</f>
        <v>8.3333333333333339</v>
      </c>
      <c r="AI128" s="14">
        <f t="shared" si="38"/>
        <v>8.4027777777777786</v>
      </c>
      <c r="AJ128" s="14">
        <v>2.9200326250201809</v>
      </c>
      <c r="AK128" s="15">
        <v>4.666666666666667</v>
      </c>
      <c r="AL128" s="15">
        <v>3.25</v>
      </c>
      <c r="AM128" s="15">
        <v>10</v>
      </c>
      <c r="AN128" s="15">
        <v>6.666666666666667</v>
      </c>
      <c r="AO128" s="15">
        <f>AVERAGE(Table1382[[#This Row],[6Di Access to foreign television (cable/ satellite)]:[6Dii Access to foreign newspapers]])</f>
        <v>8.3333333333333339</v>
      </c>
      <c r="AP128" s="15">
        <v>3.3333333333333335</v>
      </c>
      <c r="AQ128" s="14">
        <f t="shared" si="32"/>
        <v>4.5006731916707032</v>
      </c>
      <c r="AR128" s="14">
        <v>5</v>
      </c>
      <c r="AS128" s="14">
        <v>10</v>
      </c>
      <c r="AT128" s="14">
        <v>10</v>
      </c>
      <c r="AU128" s="14">
        <f t="shared" si="39"/>
        <v>10</v>
      </c>
      <c r="AV128" s="14">
        <f t="shared" si="33"/>
        <v>7.5</v>
      </c>
      <c r="AW128" s="16">
        <f>AVERAGE(Table1382[[#This Row],[RULE OF LAW]],Table1382[[#This Row],[SECURITY &amp; SAFETY]],Table1382[[#This Row],[PERSONAL FREEDOM (minus Security &amp;Safety and Rule of Law)]],Table1382[[#This Row],[PERSONAL FREEDOM (minus Security &amp;Safety and Rule of Law)]])</f>
        <v>6.9896979969252291</v>
      </c>
      <c r="AX128" s="17">
        <v>6.81</v>
      </c>
      <c r="AY128" s="65">
        <f>AVERAGE(Table1382[[#This Row],[PERSONAL FREEDOM]:[ECONOMIC FREEDOM]])</f>
        <v>6.8998489984626143</v>
      </c>
      <c r="AZ128" s="66">
        <f t="shared" si="34"/>
        <v>73</v>
      </c>
      <c r="BA128" s="18">
        <f t="shared" si="35"/>
        <v>6.9</v>
      </c>
      <c r="BB128" s="16">
        <f>Table1382[[#This Row],[1 Rule of Law]]</f>
        <v>5.6000000000000005</v>
      </c>
      <c r="BC128" s="16">
        <f>Table1382[[#This Row],[2 Security &amp; Safety]]</f>
        <v>6.6974115999215202</v>
      </c>
      <c r="BD128" s="16">
        <f t="shared" si="36"/>
        <v>7.8306901938896969</v>
      </c>
      <c r="BE128" s="1"/>
      <c r="BF128" s="1"/>
    </row>
    <row r="129" spans="1:58" ht="15" customHeight="1" x14ac:dyDescent="0.25">
      <c r="A129" s="13" t="s">
        <v>187</v>
      </c>
      <c r="B129" s="14" t="s">
        <v>48</v>
      </c>
      <c r="C129" s="14" t="s">
        <v>48</v>
      </c>
      <c r="D129" s="14" t="s">
        <v>48</v>
      </c>
      <c r="E129" s="14">
        <v>4.2477780000000003</v>
      </c>
      <c r="F129" s="14">
        <v>5.88</v>
      </c>
      <c r="G129" s="14">
        <v>10</v>
      </c>
      <c r="H129" s="14">
        <v>10</v>
      </c>
      <c r="I129" s="14" t="s">
        <v>48</v>
      </c>
      <c r="J129" s="14">
        <v>10</v>
      </c>
      <c r="K129" s="14">
        <v>10</v>
      </c>
      <c r="L129" s="14">
        <f>AVERAGE(Table1382[[#This Row],[2Bi Disappearance]:[2Bv Terrorism Injured ]])</f>
        <v>10</v>
      </c>
      <c r="M129" s="14">
        <v>8.8000000000000007</v>
      </c>
      <c r="N129" s="14">
        <v>10</v>
      </c>
      <c r="O129" s="15">
        <v>10</v>
      </c>
      <c r="P129" s="15">
        <f>AVERAGE(Table1382[[#This Row],[2Ci Female Genital Mutilation]:[2Ciii Equal Inheritance Rights]])</f>
        <v>9.6</v>
      </c>
      <c r="Q129" s="14">
        <f t="shared" si="30"/>
        <v>8.4933333333333323</v>
      </c>
      <c r="R129" s="14">
        <v>5</v>
      </c>
      <c r="S129" s="14">
        <v>0</v>
      </c>
      <c r="T129" s="14">
        <v>10</v>
      </c>
      <c r="U129" s="14">
        <f t="shared" si="31"/>
        <v>5</v>
      </c>
      <c r="V129" s="14">
        <v>7.5</v>
      </c>
      <c r="W129" s="14">
        <v>6.666666666666667</v>
      </c>
      <c r="X129" s="14">
        <f>AVERAGE(Table1382[[#This Row],[4A Freedom to establish religious organizations]:[4B Autonomy of religious organizations]])</f>
        <v>7.0833333333333339</v>
      </c>
      <c r="Y129" s="14">
        <v>10</v>
      </c>
      <c r="Z129" s="14">
        <v>5</v>
      </c>
      <c r="AA129" s="14">
        <v>6.666666666666667</v>
      </c>
      <c r="AB129" s="14">
        <v>3.3333333333333335</v>
      </c>
      <c r="AC129" s="14">
        <v>3.3333333333333335</v>
      </c>
      <c r="AD129" s="14">
        <f>AVERAGE(Table1382[[#This Row],[5Ci Political parties]:[5Ciii Educational, sporting and cultural organizations]])</f>
        <v>4.4444444444444446</v>
      </c>
      <c r="AE129" s="14">
        <v>7.5</v>
      </c>
      <c r="AF129" s="14">
        <v>5</v>
      </c>
      <c r="AG129" s="14">
        <v>5</v>
      </c>
      <c r="AH129" s="14">
        <f>AVERAGE(Table1382[[#This Row],[5Di Political parties]:[5Diii Educational, sporting and cultural organizations5]])</f>
        <v>5.833333333333333</v>
      </c>
      <c r="AI129" s="14">
        <f t="shared" si="38"/>
        <v>6.3194444444444438</v>
      </c>
      <c r="AJ129" s="14">
        <v>10</v>
      </c>
      <c r="AK129" s="15">
        <v>2.3333333333333335</v>
      </c>
      <c r="AL129" s="15">
        <v>3.25</v>
      </c>
      <c r="AM129" s="15">
        <v>6.666666666666667</v>
      </c>
      <c r="AN129" s="15">
        <v>6.666666666666667</v>
      </c>
      <c r="AO129" s="15">
        <f>AVERAGE(Table1382[[#This Row],[6Di Access to foreign television (cable/ satellite)]:[6Dii Access to foreign newspapers]])</f>
        <v>6.666666666666667</v>
      </c>
      <c r="AP129" s="15">
        <v>10</v>
      </c>
      <c r="AQ129" s="14">
        <f t="shared" si="32"/>
        <v>6.45</v>
      </c>
      <c r="AR129" s="14">
        <v>10</v>
      </c>
      <c r="AS129" s="14">
        <v>0</v>
      </c>
      <c r="AT129" s="14">
        <v>0</v>
      </c>
      <c r="AU129" s="14">
        <f t="shared" si="39"/>
        <v>0</v>
      </c>
      <c r="AV129" s="14">
        <f t="shared" si="33"/>
        <v>5</v>
      </c>
      <c r="AW129" s="16">
        <f>AVERAGE(Table1382[[#This Row],[RULE OF LAW]],Table1382[[#This Row],[SECURITY &amp; SAFETY]],Table1382[[#This Row],[PERSONAL FREEDOM (minus Security &amp;Safety and Rule of Law)]],Table1382[[#This Row],[PERSONAL FREEDOM (minus Security &amp;Safety and Rule of Law)]])</f>
        <v>6.1705556111111104</v>
      </c>
      <c r="AX129" s="17">
        <v>5.77</v>
      </c>
      <c r="AY129" s="65">
        <f>AVERAGE(Table1382[[#This Row],[PERSONAL FREEDOM]:[ECONOMIC FREEDOM]])</f>
        <v>5.970277805555555</v>
      </c>
      <c r="AZ129" s="66">
        <f t="shared" si="34"/>
        <v>116</v>
      </c>
      <c r="BA129" s="18">
        <f t="shared" si="35"/>
        <v>5.97</v>
      </c>
      <c r="BB129" s="16">
        <f>Table1382[[#This Row],[1 Rule of Law]]</f>
        <v>4.2477780000000003</v>
      </c>
      <c r="BC129" s="16">
        <f>Table1382[[#This Row],[2 Security &amp; Safety]]</f>
        <v>8.4933333333333323</v>
      </c>
      <c r="BD129" s="16">
        <f t="shared" si="36"/>
        <v>5.9705555555555545</v>
      </c>
      <c r="BE129" s="1"/>
      <c r="BF129" s="1"/>
    </row>
    <row r="130" spans="1:58" ht="15" customHeight="1" x14ac:dyDescent="0.25">
      <c r="A130" s="13" t="s">
        <v>123</v>
      </c>
      <c r="B130" s="14" t="s">
        <v>48</v>
      </c>
      <c r="C130" s="14" t="s">
        <v>48</v>
      </c>
      <c r="D130" s="14" t="s">
        <v>48</v>
      </c>
      <c r="E130" s="14">
        <v>5.2000789999999997</v>
      </c>
      <c r="F130" s="14">
        <v>0</v>
      </c>
      <c r="G130" s="14">
        <v>10</v>
      </c>
      <c r="H130" s="14">
        <v>10</v>
      </c>
      <c r="I130" s="14">
        <v>7.5</v>
      </c>
      <c r="J130" s="14">
        <v>10</v>
      </c>
      <c r="K130" s="14">
        <v>10</v>
      </c>
      <c r="L130" s="14">
        <f>AVERAGE(Table1382[[#This Row],[2Bi Disappearance]:[2Bv Terrorism Injured ]])</f>
        <v>9.5</v>
      </c>
      <c r="M130" s="14">
        <v>10</v>
      </c>
      <c r="N130" s="14">
        <v>7.5</v>
      </c>
      <c r="O130" s="15" t="s">
        <v>48</v>
      </c>
      <c r="P130" s="15">
        <f>AVERAGE(Table1382[[#This Row],[2Ci Female Genital Mutilation]:[2Ciii Equal Inheritance Rights]])</f>
        <v>8.75</v>
      </c>
      <c r="Q130" s="14">
        <f t="shared" ref="Q130:Q142" si="40">AVERAGE(F130,L130,P130)</f>
        <v>6.083333333333333</v>
      </c>
      <c r="R130" s="14">
        <v>10</v>
      </c>
      <c r="S130" s="14">
        <v>10</v>
      </c>
      <c r="T130" s="14">
        <v>10</v>
      </c>
      <c r="U130" s="14">
        <f t="shared" ref="U130:U142" si="41">AVERAGE(R130:T130)</f>
        <v>10</v>
      </c>
      <c r="V130" s="14" t="s">
        <v>48</v>
      </c>
      <c r="W130" s="14" t="s">
        <v>48</v>
      </c>
      <c r="X130" s="14" t="s">
        <v>48</v>
      </c>
      <c r="Y130" s="14" t="s">
        <v>48</v>
      </c>
      <c r="Z130" s="14" t="s">
        <v>48</v>
      </c>
      <c r="AA130" s="14" t="s">
        <v>48</v>
      </c>
      <c r="AB130" s="14" t="s">
        <v>48</v>
      </c>
      <c r="AC130" s="14" t="s">
        <v>48</v>
      </c>
      <c r="AD130" s="14" t="s">
        <v>48</v>
      </c>
      <c r="AE130" s="14" t="s">
        <v>48</v>
      </c>
      <c r="AF130" s="14" t="s">
        <v>48</v>
      </c>
      <c r="AG130" s="14" t="s">
        <v>48</v>
      </c>
      <c r="AH130" s="14" t="s">
        <v>48</v>
      </c>
      <c r="AI130" s="14" t="s">
        <v>48</v>
      </c>
      <c r="AJ130" s="14">
        <v>10</v>
      </c>
      <c r="AK130" s="15">
        <v>8</v>
      </c>
      <c r="AL130" s="15">
        <v>7.5</v>
      </c>
      <c r="AM130" s="15" t="s">
        <v>48</v>
      </c>
      <c r="AN130" s="15" t="s">
        <v>48</v>
      </c>
      <c r="AO130" s="15" t="s">
        <v>48</v>
      </c>
      <c r="AP130" s="15" t="s">
        <v>48</v>
      </c>
      <c r="AQ130" s="14">
        <f t="shared" ref="AQ130:AQ142" si="42">AVERAGE(AJ130:AL130,AO130:AP130)</f>
        <v>8.5</v>
      </c>
      <c r="AR130" s="14" t="s">
        <v>48</v>
      </c>
      <c r="AS130" s="14">
        <v>0</v>
      </c>
      <c r="AT130" s="14">
        <v>0</v>
      </c>
      <c r="AU130" s="14">
        <f t="shared" si="39"/>
        <v>0</v>
      </c>
      <c r="AV130" s="14">
        <f t="shared" ref="AV130:AV142" si="43">AVERAGE(AU130,AR130)</f>
        <v>0</v>
      </c>
      <c r="AW130" s="16">
        <f>AVERAGE(Table1382[[#This Row],[RULE OF LAW]],Table1382[[#This Row],[SECURITY &amp; SAFETY]],Table1382[[#This Row],[PERSONAL FREEDOM (minus Security &amp;Safety and Rule of Law)]],Table1382[[#This Row],[PERSONAL FREEDOM (minus Security &amp;Safety and Rule of Law)]])</f>
        <v>5.9041864166666667</v>
      </c>
      <c r="AX130" s="17">
        <v>7.13</v>
      </c>
      <c r="AY130" s="65">
        <f>AVERAGE(Table1382[[#This Row],[PERSONAL FREEDOM]:[ECONOMIC FREEDOM]])</f>
        <v>6.5170932083333337</v>
      </c>
      <c r="AZ130" s="66">
        <f t="shared" ref="AZ130:AZ142" si="44">RANK(BA130,$BA$2:$BA$142)</f>
        <v>98</v>
      </c>
      <c r="BA130" s="18">
        <f t="shared" ref="BA130:BA142" si="45">ROUND(AY130, 2)</f>
        <v>6.52</v>
      </c>
      <c r="BB130" s="16">
        <f>Table1382[[#This Row],[1 Rule of Law]]</f>
        <v>5.2000789999999997</v>
      </c>
      <c r="BC130" s="16">
        <f>Table1382[[#This Row],[2 Security &amp; Safety]]</f>
        <v>6.083333333333333</v>
      </c>
      <c r="BD130" s="16">
        <f t="shared" ref="BD130:BD142" si="46">AVERAGE(AQ130,U130,AI130,AV130,X130)</f>
        <v>6.166666666666667</v>
      </c>
      <c r="BE130" s="1"/>
      <c r="BF130" s="1"/>
    </row>
    <row r="131" spans="1:58" ht="15" customHeight="1" x14ac:dyDescent="0.25">
      <c r="A131" s="13" t="s">
        <v>174</v>
      </c>
      <c r="B131" s="14">
        <v>4.9333333333333336</v>
      </c>
      <c r="C131" s="14">
        <v>5.5559579376737869</v>
      </c>
      <c r="D131" s="14">
        <v>5.2459871956282331</v>
      </c>
      <c r="E131" s="14">
        <v>5.2</v>
      </c>
      <c r="F131" s="14">
        <v>9.120000000000001</v>
      </c>
      <c r="G131" s="14">
        <v>10</v>
      </c>
      <c r="H131" s="14">
        <v>10</v>
      </c>
      <c r="I131" s="14">
        <v>7.5</v>
      </c>
      <c r="J131" s="14">
        <v>10</v>
      </c>
      <c r="K131" s="14">
        <v>10</v>
      </c>
      <c r="L131" s="14">
        <f>AVERAGE(Table1382[[#This Row],[2Bi Disappearance]:[2Bv Terrorism Injured ]])</f>
        <v>9.5</v>
      </c>
      <c r="M131" s="14">
        <v>10</v>
      </c>
      <c r="N131" s="14">
        <v>7.5</v>
      </c>
      <c r="O131" s="15">
        <v>5</v>
      </c>
      <c r="P131" s="15">
        <f>AVERAGE(Table1382[[#This Row],[2Ci Female Genital Mutilation]:[2Ciii Equal Inheritance Rights]])</f>
        <v>7.5</v>
      </c>
      <c r="Q131" s="14">
        <f t="shared" si="40"/>
        <v>8.706666666666667</v>
      </c>
      <c r="R131" s="14">
        <v>0</v>
      </c>
      <c r="S131" s="14">
        <v>5</v>
      </c>
      <c r="T131" s="14">
        <v>10</v>
      </c>
      <c r="U131" s="14">
        <f t="shared" si="41"/>
        <v>5</v>
      </c>
      <c r="V131" s="14">
        <v>2.5</v>
      </c>
      <c r="W131" s="14">
        <v>0</v>
      </c>
      <c r="X131" s="14">
        <f>AVERAGE(Table1382[[#This Row],[4A Freedom to establish religious organizations]:[4B Autonomy of religious organizations]])</f>
        <v>1.25</v>
      </c>
      <c r="Y131" s="14">
        <v>2.5</v>
      </c>
      <c r="Z131" s="14">
        <v>2.5</v>
      </c>
      <c r="AA131" s="14">
        <v>3.3333333333333335</v>
      </c>
      <c r="AB131" s="14">
        <v>6.666666666666667</v>
      </c>
      <c r="AC131" s="14">
        <v>6.666666666666667</v>
      </c>
      <c r="AD131" s="14">
        <f>AVERAGE(Table1382[[#This Row],[5Ci Political parties]:[5Ciii Educational, sporting and cultural organizations]])</f>
        <v>5.5555555555555562</v>
      </c>
      <c r="AE131" s="14">
        <v>2.5</v>
      </c>
      <c r="AF131" s="14">
        <v>5</v>
      </c>
      <c r="AG131" s="14">
        <v>7.5</v>
      </c>
      <c r="AH131" s="14">
        <f>AVERAGE(Table1382[[#This Row],[5Di Political parties]:[5Diii Educational, sporting and cultural organizations5]])</f>
        <v>5</v>
      </c>
      <c r="AI131" s="14">
        <f t="shared" ref="AI131:AI142" si="47">AVERAGE(Y131:Z131,AD131,AH131)</f>
        <v>3.8888888888888893</v>
      </c>
      <c r="AJ131" s="14">
        <v>10</v>
      </c>
      <c r="AK131" s="15">
        <v>1</v>
      </c>
      <c r="AL131" s="15">
        <v>2.25</v>
      </c>
      <c r="AM131" s="15">
        <v>6.666666666666667</v>
      </c>
      <c r="AN131" s="15">
        <v>3.3333333333333335</v>
      </c>
      <c r="AO131" s="15">
        <f>AVERAGE(Table1382[[#This Row],[6Di Access to foreign television (cable/ satellite)]:[6Dii Access to foreign newspapers]])</f>
        <v>5</v>
      </c>
      <c r="AP131" s="15">
        <v>0</v>
      </c>
      <c r="AQ131" s="14">
        <f t="shared" si="42"/>
        <v>3.65</v>
      </c>
      <c r="AR131" s="14">
        <v>10</v>
      </c>
      <c r="AS131" s="14">
        <v>0</v>
      </c>
      <c r="AT131" s="14">
        <v>0</v>
      </c>
      <c r="AU131" s="14">
        <f t="shared" si="39"/>
        <v>0</v>
      </c>
      <c r="AV131" s="14">
        <f t="shared" si="43"/>
        <v>5</v>
      </c>
      <c r="AW131" s="16">
        <f>AVERAGE(Table1382[[#This Row],[RULE OF LAW]],Table1382[[#This Row],[SECURITY &amp; SAFETY]],Table1382[[#This Row],[PERSONAL FREEDOM (minus Security &amp;Safety and Rule of Law)]],Table1382[[#This Row],[PERSONAL FREEDOM (minus Security &amp;Safety and Rule of Law)]])</f>
        <v>5.3555555555555561</v>
      </c>
      <c r="AX131" s="17">
        <v>6.9</v>
      </c>
      <c r="AY131" s="65">
        <f>AVERAGE(Table1382[[#This Row],[PERSONAL FREEDOM]:[ECONOMIC FREEDOM]])</f>
        <v>6.1277777777777782</v>
      </c>
      <c r="AZ131" s="66">
        <f t="shared" si="44"/>
        <v>112</v>
      </c>
      <c r="BA131" s="18">
        <f t="shared" si="45"/>
        <v>6.13</v>
      </c>
      <c r="BB131" s="16">
        <f>Table1382[[#This Row],[1 Rule of Law]]</f>
        <v>5.2</v>
      </c>
      <c r="BC131" s="16">
        <f>Table1382[[#This Row],[2 Security &amp; Safety]]</f>
        <v>8.706666666666667</v>
      </c>
      <c r="BD131" s="16">
        <f t="shared" si="46"/>
        <v>3.7577777777777781</v>
      </c>
      <c r="BE131" s="1"/>
      <c r="BF131" s="1"/>
    </row>
    <row r="132" spans="1:58" ht="15" customHeight="1" x14ac:dyDescent="0.25">
      <c r="A132" s="13" t="s">
        <v>119</v>
      </c>
      <c r="B132" s="14">
        <v>4.8</v>
      </c>
      <c r="C132" s="14">
        <v>5.5175251780547461</v>
      </c>
      <c r="D132" s="14">
        <v>4.1950737665552937</v>
      </c>
      <c r="E132" s="14">
        <v>4.8</v>
      </c>
      <c r="F132" s="14">
        <v>8.68</v>
      </c>
      <c r="G132" s="14">
        <v>10</v>
      </c>
      <c r="H132" s="14">
        <v>7.6865086655809041</v>
      </c>
      <c r="I132" s="14">
        <v>1.25</v>
      </c>
      <c r="J132" s="14">
        <v>7.224214839426776</v>
      </c>
      <c r="K132" s="14">
        <v>0</v>
      </c>
      <c r="L132" s="14">
        <f>AVERAGE(Table1382[[#This Row],[2Bi Disappearance]:[2Bv Terrorism Injured ]])</f>
        <v>5.2321447010015358</v>
      </c>
      <c r="M132" s="14">
        <v>9.5</v>
      </c>
      <c r="N132" s="14">
        <v>10</v>
      </c>
      <c r="O132" s="15">
        <v>5</v>
      </c>
      <c r="P132" s="15">
        <f>AVERAGE(Table1382[[#This Row],[2Ci Female Genital Mutilation]:[2Ciii Equal Inheritance Rights]])</f>
        <v>8.1666666666666661</v>
      </c>
      <c r="Q132" s="14">
        <f t="shared" si="40"/>
        <v>7.3596037892227342</v>
      </c>
      <c r="R132" s="14">
        <v>10</v>
      </c>
      <c r="S132" s="14">
        <v>5</v>
      </c>
      <c r="T132" s="14">
        <v>10</v>
      </c>
      <c r="U132" s="14">
        <f t="shared" si="41"/>
        <v>8.3333333333333339</v>
      </c>
      <c r="V132" s="14">
        <v>5</v>
      </c>
      <c r="W132" s="14">
        <v>3.3333333333333335</v>
      </c>
      <c r="X132" s="14">
        <f>AVERAGE(Table1382[[#This Row],[4A Freedom to establish religious organizations]:[4B Autonomy of religious organizations]])</f>
        <v>4.166666666666667</v>
      </c>
      <c r="Y132" s="14">
        <v>5</v>
      </c>
      <c r="Z132" s="14">
        <v>5</v>
      </c>
      <c r="AA132" s="14">
        <v>3.3333333333333335</v>
      </c>
      <c r="AB132" s="14">
        <v>6.666666666666667</v>
      </c>
      <c r="AC132" s="14">
        <v>6.666666666666667</v>
      </c>
      <c r="AD132" s="14">
        <f>AVERAGE(Table1382[[#This Row],[5Ci Political parties]:[5Ciii Educational, sporting and cultural organizations]])</f>
        <v>5.5555555555555562</v>
      </c>
      <c r="AE132" s="14">
        <v>7.5</v>
      </c>
      <c r="AF132" s="14">
        <v>7.5</v>
      </c>
      <c r="AG132" s="14">
        <v>7.5</v>
      </c>
      <c r="AH132" s="14">
        <f>AVERAGE(Table1382[[#This Row],[5Di Political parties]:[5Diii Educational, sporting and cultural organizations5]])</f>
        <v>7.5</v>
      </c>
      <c r="AI132" s="14">
        <f t="shared" si="47"/>
        <v>5.7638888888888893</v>
      </c>
      <c r="AJ132" s="14">
        <v>10</v>
      </c>
      <c r="AK132" s="15">
        <v>3</v>
      </c>
      <c r="AL132" s="15">
        <v>5.5</v>
      </c>
      <c r="AM132" s="15">
        <v>6.666666666666667</v>
      </c>
      <c r="AN132" s="15">
        <v>6.666666666666667</v>
      </c>
      <c r="AO132" s="15">
        <f>AVERAGE(Table1382[[#This Row],[6Di Access to foreign television (cable/ satellite)]:[6Dii Access to foreign newspapers]])</f>
        <v>6.666666666666667</v>
      </c>
      <c r="AP132" s="15">
        <v>3.3333333333333335</v>
      </c>
      <c r="AQ132" s="14">
        <f t="shared" si="42"/>
        <v>5.7</v>
      </c>
      <c r="AR132" s="14">
        <v>10</v>
      </c>
      <c r="AS132" s="14">
        <v>10</v>
      </c>
      <c r="AT132" s="14">
        <v>10</v>
      </c>
      <c r="AU132" s="14">
        <f t="shared" si="39"/>
        <v>10</v>
      </c>
      <c r="AV132" s="14">
        <f t="shared" si="43"/>
        <v>10</v>
      </c>
      <c r="AW132" s="16">
        <f>AVERAGE(Table1382[[#This Row],[RULE OF LAW]],Table1382[[#This Row],[SECURITY &amp; SAFETY]],Table1382[[#This Row],[PERSONAL FREEDOM (minus Security &amp;Safety and Rule of Law)]],Table1382[[#This Row],[PERSONAL FREEDOM (minus Security &amp;Safety and Rule of Law)]])</f>
        <v>6.4362898361945717</v>
      </c>
      <c r="AX132" s="17">
        <v>6.98</v>
      </c>
      <c r="AY132" s="65">
        <f>AVERAGE(Table1382[[#This Row],[PERSONAL FREEDOM]:[ECONOMIC FREEDOM]])</f>
        <v>6.7081449180972861</v>
      </c>
      <c r="AZ132" s="66">
        <f t="shared" si="44"/>
        <v>84</v>
      </c>
      <c r="BA132" s="18">
        <f t="shared" si="45"/>
        <v>6.71</v>
      </c>
      <c r="BB132" s="16">
        <f>Table1382[[#This Row],[1 Rule of Law]]</f>
        <v>4.8</v>
      </c>
      <c r="BC132" s="16">
        <f>Table1382[[#This Row],[2 Security &amp; Safety]]</f>
        <v>7.3596037892227342</v>
      </c>
      <c r="BD132" s="16">
        <f t="shared" si="46"/>
        <v>6.7927777777777774</v>
      </c>
      <c r="BE132" s="1"/>
      <c r="BF132" s="1"/>
    </row>
    <row r="133" spans="1:58" ht="15" customHeight="1" x14ac:dyDescent="0.25">
      <c r="A133" s="13" t="s">
        <v>144</v>
      </c>
      <c r="B133" s="14">
        <v>2.7333333333333338</v>
      </c>
      <c r="C133" s="14">
        <v>5.1281219016575106</v>
      </c>
      <c r="D133" s="14">
        <v>4.3085187284066206</v>
      </c>
      <c r="E133" s="14">
        <v>4.0999999999999996</v>
      </c>
      <c r="F133" s="14">
        <v>6.48</v>
      </c>
      <c r="G133" s="14">
        <v>10</v>
      </c>
      <c r="H133" s="14">
        <v>9.4419325265888894</v>
      </c>
      <c r="I133" s="14">
        <v>5</v>
      </c>
      <c r="J133" s="14">
        <v>9.7622043226930586</v>
      </c>
      <c r="K133" s="14">
        <v>9.9524408645386124</v>
      </c>
      <c r="L133" s="14">
        <f>AVERAGE(Table1382[[#This Row],[2Bi Disappearance]:[2Bv Terrorism Injured ]])</f>
        <v>8.8313155427641128</v>
      </c>
      <c r="M133" s="14">
        <v>9.5</v>
      </c>
      <c r="N133" s="14">
        <v>10</v>
      </c>
      <c r="O133" s="15" t="s">
        <v>48</v>
      </c>
      <c r="P133" s="15">
        <f>AVERAGE(Table1382[[#This Row],[2Ci Female Genital Mutilation]:[2Ciii Equal Inheritance Rights]])</f>
        <v>9.75</v>
      </c>
      <c r="Q133" s="14">
        <f t="shared" si="40"/>
        <v>8.3537718475880371</v>
      </c>
      <c r="R133" s="14">
        <v>0</v>
      </c>
      <c r="S133" s="14">
        <v>10</v>
      </c>
      <c r="T133" s="14">
        <v>5</v>
      </c>
      <c r="U133" s="14">
        <f t="shared" si="41"/>
        <v>5</v>
      </c>
      <c r="V133" s="14">
        <v>7.5</v>
      </c>
      <c r="W133" s="14">
        <v>3.3333333333333335</v>
      </c>
      <c r="X133" s="14">
        <f>AVERAGE(Table1382[[#This Row],[4A Freedom to establish religious organizations]:[4B Autonomy of religious organizations]])</f>
        <v>5.416666666666667</v>
      </c>
      <c r="Y133" s="14">
        <v>7.5</v>
      </c>
      <c r="Z133" s="14">
        <v>7.5</v>
      </c>
      <c r="AA133" s="14">
        <v>3.3333333333333335</v>
      </c>
      <c r="AB133" s="14">
        <v>3.3333333333333335</v>
      </c>
      <c r="AC133" s="14">
        <v>6.666666666666667</v>
      </c>
      <c r="AD133" s="14">
        <f>AVERAGE(Table1382[[#This Row],[5Ci Political parties]:[5Ciii Educational, sporting and cultural organizations]])</f>
        <v>4.4444444444444446</v>
      </c>
      <c r="AE133" s="14">
        <v>5</v>
      </c>
      <c r="AF133" s="14">
        <v>5</v>
      </c>
      <c r="AG133" s="14">
        <v>7.5</v>
      </c>
      <c r="AH133" s="14">
        <f>AVERAGE(Table1382[[#This Row],[5Di Political parties]:[5Diii Educational, sporting and cultural organizations5]])</f>
        <v>5.833333333333333</v>
      </c>
      <c r="AI133" s="14">
        <f t="shared" si="47"/>
        <v>6.3194444444444438</v>
      </c>
      <c r="AJ133" s="14">
        <v>10</v>
      </c>
      <c r="AK133" s="15">
        <v>3.3333333333333335</v>
      </c>
      <c r="AL133" s="15">
        <v>5</v>
      </c>
      <c r="AM133" s="15">
        <v>10</v>
      </c>
      <c r="AN133" s="15">
        <v>10</v>
      </c>
      <c r="AO133" s="15">
        <f>AVERAGE(Table1382[[#This Row],[6Di Access to foreign television (cable/ satellite)]:[6Dii Access to foreign newspapers]])</f>
        <v>10</v>
      </c>
      <c r="AP133" s="15">
        <v>10</v>
      </c>
      <c r="AQ133" s="14">
        <f t="shared" si="42"/>
        <v>7.666666666666667</v>
      </c>
      <c r="AR133" s="14" t="s">
        <v>48</v>
      </c>
      <c r="AS133" s="14">
        <v>0</v>
      </c>
      <c r="AT133" s="14">
        <v>0</v>
      </c>
      <c r="AU133" s="14">
        <f t="shared" si="39"/>
        <v>0</v>
      </c>
      <c r="AV133" s="14">
        <f t="shared" si="43"/>
        <v>0</v>
      </c>
      <c r="AW133" s="16">
        <f>AVERAGE(Table1382[[#This Row],[RULE OF LAW]],Table1382[[#This Row],[SECURITY &amp; SAFETY]],Table1382[[#This Row],[PERSONAL FREEDOM (minus Security &amp;Safety and Rule of Law)]],Table1382[[#This Row],[PERSONAL FREEDOM (minus Security &amp;Safety and Rule of Law)]])</f>
        <v>5.5537207396747874</v>
      </c>
      <c r="AX133" s="17">
        <v>7.31</v>
      </c>
      <c r="AY133" s="65">
        <f>AVERAGE(Table1382[[#This Row],[PERSONAL FREEDOM]:[ECONOMIC FREEDOM]])</f>
        <v>6.4318603698373931</v>
      </c>
      <c r="AZ133" s="66">
        <f t="shared" si="44"/>
        <v>102</v>
      </c>
      <c r="BA133" s="18">
        <f t="shared" si="45"/>
        <v>6.43</v>
      </c>
      <c r="BB133" s="16">
        <f>Table1382[[#This Row],[1 Rule of Law]]</f>
        <v>4.0999999999999996</v>
      </c>
      <c r="BC133" s="16">
        <f>Table1382[[#This Row],[2 Security &amp; Safety]]</f>
        <v>8.3537718475880371</v>
      </c>
      <c r="BD133" s="16">
        <f t="shared" si="46"/>
        <v>4.8805555555555555</v>
      </c>
      <c r="BE133" s="1"/>
      <c r="BF133" s="1"/>
    </row>
    <row r="134" spans="1:58" ht="15" customHeight="1" x14ac:dyDescent="0.25">
      <c r="A134" s="13" t="s">
        <v>133</v>
      </c>
      <c r="B134" s="14">
        <v>5.0999999999999996</v>
      </c>
      <c r="C134" s="14">
        <v>5.1852539745015598</v>
      </c>
      <c r="D134" s="14">
        <v>3.9324416274660572</v>
      </c>
      <c r="E134" s="14">
        <v>4.6999999999999993</v>
      </c>
      <c r="F134" s="14">
        <v>7.92</v>
      </c>
      <c r="G134" s="14">
        <v>10</v>
      </c>
      <c r="H134" s="14">
        <v>10</v>
      </c>
      <c r="I134" s="14">
        <v>7.5</v>
      </c>
      <c r="J134" s="14">
        <v>10</v>
      </c>
      <c r="K134" s="14">
        <v>9.910812531285293</v>
      </c>
      <c r="L134" s="14">
        <f>AVERAGE(Table1382[[#This Row],[2Bi Disappearance]:[2Bv Terrorism Injured ]])</f>
        <v>9.4821625062570583</v>
      </c>
      <c r="M134" s="14">
        <v>10</v>
      </c>
      <c r="N134" s="14">
        <v>10</v>
      </c>
      <c r="O134" s="15">
        <v>0</v>
      </c>
      <c r="P134" s="15">
        <f>AVERAGE(Table1382[[#This Row],[2Ci Female Genital Mutilation]:[2Ciii Equal Inheritance Rights]])</f>
        <v>6.666666666666667</v>
      </c>
      <c r="Q134" s="14">
        <f t="shared" si="40"/>
        <v>8.0229430576412408</v>
      </c>
      <c r="R134" s="14">
        <v>5</v>
      </c>
      <c r="S134" s="14">
        <v>10</v>
      </c>
      <c r="T134" s="14">
        <v>10</v>
      </c>
      <c r="U134" s="14">
        <f t="shared" si="41"/>
        <v>8.3333333333333339</v>
      </c>
      <c r="V134" s="14">
        <v>10</v>
      </c>
      <c r="W134" s="14">
        <v>10</v>
      </c>
      <c r="X134" s="14">
        <f>AVERAGE(Table1382[[#This Row],[4A Freedom to establish religious organizations]:[4B Autonomy of religious organizations]])</f>
        <v>10</v>
      </c>
      <c r="Y134" s="14">
        <v>7.5</v>
      </c>
      <c r="Z134" s="14">
        <v>7.5</v>
      </c>
      <c r="AA134" s="14">
        <v>3.3333333333333335</v>
      </c>
      <c r="AB134" s="14">
        <v>3.3333333333333335</v>
      </c>
      <c r="AC134" s="14">
        <v>6.666666666666667</v>
      </c>
      <c r="AD134" s="14">
        <f>AVERAGE(Table1382[[#This Row],[5Ci Political parties]:[5Ciii Educational, sporting and cultural organizations]])</f>
        <v>4.4444444444444446</v>
      </c>
      <c r="AE134" s="14">
        <v>10</v>
      </c>
      <c r="AF134" s="14">
        <v>7.5</v>
      </c>
      <c r="AG134" s="14">
        <v>10</v>
      </c>
      <c r="AH134" s="14">
        <f>AVERAGE(Table1382[[#This Row],[5Di Political parties]:[5Diii Educational, sporting and cultural organizations5]])</f>
        <v>9.1666666666666661</v>
      </c>
      <c r="AI134" s="14">
        <f t="shared" si="47"/>
        <v>7.1527777777777768</v>
      </c>
      <c r="AJ134" s="14">
        <v>10</v>
      </c>
      <c r="AK134" s="15">
        <v>5</v>
      </c>
      <c r="AL134" s="15">
        <v>5</v>
      </c>
      <c r="AM134" s="15">
        <v>10</v>
      </c>
      <c r="AN134" s="15">
        <v>10</v>
      </c>
      <c r="AO134" s="15">
        <f>AVERAGE(Table1382[[#This Row],[6Di Access to foreign television (cable/ satellite)]:[6Dii Access to foreign newspapers]])</f>
        <v>10</v>
      </c>
      <c r="AP134" s="15">
        <v>10</v>
      </c>
      <c r="AQ134" s="14">
        <f t="shared" si="42"/>
        <v>8</v>
      </c>
      <c r="AR134" s="14">
        <v>5</v>
      </c>
      <c r="AS134" s="14">
        <v>10</v>
      </c>
      <c r="AT134" s="14">
        <v>10</v>
      </c>
      <c r="AU134" s="14">
        <f t="shared" si="39"/>
        <v>10</v>
      </c>
      <c r="AV134" s="14">
        <f t="shared" si="43"/>
        <v>7.5</v>
      </c>
      <c r="AW134" s="16">
        <f>AVERAGE(Table1382[[#This Row],[RULE OF LAW]],Table1382[[#This Row],[SECURITY &amp; SAFETY]],Table1382[[#This Row],[PERSONAL FREEDOM (minus Security &amp;Safety and Rule of Law)]],Table1382[[#This Row],[PERSONAL FREEDOM (minus Security &amp;Safety and Rule of Law)]])</f>
        <v>7.279346875521421</v>
      </c>
      <c r="AX134" s="17">
        <v>5.87</v>
      </c>
      <c r="AY134" s="65">
        <f>AVERAGE(Table1382[[#This Row],[PERSONAL FREEDOM]:[ECONOMIC FREEDOM]])</f>
        <v>6.5746734377607101</v>
      </c>
      <c r="AZ134" s="66">
        <f t="shared" si="44"/>
        <v>93</v>
      </c>
      <c r="BA134" s="18">
        <f t="shared" si="45"/>
        <v>6.57</v>
      </c>
      <c r="BB134" s="16">
        <f>Table1382[[#This Row],[1 Rule of Law]]</f>
        <v>4.6999999999999993</v>
      </c>
      <c r="BC134" s="16">
        <f>Table1382[[#This Row],[2 Security &amp; Safety]]</f>
        <v>8.0229430576412408</v>
      </c>
      <c r="BD134" s="16">
        <f t="shared" si="46"/>
        <v>8.1972222222222229</v>
      </c>
      <c r="BE134" s="1"/>
      <c r="BF134" s="1"/>
    </row>
    <row r="135" spans="1:58" ht="15" customHeight="1" x14ac:dyDescent="0.25">
      <c r="A135" s="13" t="s">
        <v>184</v>
      </c>
      <c r="B135" s="14">
        <v>6.0666666666666664</v>
      </c>
      <c r="C135" s="14">
        <v>6.0370913245989186</v>
      </c>
      <c r="D135" s="14">
        <v>7.4864907726987084</v>
      </c>
      <c r="E135" s="14">
        <v>6.5</v>
      </c>
      <c r="F135" s="14">
        <v>8.9599999999999991</v>
      </c>
      <c r="G135" s="14">
        <v>10</v>
      </c>
      <c r="H135" s="14">
        <v>10</v>
      </c>
      <c r="I135" s="14">
        <v>10</v>
      </c>
      <c r="J135" s="14">
        <v>10</v>
      </c>
      <c r="K135" s="14">
        <v>10</v>
      </c>
      <c r="L135" s="14">
        <f>AVERAGE(Table1382[[#This Row],[2Bi Disappearance]:[2Bv Terrorism Injured ]])</f>
        <v>10</v>
      </c>
      <c r="M135" s="14">
        <v>7</v>
      </c>
      <c r="N135" s="14">
        <v>5</v>
      </c>
      <c r="O135" s="15">
        <v>10</v>
      </c>
      <c r="P135" s="15">
        <f>AVERAGE(Table1382[[#This Row],[2Ci Female Genital Mutilation]:[2Ciii Equal Inheritance Rights]])</f>
        <v>7.333333333333333</v>
      </c>
      <c r="Q135" s="14">
        <f t="shared" si="40"/>
        <v>8.7644444444444449</v>
      </c>
      <c r="R135" s="14">
        <v>0</v>
      </c>
      <c r="S135" s="14">
        <v>10</v>
      </c>
      <c r="T135" s="14">
        <v>5</v>
      </c>
      <c r="U135" s="14">
        <f t="shared" si="41"/>
        <v>5</v>
      </c>
      <c r="V135" s="14">
        <v>2.5</v>
      </c>
      <c r="W135" s="14">
        <v>3.3333333333333335</v>
      </c>
      <c r="X135" s="14">
        <f>AVERAGE(Table1382[[#This Row],[4A Freedom to establish religious organizations]:[4B Autonomy of religious organizations]])</f>
        <v>2.916666666666667</v>
      </c>
      <c r="Y135" s="14">
        <v>5</v>
      </c>
      <c r="Z135" s="14">
        <v>2.5</v>
      </c>
      <c r="AA135" s="14">
        <v>0</v>
      </c>
      <c r="AB135" s="14">
        <v>3.3333333333333335</v>
      </c>
      <c r="AC135" s="14">
        <v>6.666666666666667</v>
      </c>
      <c r="AD135" s="14">
        <f>AVERAGE(Table1382[[#This Row],[5Ci Political parties]:[5Ciii Educational, sporting and cultural organizations]])</f>
        <v>3.3333333333333335</v>
      </c>
      <c r="AE135" s="14">
        <v>0</v>
      </c>
      <c r="AF135" s="14">
        <v>5</v>
      </c>
      <c r="AG135" s="14">
        <v>10</v>
      </c>
      <c r="AH135" s="14">
        <f>AVERAGE(Table1382[[#This Row],[5Di Political parties]:[5Diii Educational, sporting and cultural organizations5]])</f>
        <v>5</v>
      </c>
      <c r="AI135" s="14">
        <f t="shared" si="47"/>
        <v>3.9583333333333335</v>
      </c>
      <c r="AJ135" s="14">
        <v>10</v>
      </c>
      <c r="AK135" s="15">
        <v>2.3333333333333335</v>
      </c>
      <c r="AL135" s="15">
        <v>4.25</v>
      </c>
      <c r="AM135" s="15">
        <v>10</v>
      </c>
      <c r="AN135" s="15">
        <v>6.666666666666667</v>
      </c>
      <c r="AO135" s="15">
        <f>AVERAGE(Table1382[[#This Row],[6Di Access to foreign television (cable/ satellite)]:[6Dii Access to foreign newspapers]])</f>
        <v>8.3333333333333339</v>
      </c>
      <c r="AP135" s="15">
        <v>3.3333333333333335</v>
      </c>
      <c r="AQ135" s="14">
        <f t="shared" si="42"/>
        <v>5.65</v>
      </c>
      <c r="AR135" s="14">
        <v>10</v>
      </c>
      <c r="AS135" s="14">
        <v>0</v>
      </c>
      <c r="AT135" s="14">
        <v>0</v>
      </c>
      <c r="AU135" s="14">
        <f t="shared" si="39"/>
        <v>0</v>
      </c>
      <c r="AV135" s="14">
        <f t="shared" si="43"/>
        <v>5</v>
      </c>
      <c r="AW135" s="16">
        <f>AVERAGE(Table1382[[#This Row],[RULE OF LAW]],Table1382[[#This Row],[SECURITY &amp; SAFETY]],Table1382[[#This Row],[PERSONAL FREEDOM (minus Security &amp;Safety and Rule of Law)]],Table1382[[#This Row],[PERSONAL FREEDOM (minus Security &amp;Safety and Rule of Law)]])</f>
        <v>6.0686111111111121</v>
      </c>
      <c r="AX135" s="17">
        <v>7.99</v>
      </c>
      <c r="AY135" s="65">
        <f>AVERAGE(Table1382[[#This Row],[PERSONAL FREEDOM]:[ECONOMIC FREEDOM]])</f>
        <v>7.0293055555555561</v>
      </c>
      <c r="AZ135" s="66">
        <f t="shared" si="44"/>
        <v>68</v>
      </c>
      <c r="BA135" s="18">
        <f t="shared" si="45"/>
        <v>7.03</v>
      </c>
      <c r="BB135" s="16">
        <f>Table1382[[#This Row],[1 Rule of Law]]</f>
        <v>6.5</v>
      </c>
      <c r="BC135" s="16">
        <f>Table1382[[#This Row],[2 Security &amp; Safety]]</f>
        <v>8.7644444444444449</v>
      </c>
      <c r="BD135" s="16">
        <f t="shared" si="46"/>
        <v>4.5050000000000008</v>
      </c>
      <c r="BE135" s="1"/>
      <c r="BF135" s="1"/>
    </row>
    <row r="136" spans="1:58" ht="15" customHeight="1" x14ac:dyDescent="0.25">
      <c r="A136" s="13" t="s">
        <v>53</v>
      </c>
      <c r="B136" s="14">
        <v>8.3000000000000007</v>
      </c>
      <c r="C136" s="14">
        <v>7.2354657398026054</v>
      </c>
      <c r="D136" s="14">
        <v>7.5467761711068135</v>
      </c>
      <c r="E136" s="14">
        <v>7.7</v>
      </c>
      <c r="F136" s="14">
        <v>9.5200000000000014</v>
      </c>
      <c r="G136" s="14">
        <v>10</v>
      </c>
      <c r="H136" s="14">
        <v>10</v>
      </c>
      <c r="I136" s="14">
        <v>10</v>
      </c>
      <c r="J136" s="14">
        <v>10</v>
      </c>
      <c r="K136" s="14">
        <v>9.994743326488706</v>
      </c>
      <c r="L136" s="14">
        <f>AVERAGE(Table1382[[#This Row],[2Bi Disappearance]:[2Bv Terrorism Injured ]])</f>
        <v>9.9989486652977408</v>
      </c>
      <c r="M136" s="14">
        <v>9.5</v>
      </c>
      <c r="N136" s="14">
        <v>10</v>
      </c>
      <c r="O136" s="15">
        <v>5</v>
      </c>
      <c r="P136" s="15">
        <f>AVERAGE(Table1382[[#This Row],[2Ci Female Genital Mutilation]:[2Ciii Equal Inheritance Rights]])</f>
        <v>8.1666666666666661</v>
      </c>
      <c r="Q136" s="14">
        <f t="shared" si="40"/>
        <v>9.2285384439881355</v>
      </c>
      <c r="R136" s="14">
        <v>10</v>
      </c>
      <c r="S136" s="14">
        <v>10</v>
      </c>
      <c r="T136" s="14">
        <v>10</v>
      </c>
      <c r="U136" s="14">
        <f t="shared" si="41"/>
        <v>10</v>
      </c>
      <c r="V136" s="14">
        <v>10</v>
      </c>
      <c r="W136" s="14">
        <v>6.666666666666667</v>
      </c>
      <c r="X136" s="14">
        <f>AVERAGE(Table1382[[#This Row],[4A Freedom to establish religious organizations]:[4B Autonomy of religious organizations]])</f>
        <v>8.3333333333333339</v>
      </c>
      <c r="Y136" s="14">
        <v>10</v>
      </c>
      <c r="Z136" s="14">
        <v>10</v>
      </c>
      <c r="AA136" s="14">
        <v>10</v>
      </c>
      <c r="AB136" s="14">
        <v>10</v>
      </c>
      <c r="AC136" s="14">
        <v>10</v>
      </c>
      <c r="AD136" s="14">
        <f>AVERAGE(Table1382[[#This Row],[5Ci Political parties]:[5Ciii Educational, sporting and cultural organizations]])</f>
        <v>10</v>
      </c>
      <c r="AE136" s="14">
        <v>10</v>
      </c>
      <c r="AF136" s="14">
        <v>10</v>
      </c>
      <c r="AG136" s="14">
        <v>10</v>
      </c>
      <c r="AH136" s="14">
        <f>AVERAGE(Table1382[[#This Row],[5Di Political parties]:[5Diii Educational, sporting and cultural organizations5]])</f>
        <v>10</v>
      </c>
      <c r="AI136" s="14">
        <f t="shared" si="47"/>
        <v>10</v>
      </c>
      <c r="AJ136" s="14">
        <v>10</v>
      </c>
      <c r="AK136" s="15">
        <v>8</v>
      </c>
      <c r="AL136" s="15">
        <v>8</v>
      </c>
      <c r="AM136" s="15">
        <v>10</v>
      </c>
      <c r="AN136" s="15">
        <v>10</v>
      </c>
      <c r="AO136" s="15">
        <f>AVERAGE(Table1382[[#This Row],[6Di Access to foreign television (cable/ satellite)]:[6Dii Access to foreign newspapers]])</f>
        <v>10</v>
      </c>
      <c r="AP136" s="15">
        <v>10</v>
      </c>
      <c r="AQ136" s="14">
        <f t="shared" si="42"/>
        <v>9.1999999999999993</v>
      </c>
      <c r="AR136" s="14">
        <v>0</v>
      </c>
      <c r="AS136" s="14">
        <v>10</v>
      </c>
      <c r="AT136" s="14">
        <v>10</v>
      </c>
      <c r="AU136" s="14">
        <f t="shared" si="39"/>
        <v>10</v>
      </c>
      <c r="AV136" s="14">
        <f t="shared" si="43"/>
        <v>5</v>
      </c>
      <c r="AW136" s="16">
        <f>AVERAGE(Table1382[[#This Row],[RULE OF LAW]],Table1382[[#This Row],[SECURITY &amp; SAFETY]],Table1382[[#This Row],[PERSONAL FREEDOM (minus Security &amp;Safety and Rule of Law)]],Table1382[[#This Row],[PERSONAL FREEDOM (minus Security &amp;Safety and Rule of Law)]])</f>
        <v>8.4854679443303667</v>
      </c>
      <c r="AX136" s="17">
        <v>7.85</v>
      </c>
      <c r="AY136" s="65">
        <f>AVERAGE(Table1382[[#This Row],[PERSONAL FREEDOM]:[ECONOMIC FREEDOM]])</f>
        <v>8.167733972165184</v>
      </c>
      <c r="AZ136" s="66">
        <f t="shared" si="44"/>
        <v>25</v>
      </c>
      <c r="BA136" s="18">
        <f t="shared" si="45"/>
        <v>8.17</v>
      </c>
      <c r="BB136" s="16">
        <f>Table1382[[#This Row],[1 Rule of Law]]</f>
        <v>7.7</v>
      </c>
      <c r="BC136" s="16">
        <f>Table1382[[#This Row],[2 Security &amp; Safety]]</f>
        <v>9.2285384439881355</v>
      </c>
      <c r="BD136" s="16">
        <f t="shared" si="46"/>
        <v>8.5066666666666677</v>
      </c>
      <c r="BE136" s="1"/>
      <c r="BF136" s="1"/>
    </row>
    <row r="137" spans="1:58" ht="15" customHeight="1" x14ac:dyDescent="0.25">
      <c r="A137" s="13" t="s">
        <v>68</v>
      </c>
      <c r="B137" s="14">
        <v>7.2666666666666657</v>
      </c>
      <c r="C137" s="14">
        <v>6.5321267037266226</v>
      </c>
      <c r="D137" s="14">
        <v>6.5387777076705014</v>
      </c>
      <c r="E137" s="14">
        <v>6.8000000000000007</v>
      </c>
      <c r="F137" s="14">
        <v>7.84</v>
      </c>
      <c r="G137" s="14">
        <v>10</v>
      </c>
      <c r="H137" s="14">
        <v>9.8006844626967826</v>
      </c>
      <c r="I137" s="14">
        <v>10</v>
      </c>
      <c r="J137" s="14">
        <v>9.8000431107053316</v>
      </c>
      <c r="K137" s="14">
        <v>9.2201681317507944</v>
      </c>
      <c r="L137" s="14">
        <f>AVERAGE(Table1382[[#This Row],[2Bi Disappearance]:[2Bv Terrorism Injured ]])</f>
        <v>9.7641791410305814</v>
      </c>
      <c r="M137" s="14">
        <v>9.5</v>
      </c>
      <c r="N137" s="14">
        <v>10</v>
      </c>
      <c r="O137" s="15">
        <v>10</v>
      </c>
      <c r="P137" s="15">
        <f>AVERAGE(Table1382[[#This Row],[2Ci Female Genital Mutilation]:[2Ciii Equal Inheritance Rights]])</f>
        <v>9.8333333333333339</v>
      </c>
      <c r="Q137" s="14">
        <f t="shared" si="40"/>
        <v>9.1458374914546372</v>
      </c>
      <c r="R137" s="14">
        <v>10</v>
      </c>
      <c r="S137" s="14">
        <v>10</v>
      </c>
      <c r="T137" s="14">
        <v>10</v>
      </c>
      <c r="U137" s="14">
        <f t="shared" si="41"/>
        <v>10</v>
      </c>
      <c r="V137" s="14">
        <v>7.5</v>
      </c>
      <c r="W137" s="14">
        <v>10</v>
      </c>
      <c r="X137" s="14">
        <f>AVERAGE(Table1382[[#This Row],[4A Freedom to establish religious organizations]:[4B Autonomy of religious organizations]])</f>
        <v>8.75</v>
      </c>
      <c r="Y137" s="14">
        <v>10</v>
      </c>
      <c r="Z137" s="14">
        <v>10</v>
      </c>
      <c r="AA137" s="14">
        <v>6.666666666666667</v>
      </c>
      <c r="AB137" s="14">
        <v>10</v>
      </c>
      <c r="AC137" s="14">
        <v>6.666666666666667</v>
      </c>
      <c r="AD137" s="14">
        <f>AVERAGE(Table1382[[#This Row],[5Ci Political parties]:[5Ciii Educational, sporting and cultural organizations]])</f>
        <v>7.7777777777777786</v>
      </c>
      <c r="AE137" s="14">
        <v>7.5</v>
      </c>
      <c r="AF137" s="14">
        <v>7.5</v>
      </c>
      <c r="AG137" s="14">
        <v>10</v>
      </c>
      <c r="AH137" s="14">
        <f>AVERAGE(Table1382[[#This Row],[5Di Political parties]:[5Diii Educational, sporting and cultural organizations5]])</f>
        <v>8.3333333333333339</v>
      </c>
      <c r="AI137" s="14">
        <f t="shared" si="47"/>
        <v>9.0277777777777786</v>
      </c>
      <c r="AJ137" s="14">
        <v>10</v>
      </c>
      <c r="AK137" s="15">
        <v>8.3333333333333339</v>
      </c>
      <c r="AL137" s="15">
        <v>8</v>
      </c>
      <c r="AM137" s="15">
        <v>10</v>
      </c>
      <c r="AN137" s="15">
        <v>10</v>
      </c>
      <c r="AO137" s="15">
        <f>AVERAGE(Table1382[[#This Row],[6Di Access to foreign television (cable/ satellite)]:[6Dii Access to foreign newspapers]])</f>
        <v>10</v>
      </c>
      <c r="AP137" s="15">
        <v>10</v>
      </c>
      <c r="AQ137" s="14">
        <f t="shared" si="42"/>
        <v>9.2666666666666675</v>
      </c>
      <c r="AR137" s="14">
        <v>10</v>
      </c>
      <c r="AS137" s="14">
        <v>10</v>
      </c>
      <c r="AT137" s="14">
        <v>10</v>
      </c>
      <c r="AU137" s="14">
        <f t="shared" si="39"/>
        <v>10</v>
      </c>
      <c r="AV137" s="14">
        <f t="shared" si="43"/>
        <v>10</v>
      </c>
      <c r="AW137" s="16">
        <f>AVERAGE(Table1382[[#This Row],[RULE OF LAW]],Table1382[[#This Row],[SECURITY &amp; SAFETY]],Table1382[[#This Row],[PERSONAL FREEDOM (minus Security &amp;Safety and Rule of Law)]],Table1382[[#This Row],[PERSONAL FREEDOM (minus Security &amp;Safety and Rule of Law)]])</f>
        <v>8.6909038173081044</v>
      </c>
      <c r="AX137" s="17">
        <v>8.06</v>
      </c>
      <c r="AY137" s="65">
        <f>AVERAGE(Table1382[[#This Row],[PERSONAL FREEDOM]:[ECONOMIC FREEDOM]])</f>
        <v>8.3754519086540533</v>
      </c>
      <c r="AZ137" s="66">
        <f t="shared" si="44"/>
        <v>16</v>
      </c>
      <c r="BA137" s="18">
        <f t="shared" si="45"/>
        <v>8.3800000000000008</v>
      </c>
      <c r="BB137" s="16">
        <f>Table1382[[#This Row],[1 Rule of Law]]</f>
        <v>6.8000000000000007</v>
      </c>
      <c r="BC137" s="16">
        <f>Table1382[[#This Row],[2 Security &amp; Safety]]</f>
        <v>9.1458374914546372</v>
      </c>
      <c r="BD137" s="16">
        <f t="shared" si="46"/>
        <v>9.4088888888888889</v>
      </c>
      <c r="BE137" s="1"/>
      <c r="BF137" s="1"/>
    </row>
    <row r="138" spans="1:58" ht="15" customHeight="1" x14ac:dyDescent="0.25">
      <c r="A138" s="13" t="s">
        <v>82</v>
      </c>
      <c r="B138" s="14">
        <v>7.033333333333335</v>
      </c>
      <c r="C138" s="14">
        <v>7.1408485274652289</v>
      </c>
      <c r="D138" s="14">
        <v>5.0352224399015615</v>
      </c>
      <c r="E138" s="14">
        <v>6.4</v>
      </c>
      <c r="F138" s="14">
        <v>7.3599999999999994</v>
      </c>
      <c r="G138" s="14">
        <v>10</v>
      </c>
      <c r="H138" s="14">
        <v>10</v>
      </c>
      <c r="I138" s="14">
        <v>10</v>
      </c>
      <c r="J138" s="14">
        <v>10</v>
      </c>
      <c r="K138" s="14">
        <v>10</v>
      </c>
      <c r="L138" s="14">
        <f>AVERAGE(Table1382[[#This Row],[2Bi Disappearance]:[2Bv Terrorism Injured ]])</f>
        <v>10</v>
      </c>
      <c r="M138" s="14">
        <v>10</v>
      </c>
      <c r="N138" s="14">
        <v>10</v>
      </c>
      <c r="O138" s="15">
        <v>10</v>
      </c>
      <c r="P138" s="15">
        <f>AVERAGE(Table1382[[#This Row],[2Ci Female Genital Mutilation]:[2Ciii Equal Inheritance Rights]])</f>
        <v>10</v>
      </c>
      <c r="Q138" s="14">
        <f t="shared" si="40"/>
        <v>9.1199999999999992</v>
      </c>
      <c r="R138" s="14">
        <v>10</v>
      </c>
      <c r="S138" s="14">
        <v>10</v>
      </c>
      <c r="T138" s="14">
        <v>10</v>
      </c>
      <c r="U138" s="14">
        <f t="shared" si="41"/>
        <v>10</v>
      </c>
      <c r="V138" s="14">
        <v>10</v>
      </c>
      <c r="W138" s="14">
        <v>10</v>
      </c>
      <c r="X138" s="14">
        <f>AVERAGE(Table1382[[#This Row],[4A Freedom to establish religious organizations]:[4B Autonomy of religious organizations]])</f>
        <v>10</v>
      </c>
      <c r="Y138" s="14">
        <v>10</v>
      </c>
      <c r="Z138" s="14">
        <v>10</v>
      </c>
      <c r="AA138" s="14">
        <v>10</v>
      </c>
      <c r="AB138" s="14">
        <v>10</v>
      </c>
      <c r="AC138" s="14">
        <v>10</v>
      </c>
      <c r="AD138" s="14">
        <f>AVERAGE(Table1382[[#This Row],[5Ci Political parties]:[5Ciii Educational, sporting and cultural organizations]])</f>
        <v>10</v>
      </c>
      <c r="AE138" s="14">
        <v>10</v>
      </c>
      <c r="AF138" s="14">
        <v>10</v>
      </c>
      <c r="AG138" s="14">
        <v>10</v>
      </c>
      <c r="AH138" s="14">
        <f>AVERAGE(Table1382[[#This Row],[5Di Political parties]:[5Diii Educational, sporting and cultural organizations5]])</f>
        <v>10</v>
      </c>
      <c r="AI138" s="14">
        <f t="shared" si="47"/>
        <v>10</v>
      </c>
      <c r="AJ138" s="14">
        <v>10</v>
      </c>
      <c r="AK138" s="15">
        <v>7.333333333333333</v>
      </c>
      <c r="AL138" s="15">
        <v>7.75</v>
      </c>
      <c r="AM138" s="15">
        <v>10</v>
      </c>
      <c r="AN138" s="15">
        <v>10</v>
      </c>
      <c r="AO138" s="15">
        <f>AVERAGE(Table1382[[#This Row],[6Di Access to foreign television (cable/ satellite)]:[6Dii Access to foreign newspapers]])</f>
        <v>10</v>
      </c>
      <c r="AP138" s="15">
        <v>10</v>
      </c>
      <c r="AQ138" s="14">
        <f t="shared" si="42"/>
        <v>9.0166666666666657</v>
      </c>
      <c r="AR138" s="14">
        <v>10</v>
      </c>
      <c r="AS138" s="14">
        <v>10</v>
      </c>
      <c r="AT138" s="14">
        <v>10</v>
      </c>
      <c r="AU138" s="14">
        <f t="shared" si="39"/>
        <v>10</v>
      </c>
      <c r="AV138" s="14">
        <f t="shared" si="43"/>
        <v>10</v>
      </c>
      <c r="AW138" s="16">
        <f>AVERAGE(Table1382[[#This Row],[RULE OF LAW]],Table1382[[#This Row],[SECURITY &amp; SAFETY]],Table1382[[#This Row],[PERSONAL FREEDOM (minus Security &amp;Safety and Rule of Law)]],Table1382[[#This Row],[PERSONAL FREEDOM (minus Security &amp;Safety and Rule of Law)]])</f>
        <v>8.7816666666666663</v>
      </c>
      <c r="AX138" s="17">
        <v>7.15</v>
      </c>
      <c r="AY138" s="65">
        <f>AVERAGE(Table1382[[#This Row],[PERSONAL FREEDOM]:[ECONOMIC FREEDOM]])</f>
        <v>7.9658333333333333</v>
      </c>
      <c r="AZ138" s="66">
        <f t="shared" si="44"/>
        <v>36</v>
      </c>
      <c r="BA138" s="18">
        <f t="shared" si="45"/>
        <v>7.97</v>
      </c>
      <c r="BB138" s="16">
        <f>Table1382[[#This Row],[1 Rule of Law]]</f>
        <v>6.4</v>
      </c>
      <c r="BC138" s="16">
        <f>Table1382[[#This Row],[2 Security &amp; Safety]]</f>
        <v>9.1199999999999992</v>
      </c>
      <c r="BD138" s="16">
        <f t="shared" si="46"/>
        <v>9.8033333333333328</v>
      </c>
      <c r="BE138" s="1"/>
      <c r="BF138" s="1"/>
    </row>
    <row r="139" spans="1:58" ht="15" customHeight="1" x14ac:dyDescent="0.25">
      <c r="A139" s="13" t="s">
        <v>194</v>
      </c>
      <c r="B139" s="14">
        <v>3.0000000000000004</v>
      </c>
      <c r="C139" s="14">
        <v>3.7816877846120978</v>
      </c>
      <c r="D139" s="14">
        <v>2.3692389617938301</v>
      </c>
      <c r="E139" s="14">
        <v>3.1</v>
      </c>
      <c r="F139" s="14">
        <v>0</v>
      </c>
      <c r="G139" s="14">
        <v>10</v>
      </c>
      <c r="H139" s="14">
        <v>10</v>
      </c>
      <c r="I139" s="14">
        <v>10</v>
      </c>
      <c r="J139" s="14">
        <v>9.9961335075559372</v>
      </c>
      <c r="K139" s="14">
        <v>10</v>
      </c>
      <c r="L139" s="14">
        <f>AVERAGE(Table1382[[#This Row],[2Bi Disappearance]:[2Bv Terrorism Injured ]])</f>
        <v>9.9992267015111871</v>
      </c>
      <c r="M139" s="14">
        <v>10</v>
      </c>
      <c r="N139" s="14">
        <v>10</v>
      </c>
      <c r="O139" s="15" t="s">
        <v>48</v>
      </c>
      <c r="P139" s="15">
        <f>AVERAGE(Table1382[[#This Row],[2Ci Female Genital Mutilation]:[2Ciii Equal Inheritance Rights]])</f>
        <v>10</v>
      </c>
      <c r="Q139" s="14">
        <f t="shared" si="40"/>
        <v>6.666408900503729</v>
      </c>
      <c r="R139" s="14">
        <v>5</v>
      </c>
      <c r="S139" s="14">
        <v>10</v>
      </c>
      <c r="T139" s="14">
        <v>10</v>
      </c>
      <c r="U139" s="14">
        <f t="shared" si="41"/>
        <v>8.3333333333333339</v>
      </c>
      <c r="V139" s="14">
        <v>7.5</v>
      </c>
      <c r="W139" s="14">
        <v>6.666666666666667</v>
      </c>
      <c r="X139" s="14">
        <f>AVERAGE(Table1382[[#This Row],[4A Freedom to establish religious organizations]:[4B Autonomy of religious organizations]])</f>
        <v>7.0833333333333339</v>
      </c>
      <c r="Y139" s="14">
        <v>7.5</v>
      </c>
      <c r="Z139" s="14">
        <v>5</v>
      </c>
      <c r="AA139" s="14">
        <v>3.3333333333333335</v>
      </c>
      <c r="AB139" s="14">
        <v>6.666666666666667</v>
      </c>
      <c r="AC139" s="14">
        <v>3.3333333333333335</v>
      </c>
      <c r="AD139" s="14">
        <f>AVERAGE(Table1382[[#This Row],[5Ci Political parties]:[5Ciii Educational, sporting and cultural organizations]])</f>
        <v>4.4444444444444446</v>
      </c>
      <c r="AE139" s="14">
        <v>7.5</v>
      </c>
      <c r="AF139" s="14">
        <v>5</v>
      </c>
      <c r="AG139" s="14">
        <v>5</v>
      </c>
      <c r="AH139" s="14">
        <f>AVERAGE(Table1382[[#This Row],[5Di Political parties]:[5Diii Educational, sporting and cultural organizations5]])</f>
        <v>5.833333333333333</v>
      </c>
      <c r="AI139" s="14">
        <f t="shared" si="47"/>
        <v>5.6944444444444438</v>
      </c>
      <c r="AJ139" s="14">
        <v>10</v>
      </c>
      <c r="AK139" s="15">
        <v>1.3333333333333333</v>
      </c>
      <c r="AL139" s="15">
        <v>3</v>
      </c>
      <c r="AM139" s="15">
        <v>10</v>
      </c>
      <c r="AN139" s="15">
        <v>10</v>
      </c>
      <c r="AO139" s="15">
        <f>AVERAGE(Table1382[[#This Row],[6Di Access to foreign television (cable/ satellite)]:[6Dii Access to foreign newspapers]])</f>
        <v>10</v>
      </c>
      <c r="AP139" s="15">
        <v>6.666666666666667</v>
      </c>
      <c r="AQ139" s="14">
        <f t="shared" si="42"/>
        <v>6.2000000000000011</v>
      </c>
      <c r="AR139" s="14" t="s">
        <v>48</v>
      </c>
      <c r="AS139" s="14">
        <v>10</v>
      </c>
      <c r="AT139" s="14">
        <v>10</v>
      </c>
      <c r="AU139" s="14">
        <f t="shared" si="39"/>
        <v>10</v>
      </c>
      <c r="AV139" s="14">
        <f t="shared" si="43"/>
        <v>10</v>
      </c>
      <c r="AW139" s="16">
        <f>AVERAGE(Table1382[[#This Row],[RULE OF LAW]],Table1382[[#This Row],[SECURITY &amp; SAFETY]],Table1382[[#This Row],[PERSONAL FREEDOM (minus Security &amp;Safety and Rule of Law)]],Table1382[[#This Row],[PERSONAL FREEDOM (minus Security &amp;Safety and Rule of Law)]])</f>
        <v>6.1727133362370434</v>
      </c>
      <c r="AX139" s="17">
        <v>4.3</v>
      </c>
      <c r="AY139" s="65">
        <f>AVERAGE(Table1382[[#This Row],[PERSONAL FREEDOM]:[ECONOMIC FREEDOM]])</f>
        <v>5.2363566681185212</v>
      </c>
      <c r="AZ139" s="66">
        <f t="shared" si="44"/>
        <v>135</v>
      </c>
      <c r="BA139" s="18">
        <f t="shared" si="45"/>
        <v>5.24</v>
      </c>
      <c r="BB139" s="16">
        <f>Table1382[[#This Row],[1 Rule of Law]]</f>
        <v>3.1</v>
      </c>
      <c r="BC139" s="16">
        <f>Table1382[[#This Row],[2 Security &amp; Safety]]</f>
        <v>6.666408900503729</v>
      </c>
      <c r="BD139" s="16">
        <f t="shared" si="46"/>
        <v>7.4622222222222216</v>
      </c>
      <c r="BE139" s="1"/>
      <c r="BF139" s="1"/>
    </row>
    <row r="140" spans="1:58" ht="15" customHeight="1" x14ac:dyDescent="0.25">
      <c r="A140" s="13" t="s">
        <v>181</v>
      </c>
      <c r="B140" s="14">
        <v>6.6666666666666661</v>
      </c>
      <c r="C140" s="14">
        <v>4.3491010938215195</v>
      </c>
      <c r="D140" s="14">
        <v>5.6948467516657946</v>
      </c>
      <c r="E140" s="14">
        <v>5.6000000000000005</v>
      </c>
      <c r="F140" s="14">
        <v>8.68</v>
      </c>
      <c r="G140" s="14">
        <v>5</v>
      </c>
      <c r="H140" s="14">
        <v>10</v>
      </c>
      <c r="I140" s="14">
        <v>10</v>
      </c>
      <c r="J140" s="14">
        <v>10</v>
      </c>
      <c r="K140" s="14">
        <v>10</v>
      </c>
      <c r="L140" s="14">
        <f>AVERAGE(Table1382[[#This Row],[2Bi Disappearance]:[2Bv Terrorism Injured ]])</f>
        <v>9</v>
      </c>
      <c r="M140" s="14">
        <v>10</v>
      </c>
      <c r="N140" s="14">
        <v>10</v>
      </c>
      <c r="O140" s="15">
        <v>10</v>
      </c>
      <c r="P140" s="15">
        <f>AVERAGE(Table1382[[#This Row],[2Ci Female Genital Mutilation]:[2Ciii Equal Inheritance Rights]])</f>
        <v>10</v>
      </c>
      <c r="Q140" s="14">
        <f t="shared" si="40"/>
        <v>9.2266666666666666</v>
      </c>
      <c r="R140" s="14">
        <v>5</v>
      </c>
      <c r="S140" s="14">
        <v>0</v>
      </c>
      <c r="T140" s="14">
        <v>10</v>
      </c>
      <c r="U140" s="14">
        <f t="shared" si="41"/>
        <v>5</v>
      </c>
      <c r="V140" s="14">
        <v>5</v>
      </c>
      <c r="W140" s="14">
        <v>3.3333333333333335</v>
      </c>
      <c r="X140" s="14">
        <f>AVERAGE(Table1382[[#This Row],[4A Freedom to establish religious organizations]:[4B Autonomy of religious organizations]])</f>
        <v>4.166666666666667</v>
      </c>
      <c r="Y140" s="14">
        <v>2.5</v>
      </c>
      <c r="Z140" s="14">
        <v>2.5</v>
      </c>
      <c r="AA140" s="14">
        <v>3.3333333333333335</v>
      </c>
      <c r="AB140" s="14">
        <v>3.3333333333333335</v>
      </c>
      <c r="AC140" s="14">
        <v>3.3333333333333335</v>
      </c>
      <c r="AD140" s="14">
        <f>AVERAGE(Table1382[[#This Row],[5Ci Political parties]:[5Ciii Educational, sporting and cultural organizations]])</f>
        <v>3.3333333333333335</v>
      </c>
      <c r="AE140" s="14">
        <v>0</v>
      </c>
      <c r="AF140" s="14">
        <v>2.5</v>
      </c>
      <c r="AG140" s="14">
        <v>5</v>
      </c>
      <c r="AH140" s="14">
        <f>AVERAGE(Table1382[[#This Row],[5Di Political parties]:[5Diii Educational, sporting and cultural organizations5]])</f>
        <v>2.5</v>
      </c>
      <c r="AI140" s="14">
        <f t="shared" si="47"/>
        <v>2.7083333333333335</v>
      </c>
      <c r="AJ140" s="14">
        <v>10</v>
      </c>
      <c r="AK140" s="15">
        <v>0.66666666666666663</v>
      </c>
      <c r="AL140" s="15">
        <v>1.75</v>
      </c>
      <c r="AM140" s="15">
        <v>3.3333333333333335</v>
      </c>
      <c r="AN140" s="15">
        <v>3.3333333333333335</v>
      </c>
      <c r="AO140" s="15">
        <f>AVERAGE(Table1382[[#This Row],[6Di Access to foreign television (cable/ satellite)]:[6Dii Access to foreign newspapers]])</f>
        <v>3.3333333333333335</v>
      </c>
      <c r="AP140" s="15">
        <v>3.3333333333333335</v>
      </c>
      <c r="AQ140" s="14">
        <f t="shared" si="42"/>
        <v>3.8166666666666664</v>
      </c>
      <c r="AR140" s="14">
        <v>10</v>
      </c>
      <c r="AS140" s="14">
        <v>10</v>
      </c>
      <c r="AT140" s="14">
        <v>10</v>
      </c>
      <c r="AU140" s="14">
        <f t="shared" si="39"/>
        <v>10</v>
      </c>
      <c r="AV140" s="14">
        <f t="shared" si="43"/>
        <v>10</v>
      </c>
      <c r="AW140" s="16">
        <f>AVERAGE(Table1382[[#This Row],[RULE OF LAW]],Table1382[[#This Row],[SECURITY &amp; SAFETY]],Table1382[[#This Row],[PERSONAL FREEDOM (minus Security &amp;Safety and Rule of Law)]],Table1382[[#This Row],[PERSONAL FREEDOM (minus Security &amp;Safety and Rule of Law)]])</f>
        <v>6.2758333333333347</v>
      </c>
      <c r="AX140" s="17">
        <v>6.19</v>
      </c>
      <c r="AY140" s="65">
        <f>AVERAGE(Table1382[[#This Row],[PERSONAL FREEDOM]:[ECONOMIC FREEDOM]])</f>
        <v>6.232916666666668</v>
      </c>
      <c r="AZ140" s="66">
        <f t="shared" si="44"/>
        <v>111</v>
      </c>
      <c r="BA140" s="18">
        <f t="shared" si="45"/>
        <v>6.23</v>
      </c>
      <c r="BB140" s="16">
        <f>Table1382[[#This Row],[1 Rule of Law]]</f>
        <v>5.6000000000000005</v>
      </c>
      <c r="BC140" s="16">
        <f>Table1382[[#This Row],[2 Security &amp; Safety]]</f>
        <v>9.2266666666666666</v>
      </c>
      <c r="BD140" s="16">
        <f t="shared" si="46"/>
        <v>5.1383333333333336</v>
      </c>
      <c r="BE140" s="1"/>
      <c r="BF140" s="1"/>
    </row>
    <row r="141" spans="1:58" ht="15" customHeight="1" x14ac:dyDescent="0.25">
      <c r="A141" s="13" t="s">
        <v>150</v>
      </c>
      <c r="B141" s="14">
        <v>4.8</v>
      </c>
      <c r="C141" s="14">
        <v>4.5780030427571914</v>
      </c>
      <c r="D141" s="14">
        <v>3.6886519973087184</v>
      </c>
      <c r="E141" s="14">
        <v>4.4000000000000004</v>
      </c>
      <c r="F141" s="14">
        <v>5.7200000000000006</v>
      </c>
      <c r="G141" s="14">
        <v>10</v>
      </c>
      <c r="H141" s="14">
        <v>10</v>
      </c>
      <c r="I141" s="14">
        <v>10</v>
      </c>
      <c r="J141" s="14">
        <v>10</v>
      </c>
      <c r="K141" s="14">
        <v>10</v>
      </c>
      <c r="L141" s="14">
        <f>AVERAGE(Table1382[[#This Row],[2Bi Disappearance]:[2Bv Terrorism Injured ]])</f>
        <v>10</v>
      </c>
      <c r="M141" s="14">
        <v>10</v>
      </c>
      <c r="N141" s="14">
        <v>10</v>
      </c>
      <c r="O141" s="15" t="s">
        <v>48</v>
      </c>
      <c r="P141" s="15">
        <f>AVERAGE(Table1382[[#This Row],[2Ci Female Genital Mutilation]:[2Ciii Equal Inheritance Rights]])</f>
        <v>10</v>
      </c>
      <c r="Q141" s="14">
        <f t="shared" si="40"/>
        <v>8.5733333333333324</v>
      </c>
      <c r="R141" s="14">
        <v>10</v>
      </c>
      <c r="S141" s="14">
        <v>5</v>
      </c>
      <c r="T141" s="14">
        <v>10</v>
      </c>
      <c r="U141" s="14">
        <f t="shared" si="41"/>
        <v>8.3333333333333339</v>
      </c>
      <c r="V141" s="14">
        <v>5</v>
      </c>
      <c r="W141" s="14">
        <v>6.666666666666667</v>
      </c>
      <c r="X141" s="14">
        <f>AVERAGE(Table1382[[#This Row],[4A Freedom to establish religious organizations]:[4B Autonomy of religious organizations]])</f>
        <v>5.8333333333333339</v>
      </c>
      <c r="Y141" s="14">
        <v>5</v>
      </c>
      <c r="Z141" s="14">
        <v>5</v>
      </c>
      <c r="AA141" s="14">
        <v>3.3333333333333335</v>
      </c>
      <c r="AB141" s="14">
        <v>3.3333333333333335</v>
      </c>
      <c r="AC141" s="14">
        <v>3.3333333333333335</v>
      </c>
      <c r="AD141" s="14">
        <f>AVERAGE(Table1382[[#This Row],[5Ci Political parties]:[5Ciii Educational, sporting and cultural organizations]])</f>
        <v>3.3333333333333335</v>
      </c>
      <c r="AE141" s="14">
        <v>5</v>
      </c>
      <c r="AF141" s="14">
        <v>2.5</v>
      </c>
      <c r="AG141" s="14">
        <v>5</v>
      </c>
      <c r="AH141" s="14">
        <f>AVERAGE(Table1382[[#This Row],[5Di Political parties]:[5Diii Educational, sporting and cultural organizations5]])</f>
        <v>4.166666666666667</v>
      </c>
      <c r="AI141" s="14">
        <f t="shared" si="47"/>
        <v>4.375</v>
      </c>
      <c r="AJ141" s="14">
        <v>10</v>
      </c>
      <c r="AK141" s="15">
        <v>3.3333333333333335</v>
      </c>
      <c r="AL141" s="15">
        <v>3.75</v>
      </c>
      <c r="AM141" s="15">
        <v>6.666666666666667</v>
      </c>
      <c r="AN141" s="15">
        <v>6.666666666666667</v>
      </c>
      <c r="AO141" s="15">
        <f>AVERAGE(Table1382[[#This Row],[6Di Access to foreign television (cable/ satellite)]:[6Dii Access to foreign newspapers]])</f>
        <v>6.666666666666667</v>
      </c>
      <c r="AP141" s="15">
        <v>10</v>
      </c>
      <c r="AQ141" s="14">
        <f t="shared" si="42"/>
        <v>6.75</v>
      </c>
      <c r="AR141" s="14" t="s">
        <v>48</v>
      </c>
      <c r="AS141" s="14">
        <v>0</v>
      </c>
      <c r="AT141" s="14">
        <v>10</v>
      </c>
      <c r="AU141" s="14">
        <f t="shared" si="39"/>
        <v>5</v>
      </c>
      <c r="AV141" s="14">
        <f t="shared" si="43"/>
        <v>5</v>
      </c>
      <c r="AW141" s="16">
        <f>AVERAGE(Table1382[[#This Row],[RULE OF LAW]],Table1382[[#This Row],[SECURITY &amp; SAFETY]],Table1382[[#This Row],[PERSONAL FREEDOM (minus Security &amp;Safety and Rule of Law)]],Table1382[[#This Row],[PERSONAL FREEDOM (minus Security &amp;Safety and Rule of Law)]])</f>
        <v>6.2725</v>
      </c>
      <c r="AX141" s="17">
        <v>7.18</v>
      </c>
      <c r="AY141" s="65">
        <f>AVERAGE(Table1382[[#This Row],[PERSONAL FREEDOM]:[ECONOMIC FREEDOM]])</f>
        <v>6.7262500000000003</v>
      </c>
      <c r="AZ141" s="66">
        <f t="shared" si="44"/>
        <v>83</v>
      </c>
      <c r="BA141" s="18">
        <f t="shared" si="45"/>
        <v>6.73</v>
      </c>
      <c r="BB141" s="16">
        <f>Table1382[[#This Row],[1 Rule of Law]]</f>
        <v>4.4000000000000004</v>
      </c>
      <c r="BC141" s="16">
        <f>Table1382[[#This Row],[2 Security &amp; Safety]]</f>
        <v>8.5733333333333324</v>
      </c>
      <c r="BD141" s="16">
        <f t="shared" si="46"/>
        <v>6.0583333333333345</v>
      </c>
      <c r="BE141" s="1"/>
      <c r="BF141" s="1"/>
    </row>
    <row r="142" spans="1:58" ht="15" customHeight="1" x14ac:dyDescent="0.25">
      <c r="A142" s="20" t="s">
        <v>197</v>
      </c>
      <c r="B142" s="21">
        <v>2.7</v>
      </c>
      <c r="C142" s="21">
        <v>3.9915815305949298</v>
      </c>
      <c r="D142" s="21">
        <v>4.3276598026981885</v>
      </c>
      <c r="E142" s="21">
        <v>3.7</v>
      </c>
      <c r="F142" s="21">
        <v>5.7600000000000007</v>
      </c>
      <c r="G142" s="21">
        <v>0</v>
      </c>
      <c r="H142" s="21">
        <v>10</v>
      </c>
      <c r="I142" s="21">
        <v>1.25</v>
      </c>
      <c r="J142" s="21">
        <v>9.8143943148236215</v>
      </c>
      <c r="K142" s="21">
        <v>9.8727275301647683</v>
      </c>
      <c r="L142" s="21">
        <f>AVERAGE(Table1382[[#This Row],[2Bi Disappearance]:[2Bv Terrorism Injured ]])</f>
        <v>6.1874243689976778</v>
      </c>
      <c r="M142" s="21">
        <v>9.5</v>
      </c>
      <c r="N142" s="21">
        <v>10</v>
      </c>
      <c r="O142" s="22">
        <v>5</v>
      </c>
      <c r="P142" s="22">
        <f>AVERAGE(Table1382[[#This Row],[2Ci Female Genital Mutilation]:[2Ciii Equal Inheritance Rights]])</f>
        <v>8.1666666666666661</v>
      </c>
      <c r="Q142" s="21">
        <f t="shared" si="40"/>
        <v>6.7046970118881148</v>
      </c>
      <c r="R142" s="21">
        <v>0</v>
      </c>
      <c r="S142" s="21">
        <v>0</v>
      </c>
      <c r="T142" s="21">
        <v>5</v>
      </c>
      <c r="U142" s="21">
        <f t="shared" si="41"/>
        <v>1.6666666666666667</v>
      </c>
      <c r="V142" s="21">
        <v>10</v>
      </c>
      <c r="W142" s="21">
        <v>6.666666666666667</v>
      </c>
      <c r="X142" s="21">
        <f>AVERAGE(Table1382[[#This Row],[4A Freedom to establish religious organizations]:[4B Autonomy of religious organizations]])</f>
        <v>8.3333333333333339</v>
      </c>
      <c r="Y142" s="21">
        <v>5</v>
      </c>
      <c r="Z142" s="21">
        <v>5</v>
      </c>
      <c r="AA142" s="21">
        <v>0</v>
      </c>
      <c r="AB142" s="21">
        <v>0</v>
      </c>
      <c r="AC142" s="21">
        <v>6.666666666666667</v>
      </c>
      <c r="AD142" s="21">
        <f>AVERAGE(Table1382[[#This Row],[5Ci Political parties]:[5Ciii Educational, sporting and cultural organizations]])</f>
        <v>2.2222222222222223</v>
      </c>
      <c r="AE142" s="21">
        <v>5</v>
      </c>
      <c r="AF142" s="21">
        <v>5</v>
      </c>
      <c r="AG142" s="21">
        <v>7.5</v>
      </c>
      <c r="AH142" s="21">
        <f>AVERAGE(Table1382[[#This Row],[5Di Political parties]:[5Diii Educational, sporting and cultural organizations5]])</f>
        <v>5.833333333333333</v>
      </c>
      <c r="AI142" s="21">
        <f t="shared" si="47"/>
        <v>4.5138888888888884</v>
      </c>
      <c r="AJ142" s="21">
        <v>10</v>
      </c>
      <c r="AK142" s="22">
        <v>0.33333333333333331</v>
      </c>
      <c r="AL142" s="22">
        <v>2</v>
      </c>
      <c r="AM142" s="22">
        <v>6.666666666666667</v>
      </c>
      <c r="AN142" s="22">
        <v>3.3333333333333335</v>
      </c>
      <c r="AO142" s="22">
        <f>AVERAGE(Table1382[[#This Row],[6Di Access to foreign television (cable/ satellite)]:[6Dii Access to foreign newspapers]])</f>
        <v>5</v>
      </c>
      <c r="AP142" s="22">
        <v>10</v>
      </c>
      <c r="AQ142" s="21">
        <f t="shared" si="42"/>
        <v>5.4666666666666668</v>
      </c>
      <c r="AR142" s="21">
        <v>0</v>
      </c>
      <c r="AS142" s="21">
        <v>0</v>
      </c>
      <c r="AT142" s="21">
        <v>10</v>
      </c>
      <c r="AU142" s="21">
        <f t="shared" si="39"/>
        <v>5</v>
      </c>
      <c r="AV142" s="21">
        <f t="shared" si="43"/>
        <v>2.5</v>
      </c>
      <c r="AW142" s="23">
        <f>AVERAGE(Table1382[[#This Row],[RULE OF LAW]],Table1382[[#This Row],[SECURITY &amp; SAFETY]],Table1382[[#This Row],[PERSONAL FREEDOM (minus Security &amp;Safety and Rule of Law)]],Table1382[[#This Row],[PERSONAL FREEDOM (minus Security &amp;Safety and Rule of Law)]])</f>
        <v>4.8492298085275838</v>
      </c>
      <c r="AX142" s="24">
        <v>4.59</v>
      </c>
      <c r="AY142" s="67">
        <f>AVERAGE(Table1382[[#This Row],[PERSONAL FREEDOM]:[ECONOMIC FREEDOM]])</f>
        <v>4.7196149042637918</v>
      </c>
      <c r="AZ142" s="68">
        <f t="shared" si="44"/>
        <v>139</v>
      </c>
      <c r="BA142" s="25">
        <f t="shared" si="45"/>
        <v>4.72</v>
      </c>
      <c r="BB142" s="23">
        <f>Table1382[[#This Row],[1 Rule of Law]]</f>
        <v>3.7</v>
      </c>
      <c r="BC142" s="23">
        <f>Table1382[[#This Row],[2 Security &amp; Safety]]</f>
        <v>6.7046970118881148</v>
      </c>
      <c r="BD142" s="23">
        <f t="shared" si="46"/>
        <v>4.4961111111111105</v>
      </c>
      <c r="BE142" s="1"/>
      <c r="BF142" s="1"/>
    </row>
  </sheetData>
  <pageMargins left="0" right="0" top="0" bottom="0" header="0" footer="0"/>
  <pageSetup paperSize="5" scale="42" fitToWidth="0"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D154"/>
  <sheetViews>
    <sheetView zoomScale="85" zoomScaleNormal="85" workbookViewId="0">
      <pane xSplit="1" ySplit="1" topLeftCell="X2" activePane="bottomRight" state="frozen"/>
      <selection pane="topRight"/>
      <selection pane="bottomLeft"/>
      <selection pane="bottomRight"/>
    </sheetView>
  </sheetViews>
  <sheetFormatPr defaultColWidth="9.1796875" defaultRowHeight="14.5" x14ac:dyDescent="0.35"/>
  <cols>
    <col min="1" max="1" width="30.7265625" style="1" customWidth="1"/>
    <col min="2" max="5" width="12.7265625" style="1" customWidth="1"/>
    <col min="6" max="6" width="12.7265625" style="2" customWidth="1"/>
    <col min="7" max="15" width="12.7265625" style="1" customWidth="1"/>
    <col min="16" max="16" width="12.7265625" style="2" customWidth="1"/>
    <col min="17" max="19" width="12.7265625" style="1" customWidth="1"/>
    <col min="20" max="20" width="12.7265625" style="2" customWidth="1"/>
    <col min="21" max="23" width="12.7265625" style="1" customWidth="1"/>
    <col min="24" max="24" width="12.7265625" style="2" customWidth="1"/>
    <col min="25" max="29" width="12.7265625" style="1" customWidth="1"/>
    <col min="30" max="30" width="12.7265625" style="2" customWidth="1"/>
    <col min="31" max="31" width="12.7265625" style="3" customWidth="1"/>
    <col min="32" max="32" width="12.7265625" style="4" customWidth="1"/>
    <col min="33" max="33" width="12.7265625" style="5" customWidth="1"/>
    <col min="34" max="38" width="12.7265625" style="1" customWidth="1"/>
    <col min="39" max="41" width="12.7265625" style="2" customWidth="1"/>
    <col min="42" max="48" width="12.7265625" style="1" customWidth="1"/>
    <col min="49" max="50" width="13.7265625" style="26" customWidth="1"/>
    <col min="51" max="51" width="13.7265625" style="50" customWidth="1"/>
    <col min="52" max="52" width="10.7265625" style="51" customWidth="1"/>
    <col min="53" max="53" width="12.26953125" style="1" customWidth="1"/>
    <col min="54" max="54" width="12.7265625" style="1" customWidth="1"/>
    <col min="55" max="55" width="12.453125" style="1" customWidth="1"/>
    <col min="56" max="56" width="13.26953125" style="1" customWidth="1"/>
    <col min="57" max="59" width="12.7265625" style="1" customWidth="1"/>
    <col min="60" max="16384" width="9.1796875" style="1"/>
  </cols>
  <sheetData>
    <row r="1" spans="1:56" s="27" customFormat="1" ht="90.5" customHeight="1" x14ac:dyDescent="0.3">
      <c r="A1" s="6" t="s">
        <v>209</v>
      </c>
      <c r="B1" s="7" t="s">
        <v>0</v>
      </c>
      <c r="C1" s="7" t="s">
        <v>1</v>
      </c>
      <c r="D1" s="7" t="s">
        <v>2</v>
      </c>
      <c r="E1" s="7" t="s">
        <v>3</v>
      </c>
      <c r="F1" s="7" t="s">
        <v>4</v>
      </c>
      <c r="G1" s="7" t="s">
        <v>5</v>
      </c>
      <c r="H1" s="7" t="s">
        <v>6</v>
      </c>
      <c r="I1" s="7" t="s">
        <v>7</v>
      </c>
      <c r="J1" s="7" t="s">
        <v>8</v>
      </c>
      <c r="K1" s="7" t="s">
        <v>9</v>
      </c>
      <c r="L1" s="7" t="s">
        <v>10</v>
      </c>
      <c r="M1" s="7" t="s">
        <v>11</v>
      </c>
      <c r="N1" s="7" t="s">
        <v>12</v>
      </c>
      <c r="O1" s="7" t="s">
        <v>206</v>
      </c>
      <c r="P1" s="7" t="s">
        <v>219</v>
      </c>
      <c r="Q1" s="7" t="s">
        <v>13</v>
      </c>
      <c r="R1" s="7" t="s">
        <v>14</v>
      </c>
      <c r="S1" s="7" t="s">
        <v>15</v>
      </c>
      <c r="T1" s="7" t="s">
        <v>16</v>
      </c>
      <c r="U1" s="7" t="s">
        <v>17</v>
      </c>
      <c r="V1" s="8" t="s">
        <v>18</v>
      </c>
      <c r="W1" s="8" t="s">
        <v>19</v>
      </c>
      <c r="X1" s="8" t="s">
        <v>20</v>
      </c>
      <c r="Y1" s="8" t="s">
        <v>21</v>
      </c>
      <c r="Z1" s="8" t="s">
        <v>22</v>
      </c>
      <c r="AA1" s="8" t="s">
        <v>23</v>
      </c>
      <c r="AB1" s="8" t="s">
        <v>24</v>
      </c>
      <c r="AC1" s="8" t="s">
        <v>25</v>
      </c>
      <c r="AD1" s="8" t="s">
        <v>26</v>
      </c>
      <c r="AE1" s="8" t="s">
        <v>27</v>
      </c>
      <c r="AF1" s="8" t="s">
        <v>28</v>
      </c>
      <c r="AG1" s="8" t="s">
        <v>29</v>
      </c>
      <c r="AH1" s="8" t="s">
        <v>30</v>
      </c>
      <c r="AI1" s="8" t="s">
        <v>31</v>
      </c>
      <c r="AJ1" s="9" t="s">
        <v>32</v>
      </c>
      <c r="AK1" s="9" t="s">
        <v>33</v>
      </c>
      <c r="AL1" s="9" t="s">
        <v>34</v>
      </c>
      <c r="AM1" s="8" t="s">
        <v>35</v>
      </c>
      <c r="AN1" s="8" t="s">
        <v>36</v>
      </c>
      <c r="AO1" s="8" t="s">
        <v>37</v>
      </c>
      <c r="AP1" s="8" t="s">
        <v>38</v>
      </c>
      <c r="AQ1" s="8" t="s">
        <v>39</v>
      </c>
      <c r="AR1" s="10" t="s">
        <v>212</v>
      </c>
      <c r="AS1" s="10" t="s">
        <v>42</v>
      </c>
      <c r="AT1" s="10" t="s">
        <v>43</v>
      </c>
      <c r="AU1" s="10" t="s">
        <v>213</v>
      </c>
      <c r="AV1" s="10" t="s">
        <v>45</v>
      </c>
      <c r="AW1" s="7" t="s">
        <v>46</v>
      </c>
      <c r="AX1" s="7" t="s">
        <v>47</v>
      </c>
      <c r="AY1" s="57" t="s">
        <v>224</v>
      </c>
      <c r="AZ1" s="58" t="s">
        <v>225</v>
      </c>
      <c r="BA1" s="11" t="s">
        <v>227</v>
      </c>
      <c r="BB1" s="10" t="s">
        <v>214</v>
      </c>
      <c r="BC1" s="10" t="s">
        <v>215</v>
      </c>
      <c r="BD1" s="7" t="s">
        <v>228</v>
      </c>
    </row>
    <row r="2" spans="1:56" ht="15" customHeight="1" x14ac:dyDescent="0.25">
      <c r="A2" s="28" t="s">
        <v>105</v>
      </c>
      <c r="B2" s="29">
        <v>5.6666666666666679</v>
      </c>
      <c r="C2" s="29">
        <v>5.0747846507805248</v>
      </c>
      <c r="D2" s="29">
        <v>4.1005158089876224</v>
      </c>
      <c r="E2" s="29">
        <v>4.9000000000000004</v>
      </c>
      <c r="F2" s="29">
        <v>8.4</v>
      </c>
      <c r="G2" s="29">
        <v>10</v>
      </c>
      <c r="H2" s="29">
        <v>10</v>
      </c>
      <c r="I2" s="29">
        <v>10</v>
      </c>
      <c r="J2" s="29">
        <v>10</v>
      </c>
      <c r="K2" s="29">
        <v>10</v>
      </c>
      <c r="L2" s="29">
        <f>AVERAGE(Table1323[[#This Row],[2Bi Disappearance]:[2Bv Terrorism Injured ]])</f>
        <v>10</v>
      </c>
      <c r="M2" s="29">
        <v>10</v>
      </c>
      <c r="N2" s="29">
        <v>5</v>
      </c>
      <c r="O2" s="29">
        <v>10</v>
      </c>
      <c r="P2" s="29">
        <f>AVERAGE(Table1323[[#This Row],[2Ci Female Genital Mutilation]:[2Ciii Equal Inheritance Rights]])</f>
        <v>8.3333333333333339</v>
      </c>
      <c r="Q2" s="29">
        <f t="shared" ref="Q2:Q33" si="0">AVERAGE(F2,L2,P2)</f>
        <v>8.9111111111111114</v>
      </c>
      <c r="R2" s="29">
        <v>10</v>
      </c>
      <c r="S2" s="29">
        <v>10</v>
      </c>
      <c r="T2" s="29">
        <v>10</v>
      </c>
      <c r="U2" s="29">
        <f t="shared" ref="U2:U33" si="1">AVERAGE(R2:T2)</f>
        <v>10</v>
      </c>
      <c r="V2" s="29" t="s">
        <v>48</v>
      </c>
      <c r="W2" s="29" t="s">
        <v>48</v>
      </c>
      <c r="X2" s="29" t="s">
        <v>48</v>
      </c>
      <c r="Y2" s="29" t="s">
        <v>48</v>
      </c>
      <c r="Z2" s="29" t="s">
        <v>48</v>
      </c>
      <c r="AA2" s="29" t="s">
        <v>48</v>
      </c>
      <c r="AB2" s="29" t="s">
        <v>48</v>
      </c>
      <c r="AC2" s="29" t="s">
        <v>48</v>
      </c>
      <c r="AD2" s="29" t="s">
        <v>48</v>
      </c>
      <c r="AE2" s="29" t="s">
        <v>48</v>
      </c>
      <c r="AF2" s="29" t="s">
        <v>48</v>
      </c>
      <c r="AG2" s="29" t="s">
        <v>48</v>
      </c>
      <c r="AH2" s="29" t="s">
        <v>48</v>
      </c>
      <c r="AI2" s="29" t="s">
        <v>48</v>
      </c>
      <c r="AJ2" s="14">
        <v>10</v>
      </c>
      <c r="AK2" s="15">
        <v>4.666666666666667</v>
      </c>
      <c r="AL2" s="15">
        <v>6</v>
      </c>
      <c r="AM2" s="15" t="s">
        <v>48</v>
      </c>
      <c r="AN2" s="15" t="s">
        <v>48</v>
      </c>
      <c r="AO2" s="15" t="s">
        <v>48</v>
      </c>
      <c r="AP2" s="15" t="s">
        <v>48</v>
      </c>
      <c r="AQ2" s="29">
        <f t="shared" ref="AQ2:AQ33" si="2">AVERAGE(AJ2:AK2,AL2,AO2,AP2)</f>
        <v>6.8888888888888893</v>
      </c>
      <c r="AR2" s="29">
        <v>5</v>
      </c>
      <c r="AS2" s="29">
        <v>10</v>
      </c>
      <c r="AT2" s="29">
        <v>10</v>
      </c>
      <c r="AU2" s="29">
        <f t="shared" ref="AU2:AU33" si="3">AVERAGE(AS2:AT2)</f>
        <v>10</v>
      </c>
      <c r="AV2" s="29">
        <f t="shared" ref="AV2:AV33" si="4">AVERAGE(AR2,AU2)</f>
        <v>7.5</v>
      </c>
      <c r="AW2" s="31">
        <f>AVERAGE(Table1323[[#This Row],[RULE OF LAW]],Table1323[[#This Row],[SECURITY &amp; SAFETY]],Table1323[[#This Row],[PERSONAL FREEDOM (minus Security &amp;Safety and Rule of Law)]],Table1323[[#This Row],[PERSONAL FREEDOM (minus Security &amp;Safety and Rule of Law)]])</f>
        <v>7.5175925925925933</v>
      </c>
      <c r="AX2" s="32">
        <v>7.29</v>
      </c>
      <c r="AY2" s="53">
        <f>AVERAGE(Table1323[[#This Row],[PERSONAL FREEDOM]:[ECONOMIC FREEDOM]])</f>
        <v>7.4037962962962967</v>
      </c>
      <c r="AZ2" s="61">
        <f t="shared" ref="AZ2:AZ33" si="5">RANK(BA2,$BA$2:$BA$154)</f>
        <v>54</v>
      </c>
      <c r="BA2" s="18">
        <f t="shared" ref="BA2:BA33" si="6">ROUND(AY2, 2)</f>
        <v>7.4</v>
      </c>
      <c r="BB2" s="31">
        <f>Table1323[[#This Row],[1 Rule of Law]]</f>
        <v>4.9000000000000004</v>
      </c>
      <c r="BC2" s="31">
        <f>Table1323[[#This Row],[2 Security &amp; Safety]]</f>
        <v>8.9111111111111114</v>
      </c>
      <c r="BD2" s="31">
        <f t="shared" ref="BD2:BD33" si="7">AVERAGE(AQ2,U2,AI2,AV2,X2)</f>
        <v>8.1296296296296298</v>
      </c>
    </row>
    <row r="3" spans="1:56" ht="15" customHeight="1" x14ac:dyDescent="0.25">
      <c r="A3" s="28" t="s">
        <v>200</v>
      </c>
      <c r="B3" s="29" t="s">
        <v>48</v>
      </c>
      <c r="C3" s="29" t="s">
        <v>48</v>
      </c>
      <c r="D3" s="29" t="s">
        <v>48</v>
      </c>
      <c r="E3" s="29">
        <v>4.4654470000000002</v>
      </c>
      <c r="F3" s="29">
        <v>9.7199999999999989</v>
      </c>
      <c r="G3" s="29">
        <v>10</v>
      </c>
      <c r="H3" s="29">
        <v>7.7444589250181464</v>
      </c>
      <c r="I3" s="29">
        <v>5</v>
      </c>
      <c r="J3" s="29">
        <v>8.9756084284457422</v>
      </c>
      <c r="K3" s="29">
        <v>8.7594524087599819</v>
      </c>
      <c r="L3" s="29">
        <f>AVERAGE(Table1323[[#This Row],[2Bi Disappearance]:[2Bv Terrorism Injured ]])</f>
        <v>8.0959039524447753</v>
      </c>
      <c r="M3" s="29">
        <v>10</v>
      </c>
      <c r="N3" s="29">
        <v>5</v>
      </c>
      <c r="O3" s="30">
        <v>5</v>
      </c>
      <c r="P3" s="30">
        <f>AVERAGE(Table1323[[#This Row],[2Ci Female Genital Mutilation]:[2Ciii Equal Inheritance Rights]])</f>
        <v>6.666666666666667</v>
      </c>
      <c r="Q3" s="29">
        <f t="shared" si="0"/>
        <v>8.1608568730371474</v>
      </c>
      <c r="R3" s="29">
        <v>5</v>
      </c>
      <c r="S3" s="29">
        <v>5</v>
      </c>
      <c r="T3" s="29">
        <v>5</v>
      </c>
      <c r="U3" s="29">
        <f t="shared" si="1"/>
        <v>5</v>
      </c>
      <c r="V3" s="29">
        <v>2.5</v>
      </c>
      <c r="W3" s="29">
        <v>0</v>
      </c>
      <c r="X3" s="29">
        <f>AVERAGE(Table1323[[#This Row],[4A Freedom to establish religious organizations]:[4B Autonomy of religious organizations]])</f>
        <v>1.25</v>
      </c>
      <c r="Y3" s="29">
        <v>5</v>
      </c>
      <c r="Z3" s="29">
        <v>5</v>
      </c>
      <c r="AA3" s="29">
        <v>3.3333333333333335</v>
      </c>
      <c r="AB3" s="29">
        <v>3.3333333333333335</v>
      </c>
      <c r="AC3" s="29">
        <v>0</v>
      </c>
      <c r="AD3" s="29">
        <f>AVERAGE(Table1323[[#This Row],[5Ci Political parties]:[5Ciii Educational, sporting and cultural organizations]])</f>
        <v>2.2222222222222223</v>
      </c>
      <c r="AE3" s="29">
        <v>5</v>
      </c>
      <c r="AF3" s="29">
        <v>5</v>
      </c>
      <c r="AG3" s="29">
        <v>7.5</v>
      </c>
      <c r="AH3" s="29">
        <f>AVERAGE(Table1323[[#This Row],[5Di Political parties]:[5Diii Educational, sporting and cultural organizations5]])</f>
        <v>5.833333333333333</v>
      </c>
      <c r="AI3" s="29">
        <f>AVERAGE(Y3,Z3,AD3,AH3)</f>
        <v>4.5138888888888884</v>
      </c>
      <c r="AJ3" s="14">
        <v>10</v>
      </c>
      <c r="AK3" s="15">
        <v>2.6666666666666665</v>
      </c>
      <c r="AL3" s="15">
        <v>4.25</v>
      </c>
      <c r="AM3" s="15">
        <v>10</v>
      </c>
      <c r="AN3" s="15">
        <v>3.3333333333333335</v>
      </c>
      <c r="AO3" s="15">
        <f>AVERAGE(Table1323[[#This Row],[6Di Access to foreign television (cable/ satellite)]:[6Dii Access to foreign newspapers]])</f>
        <v>6.666666666666667</v>
      </c>
      <c r="AP3" s="15">
        <v>6.666666666666667</v>
      </c>
      <c r="AQ3" s="29">
        <f t="shared" si="2"/>
        <v>6.05</v>
      </c>
      <c r="AR3" s="29">
        <v>0</v>
      </c>
      <c r="AS3" s="29">
        <v>0</v>
      </c>
      <c r="AT3" s="29">
        <v>0</v>
      </c>
      <c r="AU3" s="29">
        <f t="shared" si="3"/>
        <v>0</v>
      </c>
      <c r="AV3" s="29">
        <f t="shared" si="4"/>
        <v>0</v>
      </c>
      <c r="AW3" s="31">
        <f>AVERAGE(Table1323[[#This Row],[RULE OF LAW]],Table1323[[#This Row],[SECURITY &amp; SAFETY]],Table1323[[#This Row],[PERSONAL FREEDOM (minus Security &amp;Safety and Rule of Law)]],Table1323[[#This Row],[PERSONAL FREEDOM (minus Security &amp;Safety and Rule of Law)]])</f>
        <v>4.8379648571481759</v>
      </c>
      <c r="AX3" s="32">
        <v>5.21</v>
      </c>
      <c r="AY3" s="53">
        <f>AVERAGE(Table1323[[#This Row],[PERSONAL FREEDOM]:[ECONOMIC FREEDOM]])</f>
        <v>5.0239824285740884</v>
      </c>
      <c r="AZ3" s="61">
        <f t="shared" si="5"/>
        <v>150</v>
      </c>
      <c r="BA3" s="18">
        <f t="shared" si="6"/>
        <v>5.0199999999999996</v>
      </c>
      <c r="BB3" s="31">
        <f>Table1323[[#This Row],[1 Rule of Law]]</f>
        <v>4.4654470000000002</v>
      </c>
      <c r="BC3" s="31">
        <f>Table1323[[#This Row],[2 Security &amp; Safety]]</f>
        <v>8.1608568730371474</v>
      </c>
      <c r="BD3" s="31">
        <f t="shared" si="7"/>
        <v>3.3627777777777781</v>
      </c>
    </row>
    <row r="4" spans="1:56" ht="15" customHeight="1" x14ac:dyDescent="0.25">
      <c r="A4" s="28" t="s">
        <v>191</v>
      </c>
      <c r="B4" s="29" t="s">
        <v>48</v>
      </c>
      <c r="C4" s="29" t="s">
        <v>48</v>
      </c>
      <c r="D4" s="29" t="s">
        <v>48</v>
      </c>
      <c r="E4" s="29">
        <v>3.8124409999999997</v>
      </c>
      <c r="F4" s="29">
        <v>6</v>
      </c>
      <c r="G4" s="29">
        <v>10</v>
      </c>
      <c r="H4" s="29">
        <v>10</v>
      </c>
      <c r="I4" s="29">
        <v>7.5</v>
      </c>
      <c r="J4" s="29">
        <v>9.9301258001119947</v>
      </c>
      <c r="K4" s="29">
        <v>9.9266320901175948</v>
      </c>
      <c r="L4" s="29">
        <f>AVERAGE(Table1323[[#This Row],[2Bi Disappearance]:[2Bv Terrorism Injured ]])</f>
        <v>9.4713515780459172</v>
      </c>
      <c r="M4" s="29">
        <v>10</v>
      </c>
      <c r="N4" s="29">
        <v>7.5</v>
      </c>
      <c r="O4" s="30">
        <v>5</v>
      </c>
      <c r="P4" s="30">
        <f>AVERAGE(Table1323[[#This Row],[2Ci Female Genital Mutilation]:[2Ciii Equal Inheritance Rights]])</f>
        <v>7.5</v>
      </c>
      <c r="Q4" s="29">
        <f t="shared" si="0"/>
        <v>7.657117192681973</v>
      </c>
      <c r="R4" s="29">
        <v>0</v>
      </c>
      <c r="S4" s="29">
        <v>0</v>
      </c>
      <c r="T4" s="29">
        <v>10</v>
      </c>
      <c r="U4" s="29">
        <f t="shared" si="1"/>
        <v>3.3333333333333335</v>
      </c>
      <c r="V4" s="29">
        <v>5</v>
      </c>
      <c r="W4" s="29">
        <v>3.3333333333333335</v>
      </c>
      <c r="X4" s="29">
        <f>AVERAGE(Table1323[[#This Row],[4A Freedom to establish religious organizations]:[4B Autonomy of religious organizations]])</f>
        <v>4.166666666666667</v>
      </c>
      <c r="Y4" s="29">
        <v>2.5</v>
      </c>
      <c r="Z4" s="29">
        <v>2.5</v>
      </c>
      <c r="AA4" s="29">
        <v>0</v>
      </c>
      <c r="AB4" s="29">
        <v>0</v>
      </c>
      <c r="AC4" s="29">
        <v>0</v>
      </c>
      <c r="AD4" s="29">
        <f>AVERAGE(Table1323[[#This Row],[5Ci Political parties]:[5Ciii Educational, sporting and cultural organizations]])</f>
        <v>0</v>
      </c>
      <c r="AE4" s="29">
        <v>2.5</v>
      </c>
      <c r="AF4" s="29">
        <v>5</v>
      </c>
      <c r="AG4" s="29">
        <v>2.5</v>
      </c>
      <c r="AH4" s="29">
        <f>AVERAGE(Table1323[[#This Row],[5Di Political parties]:[5Diii Educational, sporting and cultural organizations5]])</f>
        <v>3.3333333333333335</v>
      </c>
      <c r="AI4" s="29">
        <f>AVERAGE(Y4,Z4,AD4,AH4)</f>
        <v>2.0833333333333335</v>
      </c>
      <c r="AJ4" s="14">
        <v>0</v>
      </c>
      <c r="AK4" s="15">
        <v>4</v>
      </c>
      <c r="AL4" s="15">
        <v>4.5</v>
      </c>
      <c r="AM4" s="15">
        <v>10</v>
      </c>
      <c r="AN4" s="15">
        <v>6.666666666666667</v>
      </c>
      <c r="AO4" s="15">
        <f>AVERAGE(Table1323[[#This Row],[6Di Access to foreign television (cable/ satellite)]:[6Dii Access to foreign newspapers]])</f>
        <v>8.3333333333333339</v>
      </c>
      <c r="AP4" s="15">
        <v>10</v>
      </c>
      <c r="AQ4" s="29">
        <f t="shared" si="2"/>
        <v>5.3666666666666671</v>
      </c>
      <c r="AR4" s="29">
        <v>5</v>
      </c>
      <c r="AS4" s="29">
        <v>0</v>
      </c>
      <c r="AT4" s="29">
        <v>0</v>
      </c>
      <c r="AU4" s="29">
        <f t="shared" si="3"/>
        <v>0</v>
      </c>
      <c r="AV4" s="29">
        <f t="shared" si="4"/>
        <v>2.5</v>
      </c>
      <c r="AW4" s="31">
        <f>AVERAGE(Table1323[[#This Row],[RULE OF LAW]],Table1323[[#This Row],[SECURITY &amp; SAFETY]],Table1323[[#This Row],[PERSONAL FREEDOM (minus Security &amp;Safety and Rule of Law)]],Table1323[[#This Row],[PERSONAL FREEDOM (minus Security &amp;Safety and Rule of Law)]])</f>
        <v>4.6123895481704933</v>
      </c>
      <c r="AX4" s="32">
        <v>5.37</v>
      </c>
      <c r="AY4" s="53">
        <f>AVERAGE(Table1323[[#This Row],[PERSONAL FREEDOM]:[ECONOMIC FREEDOM]])</f>
        <v>4.9911947740852467</v>
      </c>
      <c r="AZ4" s="61">
        <f t="shared" si="5"/>
        <v>151</v>
      </c>
      <c r="BA4" s="18">
        <f t="shared" si="6"/>
        <v>4.99</v>
      </c>
      <c r="BB4" s="31">
        <f>Table1323[[#This Row],[1 Rule of Law]]</f>
        <v>3.8124409999999997</v>
      </c>
      <c r="BC4" s="31">
        <f>Table1323[[#This Row],[2 Security &amp; Safety]]</f>
        <v>7.657117192681973</v>
      </c>
      <c r="BD4" s="31">
        <f t="shared" si="7"/>
        <v>3.4900000000000007</v>
      </c>
    </row>
    <row r="5" spans="1:56" ht="15" customHeight="1" x14ac:dyDescent="0.25">
      <c r="A5" s="28" t="s">
        <v>137</v>
      </c>
      <c r="B5" s="29">
        <v>6.333333333333333</v>
      </c>
      <c r="C5" s="29">
        <v>5.366584392268444</v>
      </c>
      <c r="D5" s="29">
        <v>4.3436517423791141</v>
      </c>
      <c r="E5" s="29">
        <v>5.3000000000000007</v>
      </c>
      <c r="F5" s="29">
        <v>7.8000000000000007</v>
      </c>
      <c r="G5" s="29">
        <v>10</v>
      </c>
      <c r="H5" s="29">
        <v>10</v>
      </c>
      <c r="I5" s="29">
        <v>7.5</v>
      </c>
      <c r="J5" s="29">
        <v>10</v>
      </c>
      <c r="K5" s="29">
        <v>10</v>
      </c>
      <c r="L5" s="29">
        <f>AVERAGE(Table1323[[#This Row],[2Bi Disappearance]:[2Bv Terrorism Injured ]])</f>
        <v>9.5</v>
      </c>
      <c r="M5" s="29">
        <v>10</v>
      </c>
      <c r="N5" s="29">
        <v>10</v>
      </c>
      <c r="O5" s="30">
        <v>10</v>
      </c>
      <c r="P5" s="30">
        <f>AVERAGE(Table1323[[#This Row],[2Ci Female Genital Mutilation]:[2Ciii Equal Inheritance Rights]])</f>
        <v>10</v>
      </c>
      <c r="Q5" s="29">
        <f t="shared" si="0"/>
        <v>9.1</v>
      </c>
      <c r="R5" s="29">
        <v>10</v>
      </c>
      <c r="S5" s="29">
        <v>10</v>
      </c>
      <c r="T5" s="29">
        <v>10</v>
      </c>
      <c r="U5" s="29">
        <f t="shared" si="1"/>
        <v>10</v>
      </c>
      <c r="V5" s="29">
        <v>10</v>
      </c>
      <c r="W5" s="29">
        <v>10</v>
      </c>
      <c r="X5" s="29">
        <f>AVERAGE(Table1323[[#This Row],[4A Freedom to establish religious organizations]:[4B Autonomy of religious organizations]])</f>
        <v>10</v>
      </c>
      <c r="Y5" s="29">
        <v>10</v>
      </c>
      <c r="Z5" s="29">
        <v>10</v>
      </c>
      <c r="AA5" s="29">
        <v>6.666666666666667</v>
      </c>
      <c r="AB5" s="29">
        <v>10</v>
      </c>
      <c r="AC5" s="29">
        <v>6.666666666666667</v>
      </c>
      <c r="AD5" s="29">
        <f>AVERAGE(Table1323[[#This Row],[5Ci Political parties]:[5Ciii Educational, sporting and cultural organizations]])</f>
        <v>7.7777777777777786</v>
      </c>
      <c r="AE5" s="29">
        <v>10</v>
      </c>
      <c r="AF5" s="29">
        <v>7.5</v>
      </c>
      <c r="AG5" s="29">
        <v>10</v>
      </c>
      <c r="AH5" s="29">
        <f>AVERAGE(Table1323[[#This Row],[5Di Political parties]:[5Diii Educational, sporting and cultural organizations5]])</f>
        <v>9.1666666666666661</v>
      </c>
      <c r="AI5" s="29">
        <f>AVERAGE(Y5,Z5,AD5,AH5)</f>
        <v>9.2361111111111107</v>
      </c>
      <c r="AJ5" s="14">
        <v>10</v>
      </c>
      <c r="AK5" s="15">
        <v>5.666666666666667</v>
      </c>
      <c r="AL5" s="15">
        <v>4.75</v>
      </c>
      <c r="AM5" s="15">
        <v>10</v>
      </c>
      <c r="AN5" s="15">
        <v>10</v>
      </c>
      <c r="AO5" s="15">
        <f>AVERAGE(Table1323[[#This Row],[6Di Access to foreign television (cable/ satellite)]:[6Dii Access to foreign newspapers]])</f>
        <v>10</v>
      </c>
      <c r="AP5" s="15">
        <v>10</v>
      </c>
      <c r="AQ5" s="29">
        <f t="shared" si="2"/>
        <v>8.0833333333333339</v>
      </c>
      <c r="AR5" s="29">
        <v>10</v>
      </c>
      <c r="AS5" s="29">
        <v>10</v>
      </c>
      <c r="AT5" s="29">
        <v>10</v>
      </c>
      <c r="AU5" s="29">
        <f t="shared" si="3"/>
        <v>10</v>
      </c>
      <c r="AV5" s="29">
        <f t="shared" si="4"/>
        <v>10</v>
      </c>
      <c r="AW5" s="31">
        <f>AVERAGE(Table1323[[#This Row],[RULE OF LAW]],Table1323[[#This Row],[SECURITY &amp; SAFETY]],Table1323[[#This Row],[PERSONAL FREEDOM (minus Security &amp;Safety and Rule of Law)]],Table1323[[#This Row],[PERSONAL FREEDOM (minus Security &amp;Safety and Rule of Law)]])</f>
        <v>8.3319444444444439</v>
      </c>
      <c r="AX5" s="32">
        <v>5.88</v>
      </c>
      <c r="AY5" s="53">
        <f>AVERAGE(Table1323[[#This Row],[PERSONAL FREEDOM]:[ECONOMIC FREEDOM]])</f>
        <v>7.1059722222222224</v>
      </c>
      <c r="AZ5" s="61">
        <f t="shared" si="5"/>
        <v>67</v>
      </c>
      <c r="BA5" s="18">
        <f t="shared" si="6"/>
        <v>7.11</v>
      </c>
      <c r="BB5" s="31">
        <f>Table1323[[#This Row],[1 Rule of Law]]</f>
        <v>5.3000000000000007</v>
      </c>
      <c r="BC5" s="31">
        <f>Table1323[[#This Row],[2 Security &amp; Safety]]</f>
        <v>9.1</v>
      </c>
      <c r="BD5" s="31">
        <f t="shared" si="7"/>
        <v>9.4638888888888886</v>
      </c>
    </row>
    <row r="6" spans="1:56" ht="15" customHeight="1" x14ac:dyDescent="0.25">
      <c r="A6" s="28" t="s">
        <v>112</v>
      </c>
      <c r="B6" s="29" t="s">
        <v>48</v>
      </c>
      <c r="C6" s="29" t="s">
        <v>48</v>
      </c>
      <c r="D6" s="29" t="s">
        <v>48</v>
      </c>
      <c r="E6" s="29">
        <v>4.8599709999999998</v>
      </c>
      <c r="F6" s="29">
        <v>9.3999999999999986</v>
      </c>
      <c r="G6" s="29">
        <v>10</v>
      </c>
      <c r="H6" s="29">
        <v>10</v>
      </c>
      <c r="I6" s="29">
        <v>7.5</v>
      </c>
      <c r="J6" s="29">
        <v>10</v>
      </c>
      <c r="K6" s="29">
        <v>10</v>
      </c>
      <c r="L6" s="29">
        <f>AVERAGE(Table1323[[#This Row],[2Bi Disappearance]:[2Bv Terrorism Injured ]])</f>
        <v>9.5</v>
      </c>
      <c r="M6" s="29">
        <v>10</v>
      </c>
      <c r="N6" s="29">
        <v>10</v>
      </c>
      <c r="O6" s="30">
        <v>10</v>
      </c>
      <c r="P6" s="30">
        <f>AVERAGE(Table1323[[#This Row],[2Ci Female Genital Mutilation]:[2Ciii Equal Inheritance Rights]])</f>
        <v>10</v>
      </c>
      <c r="Q6" s="29">
        <f t="shared" si="0"/>
        <v>9.6333333333333329</v>
      </c>
      <c r="R6" s="29">
        <v>5</v>
      </c>
      <c r="S6" s="29">
        <v>5</v>
      </c>
      <c r="T6" s="29">
        <v>10</v>
      </c>
      <c r="U6" s="29">
        <f t="shared" si="1"/>
        <v>6.666666666666667</v>
      </c>
      <c r="V6" s="29" t="s">
        <v>48</v>
      </c>
      <c r="W6" s="29" t="s">
        <v>48</v>
      </c>
      <c r="X6" s="29" t="s">
        <v>48</v>
      </c>
      <c r="Y6" s="29" t="s">
        <v>48</v>
      </c>
      <c r="Z6" s="29" t="s">
        <v>48</v>
      </c>
      <c r="AA6" s="29" t="s">
        <v>48</v>
      </c>
      <c r="AB6" s="29" t="s">
        <v>48</v>
      </c>
      <c r="AC6" s="29" t="s">
        <v>48</v>
      </c>
      <c r="AD6" s="29" t="s">
        <v>48</v>
      </c>
      <c r="AE6" s="29" t="s">
        <v>48</v>
      </c>
      <c r="AF6" s="29" t="s">
        <v>48</v>
      </c>
      <c r="AG6" s="29" t="s">
        <v>48</v>
      </c>
      <c r="AH6" s="29" t="s">
        <v>48</v>
      </c>
      <c r="AI6" s="29" t="s">
        <v>48</v>
      </c>
      <c r="AJ6" s="14">
        <v>10</v>
      </c>
      <c r="AK6" s="15">
        <v>3</v>
      </c>
      <c r="AL6" s="15">
        <v>3.25</v>
      </c>
      <c r="AM6" s="15" t="s">
        <v>48</v>
      </c>
      <c r="AN6" s="15" t="s">
        <v>48</v>
      </c>
      <c r="AO6" s="15" t="s">
        <v>48</v>
      </c>
      <c r="AP6" s="15" t="s">
        <v>48</v>
      </c>
      <c r="AQ6" s="29">
        <f t="shared" si="2"/>
        <v>5.416666666666667</v>
      </c>
      <c r="AR6" s="29">
        <v>10</v>
      </c>
      <c r="AS6" s="29">
        <v>10</v>
      </c>
      <c r="AT6" s="29">
        <v>10</v>
      </c>
      <c r="AU6" s="29">
        <f t="shared" si="3"/>
        <v>10</v>
      </c>
      <c r="AV6" s="29">
        <f t="shared" si="4"/>
        <v>10</v>
      </c>
      <c r="AW6" s="31">
        <f>AVERAGE(Table1323[[#This Row],[RULE OF LAW]],Table1323[[#This Row],[SECURITY &amp; SAFETY]],Table1323[[#This Row],[PERSONAL FREEDOM (minus Security &amp;Safety and Rule of Law)]],Table1323[[#This Row],[PERSONAL FREEDOM (minus Security &amp;Safety and Rule of Law)]])</f>
        <v>7.303881638888889</v>
      </c>
      <c r="AX6" s="32">
        <v>7.54</v>
      </c>
      <c r="AY6" s="53">
        <f>AVERAGE(Table1323[[#This Row],[PERSONAL FREEDOM]:[ECONOMIC FREEDOM]])</f>
        <v>7.4219408194444441</v>
      </c>
      <c r="AZ6" s="61">
        <f t="shared" si="5"/>
        <v>52</v>
      </c>
      <c r="BA6" s="18">
        <f t="shared" si="6"/>
        <v>7.42</v>
      </c>
      <c r="BB6" s="31">
        <f>Table1323[[#This Row],[1 Rule of Law]]</f>
        <v>4.8599709999999998</v>
      </c>
      <c r="BC6" s="31">
        <f>Table1323[[#This Row],[2 Security &amp; Safety]]</f>
        <v>9.6333333333333329</v>
      </c>
      <c r="BD6" s="31">
        <f t="shared" si="7"/>
        <v>7.3611111111111116</v>
      </c>
    </row>
    <row r="7" spans="1:56" ht="15" customHeight="1" x14ac:dyDescent="0.25">
      <c r="A7" s="28" t="s">
        <v>55</v>
      </c>
      <c r="B7" s="29">
        <v>8.8000000000000007</v>
      </c>
      <c r="C7" s="29">
        <v>7.2328309720832715</v>
      </c>
      <c r="D7" s="29">
        <v>7.2364292656589857</v>
      </c>
      <c r="E7" s="29">
        <v>7.8000000000000007</v>
      </c>
      <c r="F7" s="29">
        <v>9.6</v>
      </c>
      <c r="G7" s="29">
        <v>10</v>
      </c>
      <c r="H7" s="29">
        <v>10</v>
      </c>
      <c r="I7" s="29">
        <v>10</v>
      </c>
      <c r="J7" s="29">
        <v>10</v>
      </c>
      <c r="K7" s="29">
        <v>10</v>
      </c>
      <c r="L7" s="29">
        <f>AVERAGE(Table1323[[#This Row],[2Bi Disappearance]:[2Bv Terrorism Injured ]])</f>
        <v>10</v>
      </c>
      <c r="M7" s="29">
        <v>9.5</v>
      </c>
      <c r="N7" s="29">
        <v>10</v>
      </c>
      <c r="O7" s="30">
        <v>10</v>
      </c>
      <c r="P7" s="30">
        <f>AVERAGE(Table1323[[#This Row],[2Ci Female Genital Mutilation]:[2Ciii Equal Inheritance Rights]])</f>
        <v>9.8333333333333339</v>
      </c>
      <c r="Q7" s="29">
        <f t="shared" si="0"/>
        <v>9.8111111111111118</v>
      </c>
      <c r="R7" s="29">
        <v>10</v>
      </c>
      <c r="S7" s="29">
        <v>10</v>
      </c>
      <c r="T7" s="29">
        <v>10</v>
      </c>
      <c r="U7" s="29">
        <f t="shared" si="1"/>
        <v>10</v>
      </c>
      <c r="V7" s="29">
        <v>10</v>
      </c>
      <c r="W7" s="29">
        <v>10</v>
      </c>
      <c r="X7" s="29">
        <f>AVERAGE(Table1323[[#This Row],[4A Freedom to establish religious organizations]:[4B Autonomy of religious organizations]])</f>
        <v>10</v>
      </c>
      <c r="Y7" s="29">
        <v>10</v>
      </c>
      <c r="Z7" s="29">
        <v>10</v>
      </c>
      <c r="AA7" s="29">
        <v>10</v>
      </c>
      <c r="AB7" s="29">
        <v>10</v>
      </c>
      <c r="AC7" s="29">
        <v>10</v>
      </c>
      <c r="AD7" s="29">
        <f>AVERAGE(Table1323[[#This Row],[5Ci Political parties]:[5Ciii Educational, sporting and cultural organizations]])</f>
        <v>10</v>
      </c>
      <c r="AE7" s="29">
        <v>10</v>
      </c>
      <c r="AF7" s="29">
        <v>10</v>
      </c>
      <c r="AG7" s="29">
        <v>10</v>
      </c>
      <c r="AH7" s="29">
        <f>AVERAGE(Table1323[[#This Row],[5Di Political parties]:[5Diii Educational, sporting and cultural organizations5]])</f>
        <v>10</v>
      </c>
      <c r="AI7" s="29">
        <f>AVERAGE(Y7,Z7,AD7,AH7)</f>
        <v>10</v>
      </c>
      <c r="AJ7" s="14">
        <v>10</v>
      </c>
      <c r="AK7" s="15">
        <v>8</v>
      </c>
      <c r="AL7" s="15">
        <v>7.75</v>
      </c>
      <c r="AM7" s="15">
        <v>10</v>
      </c>
      <c r="AN7" s="15">
        <v>10</v>
      </c>
      <c r="AO7" s="15">
        <f>AVERAGE(Table1323[[#This Row],[6Di Access to foreign television (cable/ satellite)]:[6Dii Access to foreign newspapers]])</f>
        <v>10</v>
      </c>
      <c r="AP7" s="15">
        <v>10</v>
      </c>
      <c r="AQ7" s="29">
        <f t="shared" si="2"/>
        <v>9.15</v>
      </c>
      <c r="AR7" s="29">
        <v>10</v>
      </c>
      <c r="AS7" s="29">
        <v>10</v>
      </c>
      <c r="AT7" s="29">
        <v>10</v>
      </c>
      <c r="AU7" s="29">
        <f t="shared" si="3"/>
        <v>10</v>
      </c>
      <c r="AV7" s="29">
        <f t="shared" si="4"/>
        <v>10</v>
      </c>
      <c r="AW7" s="31">
        <f>AVERAGE(Table1323[[#This Row],[RULE OF LAW]],Table1323[[#This Row],[SECURITY &amp; SAFETY]],Table1323[[#This Row],[PERSONAL FREEDOM (minus Security &amp;Safety and Rule of Law)]],Table1323[[#This Row],[PERSONAL FREEDOM (minus Security &amp;Safety and Rule of Law)]])</f>
        <v>9.3177777777777777</v>
      </c>
      <c r="AX7" s="32">
        <v>7.94</v>
      </c>
      <c r="AY7" s="53">
        <f>AVERAGE(Table1323[[#This Row],[PERSONAL FREEDOM]:[ECONOMIC FREEDOM]])</f>
        <v>8.6288888888888895</v>
      </c>
      <c r="AZ7" s="61">
        <f t="shared" si="5"/>
        <v>6</v>
      </c>
      <c r="BA7" s="18">
        <f t="shared" si="6"/>
        <v>8.6300000000000008</v>
      </c>
      <c r="BB7" s="31">
        <f>Table1323[[#This Row],[1 Rule of Law]]</f>
        <v>7.8000000000000007</v>
      </c>
      <c r="BC7" s="31">
        <f>Table1323[[#This Row],[2 Security &amp; Safety]]</f>
        <v>9.8111111111111118</v>
      </c>
      <c r="BD7" s="31">
        <f t="shared" si="7"/>
        <v>9.83</v>
      </c>
    </row>
    <row r="8" spans="1:56" ht="15" customHeight="1" x14ac:dyDescent="0.25">
      <c r="A8" s="28" t="s">
        <v>58</v>
      </c>
      <c r="B8" s="29">
        <v>8.1</v>
      </c>
      <c r="C8" s="29">
        <v>7.4392399971699943</v>
      </c>
      <c r="D8" s="29">
        <v>7.4790809181214604</v>
      </c>
      <c r="E8" s="29">
        <v>7.7</v>
      </c>
      <c r="F8" s="29">
        <v>9.76</v>
      </c>
      <c r="G8" s="29">
        <v>10</v>
      </c>
      <c r="H8" s="29">
        <v>10</v>
      </c>
      <c r="I8" s="29">
        <v>10</v>
      </c>
      <c r="J8" s="29">
        <v>10</v>
      </c>
      <c r="K8" s="29">
        <v>10</v>
      </c>
      <c r="L8" s="29">
        <f>AVERAGE(Table1323[[#This Row],[2Bi Disappearance]:[2Bv Terrorism Injured ]])</f>
        <v>10</v>
      </c>
      <c r="M8" s="29">
        <v>9.5</v>
      </c>
      <c r="N8" s="29">
        <v>10</v>
      </c>
      <c r="O8" s="30">
        <v>10</v>
      </c>
      <c r="P8" s="30">
        <f>AVERAGE(Table1323[[#This Row],[2Ci Female Genital Mutilation]:[2Ciii Equal Inheritance Rights]])</f>
        <v>9.8333333333333339</v>
      </c>
      <c r="Q8" s="29">
        <f t="shared" si="0"/>
        <v>9.8644444444444446</v>
      </c>
      <c r="R8" s="29">
        <v>10</v>
      </c>
      <c r="S8" s="29">
        <v>10</v>
      </c>
      <c r="T8" s="29">
        <v>10</v>
      </c>
      <c r="U8" s="29">
        <f t="shared" si="1"/>
        <v>10</v>
      </c>
      <c r="V8" s="29">
        <v>10</v>
      </c>
      <c r="W8" s="29">
        <v>10</v>
      </c>
      <c r="X8" s="29">
        <f>AVERAGE(Table1323[[#This Row],[4A Freedom to establish religious organizations]:[4B Autonomy of religious organizations]])</f>
        <v>10</v>
      </c>
      <c r="Y8" s="29">
        <v>10</v>
      </c>
      <c r="Z8" s="29">
        <v>10</v>
      </c>
      <c r="AA8" s="29">
        <v>10</v>
      </c>
      <c r="AB8" s="29">
        <v>10</v>
      </c>
      <c r="AC8" s="29">
        <v>6.666666666666667</v>
      </c>
      <c r="AD8" s="29">
        <f>AVERAGE(Table1323[[#This Row],[5Ci Political parties]:[5Ciii Educational, sporting and cultural organizations]])</f>
        <v>8.8888888888888893</v>
      </c>
      <c r="AE8" s="29">
        <v>10</v>
      </c>
      <c r="AF8" s="29">
        <v>0</v>
      </c>
      <c r="AG8" s="29">
        <v>10</v>
      </c>
      <c r="AH8" s="29">
        <f>AVERAGE(Table1323[[#This Row],[5Di Political parties]:[5Diii Educational, sporting and cultural organizations5]])</f>
        <v>6.666666666666667</v>
      </c>
      <c r="AI8" s="29">
        <f>AVERAGE(Y8,Z8,AD8,AH8)</f>
        <v>8.8888888888888893</v>
      </c>
      <c r="AJ8" s="14">
        <v>10</v>
      </c>
      <c r="AK8" s="15">
        <v>7.333333333333333</v>
      </c>
      <c r="AL8" s="15">
        <v>8</v>
      </c>
      <c r="AM8" s="15">
        <v>10</v>
      </c>
      <c r="AN8" s="15">
        <v>10</v>
      </c>
      <c r="AO8" s="15">
        <f>AVERAGE(Table1323[[#This Row],[6Di Access to foreign television (cable/ satellite)]:[6Dii Access to foreign newspapers]])</f>
        <v>10</v>
      </c>
      <c r="AP8" s="15">
        <v>10</v>
      </c>
      <c r="AQ8" s="29">
        <f t="shared" si="2"/>
        <v>9.0666666666666664</v>
      </c>
      <c r="AR8" s="29">
        <v>10</v>
      </c>
      <c r="AS8" s="29">
        <v>10</v>
      </c>
      <c r="AT8" s="29">
        <v>10</v>
      </c>
      <c r="AU8" s="29">
        <f t="shared" si="3"/>
        <v>10</v>
      </c>
      <c r="AV8" s="29">
        <f t="shared" si="4"/>
        <v>10</v>
      </c>
      <c r="AW8" s="31">
        <f>AVERAGE(Table1323[[#This Row],[RULE OF LAW]],Table1323[[#This Row],[SECURITY &amp; SAFETY]],Table1323[[#This Row],[PERSONAL FREEDOM (minus Security &amp;Safety and Rule of Law)]],Table1323[[#This Row],[PERSONAL FREEDOM (minus Security &amp;Safety and Rule of Law)]])</f>
        <v>9.1866666666666674</v>
      </c>
      <c r="AX8" s="32">
        <v>7.54</v>
      </c>
      <c r="AY8" s="53">
        <f>AVERAGE(Table1323[[#This Row],[PERSONAL FREEDOM]:[ECONOMIC FREEDOM]])</f>
        <v>8.3633333333333333</v>
      </c>
      <c r="AZ8" s="61">
        <f t="shared" si="5"/>
        <v>17</v>
      </c>
      <c r="BA8" s="18">
        <f t="shared" si="6"/>
        <v>8.36</v>
      </c>
      <c r="BB8" s="31">
        <f>Table1323[[#This Row],[1 Rule of Law]]</f>
        <v>7.7</v>
      </c>
      <c r="BC8" s="31">
        <f>Table1323[[#This Row],[2 Security &amp; Safety]]</f>
        <v>9.8644444444444446</v>
      </c>
      <c r="BD8" s="31">
        <f t="shared" si="7"/>
        <v>9.5911111111111111</v>
      </c>
    </row>
    <row r="9" spans="1:56" ht="15" customHeight="1" x14ac:dyDescent="0.25">
      <c r="A9" s="28" t="s">
        <v>182</v>
      </c>
      <c r="B9" s="29" t="s">
        <v>48</v>
      </c>
      <c r="C9" s="29" t="s">
        <v>48</v>
      </c>
      <c r="D9" s="29" t="s">
        <v>48</v>
      </c>
      <c r="E9" s="29">
        <v>4.3158000000000003</v>
      </c>
      <c r="F9" s="29">
        <v>9.16</v>
      </c>
      <c r="G9" s="29">
        <v>10</v>
      </c>
      <c r="H9" s="29">
        <v>10</v>
      </c>
      <c r="I9" s="29">
        <v>7.5</v>
      </c>
      <c r="J9" s="29">
        <v>10</v>
      </c>
      <c r="K9" s="29">
        <v>10</v>
      </c>
      <c r="L9" s="29">
        <f>AVERAGE(Table1323[[#This Row],[2Bi Disappearance]:[2Bv Terrorism Injured ]])</f>
        <v>9.5</v>
      </c>
      <c r="M9" s="29">
        <v>10</v>
      </c>
      <c r="N9" s="29">
        <v>10</v>
      </c>
      <c r="O9" s="30">
        <v>10</v>
      </c>
      <c r="P9" s="30">
        <f>AVERAGE(Table1323[[#This Row],[2Ci Female Genital Mutilation]:[2Ciii Equal Inheritance Rights]])</f>
        <v>10</v>
      </c>
      <c r="Q9" s="29">
        <f t="shared" si="0"/>
        <v>9.5533333333333328</v>
      </c>
      <c r="R9" s="29">
        <v>5</v>
      </c>
      <c r="S9" s="29">
        <v>5</v>
      </c>
      <c r="T9" s="29">
        <v>10</v>
      </c>
      <c r="U9" s="29">
        <f t="shared" si="1"/>
        <v>6.666666666666667</v>
      </c>
      <c r="V9" s="29">
        <v>7.5</v>
      </c>
      <c r="W9" s="29">
        <v>0</v>
      </c>
      <c r="X9" s="29">
        <f>AVERAGE(Table1323[[#This Row],[4A Freedom to establish religious organizations]:[4B Autonomy of religious organizations]])</f>
        <v>3.75</v>
      </c>
      <c r="Y9" s="29">
        <v>2.5</v>
      </c>
      <c r="Z9" s="29">
        <v>2.5</v>
      </c>
      <c r="AA9" s="29">
        <v>3.3333333333333335</v>
      </c>
      <c r="AB9" s="29">
        <v>0</v>
      </c>
      <c r="AC9" s="29">
        <v>6.666666666666667</v>
      </c>
      <c r="AD9" s="29">
        <f>AVERAGE(Table1323[[#This Row],[5Ci Political parties]:[5Ciii Educational, sporting and cultural organizations]])</f>
        <v>3.3333333333333335</v>
      </c>
      <c r="AE9" s="29">
        <v>7.5</v>
      </c>
      <c r="AF9" s="29">
        <v>7.5</v>
      </c>
      <c r="AG9" s="29">
        <v>10</v>
      </c>
      <c r="AH9" s="29">
        <f>AVERAGE(Table1323[[#This Row],[5Di Political parties]:[5Diii Educational, sporting and cultural organizations5]])</f>
        <v>8.3333333333333339</v>
      </c>
      <c r="AI9" s="29">
        <f>AVERAGE(Y9,Z9,AD9,AH9)</f>
        <v>4.166666666666667</v>
      </c>
      <c r="AJ9" s="14">
        <v>10</v>
      </c>
      <c r="AK9" s="15">
        <v>1.6666666666666667</v>
      </c>
      <c r="AL9" s="15">
        <v>2.25</v>
      </c>
      <c r="AM9" s="15">
        <v>10</v>
      </c>
      <c r="AN9" s="15">
        <v>6.666666666666667</v>
      </c>
      <c r="AO9" s="15">
        <f>AVERAGE(Table1323[[#This Row],[6Di Access to foreign television (cable/ satellite)]:[6Dii Access to foreign newspapers]])</f>
        <v>8.3333333333333339</v>
      </c>
      <c r="AP9" s="15">
        <v>10</v>
      </c>
      <c r="AQ9" s="29">
        <f t="shared" si="2"/>
        <v>6.45</v>
      </c>
      <c r="AR9" s="29">
        <v>5</v>
      </c>
      <c r="AS9" s="29">
        <v>10</v>
      </c>
      <c r="AT9" s="29">
        <v>10</v>
      </c>
      <c r="AU9" s="29">
        <f t="shared" si="3"/>
        <v>10</v>
      </c>
      <c r="AV9" s="29">
        <f t="shared" si="4"/>
        <v>7.5</v>
      </c>
      <c r="AW9" s="31">
        <f>AVERAGE(Table1323[[#This Row],[RULE OF LAW]],Table1323[[#This Row],[SECURITY &amp; SAFETY]],Table1323[[#This Row],[PERSONAL FREEDOM (minus Security &amp;Safety and Rule of Law)]],Table1323[[#This Row],[PERSONAL FREEDOM (minus Security &amp;Safety and Rule of Law)]])</f>
        <v>6.320616666666667</v>
      </c>
      <c r="AX9" s="32">
        <v>6.01</v>
      </c>
      <c r="AY9" s="53">
        <f>AVERAGE(Table1323[[#This Row],[PERSONAL FREEDOM]:[ECONOMIC FREEDOM]])</f>
        <v>6.1653083333333338</v>
      </c>
      <c r="AZ9" s="61">
        <f t="shared" si="5"/>
        <v>118</v>
      </c>
      <c r="BA9" s="18">
        <f t="shared" si="6"/>
        <v>6.17</v>
      </c>
      <c r="BB9" s="31">
        <f>Table1323[[#This Row],[1 Rule of Law]]</f>
        <v>4.3158000000000003</v>
      </c>
      <c r="BC9" s="31">
        <f>Table1323[[#This Row],[2 Security &amp; Safety]]</f>
        <v>9.5533333333333328</v>
      </c>
      <c r="BD9" s="31">
        <f t="shared" si="7"/>
        <v>5.706666666666667</v>
      </c>
    </row>
    <row r="10" spans="1:56" ht="15" customHeight="1" x14ac:dyDescent="0.25">
      <c r="A10" s="28" t="s">
        <v>96</v>
      </c>
      <c r="B10" s="29" t="s">
        <v>48</v>
      </c>
      <c r="C10" s="29" t="s">
        <v>48</v>
      </c>
      <c r="D10" s="29" t="s">
        <v>48</v>
      </c>
      <c r="E10" s="29">
        <v>6.4244650000000005</v>
      </c>
      <c r="F10" s="29">
        <v>0</v>
      </c>
      <c r="G10" s="29">
        <v>10</v>
      </c>
      <c r="H10" s="29">
        <v>10</v>
      </c>
      <c r="I10" s="29" t="s">
        <v>48</v>
      </c>
      <c r="J10" s="29">
        <v>10</v>
      </c>
      <c r="K10" s="29">
        <v>10</v>
      </c>
      <c r="L10" s="29">
        <f>AVERAGE(Table1323[[#This Row],[2Bi Disappearance]:[2Bv Terrorism Injured ]])</f>
        <v>10</v>
      </c>
      <c r="M10" s="29" t="s">
        <v>48</v>
      </c>
      <c r="N10" s="29">
        <v>10</v>
      </c>
      <c r="O10" s="30">
        <v>0</v>
      </c>
      <c r="P10" s="30">
        <f>AVERAGE(Table1323[[#This Row],[2Ci Female Genital Mutilation]:[2Ciii Equal Inheritance Rights]])</f>
        <v>5</v>
      </c>
      <c r="Q10" s="29">
        <f t="shared" si="0"/>
        <v>5</v>
      </c>
      <c r="R10" s="29">
        <v>10</v>
      </c>
      <c r="S10" s="29">
        <v>10</v>
      </c>
      <c r="T10" s="29">
        <v>10</v>
      </c>
      <c r="U10" s="29">
        <f t="shared" si="1"/>
        <v>10</v>
      </c>
      <c r="V10" s="29" t="s">
        <v>48</v>
      </c>
      <c r="W10" s="29" t="s">
        <v>48</v>
      </c>
      <c r="X10" s="29" t="s">
        <v>48</v>
      </c>
      <c r="Y10" s="29" t="s">
        <v>48</v>
      </c>
      <c r="Z10" s="29" t="s">
        <v>48</v>
      </c>
      <c r="AA10" s="29" t="s">
        <v>48</v>
      </c>
      <c r="AB10" s="29" t="s">
        <v>48</v>
      </c>
      <c r="AC10" s="29" t="s">
        <v>48</v>
      </c>
      <c r="AD10" s="29" t="s">
        <v>48</v>
      </c>
      <c r="AE10" s="29" t="s">
        <v>48</v>
      </c>
      <c r="AF10" s="29" t="s">
        <v>48</v>
      </c>
      <c r="AG10" s="29" t="s">
        <v>48</v>
      </c>
      <c r="AH10" s="29" t="s">
        <v>48</v>
      </c>
      <c r="AI10" s="29" t="s">
        <v>48</v>
      </c>
      <c r="AJ10" s="14">
        <v>10</v>
      </c>
      <c r="AK10" s="15">
        <v>9</v>
      </c>
      <c r="AL10" s="15">
        <v>7.5</v>
      </c>
      <c r="AM10" s="15" t="s">
        <v>48</v>
      </c>
      <c r="AN10" s="15" t="s">
        <v>48</v>
      </c>
      <c r="AO10" s="15" t="s">
        <v>48</v>
      </c>
      <c r="AP10" s="15" t="s">
        <v>48</v>
      </c>
      <c r="AQ10" s="29">
        <f t="shared" si="2"/>
        <v>8.8333333333333339</v>
      </c>
      <c r="AR10" s="29">
        <v>10</v>
      </c>
      <c r="AS10" s="29">
        <v>10</v>
      </c>
      <c r="AT10" s="29">
        <v>10</v>
      </c>
      <c r="AU10" s="29">
        <f t="shared" si="3"/>
        <v>10</v>
      </c>
      <c r="AV10" s="29">
        <f t="shared" si="4"/>
        <v>10</v>
      </c>
      <c r="AW10" s="31">
        <f>AVERAGE(Table1323[[#This Row],[RULE OF LAW]],Table1323[[#This Row],[SECURITY &amp; SAFETY]],Table1323[[#This Row],[PERSONAL FREEDOM (minus Security &amp;Safety and Rule of Law)]],Table1323[[#This Row],[PERSONAL FREEDOM (minus Security &amp;Safety and Rule of Law)]])</f>
        <v>7.6616718055555566</v>
      </c>
      <c r="AX10" s="32">
        <v>7.46</v>
      </c>
      <c r="AY10" s="53">
        <f>AVERAGE(Table1323[[#This Row],[PERSONAL FREEDOM]:[ECONOMIC FREEDOM]])</f>
        <v>7.5608359027777787</v>
      </c>
      <c r="AZ10" s="61">
        <f t="shared" si="5"/>
        <v>47</v>
      </c>
      <c r="BA10" s="18">
        <f t="shared" si="6"/>
        <v>7.56</v>
      </c>
      <c r="BB10" s="31">
        <f>Table1323[[#This Row],[1 Rule of Law]]</f>
        <v>6.4244650000000005</v>
      </c>
      <c r="BC10" s="31">
        <f>Table1323[[#This Row],[2 Security &amp; Safety]]</f>
        <v>5</v>
      </c>
      <c r="BD10" s="31">
        <f t="shared" si="7"/>
        <v>9.6111111111111125</v>
      </c>
    </row>
    <row r="11" spans="1:56" ht="15" customHeight="1" x14ac:dyDescent="0.25">
      <c r="A11" s="28" t="s">
        <v>148</v>
      </c>
      <c r="B11" s="29" t="s">
        <v>48</v>
      </c>
      <c r="C11" s="29" t="s">
        <v>48</v>
      </c>
      <c r="D11" s="29" t="s">
        <v>48</v>
      </c>
      <c r="E11" s="29">
        <v>6.0843579999999999</v>
      </c>
      <c r="F11" s="29">
        <v>9.64</v>
      </c>
      <c r="G11" s="29">
        <v>10</v>
      </c>
      <c r="H11" s="29">
        <v>10</v>
      </c>
      <c r="I11" s="29">
        <v>2.5</v>
      </c>
      <c r="J11" s="29">
        <v>10</v>
      </c>
      <c r="K11" s="29">
        <v>10</v>
      </c>
      <c r="L11" s="29">
        <f>AVERAGE(Table1323[[#This Row],[2Bi Disappearance]:[2Bv Terrorism Injured ]])</f>
        <v>8.5</v>
      </c>
      <c r="M11" s="29">
        <v>10</v>
      </c>
      <c r="N11" s="29">
        <v>5</v>
      </c>
      <c r="O11" s="30">
        <v>5</v>
      </c>
      <c r="P11" s="30">
        <f>AVERAGE(Table1323[[#This Row],[2Ci Female Genital Mutilation]:[2Ciii Equal Inheritance Rights]])</f>
        <v>6.666666666666667</v>
      </c>
      <c r="Q11" s="29">
        <f t="shared" si="0"/>
        <v>8.2688888888888901</v>
      </c>
      <c r="R11" s="29">
        <v>5</v>
      </c>
      <c r="S11" s="29">
        <v>10</v>
      </c>
      <c r="T11" s="29">
        <v>5</v>
      </c>
      <c r="U11" s="29">
        <f t="shared" si="1"/>
        <v>6.666666666666667</v>
      </c>
      <c r="V11" s="29">
        <v>2.5</v>
      </c>
      <c r="W11" s="29">
        <v>3.3333333333333335</v>
      </c>
      <c r="X11" s="29">
        <f>AVERAGE(Table1323[[#This Row],[4A Freedom to establish religious organizations]:[4B Autonomy of religious organizations]])</f>
        <v>2.916666666666667</v>
      </c>
      <c r="Y11" s="29">
        <v>5</v>
      </c>
      <c r="Z11" s="29">
        <v>5</v>
      </c>
      <c r="AA11" s="29">
        <v>3.3333333333333335</v>
      </c>
      <c r="AB11" s="29">
        <v>6.666666666666667</v>
      </c>
      <c r="AC11" s="29">
        <v>3.3333333333333335</v>
      </c>
      <c r="AD11" s="29">
        <f>AVERAGE(Table1323[[#This Row],[5Ci Political parties]:[5Ciii Educational, sporting and cultural organizations]])</f>
        <v>4.4444444444444446</v>
      </c>
      <c r="AE11" s="29">
        <v>5</v>
      </c>
      <c r="AF11" s="29">
        <v>7.5</v>
      </c>
      <c r="AG11" s="29">
        <v>7.5</v>
      </c>
      <c r="AH11" s="29">
        <f>AVERAGE(Table1323[[#This Row],[5Di Political parties]:[5Diii Educational, sporting and cultural organizations5]])</f>
        <v>6.666666666666667</v>
      </c>
      <c r="AI11" s="29">
        <f>AVERAGE(Y11,Z11,AD11,AH11)</f>
        <v>5.2777777777777777</v>
      </c>
      <c r="AJ11" s="14">
        <v>10</v>
      </c>
      <c r="AK11" s="15">
        <v>2</v>
      </c>
      <c r="AL11" s="15">
        <v>3.25</v>
      </c>
      <c r="AM11" s="15">
        <v>10</v>
      </c>
      <c r="AN11" s="15">
        <v>6.666666666666667</v>
      </c>
      <c r="AO11" s="15">
        <f>AVERAGE(Table1323[[#This Row],[6Di Access to foreign television (cable/ satellite)]:[6Dii Access to foreign newspapers]])</f>
        <v>8.3333333333333339</v>
      </c>
      <c r="AP11" s="15">
        <v>3.3333333333333335</v>
      </c>
      <c r="AQ11" s="29">
        <f t="shared" si="2"/>
        <v>5.3833333333333337</v>
      </c>
      <c r="AR11" s="29">
        <v>0</v>
      </c>
      <c r="AS11" s="29">
        <v>10</v>
      </c>
      <c r="AT11" s="29">
        <v>10</v>
      </c>
      <c r="AU11" s="29">
        <f t="shared" si="3"/>
        <v>10</v>
      </c>
      <c r="AV11" s="29">
        <f t="shared" si="4"/>
        <v>5</v>
      </c>
      <c r="AW11" s="31">
        <f>AVERAGE(Table1323[[#This Row],[RULE OF LAW]],Table1323[[#This Row],[SECURITY &amp; SAFETY]],Table1323[[#This Row],[PERSONAL FREEDOM (minus Security &amp;Safety and Rule of Law)]],Table1323[[#This Row],[PERSONAL FREEDOM (minus Security &amp;Safety and Rule of Law)]])</f>
        <v>6.1127561666666672</v>
      </c>
      <c r="AX11" s="32">
        <v>7.75</v>
      </c>
      <c r="AY11" s="53">
        <f>AVERAGE(Table1323[[#This Row],[PERSONAL FREEDOM]:[ECONOMIC FREEDOM]])</f>
        <v>6.9313780833333336</v>
      </c>
      <c r="AZ11" s="61">
        <f t="shared" si="5"/>
        <v>74</v>
      </c>
      <c r="BA11" s="18">
        <f t="shared" si="6"/>
        <v>6.93</v>
      </c>
      <c r="BB11" s="31">
        <f>Table1323[[#This Row],[1 Rule of Law]]</f>
        <v>6.0843579999999999</v>
      </c>
      <c r="BC11" s="31">
        <f>Table1323[[#This Row],[2 Security &amp; Safety]]</f>
        <v>8.2688888888888901</v>
      </c>
      <c r="BD11" s="31">
        <f t="shared" si="7"/>
        <v>5.0488888888888894</v>
      </c>
    </row>
    <row r="12" spans="1:56" ht="15" customHeight="1" x14ac:dyDescent="0.25">
      <c r="A12" s="28" t="s">
        <v>185</v>
      </c>
      <c r="B12" s="29">
        <v>3.4000000000000004</v>
      </c>
      <c r="C12" s="29">
        <v>3.2247674314856001</v>
      </c>
      <c r="D12" s="29">
        <v>3.8183600442172732</v>
      </c>
      <c r="E12" s="29">
        <v>3.5</v>
      </c>
      <c r="F12" s="29">
        <v>8.9599999999999991</v>
      </c>
      <c r="G12" s="29">
        <v>5</v>
      </c>
      <c r="H12" s="29">
        <v>10</v>
      </c>
      <c r="I12" s="29">
        <v>5</v>
      </c>
      <c r="J12" s="29">
        <v>9.9663734727159152</v>
      </c>
      <c r="K12" s="29">
        <v>9.962338289441826</v>
      </c>
      <c r="L12" s="29">
        <f>AVERAGE(Table1323[[#This Row],[2Bi Disappearance]:[2Bv Terrorism Injured ]])</f>
        <v>7.9857423524315481</v>
      </c>
      <c r="M12" s="29">
        <v>10</v>
      </c>
      <c r="N12" s="29">
        <v>5</v>
      </c>
      <c r="O12" s="30">
        <v>5</v>
      </c>
      <c r="P12" s="30">
        <f>AVERAGE(Table1323[[#This Row],[2Ci Female Genital Mutilation]:[2Ciii Equal Inheritance Rights]])</f>
        <v>6.666666666666667</v>
      </c>
      <c r="Q12" s="29">
        <f t="shared" si="0"/>
        <v>7.8708030063660717</v>
      </c>
      <c r="R12" s="29">
        <v>5</v>
      </c>
      <c r="S12" s="29">
        <v>10</v>
      </c>
      <c r="T12" s="29">
        <v>5</v>
      </c>
      <c r="U12" s="29">
        <f t="shared" si="1"/>
        <v>6.666666666666667</v>
      </c>
      <c r="V12" s="29">
        <v>5</v>
      </c>
      <c r="W12" s="29">
        <v>6.666666666666667</v>
      </c>
      <c r="X12" s="29">
        <f>AVERAGE(Table1323[[#This Row],[4A Freedom to establish religious organizations]:[4B Autonomy of religious organizations]])</f>
        <v>5.8333333333333339</v>
      </c>
      <c r="Y12" s="29">
        <v>7.5</v>
      </c>
      <c r="Z12" s="29">
        <v>7.5</v>
      </c>
      <c r="AA12" s="29">
        <v>3.3333333333333335</v>
      </c>
      <c r="AB12" s="29">
        <v>6.666666666666667</v>
      </c>
      <c r="AC12" s="29">
        <v>3.3333333333333335</v>
      </c>
      <c r="AD12" s="29">
        <f>AVERAGE(Table1323[[#This Row],[5Ci Political parties]:[5Ciii Educational, sporting and cultural organizations]])</f>
        <v>4.4444444444444446</v>
      </c>
      <c r="AE12" s="29">
        <v>5</v>
      </c>
      <c r="AF12" s="29">
        <v>7.5</v>
      </c>
      <c r="AG12" s="29">
        <v>5</v>
      </c>
      <c r="AH12" s="29">
        <f>AVERAGE(Table1323[[#This Row],[5Di Political parties]:[5Diii Educational, sporting and cultural organizations5]])</f>
        <v>5.833333333333333</v>
      </c>
      <c r="AI12" s="29">
        <f>AVERAGE(Y12,Z12,AD12,AH12)</f>
        <v>6.3194444444444438</v>
      </c>
      <c r="AJ12" s="14">
        <v>10</v>
      </c>
      <c r="AK12" s="15">
        <v>3.3333333333333335</v>
      </c>
      <c r="AL12" s="15">
        <v>3.25</v>
      </c>
      <c r="AM12" s="15">
        <v>10</v>
      </c>
      <c r="AN12" s="15">
        <v>10</v>
      </c>
      <c r="AO12" s="15">
        <f>AVERAGE(Table1323[[#This Row],[6Di Access to foreign television (cable/ satellite)]:[6Dii Access to foreign newspapers]])</f>
        <v>10</v>
      </c>
      <c r="AP12" s="15">
        <v>10</v>
      </c>
      <c r="AQ12" s="29">
        <f t="shared" si="2"/>
        <v>7.3166666666666673</v>
      </c>
      <c r="AR12" s="29">
        <v>0</v>
      </c>
      <c r="AS12" s="29">
        <v>0</v>
      </c>
      <c r="AT12" s="29">
        <v>0</v>
      </c>
      <c r="AU12" s="29">
        <f t="shared" si="3"/>
        <v>0</v>
      </c>
      <c r="AV12" s="29">
        <f t="shared" si="4"/>
        <v>0</v>
      </c>
      <c r="AW12" s="31">
        <f>AVERAGE(Table1323[[#This Row],[RULE OF LAW]],Table1323[[#This Row],[SECURITY &amp; SAFETY]],Table1323[[#This Row],[PERSONAL FREEDOM (minus Security &amp;Safety and Rule of Law)]],Table1323[[#This Row],[PERSONAL FREEDOM (minus Security &amp;Safety and Rule of Law)]])</f>
        <v>5.4563118627026288</v>
      </c>
      <c r="AX12" s="32">
        <v>6.43</v>
      </c>
      <c r="AY12" s="53">
        <f>AVERAGE(Table1323[[#This Row],[PERSONAL FREEDOM]:[ECONOMIC FREEDOM]])</f>
        <v>5.9431559313513143</v>
      </c>
      <c r="AZ12" s="61">
        <f t="shared" si="5"/>
        <v>125</v>
      </c>
      <c r="BA12" s="18">
        <f t="shared" si="6"/>
        <v>5.94</v>
      </c>
      <c r="BB12" s="31">
        <f>Table1323[[#This Row],[1 Rule of Law]]</f>
        <v>3.5</v>
      </c>
      <c r="BC12" s="31">
        <f>Table1323[[#This Row],[2 Security &amp; Safety]]</f>
        <v>7.8708030063660717</v>
      </c>
      <c r="BD12" s="31">
        <f t="shared" si="7"/>
        <v>5.2272222222222222</v>
      </c>
    </row>
    <row r="13" spans="1:56" ht="15" customHeight="1" x14ac:dyDescent="0.25">
      <c r="A13" s="28" t="s">
        <v>141</v>
      </c>
      <c r="B13" s="29" t="s">
        <v>48</v>
      </c>
      <c r="C13" s="29" t="s">
        <v>48</v>
      </c>
      <c r="D13" s="29" t="s">
        <v>48</v>
      </c>
      <c r="E13" s="29">
        <v>6.9142200000000003</v>
      </c>
      <c r="F13" s="29">
        <v>5.5600000000000005</v>
      </c>
      <c r="G13" s="29">
        <v>10</v>
      </c>
      <c r="H13" s="29">
        <v>10</v>
      </c>
      <c r="I13" s="29" t="s">
        <v>48</v>
      </c>
      <c r="J13" s="29">
        <v>10</v>
      </c>
      <c r="K13" s="29">
        <v>10</v>
      </c>
      <c r="L13" s="29">
        <f>AVERAGE(Table1323[[#This Row],[2Bi Disappearance]:[2Bv Terrorism Injured ]])</f>
        <v>10</v>
      </c>
      <c r="M13" s="29" t="s">
        <v>48</v>
      </c>
      <c r="N13" s="29">
        <v>10</v>
      </c>
      <c r="O13" s="30" t="s">
        <v>48</v>
      </c>
      <c r="P13" s="30">
        <f>AVERAGE(Table1323[[#This Row],[2Ci Female Genital Mutilation]:[2Ciii Equal Inheritance Rights]])</f>
        <v>10</v>
      </c>
      <c r="Q13" s="29">
        <f t="shared" si="0"/>
        <v>8.5200000000000014</v>
      </c>
      <c r="R13" s="29">
        <v>10</v>
      </c>
      <c r="S13" s="29">
        <v>10</v>
      </c>
      <c r="T13" s="29" t="s">
        <v>48</v>
      </c>
      <c r="U13" s="29">
        <f t="shared" si="1"/>
        <v>10</v>
      </c>
      <c r="V13" s="29" t="s">
        <v>48</v>
      </c>
      <c r="W13" s="29" t="s">
        <v>48</v>
      </c>
      <c r="X13" s="29" t="s">
        <v>48</v>
      </c>
      <c r="Y13" s="29" t="s">
        <v>48</v>
      </c>
      <c r="Z13" s="29" t="s">
        <v>48</v>
      </c>
      <c r="AA13" s="29" t="s">
        <v>48</v>
      </c>
      <c r="AB13" s="29" t="s">
        <v>48</v>
      </c>
      <c r="AC13" s="29" t="s">
        <v>48</v>
      </c>
      <c r="AD13" s="29" t="s">
        <v>48</v>
      </c>
      <c r="AE13" s="29" t="s">
        <v>48</v>
      </c>
      <c r="AF13" s="29" t="s">
        <v>48</v>
      </c>
      <c r="AG13" s="29" t="s">
        <v>48</v>
      </c>
      <c r="AH13" s="29" t="s">
        <v>48</v>
      </c>
      <c r="AI13" s="29" t="s">
        <v>48</v>
      </c>
      <c r="AJ13" s="14">
        <v>10</v>
      </c>
      <c r="AK13" s="15">
        <v>9</v>
      </c>
      <c r="AL13" s="15">
        <v>7.5</v>
      </c>
      <c r="AM13" s="15" t="s">
        <v>48</v>
      </c>
      <c r="AN13" s="15" t="s">
        <v>48</v>
      </c>
      <c r="AO13" s="15" t="s">
        <v>48</v>
      </c>
      <c r="AP13" s="15" t="s">
        <v>48</v>
      </c>
      <c r="AQ13" s="29">
        <f t="shared" si="2"/>
        <v>8.8333333333333339</v>
      </c>
      <c r="AR13" s="29">
        <v>10</v>
      </c>
      <c r="AS13" s="29">
        <v>0</v>
      </c>
      <c r="AT13" s="29">
        <v>0</v>
      </c>
      <c r="AU13" s="29">
        <f t="shared" si="3"/>
        <v>0</v>
      </c>
      <c r="AV13" s="29">
        <f t="shared" si="4"/>
        <v>5</v>
      </c>
      <c r="AW13" s="31">
        <f>AVERAGE(Table1323[[#This Row],[RULE OF LAW]],Table1323[[#This Row],[SECURITY &amp; SAFETY]],Table1323[[#This Row],[PERSONAL FREEDOM (minus Security &amp;Safety and Rule of Law)]],Table1323[[#This Row],[PERSONAL FREEDOM (minus Security &amp;Safety and Rule of Law)]])</f>
        <v>7.8307772222222232</v>
      </c>
      <c r="AX13" s="32">
        <v>6.83</v>
      </c>
      <c r="AY13" s="53">
        <f>AVERAGE(Table1323[[#This Row],[PERSONAL FREEDOM]:[ECONOMIC FREEDOM]])</f>
        <v>7.3303886111111112</v>
      </c>
      <c r="AZ13" s="61">
        <f t="shared" si="5"/>
        <v>58</v>
      </c>
      <c r="BA13" s="18">
        <f t="shared" si="6"/>
        <v>7.33</v>
      </c>
      <c r="BB13" s="31">
        <f>Table1323[[#This Row],[1 Rule of Law]]</f>
        <v>6.9142200000000003</v>
      </c>
      <c r="BC13" s="31">
        <f>Table1323[[#This Row],[2 Security &amp; Safety]]</f>
        <v>8.5200000000000014</v>
      </c>
      <c r="BD13" s="31">
        <f t="shared" si="7"/>
        <v>7.9444444444444455</v>
      </c>
    </row>
    <row r="14" spans="1:56" ht="15" customHeight="1" x14ac:dyDescent="0.25">
      <c r="A14" s="28" t="s">
        <v>66</v>
      </c>
      <c r="B14" s="29">
        <v>8.4333333333333336</v>
      </c>
      <c r="C14" s="29">
        <v>6.7815029119556716</v>
      </c>
      <c r="D14" s="29">
        <v>7.1580345314131808</v>
      </c>
      <c r="E14" s="29">
        <v>7.5</v>
      </c>
      <c r="F14" s="29">
        <v>9.32</v>
      </c>
      <c r="G14" s="29">
        <v>10</v>
      </c>
      <c r="H14" s="29">
        <v>10</v>
      </c>
      <c r="I14" s="29">
        <v>10</v>
      </c>
      <c r="J14" s="29">
        <v>10</v>
      </c>
      <c r="K14" s="29">
        <v>10</v>
      </c>
      <c r="L14" s="29">
        <f>AVERAGE(Table1323[[#This Row],[2Bi Disappearance]:[2Bv Terrorism Injured ]])</f>
        <v>10</v>
      </c>
      <c r="M14" s="29">
        <v>9.5</v>
      </c>
      <c r="N14" s="29">
        <v>10</v>
      </c>
      <c r="O14" s="30">
        <v>10</v>
      </c>
      <c r="P14" s="30">
        <f>AVERAGE(Table1323[[#This Row],[2Ci Female Genital Mutilation]:[2Ciii Equal Inheritance Rights]])</f>
        <v>9.8333333333333339</v>
      </c>
      <c r="Q14" s="29">
        <f t="shared" si="0"/>
        <v>9.7177777777777781</v>
      </c>
      <c r="R14" s="29">
        <v>10</v>
      </c>
      <c r="S14" s="29">
        <v>10</v>
      </c>
      <c r="T14" s="29">
        <v>10</v>
      </c>
      <c r="U14" s="29">
        <f t="shared" si="1"/>
        <v>10</v>
      </c>
      <c r="V14" s="29">
        <v>10</v>
      </c>
      <c r="W14" s="29">
        <v>10</v>
      </c>
      <c r="X14" s="29">
        <f>AVERAGE(Table1323[[#This Row],[4A Freedom to establish religious organizations]:[4B Autonomy of religious organizations]])</f>
        <v>10</v>
      </c>
      <c r="Y14" s="29">
        <v>10</v>
      </c>
      <c r="Z14" s="29">
        <v>10</v>
      </c>
      <c r="AA14" s="29">
        <v>10</v>
      </c>
      <c r="AB14" s="29">
        <v>10</v>
      </c>
      <c r="AC14" s="29">
        <v>6.666666666666667</v>
      </c>
      <c r="AD14" s="29">
        <f>AVERAGE(Table1323[[#This Row],[5Ci Political parties]:[5Ciii Educational, sporting and cultural organizations]])</f>
        <v>8.8888888888888893</v>
      </c>
      <c r="AE14" s="29">
        <v>10</v>
      </c>
      <c r="AF14" s="29">
        <v>10</v>
      </c>
      <c r="AG14" s="29">
        <v>10</v>
      </c>
      <c r="AH14" s="29">
        <f>AVERAGE(Table1323[[#This Row],[5Di Political parties]:[5Diii Educational, sporting and cultural organizations5]])</f>
        <v>10</v>
      </c>
      <c r="AI14" s="29">
        <f>AVERAGE(Y14,Z14,AD14,AH14)</f>
        <v>9.7222222222222214</v>
      </c>
      <c r="AJ14" s="14">
        <v>10</v>
      </c>
      <c r="AK14" s="15">
        <v>9</v>
      </c>
      <c r="AL14" s="15">
        <v>9</v>
      </c>
      <c r="AM14" s="15">
        <v>10</v>
      </c>
      <c r="AN14" s="15">
        <v>10</v>
      </c>
      <c r="AO14" s="15">
        <f>AVERAGE(Table1323[[#This Row],[6Di Access to foreign television (cable/ satellite)]:[6Dii Access to foreign newspapers]])</f>
        <v>10</v>
      </c>
      <c r="AP14" s="15">
        <v>10</v>
      </c>
      <c r="AQ14" s="29">
        <f t="shared" si="2"/>
        <v>9.6</v>
      </c>
      <c r="AR14" s="29">
        <v>10</v>
      </c>
      <c r="AS14" s="29">
        <v>10</v>
      </c>
      <c r="AT14" s="29">
        <v>10</v>
      </c>
      <c r="AU14" s="29">
        <f t="shared" si="3"/>
        <v>10</v>
      </c>
      <c r="AV14" s="29">
        <f t="shared" si="4"/>
        <v>10</v>
      </c>
      <c r="AW14" s="31">
        <f>AVERAGE(Table1323[[#This Row],[RULE OF LAW]],Table1323[[#This Row],[SECURITY &amp; SAFETY]],Table1323[[#This Row],[PERSONAL FREEDOM (minus Security &amp;Safety and Rule of Law)]],Table1323[[#This Row],[PERSONAL FREEDOM (minus Security &amp;Safety and Rule of Law)]])</f>
        <v>9.2366666666666664</v>
      </c>
      <c r="AX14" s="32">
        <v>7.34</v>
      </c>
      <c r="AY14" s="53">
        <f>AVERAGE(Table1323[[#This Row],[PERSONAL FREEDOM]:[ECONOMIC FREEDOM]])</f>
        <v>8.288333333333334</v>
      </c>
      <c r="AZ14" s="61">
        <f t="shared" si="5"/>
        <v>19</v>
      </c>
      <c r="BA14" s="18">
        <f t="shared" si="6"/>
        <v>8.2899999999999991</v>
      </c>
      <c r="BB14" s="31">
        <f>Table1323[[#This Row],[1 Rule of Law]]</f>
        <v>7.5</v>
      </c>
      <c r="BC14" s="31">
        <f>Table1323[[#This Row],[2 Security &amp; Safety]]</f>
        <v>9.7177777777777781</v>
      </c>
      <c r="BD14" s="31">
        <f t="shared" si="7"/>
        <v>9.8644444444444446</v>
      </c>
    </row>
    <row r="15" spans="1:56" ht="15" customHeight="1" x14ac:dyDescent="0.25">
      <c r="A15" s="28" t="s">
        <v>152</v>
      </c>
      <c r="B15" s="29" t="s">
        <v>48</v>
      </c>
      <c r="C15" s="29" t="s">
        <v>48</v>
      </c>
      <c r="D15" s="29" t="s">
        <v>48</v>
      </c>
      <c r="E15" s="29">
        <v>5.0096179999999997</v>
      </c>
      <c r="F15" s="29">
        <v>0</v>
      </c>
      <c r="G15" s="29">
        <v>10</v>
      </c>
      <c r="H15" s="29">
        <v>10</v>
      </c>
      <c r="I15" s="29" t="s">
        <v>48</v>
      </c>
      <c r="J15" s="29">
        <v>10</v>
      </c>
      <c r="K15" s="29">
        <v>10</v>
      </c>
      <c r="L15" s="29">
        <f>AVERAGE(Table1323[[#This Row],[2Bi Disappearance]:[2Bv Terrorism Injured ]])</f>
        <v>10</v>
      </c>
      <c r="M15" s="29" t="s">
        <v>48</v>
      </c>
      <c r="N15" s="29">
        <v>10</v>
      </c>
      <c r="O15" s="30">
        <v>10</v>
      </c>
      <c r="P15" s="30">
        <f>AVERAGE(Table1323[[#This Row],[2Ci Female Genital Mutilation]:[2Ciii Equal Inheritance Rights]])</f>
        <v>10</v>
      </c>
      <c r="Q15" s="29">
        <f t="shared" si="0"/>
        <v>6.666666666666667</v>
      </c>
      <c r="R15" s="29">
        <v>10</v>
      </c>
      <c r="S15" s="29">
        <v>10</v>
      </c>
      <c r="T15" s="29" t="s">
        <v>48</v>
      </c>
      <c r="U15" s="29">
        <f t="shared" si="1"/>
        <v>10</v>
      </c>
      <c r="V15" s="29" t="s">
        <v>48</v>
      </c>
      <c r="W15" s="29" t="s">
        <v>48</v>
      </c>
      <c r="X15" s="29" t="s">
        <v>48</v>
      </c>
      <c r="Y15" s="29" t="s">
        <v>48</v>
      </c>
      <c r="Z15" s="29" t="s">
        <v>48</v>
      </c>
      <c r="AA15" s="29" t="s">
        <v>48</v>
      </c>
      <c r="AB15" s="29" t="s">
        <v>48</v>
      </c>
      <c r="AC15" s="29" t="s">
        <v>48</v>
      </c>
      <c r="AD15" s="29" t="s">
        <v>48</v>
      </c>
      <c r="AE15" s="29" t="s">
        <v>48</v>
      </c>
      <c r="AF15" s="29" t="s">
        <v>48</v>
      </c>
      <c r="AG15" s="29" t="s">
        <v>48</v>
      </c>
      <c r="AH15" s="29" t="s">
        <v>48</v>
      </c>
      <c r="AI15" s="29" t="s">
        <v>48</v>
      </c>
      <c r="AJ15" s="14">
        <v>10</v>
      </c>
      <c r="AK15" s="15">
        <v>7.333333333333333</v>
      </c>
      <c r="AL15" s="15">
        <v>8</v>
      </c>
      <c r="AM15" s="15" t="s">
        <v>48</v>
      </c>
      <c r="AN15" s="15" t="s">
        <v>48</v>
      </c>
      <c r="AO15" s="15" t="s">
        <v>48</v>
      </c>
      <c r="AP15" s="15" t="s">
        <v>48</v>
      </c>
      <c r="AQ15" s="29">
        <f t="shared" si="2"/>
        <v>8.4444444444444446</v>
      </c>
      <c r="AR15" s="29">
        <v>10</v>
      </c>
      <c r="AS15" s="29">
        <v>0</v>
      </c>
      <c r="AT15" s="29">
        <v>10</v>
      </c>
      <c r="AU15" s="29">
        <f t="shared" si="3"/>
        <v>5</v>
      </c>
      <c r="AV15" s="29">
        <f t="shared" si="4"/>
        <v>7.5</v>
      </c>
      <c r="AW15" s="31">
        <f>AVERAGE(Table1323[[#This Row],[RULE OF LAW]],Table1323[[#This Row],[SECURITY &amp; SAFETY]],Table1323[[#This Row],[PERSONAL FREEDOM (minus Security &amp;Safety and Rule of Law)]],Table1323[[#This Row],[PERSONAL FREEDOM (minus Security &amp;Safety and Rule of Law)]])</f>
        <v>7.2431452407407395</v>
      </c>
      <c r="AX15" s="32">
        <v>6.47</v>
      </c>
      <c r="AY15" s="53">
        <f>AVERAGE(Table1323[[#This Row],[PERSONAL FREEDOM]:[ECONOMIC FREEDOM]])</f>
        <v>6.8565726203703701</v>
      </c>
      <c r="AZ15" s="61">
        <f t="shared" si="5"/>
        <v>82</v>
      </c>
      <c r="BA15" s="18">
        <f t="shared" si="6"/>
        <v>6.86</v>
      </c>
      <c r="BB15" s="31">
        <f>Table1323[[#This Row],[1 Rule of Law]]</f>
        <v>5.0096179999999997</v>
      </c>
      <c r="BC15" s="31">
        <f>Table1323[[#This Row],[2 Security &amp; Safety]]</f>
        <v>6.666666666666667</v>
      </c>
      <c r="BD15" s="31">
        <f t="shared" si="7"/>
        <v>8.648148148148147</v>
      </c>
    </row>
    <row r="16" spans="1:56" ht="15" customHeight="1" x14ac:dyDescent="0.25">
      <c r="A16" s="28" t="s">
        <v>134</v>
      </c>
      <c r="B16" s="29" t="s">
        <v>48</v>
      </c>
      <c r="C16" s="29" t="s">
        <v>48</v>
      </c>
      <c r="D16" s="29" t="s">
        <v>48</v>
      </c>
      <c r="E16" s="29">
        <v>4.5062600000000002</v>
      </c>
      <c r="F16" s="29">
        <v>6.6400000000000006</v>
      </c>
      <c r="G16" s="29">
        <v>5</v>
      </c>
      <c r="H16" s="29">
        <v>10</v>
      </c>
      <c r="I16" s="29">
        <v>2.5</v>
      </c>
      <c r="J16" s="29">
        <v>10</v>
      </c>
      <c r="K16" s="29">
        <v>10</v>
      </c>
      <c r="L16" s="29">
        <f>AVERAGE(Table1323[[#This Row],[2Bi Disappearance]:[2Bv Terrorism Injured ]])</f>
        <v>7.5</v>
      </c>
      <c r="M16" s="29">
        <v>8.2999999999999989</v>
      </c>
      <c r="N16" s="29">
        <v>10</v>
      </c>
      <c r="O16" s="30">
        <v>5</v>
      </c>
      <c r="P16" s="30">
        <f>AVERAGE(Table1323[[#This Row],[2Ci Female Genital Mutilation]:[2Ciii Equal Inheritance Rights]])</f>
        <v>7.7666666666666657</v>
      </c>
      <c r="Q16" s="29">
        <f t="shared" si="0"/>
        <v>7.3022222222222224</v>
      </c>
      <c r="R16" s="29">
        <v>10</v>
      </c>
      <c r="S16" s="29">
        <v>0</v>
      </c>
      <c r="T16" s="29">
        <v>10</v>
      </c>
      <c r="U16" s="29">
        <f t="shared" si="1"/>
        <v>6.666666666666667</v>
      </c>
      <c r="V16" s="29">
        <v>7.5</v>
      </c>
      <c r="W16" s="29">
        <v>6.666666666666667</v>
      </c>
      <c r="X16" s="29">
        <f>AVERAGE(Table1323[[#This Row],[4A Freedom to establish religious organizations]:[4B Autonomy of religious organizations]])</f>
        <v>7.0833333333333339</v>
      </c>
      <c r="Y16" s="29">
        <v>10</v>
      </c>
      <c r="Z16" s="29">
        <v>7.5</v>
      </c>
      <c r="AA16" s="29">
        <v>6.666666666666667</v>
      </c>
      <c r="AB16" s="29">
        <v>6.666666666666667</v>
      </c>
      <c r="AC16" s="29">
        <v>10</v>
      </c>
      <c r="AD16" s="29">
        <f>AVERAGE(Table1323[[#This Row],[5Ci Political parties]:[5Ciii Educational, sporting and cultural organizations]])</f>
        <v>7.7777777777777786</v>
      </c>
      <c r="AE16" s="29">
        <v>7.5</v>
      </c>
      <c r="AF16" s="29">
        <v>7.5</v>
      </c>
      <c r="AG16" s="29">
        <v>7.5</v>
      </c>
      <c r="AH16" s="29">
        <f>AVERAGE(Table1323[[#This Row],[5Di Political parties]:[5Diii Educational, sporting and cultural organizations5]])</f>
        <v>7.5</v>
      </c>
      <c r="AI16" s="29">
        <f>AVERAGE(Y16,Z16,AD16,AH16)</f>
        <v>8.1944444444444446</v>
      </c>
      <c r="AJ16" s="14">
        <v>10</v>
      </c>
      <c r="AK16" s="15">
        <v>6.333333333333333</v>
      </c>
      <c r="AL16" s="15">
        <v>7.5</v>
      </c>
      <c r="AM16" s="15">
        <v>10</v>
      </c>
      <c r="AN16" s="15">
        <v>10</v>
      </c>
      <c r="AO16" s="15">
        <f>AVERAGE(Table1323[[#This Row],[6Di Access to foreign television (cable/ satellite)]:[6Dii Access to foreign newspapers]])</f>
        <v>10</v>
      </c>
      <c r="AP16" s="15">
        <v>10</v>
      </c>
      <c r="AQ16" s="29">
        <f t="shared" si="2"/>
        <v>8.7666666666666657</v>
      </c>
      <c r="AR16" s="29">
        <v>0</v>
      </c>
      <c r="AS16" s="29">
        <v>10</v>
      </c>
      <c r="AT16" s="29">
        <v>10</v>
      </c>
      <c r="AU16" s="29">
        <f t="shared" si="3"/>
        <v>10</v>
      </c>
      <c r="AV16" s="29">
        <f t="shared" si="4"/>
        <v>5</v>
      </c>
      <c r="AW16" s="31">
        <f>AVERAGE(Table1323[[#This Row],[RULE OF LAW]],Table1323[[#This Row],[SECURITY &amp; SAFETY]],Table1323[[#This Row],[PERSONAL FREEDOM (minus Security &amp;Safety and Rule of Law)]],Table1323[[#This Row],[PERSONAL FREEDOM (minus Security &amp;Safety and Rule of Law)]])</f>
        <v>6.5232316666666676</v>
      </c>
      <c r="AX16" s="32">
        <v>6.13</v>
      </c>
      <c r="AY16" s="53">
        <f>AVERAGE(Table1323[[#This Row],[PERSONAL FREEDOM]:[ECONOMIC FREEDOM]])</f>
        <v>6.3266158333333333</v>
      </c>
      <c r="AZ16" s="61">
        <f t="shared" si="5"/>
        <v>117</v>
      </c>
      <c r="BA16" s="18">
        <f t="shared" si="6"/>
        <v>6.33</v>
      </c>
      <c r="BB16" s="31">
        <f>Table1323[[#This Row],[1 Rule of Law]]</f>
        <v>4.5062600000000002</v>
      </c>
      <c r="BC16" s="31">
        <f>Table1323[[#This Row],[2 Security &amp; Safety]]</f>
        <v>7.3022222222222224</v>
      </c>
      <c r="BD16" s="31">
        <f t="shared" si="7"/>
        <v>7.1422222222222231</v>
      </c>
    </row>
    <row r="17" spans="1:56" ht="15" customHeight="1" x14ac:dyDescent="0.25">
      <c r="A17" s="28" t="s">
        <v>107</v>
      </c>
      <c r="B17" s="29">
        <v>4.4333333333333336</v>
      </c>
      <c r="C17" s="29">
        <v>3.7894526348272652</v>
      </c>
      <c r="D17" s="29">
        <v>2.8212521267580826</v>
      </c>
      <c r="E17" s="29">
        <v>3.7</v>
      </c>
      <c r="F17" s="29">
        <v>5.84</v>
      </c>
      <c r="G17" s="29">
        <v>10</v>
      </c>
      <c r="H17" s="29">
        <v>10</v>
      </c>
      <c r="I17" s="29">
        <v>5</v>
      </c>
      <c r="J17" s="29">
        <v>10</v>
      </c>
      <c r="K17" s="29">
        <v>10</v>
      </c>
      <c r="L17" s="29">
        <f>AVERAGE(Table1323[[#This Row],[2Bi Disappearance]:[2Bv Terrorism Injured ]])</f>
        <v>9</v>
      </c>
      <c r="M17" s="29">
        <v>10</v>
      </c>
      <c r="N17" s="29">
        <v>10</v>
      </c>
      <c r="O17" s="30">
        <v>10</v>
      </c>
      <c r="P17" s="30">
        <f>AVERAGE(Table1323[[#This Row],[2Ci Female Genital Mutilation]:[2Ciii Equal Inheritance Rights]])</f>
        <v>10</v>
      </c>
      <c r="Q17" s="29">
        <f t="shared" si="0"/>
        <v>8.2799999999999994</v>
      </c>
      <c r="R17" s="29">
        <v>10</v>
      </c>
      <c r="S17" s="29">
        <v>10</v>
      </c>
      <c r="T17" s="29">
        <v>10</v>
      </c>
      <c r="U17" s="29">
        <f t="shared" si="1"/>
        <v>10</v>
      </c>
      <c r="V17" s="29">
        <v>7.5</v>
      </c>
      <c r="W17" s="29">
        <v>6.666666666666667</v>
      </c>
      <c r="X17" s="29">
        <f>AVERAGE(Table1323[[#This Row],[4A Freedom to establish religious organizations]:[4B Autonomy of religious organizations]])</f>
        <v>7.0833333333333339</v>
      </c>
      <c r="Y17" s="29">
        <v>10</v>
      </c>
      <c r="Z17" s="29">
        <v>5</v>
      </c>
      <c r="AA17" s="29">
        <v>6.666666666666667</v>
      </c>
      <c r="AB17" s="29">
        <v>6.666666666666667</v>
      </c>
      <c r="AC17" s="29">
        <v>6.666666666666667</v>
      </c>
      <c r="AD17" s="29">
        <f>AVERAGE(Table1323[[#This Row],[5Ci Political parties]:[5Ciii Educational, sporting and cultural organizations]])</f>
        <v>6.666666666666667</v>
      </c>
      <c r="AE17" s="29">
        <v>7.5</v>
      </c>
      <c r="AF17" s="29">
        <v>7.5</v>
      </c>
      <c r="AG17" s="29">
        <v>10</v>
      </c>
      <c r="AH17" s="29">
        <f>AVERAGE(Table1323[[#This Row],[5Di Political parties]:[5Diii Educational, sporting and cultural organizations5]])</f>
        <v>8.3333333333333339</v>
      </c>
      <c r="AI17" s="29">
        <f>AVERAGE(Y17,Z17,AD17,AH17)</f>
        <v>7.5</v>
      </c>
      <c r="AJ17" s="14">
        <v>10</v>
      </c>
      <c r="AK17" s="15">
        <v>6.333333333333333</v>
      </c>
      <c r="AL17" s="15">
        <v>5.25</v>
      </c>
      <c r="AM17" s="15">
        <v>10</v>
      </c>
      <c r="AN17" s="15">
        <v>10</v>
      </c>
      <c r="AO17" s="15">
        <f>AVERAGE(Table1323[[#This Row],[6Di Access to foreign television (cable/ satellite)]:[6Dii Access to foreign newspapers]])</f>
        <v>10</v>
      </c>
      <c r="AP17" s="15">
        <v>10</v>
      </c>
      <c r="AQ17" s="29">
        <f t="shared" si="2"/>
        <v>8.3166666666666664</v>
      </c>
      <c r="AR17" s="29">
        <v>10</v>
      </c>
      <c r="AS17" s="29">
        <v>10</v>
      </c>
      <c r="AT17" s="29">
        <v>10</v>
      </c>
      <c r="AU17" s="29">
        <f t="shared" si="3"/>
        <v>10</v>
      </c>
      <c r="AV17" s="29">
        <f t="shared" si="4"/>
        <v>10</v>
      </c>
      <c r="AW17" s="31">
        <f>AVERAGE(Table1323[[#This Row],[RULE OF LAW]],Table1323[[#This Row],[SECURITY &amp; SAFETY]],Table1323[[#This Row],[PERSONAL FREEDOM (minus Security &amp;Safety and Rule of Law)]],Table1323[[#This Row],[PERSONAL FREEDOM (minus Security &amp;Safety and Rule of Law)]])</f>
        <v>7.2850000000000001</v>
      </c>
      <c r="AX17" s="32">
        <v>6.42</v>
      </c>
      <c r="AY17" s="53">
        <f>AVERAGE(Table1323[[#This Row],[PERSONAL FREEDOM]:[ECONOMIC FREEDOM]])</f>
        <v>6.8525</v>
      </c>
      <c r="AZ17" s="61">
        <f t="shared" si="5"/>
        <v>83</v>
      </c>
      <c r="BA17" s="18">
        <f t="shared" si="6"/>
        <v>6.85</v>
      </c>
      <c r="BB17" s="31">
        <f>Table1323[[#This Row],[1 Rule of Law]]</f>
        <v>3.7</v>
      </c>
      <c r="BC17" s="31">
        <f>Table1323[[#This Row],[2 Security &amp; Safety]]</f>
        <v>8.2799999999999994</v>
      </c>
      <c r="BD17" s="31">
        <f t="shared" si="7"/>
        <v>8.58</v>
      </c>
    </row>
    <row r="18" spans="1:56" ht="15" customHeight="1" x14ac:dyDescent="0.25">
      <c r="A18" s="28" t="s">
        <v>217</v>
      </c>
      <c r="B18" s="29">
        <v>7.0000000000000009</v>
      </c>
      <c r="C18" s="29">
        <v>4.9949702304935375</v>
      </c>
      <c r="D18" s="29">
        <v>6.1715393008058763</v>
      </c>
      <c r="E18" s="29">
        <v>6.1</v>
      </c>
      <c r="F18" s="29">
        <v>9.3999999999999986</v>
      </c>
      <c r="G18" s="29">
        <v>10</v>
      </c>
      <c r="H18" s="29">
        <v>10</v>
      </c>
      <c r="I18" s="29">
        <v>7.5</v>
      </c>
      <c r="J18" s="29">
        <v>9.9113510306816739</v>
      </c>
      <c r="K18" s="29">
        <v>9.6808637104540267</v>
      </c>
      <c r="L18" s="29">
        <f>AVERAGE(Table1323[[#This Row],[2Bi Disappearance]:[2Bv Terrorism Injured ]])</f>
        <v>9.4184429482271401</v>
      </c>
      <c r="M18" s="29">
        <v>10</v>
      </c>
      <c r="N18" s="29">
        <v>10</v>
      </c>
      <c r="O18" s="30">
        <v>10</v>
      </c>
      <c r="P18" s="30">
        <f>AVERAGE(Table1323[[#This Row],[2Ci Female Genital Mutilation]:[2Ciii Equal Inheritance Rights]])</f>
        <v>10</v>
      </c>
      <c r="Q18" s="29">
        <f t="shared" si="0"/>
        <v>9.6061476494090456</v>
      </c>
      <c r="R18" s="29">
        <v>5</v>
      </c>
      <c r="S18" s="29">
        <v>10</v>
      </c>
      <c r="T18" s="29">
        <v>10</v>
      </c>
      <c r="U18" s="29">
        <f t="shared" si="1"/>
        <v>8.3333333333333339</v>
      </c>
      <c r="V18" s="29" t="s">
        <v>48</v>
      </c>
      <c r="W18" s="29" t="s">
        <v>48</v>
      </c>
      <c r="X18" s="29" t="s">
        <v>48</v>
      </c>
      <c r="Y18" s="29" t="s">
        <v>48</v>
      </c>
      <c r="Z18" s="29" t="s">
        <v>48</v>
      </c>
      <c r="AA18" s="29" t="s">
        <v>48</v>
      </c>
      <c r="AB18" s="29" t="s">
        <v>48</v>
      </c>
      <c r="AC18" s="29" t="s">
        <v>48</v>
      </c>
      <c r="AD18" s="29" t="s">
        <v>48</v>
      </c>
      <c r="AE18" s="29" t="s">
        <v>48</v>
      </c>
      <c r="AF18" s="29" t="s">
        <v>48</v>
      </c>
      <c r="AG18" s="29" t="s">
        <v>48</v>
      </c>
      <c r="AH18" s="29" t="s">
        <v>48</v>
      </c>
      <c r="AI18" s="29" t="s">
        <v>48</v>
      </c>
      <c r="AJ18" s="14">
        <v>10</v>
      </c>
      <c r="AK18" s="15">
        <v>7</v>
      </c>
      <c r="AL18" s="15">
        <v>4.5</v>
      </c>
      <c r="AM18" s="15" t="s">
        <v>48</v>
      </c>
      <c r="AN18" s="15" t="s">
        <v>48</v>
      </c>
      <c r="AO18" s="15" t="s">
        <v>48</v>
      </c>
      <c r="AP18" s="15" t="s">
        <v>48</v>
      </c>
      <c r="AQ18" s="29">
        <f t="shared" si="2"/>
        <v>7.166666666666667</v>
      </c>
      <c r="AR18" s="29">
        <v>10</v>
      </c>
      <c r="AS18" s="29">
        <v>10</v>
      </c>
      <c r="AT18" s="29">
        <v>10</v>
      </c>
      <c r="AU18" s="29">
        <f t="shared" si="3"/>
        <v>10</v>
      </c>
      <c r="AV18" s="29">
        <f t="shared" si="4"/>
        <v>10</v>
      </c>
      <c r="AW18" s="31">
        <f>AVERAGE(Table1323[[#This Row],[RULE OF LAW]],Table1323[[#This Row],[SECURITY &amp; SAFETY]],Table1323[[#This Row],[PERSONAL FREEDOM (minus Security &amp;Safety and Rule of Law)]],Table1323[[#This Row],[PERSONAL FREEDOM (minus Security &amp;Safety and Rule of Law)]])</f>
        <v>8.1765369123522618</v>
      </c>
      <c r="AX18" s="32">
        <v>6.66</v>
      </c>
      <c r="AY18" s="53">
        <f>AVERAGE(Table1323[[#This Row],[PERSONAL FREEDOM]:[ECONOMIC FREEDOM]])</f>
        <v>7.418268456176131</v>
      </c>
      <c r="AZ18" s="61">
        <f t="shared" si="5"/>
        <v>52</v>
      </c>
      <c r="BA18" s="18">
        <f t="shared" si="6"/>
        <v>7.42</v>
      </c>
      <c r="BB18" s="31">
        <f>Table1323[[#This Row],[1 Rule of Law]]</f>
        <v>6.1</v>
      </c>
      <c r="BC18" s="31">
        <f>Table1323[[#This Row],[2 Security &amp; Safety]]</f>
        <v>9.6061476494090456</v>
      </c>
      <c r="BD18" s="31">
        <f t="shared" si="7"/>
        <v>8.5</v>
      </c>
    </row>
    <row r="19" spans="1:56" ht="15" customHeight="1" x14ac:dyDescent="0.25">
      <c r="A19" s="28" t="s">
        <v>151</v>
      </c>
      <c r="B19" s="29">
        <v>4.833333333333333</v>
      </c>
      <c r="C19" s="29">
        <v>6.5427171857891047</v>
      </c>
      <c r="D19" s="29">
        <v>7.1739739682245851</v>
      </c>
      <c r="E19" s="29">
        <v>6.2</v>
      </c>
      <c r="F19" s="29">
        <v>2.6400000000000006</v>
      </c>
      <c r="G19" s="29">
        <v>10</v>
      </c>
      <c r="H19" s="29">
        <v>10</v>
      </c>
      <c r="I19" s="29">
        <v>10</v>
      </c>
      <c r="J19" s="29">
        <v>10</v>
      </c>
      <c r="K19" s="29">
        <v>10</v>
      </c>
      <c r="L19" s="29">
        <f>AVERAGE(Table1323[[#This Row],[2Bi Disappearance]:[2Bv Terrorism Injured ]])</f>
        <v>10</v>
      </c>
      <c r="M19" s="29">
        <v>10</v>
      </c>
      <c r="N19" s="29">
        <v>10</v>
      </c>
      <c r="O19" s="30">
        <v>5</v>
      </c>
      <c r="P19" s="30">
        <f>AVERAGE(Table1323[[#This Row],[2Ci Female Genital Mutilation]:[2Ciii Equal Inheritance Rights]])</f>
        <v>8.3333333333333339</v>
      </c>
      <c r="Q19" s="29">
        <f t="shared" si="0"/>
        <v>6.9911111111111124</v>
      </c>
      <c r="R19" s="29">
        <v>10</v>
      </c>
      <c r="S19" s="29">
        <v>5</v>
      </c>
      <c r="T19" s="29">
        <v>10</v>
      </c>
      <c r="U19" s="29">
        <f t="shared" si="1"/>
        <v>8.3333333333333339</v>
      </c>
      <c r="V19" s="29">
        <v>7.5</v>
      </c>
      <c r="W19" s="29">
        <v>6.666666666666667</v>
      </c>
      <c r="X19" s="29">
        <f>AVERAGE(Table1323[[#This Row],[4A Freedom to establish religious organizations]:[4B Autonomy of religious organizations]])</f>
        <v>7.0833333333333339</v>
      </c>
      <c r="Y19" s="29">
        <v>7.5</v>
      </c>
      <c r="Z19" s="29">
        <v>7.5</v>
      </c>
      <c r="AA19" s="29">
        <v>6.666666666666667</v>
      </c>
      <c r="AB19" s="29">
        <v>3.3333333333333335</v>
      </c>
      <c r="AC19" s="29">
        <v>6.666666666666667</v>
      </c>
      <c r="AD19" s="29">
        <f>AVERAGE(Table1323[[#This Row],[5Ci Political parties]:[5Ciii Educational, sporting and cultural organizations]])</f>
        <v>5.5555555555555562</v>
      </c>
      <c r="AE19" s="29">
        <v>7.5</v>
      </c>
      <c r="AF19" s="29">
        <v>5</v>
      </c>
      <c r="AG19" s="29">
        <v>7.5</v>
      </c>
      <c r="AH19" s="29">
        <f>AVERAGE(Table1323[[#This Row],[5Di Political parties]:[5Diii Educational, sporting and cultural organizations5]])</f>
        <v>6.666666666666667</v>
      </c>
      <c r="AI19" s="29">
        <f>AVERAGE(Y19,Z19,AD19,AH19)</f>
        <v>6.8055555555555562</v>
      </c>
      <c r="AJ19" s="14">
        <v>10</v>
      </c>
      <c r="AK19" s="15">
        <v>7</v>
      </c>
      <c r="AL19" s="15">
        <v>5.75</v>
      </c>
      <c r="AM19" s="15">
        <v>6.666666666666667</v>
      </c>
      <c r="AN19" s="15">
        <v>6.666666666666667</v>
      </c>
      <c r="AO19" s="15">
        <f>AVERAGE(Table1323[[#This Row],[6Di Access to foreign television (cable/ satellite)]:[6Dii Access to foreign newspapers]])</f>
        <v>6.666666666666667</v>
      </c>
      <c r="AP19" s="15">
        <v>10</v>
      </c>
      <c r="AQ19" s="29">
        <f t="shared" si="2"/>
        <v>7.8833333333333346</v>
      </c>
      <c r="AR19" s="29">
        <v>5</v>
      </c>
      <c r="AS19" s="29">
        <v>0</v>
      </c>
      <c r="AT19" s="29">
        <v>0</v>
      </c>
      <c r="AU19" s="29">
        <f t="shared" si="3"/>
        <v>0</v>
      </c>
      <c r="AV19" s="29">
        <f t="shared" si="4"/>
        <v>2.5</v>
      </c>
      <c r="AW19" s="31">
        <f>AVERAGE(Table1323[[#This Row],[RULE OF LAW]],Table1323[[#This Row],[SECURITY &amp; SAFETY]],Table1323[[#This Row],[PERSONAL FREEDOM (minus Security &amp;Safety and Rule of Law)]],Table1323[[#This Row],[PERSONAL FREEDOM (minus Security &amp;Safety and Rule of Law)]])</f>
        <v>6.5583333333333336</v>
      </c>
      <c r="AX19" s="32">
        <v>7.03</v>
      </c>
      <c r="AY19" s="53">
        <f>AVERAGE(Table1323[[#This Row],[PERSONAL FREEDOM]:[ECONOMIC FREEDOM]])</f>
        <v>6.7941666666666674</v>
      </c>
      <c r="AZ19" s="61">
        <f t="shared" si="5"/>
        <v>88</v>
      </c>
      <c r="BA19" s="18">
        <f t="shared" si="6"/>
        <v>6.79</v>
      </c>
      <c r="BB19" s="31">
        <f>Table1323[[#This Row],[1 Rule of Law]]</f>
        <v>6.2</v>
      </c>
      <c r="BC19" s="31">
        <f>Table1323[[#This Row],[2 Security &amp; Safety]]</f>
        <v>6.9911111111111124</v>
      </c>
      <c r="BD19" s="31">
        <f t="shared" si="7"/>
        <v>6.5211111111111126</v>
      </c>
    </row>
    <row r="20" spans="1:56" ht="15" customHeight="1" x14ac:dyDescent="0.25">
      <c r="A20" s="28" t="s">
        <v>111</v>
      </c>
      <c r="B20" s="29">
        <v>6.1</v>
      </c>
      <c r="C20" s="29">
        <v>5.5462805147641792</v>
      </c>
      <c r="D20" s="29">
        <v>4.85032514366572</v>
      </c>
      <c r="E20" s="29">
        <v>5.5</v>
      </c>
      <c r="F20" s="29">
        <v>1.1200000000000003</v>
      </c>
      <c r="G20" s="29">
        <v>10</v>
      </c>
      <c r="H20" s="29">
        <v>10</v>
      </c>
      <c r="I20" s="29">
        <v>10</v>
      </c>
      <c r="J20" s="29">
        <v>10</v>
      </c>
      <c r="K20" s="29">
        <v>10</v>
      </c>
      <c r="L20" s="29">
        <f>AVERAGE(Table1323[[#This Row],[2Bi Disappearance]:[2Bv Terrorism Injured ]])</f>
        <v>10</v>
      </c>
      <c r="M20" s="29">
        <v>10</v>
      </c>
      <c r="N20" s="29">
        <v>10</v>
      </c>
      <c r="O20" s="30">
        <v>10</v>
      </c>
      <c r="P20" s="30">
        <f>AVERAGE(Table1323[[#This Row],[2Ci Female Genital Mutilation]:[2Ciii Equal Inheritance Rights]])</f>
        <v>10</v>
      </c>
      <c r="Q20" s="29">
        <f t="shared" si="0"/>
        <v>7.04</v>
      </c>
      <c r="R20" s="29">
        <v>10</v>
      </c>
      <c r="S20" s="29">
        <v>10</v>
      </c>
      <c r="T20" s="29">
        <v>10</v>
      </c>
      <c r="U20" s="29">
        <f t="shared" si="1"/>
        <v>10</v>
      </c>
      <c r="V20" s="29">
        <v>10</v>
      </c>
      <c r="W20" s="29">
        <v>10</v>
      </c>
      <c r="X20" s="29">
        <f>AVERAGE(Table1323[[#This Row],[4A Freedom to establish religious organizations]:[4B Autonomy of religious organizations]])</f>
        <v>10</v>
      </c>
      <c r="Y20" s="29">
        <v>10</v>
      </c>
      <c r="Z20" s="29">
        <v>10</v>
      </c>
      <c r="AA20" s="29">
        <v>6.666666666666667</v>
      </c>
      <c r="AB20" s="29">
        <v>6.666666666666667</v>
      </c>
      <c r="AC20" s="29">
        <v>10</v>
      </c>
      <c r="AD20" s="29">
        <f>AVERAGE(Table1323[[#This Row],[5Ci Political parties]:[5Ciii Educational, sporting and cultural organizations]])</f>
        <v>7.7777777777777786</v>
      </c>
      <c r="AE20" s="29">
        <v>5</v>
      </c>
      <c r="AF20" s="29">
        <v>7.5</v>
      </c>
      <c r="AG20" s="29">
        <v>7.5</v>
      </c>
      <c r="AH20" s="29">
        <f>AVERAGE(Table1323[[#This Row],[5Di Political parties]:[5Diii Educational, sporting and cultural organizations5]])</f>
        <v>6.666666666666667</v>
      </c>
      <c r="AI20" s="29">
        <f>AVERAGE(Y20,Z20,AD20,AH20)</f>
        <v>8.6111111111111107</v>
      </c>
      <c r="AJ20" s="14">
        <v>9.4870386727187199</v>
      </c>
      <c r="AK20" s="15">
        <v>5</v>
      </c>
      <c r="AL20" s="15">
        <v>6</v>
      </c>
      <c r="AM20" s="15">
        <v>10</v>
      </c>
      <c r="AN20" s="15">
        <v>10</v>
      </c>
      <c r="AO20" s="15">
        <f>AVERAGE(Table1323[[#This Row],[6Di Access to foreign television (cable/ satellite)]:[6Dii Access to foreign newspapers]])</f>
        <v>10</v>
      </c>
      <c r="AP20" s="15">
        <v>10</v>
      </c>
      <c r="AQ20" s="29">
        <f t="shared" si="2"/>
        <v>8.0974077345437436</v>
      </c>
      <c r="AR20" s="29">
        <v>10</v>
      </c>
      <c r="AS20" s="29">
        <v>10</v>
      </c>
      <c r="AT20" s="29">
        <v>10</v>
      </c>
      <c r="AU20" s="29">
        <f t="shared" si="3"/>
        <v>10</v>
      </c>
      <c r="AV20" s="29">
        <f t="shared" si="4"/>
        <v>10</v>
      </c>
      <c r="AW20" s="31">
        <f>AVERAGE(Table1323[[#This Row],[RULE OF LAW]],Table1323[[#This Row],[SECURITY &amp; SAFETY]],Table1323[[#This Row],[PERSONAL FREEDOM (minus Security &amp;Safety and Rule of Law)]],Table1323[[#This Row],[PERSONAL FREEDOM (minus Security &amp;Safety and Rule of Law)]])</f>
        <v>7.8058518845654845</v>
      </c>
      <c r="AX20" s="32">
        <v>6.53</v>
      </c>
      <c r="AY20" s="53">
        <f>AVERAGE(Table1323[[#This Row],[PERSONAL FREEDOM]:[ECONOMIC FREEDOM]])</f>
        <v>7.1679259422827428</v>
      </c>
      <c r="AZ20" s="61">
        <f t="shared" si="5"/>
        <v>65</v>
      </c>
      <c r="BA20" s="18">
        <f t="shared" si="6"/>
        <v>7.17</v>
      </c>
      <c r="BB20" s="31">
        <f>Table1323[[#This Row],[1 Rule of Law]]</f>
        <v>5.5</v>
      </c>
      <c r="BC20" s="31">
        <f>Table1323[[#This Row],[2 Security &amp; Safety]]</f>
        <v>7.04</v>
      </c>
      <c r="BD20" s="31">
        <f t="shared" si="7"/>
        <v>9.3417037691309694</v>
      </c>
    </row>
    <row r="21" spans="1:56" ht="15" customHeight="1" x14ac:dyDescent="0.25">
      <c r="A21" s="28" t="s">
        <v>138</v>
      </c>
      <c r="B21" s="29" t="s">
        <v>48</v>
      </c>
      <c r="C21" s="29" t="s">
        <v>48</v>
      </c>
      <c r="D21" s="29" t="s">
        <v>48</v>
      </c>
      <c r="E21" s="29">
        <v>6.5877169999999996</v>
      </c>
      <c r="F21" s="29">
        <v>9.2000000000000011</v>
      </c>
      <c r="G21" s="29">
        <v>10</v>
      </c>
      <c r="H21" s="29">
        <v>10</v>
      </c>
      <c r="I21" s="29" t="s">
        <v>48</v>
      </c>
      <c r="J21" s="29">
        <v>10</v>
      </c>
      <c r="K21" s="29">
        <v>10</v>
      </c>
      <c r="L21" s="29">
        <f>AVERAGE(Table1323[[#This Row],[2Bi Disappearance]:[2Bv Terrorism Injured ]])</f>
        <v>10</v>
      </c>
      <c r="M21" s="29">
        <v>9</v>
      </c>
      <c r="N21" s="29">
        <v>10</v>
      </c>
      <c r="O21" s="30">
        <v>0</v>
      </c>
      <c r="P21" s="30">
        <f>AVERAGE(Table1323[[#This Row],[2Ci Female Genital Mutilation]:[2Ciii Equal Inheritance Rights]])</f>
        <v>6.333333333333333</v>
      </c>
      <c r="Q21" s="29">
        <f t="shared" si="0"/>
        <v>8.5111111111111111</v>
      </c>
      <c r="R21" s="29">
        <v>5</v>
      </c>
      <c r="S21" s="29">
        <v>5</v>
      </c>
      <c r="T21" s="29">
        <v>10</v>
      </c>
      <c r="U21" s="29">
        <f t="shared" si="1"/>
        <v>6.666666666666667</v>
      </c>
      <c r="V21" s="29" t="s">
        <v>48</v>
      </c>
      <c r="W21" s="29" t="s">
        <v>48</v>
      </c>
      <c r="X21" s="29" t="s">
        <v>48</v>
      </c>
      <c r="Y21" s="29" t="s">
        <v>48</v>
      </c>
      <c r="Z21" s="29" t="s">
        <v>48</v>
      </c>
      <c r="AA21" s="29" t="s">
        <v>48</v>
      </c>
      <c r="AB21" s="29" t="s">
        <v>48</v>
      </c>
      <c r="AC21" s="29" t="s">
        <v>48</v>
      </c>
      <c r="AD21" s="29" t="s">
        <v>48</v>
      </c>
      <c r="AE21" s="29" t="s">
        <v>48</v>
      </c>
      <c r="AF21" s="29" t="s">
        <v>48</v>
      </c>
      <c r="AG21" s="29" t="s">
        <v>48</v>
      </c>
      <c r="AH21" s="29" t="s">
        <v>48</v>
      </c>
      <c r="AI21" s="29" t="s">
        <v>48</v>
      </c>
      <c r="AJ21" s="14">
        <v>10</v>
      </c>
      <c r="AK21" s="15">
        <v>0.66666666666666663</v>
      </c>
      <c r="AL21" s="15">
        <v>3.75</v>
      </c>
      <c r="AM21" s="15" t="s">
        <v>48</v>
      </c>
      <c r="AN21" s="15" t="s">
        <v>48</v>
      </c>
      <c r="AO21" s="15" t="s">
        <v>48</v>
      </c>
      <c r="AP21" s="15" t="s">
        <v>48</v>
      </c>
      <c r="AQ21" s="29">
        <f t="shared" si="2"/>
        <v>4.8055555555555554</v>
      </c>
      <c r="AR21" s="29">
        <v>0</v>
      </c>
      <c r="AS21" s="29">
        <v>0</v>
      </c>
      <c r="AT21" s="29">
        <v>10</v>
      </c>
      <c r="AU21" s="29">
        <f t="shared" si="3"/>
        <v>5</v>
      </c>
      <c r="AV21" s="29">
        <f t="shared" si="4"/>
        <v>2.5</v>
      </c>
      <c r="AW21" s="31">
        <f>AVERAGE(Table1323[[#This Row],[RULE OF LAW]],Table1323[[#This Row],[SECURITY &amp; SAFETY]],Table1323[[#This Row],[PERSONAL FREEDOM (minus Security &amp;Safety and Rule of Law)]],Table1323[[#This Row],[PERSONAL FREEDOM (minus Security &amp;Safety and Rule of Law)]])</f>
        <v>6.1034107314814818</v>
      </c>
      <c r="AX21" s="32">
        <v>7.17</v>
      </c>
      <c r="AY21" s="53">
        <f>AVERAGE(Table1323[[#This Row],[PERSONAL FREEDOM]:[ECONOMIC FREEDOM]])</f>
        <v>6.6367053657407409</v>
      </c>
      <c r="AZ21" s="61">
        <f t="shared" si="5"/>
        <v>96</v>
      </c>
      <c r="BA21" s="18">
        <f t="shared" si="6"/>
        <v>6.64</v>
      </c>
      <c r="BB21" s="31">
        <f>Table1323[[#This Row],[1 Rule of Law]]</f>
        <v>6.5877169999999996</v>
      </c>
      <c r="BC21" s="31">
        <f>Table1323[[#This Row],[2 Security &amp; Safety]]</f>
        <v>8.5111111111111111</v>
      </c>
      <c r="BD21" s="31">
        <f t="shared" si="7"/>
        <v>4.6574074074074074</v>
      </c>
    </row>
    <row r="22" spans="1:56" ht="15" customHeight="1" x14ac:dyDescent="0.25">
      <c r="A22" s="28" t="s">
        <v>86</v>
      </c>
      <c r="B22" s="29">
        <v>6.3</v>
      </c>
      <c r="C22" s="29">
        <v>5.6612906259097349</v>
      </c>
      <c r="D22" s="29">
        <v>3.8725544316012601</v>
      </c>
      <c r="E22" s="29">
        <v>5.3000000000000007</v>
      </c>
      <c r="F22" s="29">
        <v>9.2000000000000011</v>
      </c>
      <c r="G22" s="29">
        <v>10</v>
      </c>
      <c r="H22" s="29">
        <v>10</v>
      </c>
      <c r="I22" s="29">
        <v>10</v>
      </c>
      <c r="J22" s="29">
        <v>10</v>
      </c>
      <c r="K22" s="29">
        <v>10</v>
      </c>
      <c r="L22" s="29">
        <f>AVERAGE(Table1323[[#This Row],[2Bi Disappearance]:[2Bv Terrorism Injured ]])</f>
        <v>10</v>
      </c>
      <c r="M22" s="29">
        <v>10</v>
      </c>
      <c r="N22" s="29">
        <v>10</v>
      </c>
      <c r="O22" s="30">
        <v>10</v>
      </c>
      <c r="P22" s="30">
        <f>AVERAGE(Table1323[[#This Row],[2Ci Female Genital Mutilation]:[2Ciii Equal Inheritance Rights]])</f>
        <v>10</v>
      </c>
      <c r="Q22" s="29">
        <f t="shared" si="0"/>
        <v>9.7333333333333343</v>
      </c>
      <c r="R22" s="29">
        <v>10</v>
      </c>
      <c r="S22" s="29">
        <v>10</v>
      </c>
      <c r="T22" s="29">
        <v>10</v>
      </c>
      <c r="U22" s="29">
        <f t="shared" si="1"/>
        <v>10</v>
      </c>
      <c r="V22" s="29">
        <v>10</v>
      </c>
      <c r="W22" s="29">
        <v>10</v>
      </c>
      <c r="X22" s="29">
        <f>AVERAGE(Table1323[[#This Row],[4A Freedom to establish religious organizations]:[4B Autonomy of religious organizations]])</f>
        <v>10</v>
      </c>
      <c r="Y22" s="29">
        <v>10</v>
      </c>
      <c r="Z22" s="29">
        <v>10</v>
      </c>
      <c r="AA22" s="29">
        <v>6.666666666666667</v>
      </c>
      <c r="AB22" s="29">
        <v>10</v>
      </c>
      <c r="AC22" s="29">
        <v>10</v>
      </c>
      <c r="AD22" s="29">
        <f>AVERAGE(Table1323[[#This Row],[5Ci Political parties]:[5Ciii Educational, sporting and cultural organizations]])</f>
        <v>8.8888888888888893</v>
      </c>
      <c r="AE22" s="29">
        <v>7.5</v>
      </c>
      <c r="AF22" s="29">
        <v>10</v>
      </c>
      <c r="AG22" s="29">
        <v>10</v>
      </c>
      <c r="AH22" s="29">
        <f>AVERAGE(Table1323[[#This Row],[5Di Political parties]:[5Diii Educational, sporting and cultural organizations5]])</f>
        <v>9.1666666666666661</v>
      </c>
      <c r="AI22" s="29">
        <f>AVERAGE(Y22,Z22,AD22,AH22)</f>
        <v>9.5138888888888893</v>
      </c>
      <c r="AJ22" s="14">
        <v>10</v>
      </c>
      <c r="AK22" s="15">
        <v>6.333333333333333</v>
      </c>
      <c r="AL22" s="15">
        <v>6.5</v>
      </c>
      <c r="AM22" s="15">
        <v>10</v>
      </c>
      <c r="AN22" s="15">
        <v>10</v>
      </c>
      <c r="AO22" s="15">
        <f>AVERAGE(Table1323[[#This Row],[6Di Access to foreign television (cable/ satellite)]:[6Dii Access to foreign newspapers]])</f>
        <v>10</v>
      </c>
      <c r="AP22" s="15">
        <v>10</v>
      </c>
      <c r="AQ22" s="29">
        <f t="shared" si="2"/>
        <v>8.5666666666666664</v>
      </c>
      <c r="AR22" s="29">
        <v>10</v>
      </c>
      <c r="AS22" s="29">
        <v>10</v>
      </c>
      <c r="AT22" s="29">
        <v>10</v>
      </c>
      <c r="AU22" s="29">
        <f t="shared" si="3"/>
        <v>10</v>
      </c>
      <c r="AV22" s="29">
        <f t="shared" si="4"/>
        <v>10</v>
      </c>
      <c r="AW22" s="31">
        <f>AVERAGE(Table1323[[#This Row],[RULE OF LAW]],Table1323[[#This Row],[SECURITY &amp; SAFETY]],Table1323[[#This Row],[PERSONAL FREEDOM (minus Security &amp;Safety and Rule of Law)]],Table1323[[#This Row],[PERSONAL FREEDOM (minus Security &amp;Safety and Rule of Law)]])</f>
        <v>8.5663888888888895</v>
      </c>
      <c r="AX22" s="32">
        <v>7.32</v>
      </c>
      <c r="AY22" s="53">
        <f>AVERAGE(Table1323[[#This Row],[PERSONAL FREEDOM]:[ECONOMIC FREEDOM]])</f>
        <v>7.9431944444444449</v>
      </c>
      <c r="AZ22" s="61">
        <f t="shared" si="5"/>
        <v>37</v>
      </c>
      <c r="BA22" s="18">
        <f t="shared" si="6"/>
        <v>7.94</v>
      </c>
      <c r="BB22" s="31">
        <f>Table1323[[#This Row],[1 Rule of Law]]</f>
        <v>5.3000000000000007</v>
      </c>
      <c r="BC22" s="31">
        <f>Table1323[[#This Row],[2 Security &amp; Safety]]</f>
        <v>9.7333333333333343</v>
      </c>
      <c r="BD22" s="31">
        <f t="shared" si="7"/>
        <v>9.6161111111111115</v>
      </c>
    </row>
    <row r="23" spans="1:56" ht="15" customHeight="1" x14ac:dyDescent="0.25">
      <c r="A23" s="28" t="s">
        <v>130</v>
      </c>
      <c r="B23" s="29">
        <v>4.2333333333333334</v>
      </c>
      <c r="C23" s="29">
        <v>5.8899062596520766</v>
      </c>
      <c r="D23" s="29">
        <v>4.4652524019713073</v>
      </c>
      <c r="E23" s="29">
        <v>4.9000000000000004</v>
      </c>
      <c r="F23" s="29">
        <v>6.8000000000000007</v>
      </c>
      <c r="G23" s="29">
        <v>10</v>
      </c>
      <c r="H23" s="29">
        <v>10</v>
      </c>
      <c r="I23" s="29">
        <v>7.5</v>
      </c>
      <c r="J23" s="29">
        <v>10</v>
      </c>
      <c r="K23" s="29">
        <v>10</v>
      </c>
      <c r="L23" s="29">
        <f>AVERAGE(Table1323[[#This Row],[2Bi Disappearance]:[2Bv Terrorism Injured ]])</f>
        <v>9.5</v>
      </c>
      <c r="M23" s="29">
        <v>2.2999999999999998</v>
      </c>
      <c r="N23" s="29">
        <v>10</v>
      </c>
      <c r="O23" s="30">
        <v>5</v>
      </c>
      <c r="P23" s="30">
        <f>AVERAGE(Table1323[[#This Row],[2Ci Female Genital Mutilation]:[2Ciii Equal Inheritance Rights]])</f>
        <v>5.7666666666666666</v>
      </c>
      <c r="Q23" s="29">
        <f t="shared" si="0"/>
        <v>7.3555555555555552</v>
      </c>
      <c r="R23" s="29">
        <v>10</v>
      </c>
      <c r="S23" s="29">
        <v>10</v>
      </c>
      <c r="T23" s="29">
        <v>10</v>
      </c>
      <c r="U23" s="29">
        <f t="shared" si="1"/>
        <v>10</v>
      </c>
      <c r="V23" s="29">
        <v>5</v>
      </c>
      <c r="W23" s="29">
        <v>10</v>
      </c>
      <c r="X23" s="29">
        <f>AVERAGE(Table1323[[#This Row],[4A Freedom to establish religious organizations]:[4B Autonomy of religious organizations]])</f>
        <v>7.5</v>
      </c>
      <c r="Y23" s="29">
        <v>7.5</v>
      </c>
      <c r="Z23" s="29">
        <v>7.5</v>
      </c>
      <c r="AA23" s="29">
        <v>3.3333333333333335</v>
      </c>
      <c r="AB23" s="29">
        <v>6.666666666666667</v>
      </c>
      <c r="AC23" s="29">
        <v>6.666666666666667</v>
      </c>
      <c r="AD23" s="29">
        <f>AVERAGE(Table1323[[#This Row],[5Ci Political parties]:[5Ciii Educational, sporting and cultural organizations]])</f>
        <v>5.5555555555555562</v>
      </c>
      <c r="AE23" s="29">
        <v>10</v>
      </c>
      <c r="AF23" s="29">
        <v>10</v>
      </c>
      <c r="AG23" s="29">
        <v>10</v>
      </c>
      <c r="AH23" s="29">
        <f>AVERAGE(Table1323[[#This Row],[5Di Political parties]:[5Diii Educational, sporting and cultural organizations5]])</f>
        <v>10</v>
      </c>
      <c r="AI23" s="29">
        <f>AVERAGE(Y23,Z23,AD23,AH23)</f>
        <v>7.6388888888888893</v>
      </c>
      <c r="AJ23" s="14">
        <v>10</v>
      </c>
      <c r="AK23" s="15">
        <v>5.666666666666667</v>
      </c>
      <c r="AL23" s="15">
        <v>6.25</v>
      </c>
      <c r="AM23" s="15">
        <v>10</v>
      </c>
      <c r="AN23" s="15">
        <v>10</v>
      </c>
      <c r="AO23" s="15">
        <f>AVERAGE(Table1323[[#This Row],[6Di Access to foreign television (cable/ satellite)]:[6Dii Access to foreign newspapers]])</f>
        <v>10</v>
      </c>
      <c r="AP23" s="15">
        <v>10</v>
      </c>
      <c r="AQ23" s="29">
        <f t="shared" si="2"/>
        <v>8.3833333333333346</v>
      </c>
      <c r="AR23" s="29">
        <v>5</v>
      </c>
      <c r="AS23" s="29">
        <v>10</v>
      </c>
      <c r="AT23" s="29">
        <v>10</v>
      </c>
      <c r="AU23" s="29">
        <f t="shared" si="3"/>
        <v>10</v>
      </c>
      <c r="AV23" s="29">
        <f t="shared" si="4"/>
        <v>7.5</v>
      </c>
      <c r="AW23" s="31">
        <f>AVERAGE(Table1323[[#This Row],[RULE OF LAW]],Table1323[[#This Row],[SECURITY &amp; SAFETY]],Table1323[[#This Row],[PERSONAL FREEDOM (minus Security &amp;Safety and Rule of Law)]],Table1323[[#This Row],[PERSONAL FREEDOM (minus Security &amp;Safety and Rule of Law)]])</f>
        <v>7.1661111111111113</v>
      </c>
      <c r="AX23" s="32">
        <v>5.93</v>
      </c>
      <c r="AY23" s="53">
        <f>AVERAGE(Table1323[[#This Row],[PERSONAL FREEDOM]:[ECONOMIC FREEDOM]])</f>
        <v>6.5480555555555551</v>
      </c>
      <c r="AZ23" s="61">
        <f t="shared" si="5"/>
        <v>106</v>
      </c>
      <c r="BA23" s="18">
        <f t="shared" si="6"/>
        <v>6.55</v>
      </c>
      <c r="BB23" s="31">
        <f>Table1323[[#This Row],[1 Rule of Law]]</f>
        <v>4.9000000000000004</v>
      </c>
      <c r="BC23" s="31">
        <f>Table1323[[#This Row],[2 Security &amp; Safety]]</f>
        <v>7.3555555555555552</v>
      </c>
      <c r="BD23" s="31">
        <f t="shared" si="7"/>
        <v>8.2044444444444444</v>
      </c>
    </row>
    <row r="24" spans="1:56" ht="15" customHeight="1" x14ac:dyDescent="0.25">
      <c r="A24" s="28" t="s">
        <v>165</v>
      </c>
      <c r="B24" s="29" t="s">
        <v>48</v>
      </c>
      <c r="C24" s="29" t="s">
        <v>48</v>
      </c>
      <c r="D24" s="29" t="s">
        <v>48</v>
      </c>
      <c r="E24" s="29">
        <v>3.8804620000000001</v>
      </c>
      <c r="F24" s="29">
        <v>6.8000000000000007</v>
      </c>
      <c r="G24" s="29">
        <v>5</v>
      </c>
      <c r="H24" s="29">
        <v>10</v>
      </c>
      <c r="I24" s="29">
        <v>2.5</v>
      </c>
      <c r="J24" s="29">
        <v>9.4433077982596778</v>
      </c>
      <c r="K24" s="29">
        <v>8.6877969530406673</v>
      </c>
      <c r="L24" s="29">
        <f>AVERAGE(Table1323[[#This Row],[2Bi Disappearance]:[2Bv Terrorism Injured ]])</f>
        <v>7.126220950260068</v>
      </c>
      <c r="M24" s="29">
        <v>10</v>
      </c>
      <c r="N24" s="29">
        <v>10</v>
      </c>
      <c r="O24" s="30">
        <v>5</v>
      </c>
      <c r="P24" s="30">
        <f>AVERAGE(Table1323[[#This Row],[2Ci Female Genital Mutilation]:[2Ciii Equal Inheritance Rights]])</f>
        <v>8.3333333333333339</v>
      </c>
      <c r="Q24" s="29">
        <f t="shared" si="0"/>
        <v>7.4198514278644678</v>
      </c>
      <c r="R24" s="29">
        <v>5</v>
      </c>
      <c r="S24" s="29">
        <v>10</v>
      </c>
      <c r="T24" s="29">
        <v>10</v>
      </c>
      <c r="U24" s="29">
        <f t="shared" si="1"/>
        <v>8.3333333333333339</v>
      </c>
      <c r="V24" s="29" t="s">
        <v>48</v>
      </c>
      <c r="W24" s="29" t="s">
        <v>48</v>
      </c>
      <c r="X24" s="29" t="s">
        <v>48</v>
      </c>
      <c r="Y24" s="29" t="s">
        <v>48</v>
      </c>
      <c r="Z24" s="29" t="s">
        <v>48</v>
      </c>
      <c r="AA24" s="29" t="s">
        <v>48</v>
      </c>
      <c r="AB24" s="29" t="s">
        <v>48</v>
      </c>
      <c r="AC24" s="29" t="s">
        <v>48</v>
      </c>
      <c r="AD24" s="29" t="s">
        <v>48</v>
      </c>
      <c r="AE24" s="29" t="s">
        <v>48</v>
      </c>
      <c r="AF24" s="29" t="s">
        <v>48</v>
      </c>
      <c r="AG24" s="29" t="s">
        <v>48</v>
      </c>
      <c r="AH24" s="29" t="s">
        <v>48</v>
      </c>
      <c r="AI24" s="29" t="s">
        <v>48</v>
      </c>
      <c r="AJ24" s="14">
        <v>10</v>
      </c>
      <c r="AK24" s="15">
        <v>3</v>
      </c>
      <c r="AL24" s="15">
        <v>2.5</v>
      </c>
      <c r="AM24" s="15" t="s">
        <v>48</v>
      </c>
      <c r="AN24" s="15" t="s">
        <v>48</v>
      </c>
      <c r="AO24" s="15" t="s">
        <v>48</v>
      </c>
      <c r="AP24" s="15" t="s">
        <v>48</v>
      </c>
      <c r="AQ24" s="29">
        <f t="shared" si="2"/>
        <v>5.166666666666667</v>
      </c>
      <c r="AR24" s="29">
        <v>10</v>
      </c>
      <c r="AS24" s="29">
        <v>0</v>
      </c>
      <c r="AT24" s="29">
        <v>0</v>
      </c>
      <c r="AU24" s="29">
        <f t="shared" si="3"/>
        <v>0</v>
      </c>
      <c r="AV24" s="29">
        <f t="shared" si="4"/>
        <v>5</v>
      </c>
      <c r="AW24" s="31">
        <f>AVERAGE(Table1323[[#This Row],[RULE OF LAW]],Table1323[[#This Row],[SECURITY &amp; SAFETY]],Table1323[[#This Row],[PERSONAL FREEDOM (minus Security &amp;Safety and Rule of Law)]],Table1323[[#This Row],[PERSONAL FREEDOM (minus Security &amp;Safety and Rule of Law)]])</f>
        <v>5.9084116902994506</v>
      </c>
      <c r="AX24" s="32">
        <v>5.26</v>
      </c>
      <c r="AY24" s="53">
        <f>AVERAGE(Table1323[[#This Row],[PERSONAL FREEDOM]:[ECONOMIC FREEDOM]])</f>
        <v>5.5842058451497252</v>
      </c>
      <c r="AZ24" s="61">
        <f t="shared" si="5"/>
        <v>138</v>
      </c>
      <c r="BA24" s="18">
        <f t="shared" si="6"/>
        <v>5.58</v>
      </c>
      <c r="BB24" s="31">
        <f>Table1323[[#This Row],[1 Rule of Law]]</f>
        <v>3.8804620000000001</v>
      </c>
      <c r="BC24" s="31">
        <f>Table1323[[#This Row],[2 Security &amp; Safety]]</f>
        <v>7.4198514278644678</v>
      </c>
      <c r="BD24" s="31">
        <f t="shared" si="7"/>
        <v>6.166666666666667</v>
      </c>
    </row>
    <row r="25" spans="1:56" ht="15" customHeight="1" x14ac:dyDescent="0.25">
      <c r="A25" s="28" t="s">
        <v>115</v>
      </c>
      <c r="B25" s="29">
        <v>3.8000000000000007</v>
      </c>
      <c r="C25" s="29">
        <v>3.7437709495704272</v>
      </c>
      <c r="D25" s="29">
        <v>3.965153189454826</v>
      </c>
      <c r="E25" s="29">
        <v>3.8</v>
      </c>
      <c r="F25" s="29">
        <v>7.4</v>
      </c>
      <c r="G25" s="29">
        <v>10</v>
      </c>
      <c r="H25" s="29">
        <v>10</v>
      </c>
      <c r="I25" s="29">
        <v>7.5</v>
      </c>
      <c r="J25" s="29">
        <v>10</v>
      </c>
      <c r="K25" s="29">
        <v>10</v>
      </c>
      <c r="L25" s="29">
        <f>AVERAGE(Table1323[[#This Row],[2Bi Disappearance]:[2Bv Terrorism Injured ]])</f>
        <v>9.5</v>
      </c>
      <c r="M25" s="29">
        <v>10</v>
      </c>
      <c r="N25" s="29">
        <v>10</v>
      </c>
      <c r="O25" s="30">
        <v>10</v>
      </c>
      <c r="P25" s="30">
        <f>AVERAGE(Table1323[[#This Row],[2Ci Female Genital Mutilation]:[2Ciii Equal Inheritance Rights]])</f>
        <v>10</v>
      </c>
      <c r="Q25" s="29">
        <f t="shared" si="0"/>
        <v>8.9666666666666668</v>
      </c>
      <c r="R25" s="29">
        <v>10</v>
      </c>
      <c r="S25" s="29">
        <v>10</v>
      </c>
      <c r="T25" s="29">
        <v>10</v>
      </c>
      <c r="U25" s="29">
        <f t="shared" si="1"/>
        <v>10</v>
      </c>
      <c r="V25" s="29">
        <v>7.5</v>
      </c>
      <c r="W25" s="29">
        <v>3.3333333333333335</v>
      </c>
      <c r="X25" s="29">
        <f>AVERAGE(Table1323[[#This Row],[4A Freedom to establish religious organizations]:[4B Autonomy of religious organizations]])</f>
        <v>5.416666666666667</v>
      </c>
      <c r="Y25" s="29">
        <v>7.5</v>
      </c>
      <c r="Z25" s="29">
        <v>7.5</v>
      </c>
      <c r="AA25" s="29">
        <v>10</v>
      </c>
      <c r="AB25" s="29">
        <v>6.666666666666667</v>
      </c>
      <c r="AC25" s="29">
        <v>10</v>
      </c>
      <c r="AD25" s="29">
        <f>AVERAGE(Table1323[[#This Row],[5Ci Political parties]:[5Ciii Educational, sporting and cultural organizations]])</f>
        <v>8.8888888888888893</v>
      </c>
      <c r="AE25" s="29">
        <v>7.5</v>
      </c>
      <c r="AF25" s="29">
        <v>7.5</v>
      </c>
      <c r="AG25" s="29">
        <v>7.5</v>
      </c>
      <c r="AH25" s="29">
        <f>AVERAGE(Table1323[[#This Row],[5Di Political parties]:[5Diii Educational, sporting and cultural organizations5]])</f>
        <v>7.5</v>
      </c>
      <c r="AI25" s="29">
        <f>AVERAGE(Y25,Z25,AD25,AH25)</f>
        <v>7.8472222222222223</v>
      </c>
      <c r="AJ25" s="14">
        <v>10</v>
      </c>
      <c r="AK25" s="15">
        <v>3.6666666666666665</v>
      </c>
      <c r="AL25" s="15">
        <v>4.25</v>
      </c>
      <c r="AM25" s="15">
        <v>10</v>
      </c>
      <c r="AN25" s="15">
        <v>10</v>
      </c>
      <c r="AO25" s="15">
        <f>AVERAGE(Table1323[[#This Row],[6Di Access to foreign television (cable/ satellite)]:[6Dii Access to foreign newspapers]])</f>
        <v>10</v>
      </c>
      <c r="AP25" s="15">
        <v>10</v>
      </c>
      <c r="AQ25" s="29">
        <f t="shared" si="2"/>
        <v>7.583333333333333</v>
      </c>
      <c r="AR25" s="29">
        <v>10</v>
      </c>
      <c r="AS25" s="29">
        <v>10</v>
      </c>
      <c r="AT25" s="29">
        <v>10</v>
      </c>
      <c r="AU25" s="29">
        <f t="shared" si="3"/>
        <v>10</v>
      </c>
      <c r="AV25" s="29">
        <f t="shared" si="4"/>
        <v>10</v>
      </c>
      <c r="AW25" s="31">
        <f>AVERAGE(Table1323[[#This Row],[RULE OF LAW]],Table1323[[#This Row],[SECURITY &amp; SAFETY]],Table1323[[#This Row],[PERSONAL FREEDOM (minus Security &amp;Safety and Rule of Law)]],Table1323[[#This Row],[PERSONAL FREEDOM (minus Security &amp;Safety and Rule of Law)]])</f>
        <v>7.2763888888888886</v>
      </c>
      <c r="AX25" s="32">
        <v>7.15</v>
      </c>
      <c r="AY25" s="53">
        <f>AVERAGE(Table1323[[#This Row],[PERSONAL FREEDOM]:[ECONOMIC FREEDOM]])</f>
        <v>7.2131944444444445</v>
      </c>
      <c r="AZ25" s="61">
        <f t="shared" si="5"/>
        <v>62</v>
      </c>
      <c r="BA25" s="18">
        <f t="shared" si="6"/>
        <v>7.21</v>
      </c>
      <c r="BB25" s="31">
        <f>Table1323[[#This Row],[1 Rule of Law]]</f>
        <v>3.8</v>
      </c>
      <c r="BC25" s="31">
        <f>Table1323[[#This Row],[2 Security &amp; Safety]]</f>
        <v>8.9666666666666668</v>
      </c>
      <c r="BD25" s="31">
        <f t="shared" si="7"/>
        <v>8.1694444444444443</v>
      </c>
    </row>
    <row r="26" spans="1:56" ht="15" customHeight="1" x14ac:dyDescent="0.25">
      <c r="A26" s="28" t="s">
        <v>169</v>
      </c>
      <c r="B26" s="29">
        <v>3.5333333333333332</v>
      </c>
      <c r="C26" s="29">
        <v>3.4594980055639333</v>
      </c>
      <c r="D26" s="29">
        <v>3.1706423282054148</v>
      </c>
      <c r="E26" s="29">
        <v>3.4000000000000004</v>
      </c>
      <c r="F26" s="29">
        <v>6.9599999999999991</v>
      </c>
      <c r="G26" s="29">
        <v>10</v>
      </c>
      <c r="H26" s="29">
        <v>10</v>
      </c>
      <c r="I26" s="29">
        <v>5</v>
      </c>
      <c r="J26" s="29">
        <v>9.9149611660810635</v>
      </c>
      <c r="K26" s="29">
        <v>9.9795906798594558</v>
      </c>
      <c r="L26" s="29">
        <f>AVERAGE(Table1323[[#This Row],[2Bi Disappearance]:[2Bv Terrorism Injured ]])</f>
        <v>8.9789103691881031</v>
      </c>
      <c r="M26" s="29">
        <v>8</v>
      </c>
      <c r="N26" s="29">
        <v>10</v>
      </c>
      <c r="O26" s="30">
        <v>5</v>
      </c>
      <c r="P26" s="30">
        <f>AVERAGE(Table1323[[#This Row],[2Ci Female Genital Mutilation]:[2Ciii Equal Inheritance Rights]])</f>
        <v>7.666666666666667</v>
      </c>
      <c r="Q26" s="29">
        <f t="shared" si="0"/>
        <v>7.8685256786182558</v>
      </c>
      <c r="R26" s="29">
        <v>0</v>
      </c>
      <c r="S26" s="29">
        <v>0</v>
      </c>
      <c r="T26" s="29">
        <v>5</v>
      </c>
      <c r="U26" s="29">
        <f t="shared" si="1"/>
        <v>1.6666666666666667</v>
      </c>
      <c r="V26" s="29">
        <v>7.5</v>
      </c>
      <c r="W26" s="29">
        <v>10</v>
      </c>
      <c r="X26" s="29">
        <f>AVERAGE(Table1323[[#This Row],[4A Freedom to establish religious organizations]:[4B Autonomy of religious organizations]])</f>
        <v>8.75</v>
      </c>
      <c r="Y26" s="29">
        <v>7.5</v>
      </c>
      <c r="Z26" s="29">
        <v>7.5</v>
      </c>
      <c r="AA26" s="29">
        <v>6.666666666666667</v>
      </c>
      <c r="AB26" s="29">
        <v>10</v>
      </c>
      <c r="AC26" s="29">
        <v>6.666666666666667</v>
      </c>
      <c r="AD26" s="29">
        <f>AVERAGE(Table1323[[#This Row],[5Ci Political parties]:[5Ciii Educational, sporting and cultural organizations]])</f>
        <v>7.7777777777777786</v>
      </c>
      <c r="AE26" s="29">
        <v>7.5</v>
      </c>
      <c r="AF26" s="29">
        <v>7.5</v>
      </c>
      <c r="AG26" s="29">
        <v>10</v>
      </c>
      <c r="AH26" s="29">
        <f>AVERAGE(Table1323[[#This Row],[5Di Political parties]:[5Diii Educational, sporting and cultural organizations5]])</f>
        <v>8.3333333333333339</v>
      </c>
      <c r="AI26" s="29">
        <f>AVERAGE(Y26,Z26,AD26,AH26)</f>
        <v>7.7777777777777786</v>
      </c>
      <c r="AJ26" s="14">
        <v>4.8976699648638249</v>
      </c>
      <c r="AK26" s="15">
        <v>3.3333333333333335</v>
      </c>
      <c r="AL26" s="15">
        <v>4</v>
      </c>
      <c r="AM26" s="15">
        <v>10</v>
      </c>
      <c r="AN26" s="15">
        <v>10</v>
      </c>
      <c r="AO26" s="15">
        <f>AVERAGE(Table1323[[#This Row],[6Di Access to foreign television (cable/ satellite)]:[6Dii Access to foreign newspapers]])</f>
        <v>10</v>
      </c>
      <c r="AP26" s="15">
        <v>10</v>
      </c>
      <c r="AQ26" s="29">
        <f t="shared" si="2"/>
        <v>6.4462006596394321</v>
      </c>
      <c r="AR26" s="29">
        <v>5</v>
      </c>
      <c r="AS26" s="29">
        <v>0</v>
      </c>
      <c r="AT26" s="29">
        <v>0</v>
      </c>
      <c r="AU26" s="29">
        <f t="shared" si="3"/>
        <v>0</v>
      </c>
      <c r="AV26" s="29">
        <f t="shared" si="4"/>
        <v>2.5</v>
      </c>
      <c r="AW26" s="31">
        <f>AVERAGE(Table1323[[#This Row],[RULE OF LAW]],Table1323[[#This Row],[SECURITY &amp; SAFETY]],Table1323[[#This Row],[PERSONAL FREEDOM (minus Security &amp;Safety and Rule of Law)]],Table1323[[#This Row],[PERSONAL FREEDOM (minus Security &amp;Safety and Rule of Law)]])</f>
        <v>5.5311959300629523</v>
      </c>
      <c r="AX26" s="32">
        <v>6.31</v>
      </c>
      <c r="AY26" s="53">
        <f>AVERAGE(Table1323[[#This Row],[PERSONAL FREEDOM]:[ECONOMIC FREEDOM]])</f>
        <v>5.920597965031476</v>
      </c>
      <c r="AZ26" s="61">
        <f t="shared" si="5"/>
        <v>126</v>
      </c>
      <c r="BA26" s="18">
        <f t="shared" si="6"/>
        <v>5.92</v>
      </c>
      <c r="BB26" s="31">
        <f>Table1323[[#This Row],[1 Rule of Law]]</f>
        <v>3.4000000000000004</v>
      </c>
      <c r="BC26" s="31">
        <f>Table1323[[#This Row],[2 Security &amp; Safety]]</f>
        <v>7.8685256786182558</v>
      </c>
      <c r="BD26" s="31">
        <f t="shared" si="7"/>
        <v>5.4281290208167752</v>
      </c>
    </row>
    <row r="27" spans="1:56" ht="15" customHeight="1" x14ac:dyDescent="0.25">
      <c r="A27" s="28" t="s">
        <v>52</v>
      </c>
      <c r="B27" s="29">
        <v>8.3000000000000007</v>
      </c>
      <c r="C27" s="29">
        <v>7.2313955460199262</v>
      </c>
      <c r="D27" s="29">
        <v>7.4838631946403575</v>
      </c>
      <c r="E27" s="29">
        <v>7.7</v>
      </c>
      <c r="F27" s="29">
        <v>9.4400000000000013</v>
      </c>
      <c r="G27" s="29">
        <v>10</v>
      </c>
      <c r="H27" s="29">
        <v>10</v>
      </c>
      <c r="I27" s="29">
        <v>10</v>
      </c>
      <c r="J27" s="29">
        <v>10</v>
      </c>
      <c r="K27" s="29">
        <v>10</v>
      </c>
      <c r="L27" s="29">
        <f>AVERAGE(Table1323[[#This Row],[2Bi Disappearance]:[2Bv Terrorism Injured ]])</f>
        <v>10</v>
      </c>
      <c r="M27" s="29">
        <v>9.5</v>
      </c>
      <c r="N27" s="29">
        <v>10</v>
      </c>
      <c r="O27" s="30">
        <v>10</v>
      </c>
      <c r="P27" s="30">
        <f>AVERAGE(Table1323[[#This Row],[2Ci Female Genital Mutilation]:[2Ciii Equal Inheritance Rights]])</f>
        <v>9.8333333333333339</v>
      </c>
      <c r="Q27" s="29">
        <f t="shared" si="0"/>
        <v>9.7577777777777772</v>
      </c>
      <c r="R27" s="29">
        <v>10</v>
      </c>
      <c r="S27" s="29">
        <v>10</v>
      </c>
      <c r="T27" s="29">
        <v>10</v>
      </c>
      <c r="U27" s="29">
        <f t="shared" si="1"/>
        <v>10</v>
      </c>
      <c r="V27" s="29">
        <v>10</v>
      </c>
      <c r="W27" s="29">
        <v>10</v>
      </c>
      <c r="X27" s="29">
        <f>AVERAGE(Table1323[[#This Row],[4A Freedom to establish religious organizations]:[4B Autonomy of religious organizations]])</f>
        <v>10</v>
      </c>
      <c r="Y27" s="29">
        <v>10</v>
      </c>
      <c r="Z27" s="29">
        <v>10</v>
      </c>
      <c r="AA27" s="29">
        <v>10</v>
      </c>
      <c r="AB27" s="29">
        <v>10</v>
      </c>
      <c r="AC27" s="29">
        <v>10</v>
      </c>
      <c r="AD27" s="29">
        <f>AVERAGE(Table1323[[#This Row],[5Ci Political parties]:[5Ciii Educational, sporting and cultural organizations]])</f>
        <v>10</v>
      </c>
      <c r="AE27" s="29">
        <v>10</v>
      </c>
      <c r="AF27" s="29">
        <v>10</v>
      </c>
      <c r="AG27" s="29">
        <v>10</v>
      </c>
      <c r="AH27" s="29">
        <f>AVERAGE(Table1323[[#This Row],[5Di Political parties]:[5Diii Educational, sporting and cultural organizations5]])</f>
        <v>10</v>
      </c>
      <c r="AI27" s="29">
        <f>AVERAGE(Y27,Z27,AD27,AH27)</f>
        <v>10</v>
      </c>
      <c r="AJ27" s="14">
        <v>10</v>
      </c>
      <c r="AK27" s="15">
        <v>8.3333333333333339</v>
      </c>
      <c r="AL27" s="15">
        <v>8</v>
      </c>
      <c r="AM27" s="15">
        <v>10</v>
      </c>
      <c r="AN27" s="15">
        <v>10</v>
      </c>
      <c r="AO27" s="15">
        <f>AVERAGE(Table1323[[#This Row],[6Di Access to foreign television (cable/ satellite)]:[6Dii Access to foreign newspapers]])</f>
        <v>10</v>
      </c>
      <c r="AP27" s="15">
        <v>10</v>
      </c>
      <c r="AQ27" s="29">
        <f t="shared" si="2"/>
        <v>9.2666666666666675</v>
      </c>
      <c r="AR27" s="29">
        <v>10</v>
      </c>
      <c r="AS27" s="29">
        <v>10</v>
      </c>
      <c r="AT27" s="29">
        <v>10</v>
      </c>
      <c r="AU27" s="29">
        <f t="shared" si="3"/>
        <v>10</v>
      </c>
      <c r="AV27" s="29">
        <f t="shared" si="4"/>
        <v>10</v>
      </c>
      <c r="AW27" s="31">
        <f>AVERAGE(Table1323[[#This Row],[RULE OF LAW]],Table1323[[#This Row],[SECURITY &amp; SAFETY]],Table1323[[#This Row],[PERSONAL FREEDOM (minus Security &amp;Safety and Rule of Law)]],Table1323[[#This Row],[PERSONAL FREEDOM (minus Security &amp;Safety and Rule of Law)]])</f>
        <v>9.2911111111111104</v>
      </c>
      <c r="AX27" s="32">
        <v>7.94</v>
      </c>
      <c r="AY27" s="53">
        <f>AVERAGE(Table1323[[#This Row],[PERSONAL FREEDOM]:[ECONOMIC FREEDOM]])</f>
        <v>8.6155555555555559</v>
      </c>
      <c r="AZ27" s="61">
        <f t="shared" si="5"/>
        <v>7</v>
      </c>
      <c r="BA27" s="18">
        <f t="shared" si="6"/>
        <v>8.6199999999999992</v>
      </c>
      <c r="BB27" s="31">
        <f>Table1323[[#This Row],[1 Rule of Law]]</f>
        <v>7.7</v>
      </c>
      <c r="BC27" s="31">
        <f>Table1323[[#This Row],[2 Security &amp; Safety]]</f>
        <v>9.7577777777777772</v>
      </c>
      <c r="BD27" s="31">
        <f t="shared" si="7"/>
        <v>9.8533333333333335</v>
      </c>
    </row>
    <row r="28" spans="1:56" ht="15" customHeight="1" x14ac:dyDescent="0.25">
      <c r="A28" s="28" t="s">
        <v>94</v>
      </c>
      <c r="B28" s="29" t="s">
        <v>48</v>
      </c>
      <c r="C28" s="29" t="s">
        <v>48</v>
      </c>
      <c r="D28" s="29" t="s">
        <v>48</v>
      </c>
      <c r="E28" s="29">
        <v>6.0707529999999998</v>
      </c>
      <c r="F28" s="29">
        <v>5.7200000000000006</v>
      </c>
      <c r="G28" s="29">
        <v>10</v>
      </c>
      <c r="H28" s="29">
        <v>10</v>
      </c>
      <c r="I28" s="29" t="s">
        <v>48</v>
      </c>
      <c r="J28" s="29">
        <v>10</v>
      </c>
      <c r="K28" s="29">
        <v>10</v>
      </c>
      <c r="L28" s="29">
        <f>AVERAGE(Table1323[[#This Row],[2Bi Disappearance]:[2Bv Terrorism Injured ]])</f>
        <v>10</v>
      </c>
      <c r="M28" s="29">
        <v>10</v>
      </c>
      <c r="N28" s="29">
        <v>10</v>
      </c>
      <c r="O28" s="30" t="s">
        <v>48</v>
      </c>
      <c r="P28" s="30">
        <f>AVERAGE(Table1323[[#This Row],[2Ci Female Genital Mutilation]:[2Ciii Equal Inheritance Rights]])</f>
        <v>10</v>
      </c>
      <c r="Q28" s="29">
        <f t="shared" si="0"/>
        <v>8.5733333333333324</v>
      </c>
      <c r="R28" s="29">
        <v>10</v>
      </c>
      <c r="S28" s="29">
        <v>10</v>
      </c>
      <c r="T28" s="29">
        <v>10</v>
      </c>
      <c r="U28" s="29">
        <f t="shared" si="1"/>
        <v>10</v>
      </c>
      <c r="V28" s="29" t="s">
        <v>48</v>
      </c>
      <c r="W28" s="29" t="s">
        <v>48</v>
      </c>
      <c r="X28" s="29" t="s">
        <v>48</v>
      </c>
      <c r="Y28" s="29" t="s">
        <v>48</v>
      </c>
      <c r="Z28" s="29" t="s">
        <v>48</v>
      </c>
      <c r="AA28" s="29" t="s">
        <v>48</v>
      </c>
      <c r="AB28" s="29" t="s">
        <v>48</v>
      </c>
      <c r="AC28" s="29" t="s">
        <v>48</v>
      </c>
      <c r="AD28" s="29" t="s">
        <v>48</v>
      </c>
      <c r="AE28" s="29" t="s">
        <v>48</v>
      </c>
      <c r="AF28" s="29" t="s">
        <v>48</v>
      </c>
      <c r="AG28" s="29" t="s">
        <v>48</v>
      </c>
      <c r="AH28" s="29" t="s">
        <v>48</v>
      </c>
      <c r="AI28" s="29" t="s">
        <v>48</v>
      </c>
      <c r="AJ28" s="14">
        <v>10</v>
      </c>
      <c r="AK28" s="15">
        <v>8</v>
      </c>
      <c r="AL28" s="15">
        <v>7.5</v>
      </c>
      <c r="AM28" s="15" t="s">
        <v>48</v>
      </c>
      <c r="AN28" s="15" t="s">
        <v>48</v>
      </c>
      <c r="AO28" s="15" t="s">
        <v>48</v>
      </c>
      <c r="AP28" s="15" t="s">
        <v>48</v>
      </c>
      <c r="AQ28" s="29">
        <f t="shared" si="2"/>
        <v>8.5</v>
      </c>
      <c r="AR28" s="29" t="s">
        <v>48</v>
      </c>
      <c r="AS28" s="29">
        <v>10</v>
      </c>
      <c r="AT28" s="29">
        <v>10</v>
      </c>
      <c r="AU28" s="29">
        <f t="shared" si="3"/>
        <v>10</v>
      </c>
      <c r="AV28" s="29">
        <f t="shared" si="4"/>
        <v>10</v>
      </c>
      <c r="AW28" s="31">
        <f>AVERAGE(Table1323[[#This Row],[RULE OF LAW]],Table1323[[#This Row],[SECURITY &amp; SAFETY]],Table1323[[#This Row],[PERSONAL FREEDOM (minus Security &amp;Safety and Rule of Law)]],Table1323[[#This Row],[PERSONAL FREEDOM (minus Security &amp;Safety and Rule of Law)]])</f>
        <v>8.4110215833333335</v>
      </c>
      <c r="AX28" s="32">
        <v>6.39</v>
      </c>
      <c r="AY28" s="53">
        <f>AVERAGE(Table1323[[#This Row],[PERSONAL FREEDOM]:[ECONOMIC FREEDOM]])</f>
        <v>7.400510791666667</v>
      </c>
      <c r="AZ28" s="61">
        <f t="shared" si="5"/>
        <v>54</v>
      </c>
      <c r="BA28" s="18">
        <f t="shared" si="6"/>
        <v>7.4</v>
      </c>
      <c r="BB28" s="31">
        <f>Table1323[[#This Row],[1 Rule of Law]]</f>
        <v>6.0707529999999998</v>
      </c>
      <c r="BC28" s="31">
        <f>Table1323[[#This Row],[2 Security &amp; Safety]]</f>
        <v>8.5733333333333324</v>
      </c>
      <c r="BD28" s="31">
        <f t="shared" si="7"/>
        <v>9.5</v>
      </c>
    </row>
    <row r="29" spans="1:56" ht="15" customHeight="1" x14ac:dyDescent="0.25">
      <c r="A29" s="28" t="s">
        <v>195</v>
      </c>
      <c r="B29" s="29" t="s">
        <v>48</v>
      </c>
      <c r="C29" s="29" t="s">
        <v>48</v>
      </c>
      <c r="D29" s="29" t="s">
        <v>48</v>
      </c>
      <c r="E29" s="29">
        <v>3.7308150000000002</v>
      </c>
      <c r="F29" s="29">
        <v>5.28</v>
      </c>
      <c r="G29" s="29">
        <v>5</v>
      </c>
      <c r="H29" s="29">
        <v>8.0307734069278762</v>
      </c>
      <c r="I29" s="29">
        <v>0</v>
      </c>
      <c r="J29" s="29">
        <v>6.5159837199493182</v>
      </c>
      <c r="K29" s="29">
        <v>8.9547951159847941</v>
      </c>
      <c r="L29" s="29">
        <f>AVERAGE(Table1323[[#This Row],[2Bi Disappearance]:[2Bv Terrorism Injured ]])</f>
        <v>5.7003104485723979</v>
      </c>
      <c r="M29" s="29">
        <v>6</v>
      </c>
      <c r="N29" s="29">
        <v>10</v>
      </c>
      <c r="O29" s="30">
        <v>5</v>
      </c>
      <c r="P29" s="30">
        <f>AVERAGE(Table1323[[#This Row],[2Ci Female Genital Mutilation]:[2Ciii Equal Inheritance Rights]])</f>
        <v>7</v>
      </c>
      <c r="Q29" s="29">
        <f t="shared" si="0"/>
        <v>5.9934368161907985</v>
      </c>
      <c r="R29" s="29">
        <v>5</v>
      </c>
      <c r="S29" s="29">
        <v>0</v>
      </c>
      <c r="T29" s="29">
        <v>10</v>
      </c>
      <c r="U29" s="29">
        <f t="shared" si="1"/>
        <v>5</v>
      </c>
      <c r="V29" s="29">
        <v>7.5</v>
      </c>
      <c r="W29" s="29">
        <v>10</v>
      </c>
      <c r="X29" s="29">
        <f>AVERAGE(Table1323[[#This Row],[4A Freedom to establish religious organizations]:[4B Autonomy of religious organizations]])</f>
        <v>8.75</v>
      </c>
      <c r="Y29" s="29">
        <v>7.5</v>
      </c>
      <c r="Z29" s="29">
        <v>7.5</v>
      </c>
      <c r="AA29" s="29">
        <v>3.3333333333333335</v>
      </c>
      <c r="AB29" s="29">
        <v>10</v>
      </c>
      <c r="AC29" s="29">
        <v>0</v>
      </c>
      <c r="AD29" s="29">
        <f>AVERAGE(Table1323[[#This Row],[5Ci Political parties]:[5Ciii Educational, sporting and cultural organizations]])</f>
        <v>4.4444444444444446</v>
      </c>
      <c r="AE29" s="29">
        <v>7.5</v>
      </c>
      <c r="AF29" s="29">
        <v>7.5</v>
      </c>
      <c r="AG29" s="29">
        <v>10</v>
      </c>
      <c r="AH29" s="29">
        <f>AVERAGE(Table1323[[#This Row],[5Di Political parties]:[5Diii Educational, sporting and cultural organizations5]])</f>
        <v>8.3333333333333339</v>
      </c>
      <c r="AI29" s="29">
        <f t="shared" ref="AI29:AI35" si="8">AVERAGE(Y29,Z29,AD29,AH29)</f>
        <v>6.9444444444444446</v>
      </c>
      <c r="AJ29" s="14">
        <v>10</v>
      </c>
      <c r="AK29" s="15">
        <v>3.6666666666666665</v>
      </c>
      <c r="AL29" s="15">
        <v>4.25</v>
      </c>
      <c r="AM29" s="15">
        <v>10</v>
      </c>
      <c r="AN29" s="15">
        <v>6.666666666666667</v>
      </c>
      <c r="AO29" s="15">
        <f>AVERAGE(Table1323[[#This Row],[6Di Access to foreign television (cable/ satellite)]:[6Dii Access to foreign newspapers]])</f>
        <v>8.3333333333333339</v>
      </c>
      <c r="AP29" s="15">
        <v>10</v>
      </c>
      <c r="AQ29" s="29">
        <f t="shared" si="2"/>
        <v>7.25</v>
      </c>
      <c r="AR29" s="29">
        <v>0</v>
      </c>
      <c r="AS29" s="29">
        <v>10</v>
      </c>
      <c r="AT29" s="29">
        <v>10</v>
      </c>
      <c r="AU29" s="29">
        <f t="shared" si="3"/>
        <v>10</v>
      </c>
      <c r="AV29" s="29">
        <f t="shared" si="4"/>
        <v>5</v>
      </c>
      <c r="AW29" s="31">
        <f>AVERAGE(Table1323[[#This Row],[RULE OF LAW]],Table1323[[#This Row],[SECURITY &amp; SAFETY]],Table1323[[#This Row],[PERSONAL FREEDOM (minus Security &amp;Safety and Rule of Law)]],Table1323[[#This Row],[PERSONAL FREEDOM (minus Security &amp;Safety and Rule of Law)]])</f>
        <v>5.7255073984921445</v>
      </c>
      <c r="AX29" s="32">
        <v>5.21</v>
      </c>
      <c r="AY29" s="53">
        <f>AVERAGE(Table1323[[#This Row],[PERSONAL FREEDOM]:[ECONOMIC FREEDOM]])</f>
        <v>5.4677536992460727</v>
      </c>
      <c r="AZ29" s="61">
        <f t="shared" si="5"/>
        <v>144</v>
      </c>
      <c r="BA29" s="18">
        <f t="shared" si="6"/>
        <v>5.47</v>
      </c>
      <c r="BB29" s="31">
        <f>Table1323[[#This Row],[1 Rule of Law]]</f>
        <v>3.7308150000000002</v>
      </c>
      <c r="BC29" s="31">
        <f>Table1323[[#This Row],[2 Security &amp; Safety]]</f>
        <v>5.9934368161907985</v>
      </c>
      <c r="BD29" s="31">
        <f t="shared" si="7"/>
        <v>6.5888888888888886</v>
      </c>
    </row>
    <row r="30" spans="1:56" ht="15" customHeight="1" x14ac:dyDescent="0.25">
      <c r="A30" s="28" t="s">
        <v>193</v>
      </c>
      <c r="B30" s="29" t="s">
        <v>48</v>
      </c>
      <c r="C30" s="29" t="s">
        <v>48</v>
      </c>
      <c r="D30" s="29" t="s">
        <v>48</v>
      </c>
      <c r="E30" s="29">
        <v>3.4587289999999999</v>
      </c>
      <c r="F30" s="29">
        <v>7.08</v>
      </c>
      <c r="G30" s="29">
        <v>10</v>
      </c>
      <c r="H30" s="29">
        <v>8.753029248233398</v>
      </c>
      <c r="I30" s="29">
        <v>2.5</v>
      </c>
      <c r="J30" s="29">
        <v>10</v>
      </c>
      <c r="K30" s="29">
        <v>10</v>
      </c>
      <c r="L30" s="29">
        <f>AVERAGE(Table1323[[#This Row],[2Bi Disappearance]:[2Bv Terrorism Injured ]])</f>
        <v>8.2506058496466785</v>
      </c>
      <c r="M30" s="29">
        <v>6.4</v>
      </c>
      <c r="N30" s="29">
        <v>10</v>
      </c>
      <c r="O30" s="30">
        <v>0</v>
      </c>
      <c r="P30" s="30">
        <f>AVERAGE(Table1323[[#This Row],[2Ci Female Genital Mutilation]:[2Ciii Equal Inheritance Rights]])</f>
        <v>5.4666666666666659</v>
      </c>
      <c r="Q30" s="29">
        <f t="shared" si="0"/>
        <v>6.9324241721044482</v>
      </c>
      <c r="R30" s="29">
        <v>5</v>
      </c>
      <c r="S30" s="29">
        <v>0</v>
      </c>
      <c r="T30" s="29">
        <v>10</v>
      </c>
      <c r="U30" s="29">
        <f t="shared" si="1"/>
        <v>5</v>
      </c>
      <c r="V30" s="29">
        <v>7.5</v>
      </c>
      <c r="W30" s="29">
        <v>10</v>
      </c>
      <c r="X30" s="29">
        <f>AVERAGE(Table1323[[#This Row],[4A Freedom to establish religious organizations]:[4B Autonomy of religious organizations]])</f>
        <v>8.75</v>
      </c>
      <c r="Y30" s="29">
        <v>7.5</v>
      </c>
      <c r="Z30" s="29">
        <v>5</v>
      </c>
      <c r="AA30" s="29">
        <v>3.3333333333333335</v>
      </c>
      <c r="AB30" s="29">
        <v>10</v>
      </c>
      <c r="AC30" s="29">
        <v>3.3333333333333335</v>
      </c>
      <c r="AD30" s="29">
        <f>AVERAGE(Table1323[[#This Row],[5Ci Political parties]:[5Ciii Educational, sporting and cultural organizations]])</f>
        <v>5.5555555555555562</v>
      </c>
      <c r="AE30" s="29">
        <v>7.5</v>
      </c>
      <c r="AF30" s="29">
        <v>7.5</v>
      </c>
      <c r="AG30" s="29">
        <v>7.5</v>
      </c>
      <c r="AH30" s="29">
        <f>AVERAGE(Table1323[[#This Row],[5Di Political parties]:[5Diii Educational, sporting and cultural organizations5]])</f>
        <v>7.5</v>
      </c>
      <c r="AI30" s="29">
        <f t="shared" si="8"/>
        <v>6.3888888888888893</v>
      </c>
      <c r="AJ30" s="14">
        <v>10</v>
      </c>
      <c r="AK30" s="15">
        <v>2</v>
      </c>
      <c r="AL30" s="15">
        <v>2.25</v>
      </c>
      <c r="AM30" s="15">
        <v>6.666666666666667</v>
      </c>
      <c r="AN30" s="15">
        <v>6.666666666666667</v>
      </c>
      <c r="AO30" s="15">
        <f>AVERAGE(Table1323[[#This Row],[6Di Access to foreign television (cable/ satellite)]:[6Dii Access to foreign newspapers]])</f>
        <v>6.666666666666667</v>
      </c>
      <c r="AP30" s="15">
        <v>10</v>
      </c>
      <c r="AQ30" s="29">
        <f t="shared" si="2"/>
        <v>6.1833333333333336</v>
      </c>
      <c r="AR30" s="29">
        <v>0</v>
      </c>
      <c r="AS30" s="29">
        <v>10</v>
      </c>
      <c r="AT30" s="29">
        <v>10</v>
      </c>
      <c r="AU30" s="29">
        <f t="shared" si="3"/>
        <v>10</v>
      </c>
      <c r="AV30" s="29">
        <f t="shared" si="4"/>
        <v>5</v>
      </c>
      <c r="AW30" s="31">
        <f>AVERAGE(Table1323[[#This Row],[RULE OF LAW]],Table1323[[#This Row],[SECURITY &amp; SAFETY]],Table1323[[#This Row],[PERSONAL FREEDOM (minus Security &amp;Safety and Rule of Law)]],Table1323[[#This Row],[PERSONAL FREEDOM (minus Security &amp;Safety and Rule of Law)]])</f>
        <v>5.7300105152483347</v>
      </c>
      <c r="AX30" s="32">
        <v>5.55</v>
      </c>
      <c r="AY30" s="53">
        <f>AVERAGE(Table1323[[#This Row],[PERSONAL FREEDOM]:[ECONOMIC FREEDOM]])</f>
        <v>5.6400052576241677</v>
      </c>
      <c r="AZ30" s="61">
        <f t="shared" si="5"/>
        <v>136</v>
      </c>
      <c r="BA30" s="18">
        <f t="shared" si="6"/>
        <v>5.64</v>
      </c>
      <c r="BB30" s="31">
        <f>Table1323[[#This Row],[1 Rule of Law]]</f>
        <v>3.4587289999999999</v>
      </c>
      <c r="BC30" s="31">
        <f>Table1323[[#This Row],[2 Security &amp; Safety]]</f>
        <v>6.9324241721044482</v>
      </c>
      <c r="BD30" s="31">
        <f t="shared" si="7"/>
        <v>6.2644444444444449</v>
      </c>
    </row>
    <row r="31" spans="1:56" ht="15" customHeight="1" x14ac:dyDescent="0.25">
      <c r="A31" s="28" t="s">
        <v>74</v>
      </c>
      <c r="B31" s="29">
        <v>7.5666666666666673</v>
      </c>
      <c r="C31" s="29">
        <v>6.6010828442133853</v>
      </c>
      <c r="D31" s="29">
        <v>6.0245590980259758</v>
      </c>
      <c r="E31" s="29">
        <v>6.7</v>
      </c>
      <c r="F31" s="29">
        <v>8.7200000000000006</v>
      </c>
      <c r="G31" s="29">
        <v>10</v>
      </c>
      <c r="H31" s="29">
        <v>10</v>
      </c>
      <c r="I31" s="29">
        <v>10</v>
      </c>
      <c r="J31" s="29">
        <v>10</v>
      </c>
      <c r="K31" s="29">
        <v>9.9883134482760223</v>
      </c>
      <c r="L31" s="29">
        <f>AVERAGE(Table1323[[#This Row],[2Bi Disappearance]:[2Bv Terrorism Injured ]])</f>
        <v>9.9976626896552041</v>
      </c>
      <c r="M31" s="29" t="s">
        <v>48</v>
      </c>
      <c r="N31" s="29">
        <v>10</v>
      </c>
      <c r="O31" s="30">
        <v>10</v>
      </c>
      <c r="P31" s="30">
        <f>AVERAGE(Table1323[[#This Row],[2Ci Female Genital Mutilation]:[2Ciii Equal Inheritance Rights]])</f>
        <v>10</v>
      </c>
      <c r="Q31" s="29">
        <f t="shared" si="0"/>
        <v>9.5725542298850694</v>
      </c>
      <c r="R31" s="29">
        <v>10</v>
      </c>
      <c r="S31" s="29">
        <v>10</v>
      </c>
      <c r="T31" s="29">
        <v>10</v>
      </c>
      <c r="U31" s="29">
        <f t="shared" si="1"/>
        <v>10</v>
      </c>
      <c r="V31" s="29">
        <v>10</v>
      </c>
      <c r="W31" s="29">
        <v>10</v>
      </c>
      <c r="X31" s="29">
        <f>AVERAGE(Table1323[[#This Row],[4A Freedom to establish religious organizations]:[4B Autonomy of religious organizations]])</f>
        <v>10</v>
      </c>
      <c r="Y31" s="29">
        <v>10</v>
      </c>
      <c r="Z31" s="29">
        <v>7.5</v>
      </c>
      <c r="AA31" s="29">
        <v>6.666666666666667</v>
      </c>
      <c r="AB31" s="29">
        <v>10</v>
      </c>
      <c r="AC31" s="29">
        <v>6.666666666666667</v>
      </c>
      <c r="AD31" s="29">
        <f>AVERAGE(Table1323[[#This Row],[5Ci Political parties]:[5Ciii Educational, sporting and cultural organizations]])</f>
        <v>7.7777777777777786</v>
      </c>
      <c r="AE31" s="29">
        <v>10</v>
      </c>
      <c r="AF31" s="29">
        <v>10</v>
      </c>
      <c r="AG31" s="29">
        <v>10</v>
      </c>
      <c r="AH31" s="29">
        <f>AVERAGE(Table1323[[#This Row],[5Di Political parties]:[5Diii Educational, sporting and cultural organizations5]])</f>
        <v>10</v>
      </c>
      <c r="AI31" s="29">
        <f t="shared" si="8"/>
        <v>8.8194444444444446</v>
      </c>
      <c r="AJ31" s="14">
        <v>10</v>
      </c>
      <c r="AK31" s="15">
        <v>7</v>
      </c>
      <c r="AL31" s="15">
        <v>7</v>
      </c>
      <c r="AM31" s="15">
        <v>10</v>
      </c>
      <c r="AN31" s="15">
        <v>10</v>
      </c>
      <c r="AO31" s="15">
        <f>AVERAGE(Table1323[[#This Row],[6Di Access to foreign television (cable/ satellite)]:[6Dii Access to foreign newspapers]])</f>
        <v>10</v>
      </c>
      <c r="AP31" s="15">
        <v>10</v>
      </c>
      <c r="AQ31" s="29">
        <f t="shared" si="2"/>
        <v>8.8000000000000007</v>
      </c>
      <c r="AR31" s="29">
        <v>0</v>
      </c>
      <c r="AS31" s="29">
        <v>10</v>
      </c>
      <c r="AT31" s="29">
        <v>10</v>
      </c>
      <c r="AU31" s="29">
        <f t="shared" si="3"/>
        <v>10</v>
      </c>
      <c r="AV31" s="29">
        <f t="shared" si="4"/>
        <v>5</v>
      </c>
      <c r="AW31" s="31">
        <f>AVERAGE(Table1323[[#This Row],[RULE OF LAW]],Table1323[[#This Row],[SECURITY &amp; SAFETY]],Table1323[[#This Row],[PERSONAL FREEDOM (minus Security &amp;Safety and Rule of Law)]],Table1323[[#This Row],[PERSONAL FREEDOM (minus Security &amp;Safety and Rule of Law)]])</f>
        <v>8.3300830019157122</v>
      </c>
      <c r="AX31" s="32">
        <v>7.91</v>
      </c>
      <c r="AY31" s="53">
        <f>AVERAGE(Table1323[[#This Row],[PERSONAL FREEDOM]:[ECONOMIC FREEDOM]])</f>
        <v>8.120041500957857</v>
      </c>
      <c r="AZ31" s="61">
        <f t="shared" si="5"/>
        <v>27</v>
      </c>
      <c r="BA31" s="18">
        <f t="shared" si="6"/>
        <v>8.1199999999999992</v>
      </c>
      <c r="BB31" s="31">
        <f>Table1323[[#This Row],[1 Rule of Law]]</f>
        <v>6.7</v>
      </c>
      <c r="BC31" s="31">
        <f>Table1323[[#This Row],[2 Security &amp; Safety]]</f>
        <v>9.5725542298850694</v>
      </c>
      <c r="BD31" s="31">
        <f t="shared" si="7"/>
        <v>8.5238888888888891</v>
      </c>
    </row>
    <row r="32" spans="1:56" ht="15" customHeight="1" x14ac:dyDescent="0.25">
      <c r="A32" s="28" t="s">
        <v>189</v>
      </c>
      <c r="B32" s="29">
        <v>4.3</v>
      </c>
      <c r="C32" s="29">
        <v>4.3065421038355947</v>
      </c>
      <c r="D32" s="29">
        <v>5.4335053432729179</v>
      </c>
      <c r="E32" s="29">
        <v>4.6999999999999993</v>
      </c>
      <c r="F32" s="29">
        <v>9.6</v>
      </c>
      <c r="G32" s="29">
        <v>0</v>
      </c>
      <c r="H32" s="29">
        <v>10</v>
      </c>
      <c r="I32" s="29">
        <v>5</v>
      </c>
      <c r="J32" s="29">
        <v>9.9982557190611292</v>
      </c>
      <c r="K32" s="29">
        <v>9.9979068628733554</v>
      </c>
      <c r="L32" s="29">
        <f>AVERAGE(Table1323[[#This Row],[2Bi Disappearance]:[2Bv Terrorism Injured ]])</f>
        <v>6.9992325163868969</v>
      </c>
      <c r="M32" s="29">
        <v>10</v>
      </c>
      <c r="N32" s="29">
        <v>0</v>
      </c>
      <c r="O32" s="30">
        <v>10</v>
      </c>
      <c r="P32" s="30">
        <f>AVERAGE(Table1323[[#This Row],[2Ci Female Genital Mutilation]:[2Ciii Equal Inheritance Rights]])</f>
        <v>6.666666666666667</v>
      </c>
      <c r="Q32" s="29">
        <f t="shared" si="0"/>
        <v>7.7552997276845224</v>
      </c>
      <c r="R32" s="29">
        <v>0</v>
      </c>
      <c r="S32" s="29">
        <v>0</v>
      </c>
      <c r="T32" s="29">
        <v>10</v>
      </c>
      <c r="U32" s="29">
        <f t="shared" si="1"/>
        <v>3.3333333333333335</v>
      </c>
      <c r="V32" s="29">
        <v>0</v>
      </c>
      <c r="W32" s="29">
        <v>0</v>
      </c>
      <c r="X32" s="29">
        <f>AVERAGE(Table1323[[#This Row],[4A Freedom to establish religious organizations]:[4B Autonomy of religious organizations]])</f>
        <v>0</v>
      </c>
      <c r="Y32" s="29">
        <v>2.5</v>
      </c>
      <c r="Z32" s="29">
        <v>0</v>
      </c>
      <c r="AA32" s="29">
        <v>0</v>
      </c>
      <c r="AB32" s="29">
        <v>0</v>
      </c>
      <c r="AC32" s="29">
        <v>0</v>
      </c>
      <c r="AD32" s="29">
        <f>AVERAGE(Table1323[[#This Row],[5Ci Political parties]:[5Ciii Educational, sporting and cultural organizations]])</f>
        <v>0</v>
      </c>
      <c r="AE32" s="29">
        <v>0</v>
      </c>
      <c r="AF32" s="29">
        <v>2.5</v>
      </c>
      <c r="AG32" s="29">
        <v>5</v>
      </c>
      <c r="AH32" s="29">
        <f>AVERAGE(Table1323[[#This Row],[5Di Political parties]:[5Diii Educational, sporting and cultural organizations5]])</f>
        <v>2.5</v>
      </c>
      <c r="AI32" s="29">
        <f t="shared" si="8"/>
        <v>1.25</v>
      </c>
      <c r="AJ32" s="14">
        <v>10</v>
      </c>
      <c r="AK32" s="15">
        <v>0.66666666666666663</v>
      </c>
      <c r="AL32" s="15">
        <v>1.25</v>
      </c>
      <c r="AM32" s="15">
        <v>6.666666666666667</v>
      </c>
      <c r="AN32" s="15">
        <v>3.3333333333333335</v>
      </c>
      <c r="AO32" s="15">
        <f>AVERAGE(Table1323[[#This Row],[6Di Access to foreign television (cable/ satellite)]:[6Dii Access to foreign newspapers]])</f>
        <v>5</v>
      </c>
      <c r="AP32" s="15">
        <v>0</v>
      </c>
      <c r="AQ32" s="29">
        <f t="shared" si="2"/>
        <v>3.3833333333333329</v>
      </c>
      <c r="AR32" s="29">
        <v>10</v>
      </c>
      <c r="AS32" s="29">
        <v>10</v>
      </c>
      <c r="AT32" s="29">
        <v>10</v>
      </c>
      <c r="AU32" s="29">
        <f t="shared" si="3"/>
        <v>10</v>
      </c>
      <c r="AV32" s="29">
        <f t="shared" si="4"/>
        <v>10</v>
      </c>
      <c r="AW32" s="31">
        <f>AVERAGE(Table1323[[#This Row],[RULE OF LAW]],Table1323[[#This Row],[SECURITY &amp; SAFETY]],Table1323[[#This Row],[PERSONAL FREEDOM (minus Security &amp;Safety and Rule of Law)]],Table1323[[#This Row],[PERSONAL FREEDOM (minus Security &amp;Safety and Rule of Law)]])</f>
        <v>4.9104915985877975</v>
      </c>
      <c r="AX32" s="32">
        <v>6.26</v>
      </c>
      <c r="AY32" s="53">
        <f>AVERAGE(Table1323[[#This Row],[PERSONAL FREEDOM]:[ECONOMIC FREEDOM]])</f>
        <v>5.5852457992938991</v>
      </c>
      <c r="AZ32" s="61">
        <f t="shared" si="5"/>
        <v>137</v>
      </c>
      <c r="BA32" s="18">
        <f t="shared" si="6"/>
        <v>5.59</v>
      </c>
      <c r="BB32" s="31">
        <f>Table1323[[#This Row],[1 Rule of Law]]</f>
        <v>4.6999999999999993</v>
      </c>
      <c r="BC32" s="31">
        <f>Table1323[[#This Row],[2 Security &amp; Safety]]</f>
        <v>7.7552997276845224</v>
      </c>
      <c r="BD32" s="31">
        <f t="shared" si="7"/>
        <v>3.5933333333333337</v>
      </c>
    </row>
    <row r="33" spans="1:56" ht="15" customHeight="1" x14ac:dyDescent="0.25">
      <c r="A33" s="28" t="s">
        <v>142</v>
      </c>
      <c r="B33" s="29">
        <v>4.5999999999999996</v>
      </c>
      <c r="C33" s="29">
        <v>5.3452783513136239</v>
      </c>
      <c r="D33" s="29">
        <v>4.315201644016633</v>
      </c>
      <c r="E33" s="29">
        <v>4.8</v>
      </c>
      <c r="F33" s="29">
        <v>0</v>
      </c>
      <c r="G33" s="29">
        <v>0</v>
      </c>
      <c r="H33" s="29">
        <v>6.9183031287078691</v>
      </c>
      <c r="I33" s="29">
        <v>2.5</v>
      </c>
      <c r="J33" s="29">
        <v>9.5967873252514977</v>
      </c>
      <c r="K33" s="29">
        <v>9.3908608520763686</v>
      </c>
      <c r="L33" s="29">
        <f>AVERAGE(Table1323[[#This Row],[2Bi Disappearance]:[2Bv Terrorism Injured ]])</f>
        <v>5.6811902612071474</v>
      </c>
      <c r="M33" s="29">
        <v>10</v>
      </c>
      <c r="N33" s="29">
        <v>10</v>
      </c>
      <c r="O33" s="30">
        <v>10</v>
      </c>
      <c r="P33" s="30">
        <f>AVERAGE(Table1323[[#This Row],[2Ci Female Genital Mutilation]:[2Ciii Equal Inheritance Rights]])</f>
        <v>10</v>
      </c>
      <c r="Q33" s="29">
        <f t="shared" si="0"/>
        <v>5.2270634204023825</v>
      </c>
      <c r="R33" s="29">
        <v>10</v>
      </c>
      <c r="S33" s="29">
        <v>10</v>
      </c>
      <c r="T33" s="29">
        <v>10</v>
      </c>
      <c r="U33" s="29">
        <f t="shared" si="1"/>
        <v>10</v>
      </c>
      <c r="V33" s="29">
        <v>10</v>
      </c>
      <c r="W33" s="29">
        <v>6.666666666666667</v>
      </c>
      <c r="X33" s="29">
        <f>AVERAGE(Table1323[[#This Row],[4A Freedom to establish religious organizations]:[4B Autonomy of religious organizations]])</f>
        <v>8.3333333333333339</v>
      </c>
      <c r="Y33" s="29">
        <v>7.5</v>
      </c>
      <c r="Z33" s="29">
        <v>7.5</v>
      </c>
      <c r="AA33" s="29">
        <v>10</v>
      </c>
      <c r="AB33" s="29">
        <v>3.3333333333333335</v>
      </c>
      <c r="AC33" s="29">
        <v>10</v>
      </c>
      <c r="AD33" s="29">
        <f>AVERAGE(Table1323[[#This Row],[5Ci Political parties]:[5Ciii Educational, sporting and cultural organizations]])</f>
        <v>7.7777777777777786</v>
      </c>
      <c r="AE33" s="29">
        <v>10</v>
      </c>
      <c r="AF33" s="29">
        <v>7.5</v>
      </c>
      <c r="AG33" s="29">
        <v>10</v>
      </c>
      <c r="AH33" s="29">
        <f>AVERAGE(Table1323[[#This Row],[5Di Political parties]:[5Diii Educational, sporting and cultural organizations5]])</f>
        <v>9.1666666666666661</v>
      </c>
      <c r="AI33" s="29">
        <f t="shared" si="8"/>
        <v>7.9861111111111107</v>
      </c>
      <c r="AJ33" s="14">
        <v>10</v>
      </c>
      <c r="AK33" s="15">
        <v>5.666666666666667</v>
      </c>
      <c r="AL33" s="15">
        <v>2.5</v>
      </c>
      <c r="AM33" s="15">
        <v>10</v>
      </c>
      <c r="AN33" s="15">
        <v>10</v>
      </c>
      <c r="AO33" s="15">
        <f>AVERAGE(Table1323[[#This Row],[6Di Access to foreign television (cable/ satellite)]:[6Dii Access to foreign newspapers]])</f>
        <v>10</v>
      </c>
      <c r="AP33" s="15">
        <v>10</v>
      </c>
      <c r="AQ33" s="29">
        <f t="shared" si="2"/>
        <v>7.6333333333333346</v>
      </c>
      <c r="AR33" s="29">
        <v>10</v>
      </c>
      <c r="AS33" s="29">
        <v>10</v>
      </c>
      <c r="AT33" s="29">
        <v>10</v>
      </c>
      <c r="AU33" s="29">
        <f t="shared" si="3"/>
        <v>10</v>
      </c>
      <c r="AV33" s="29">
        <f t="shared" si="4"/>
        <v>10</v>
      </c>
      <c r="AW33" s="31">
        <f>AVERAGE(Table1323[[#This Row],[RULE OF LAW]],Table1323[[#This Row],[SECURITY &amp; SAFETY]],Table1323[[#This Row],[PERSONAL FREEDOM (minus Security &amp;Safety and Rule of Law)]],Table1323[[#This Row],[PERSONAL FREEDOM (minus Security &amp;Safety and Rule of Law)]])</f>
        <v>6.9020436328783727</v>
      </c>
      <c r="AX33" s="32">
        <v>6.53</v>
      </c>
      <c r="AY33" s="53">
        <f>AVERAGE(Table1323[[#This Row],[PERSONAL FREEDOM]:[ECONOMIC FREEDOM]])</f>
        <v>6.7160218164391861</v>
      </c>
      <c r="AZ33" s="61">
        <f t="shared" si="5"/>
        <v>92</v>
      </c>
      <c r="BA33" s="18">
        <f t="shared" si="6"/>
        <v>6.72</v>
      </c>
      <c r="BB33" s="31">
        <f>Table1323[[#This Row],[1 Rule of Law]]</f>
        <v>4.8</v>
      </c>
      <c r="BC33" s="31">
        <f>Table1323[[#This Row],[2 Security &amp; Safety]]</f>
        <v>5.2270634204023825</v>
      </c>
      <c r="BD33" s="31">
        <f t="shared" si="7"/>
        <v>8.7905555555555548</v>
      </c>
    </row>
    <row r="34" spans="1:56" ht="15" customHeight="1" x14ac:dyDescent="0.25">
      <c r="A34" s="28" t="s">
        <v>198</v>
      </c>
      <c r="B34" s="29" t="s">
        <v>48</v>
      </c>
      <c r="C34" s="29" t="s">
        <v>48</v>
      </c>
      <c r="D34" s="29" t="s">
        <v>48</v>
      </c>
      <c r="E34" s="29">
        <v>3.3090820000000001</v>
      </c>
      <c r="F34" s="29">
        <v>0</v>
      </c>
      <c r="G34" s="29">
        <v>5</v>
      </c>
      <c r="H34" s="29">
        <v>10</v>
      </c>
      <c r="I34" s="29">
        <v>0</v>
      </c>
      <c r="J34" s="29">
        <v>9.4037313833126195</v>
      </c>
      <c r="K34" s="29">
        <v>9.9636175081343286</v>
      </c>
      <c r="L34" s="29">
        <f>AVERAGE(Table1323[[#This Row],[2Bi Disappearance]:[2Bv Terrorism Injured ]])</f>
        <v>6.8734697782893885</v>
      </c>
      <c r="M34" s="29">
        <v>9.5</v>
      </c>
      <c r="N34" s="29">
        <v>10</v>
      </c>
      <c r="O34" s="30">
        <v>10</v>
      </c>
      <c r="P34" s="30">
        <f>AVERAGE(Table1323[[#This Row],[2Ci Female Genital Mutilation]:[2Ciii Equal Inheritance Rights]])</f>
        <v>9.8333333333333339</v>
      </c>
      <c r="Q34" s="29">
        <f t="shared" ref="Q34:Q65" si="9">AVERAGE(F34,L34,P34)</f>
        <v>5.5689343705409078</v>
      </c>
      <c r="R34" s="29">
        <v>0</v>
      </c>
      <c r="S34" s="29">
        <v>0</v>
      </c>
      <c r="T34" s="29">
        <v>10</v>
      </c>
      <c r="U34" s="29">
        <f t="shared" ref="U34:U65" si="10">AVERAGE(R34:T34)</f>
        <v>3.3333333333333335</v>
      </c>
      <c r="V34" s="29">
        <v>10</v>
      </c>
      <c r="W34" s="29">
        <v>10</v>
      </c>
      <c r="X34" s="29">
        <f>AVERAGE(Table1323[[#This Row],[4A Freedom to establish religious organizations]:[4B Autonomy of religious organizations]])</f>
        <v>10</v>
      </c>
      <c r="Y34" s="29">
        <v>7.5</v>
      </c>
      <c r="Z34" s="29">
        <v>5</v>
      </c>
      <c r="AA34" s="29">
        <v>6.666666666666667</v>
      </c>
      <c r="AB34" s="29">
        <v>6.666666666666667</v>
      </c>
      <c r="AC34" s="29">
        <v>0</v>
      </c>
      <c r="AD34" s="29">
        <f>AVERAGE(Table1323[[#This Row],[5Ci Political parties]:[5Ciii Educational, sporting and cultural organizations]])</f>
        <v>4.4444444444444446</v>
      </c>
      <c r="AE34" s="29">
        <v>7.5</v>
      </c>
      <c r="AF34" s="29">
        <v>7.5</v>
      </c>
      <c r="AG34" s="29">
        <v>7.5</v>
      </c>
      <c r="AH34" s="29">
        <f>AVERAGE(Table1323[[#This Row],[5Di Political parties]:[5Diii Educational, sporting and cultural organizations5]])</f>
        <v>7.5</v>
      </c>
      <c r="AI34" s="29">
        <f t="shared" si="8"/>
        <v>6.1111111111111107</v>
      </c>
      <c r="AJ34" s="14">
        <v>10</v>
      </c>
      <c r="AK34" s="19">
        <v>1.6666666666666667</v>
      </c>
      <c r="AL34" s="14">
        <v>2</v>
      </c>
      <c r="AM34" s="14">
        <v>10</v>
      </c>
      <c r="AN34" s="14">
        <v>10</v>
      </c>
      <c r="AO34" s="15">
        <f>AVERAGE(Table1323[[#This Row],[6Di Access to foreign television (cable/ satellite)]:[6Dii Access to foreign newspapers]])</f>
        <v>10</v>
      </c>
      <c r="AP34" s="14">
        <v>10</v>
      </c>
      <c r="AQ34" s="29">
        <f t="shared" ref="AQ34:AQ65" si="11">AVERAGE(AJ34:AK34,AL34,AO34,AP34)</f>
        <v>6.7333333333333325</v>
      </c>
      <c r="AR34" s="29">
        <v>5</v>
      </c>
      <c r="AS34" s="29">
        <v>10</v>
      </c>
      <c r="AT34" s="29">
        <v>10</v>
      </c>
      <c r="AU34" s="29">
        <f t="shared" ref="AU34:AU62" si="12">AVERAGE(AS34:AT34)</f>
        <v>10</v>
      </c>
      <c r="AV34" s="29">
        <f t="shared" ref="AV34:AV65" si="13">AVERAGE(AR34,AU34)</f>
        <v>7.5</v>
      </c>
      <c r="AW34" s="31">
        <f>AVERAGE(Table1323[[#This Row],[RULE OF LAW]],Table1323[[#This Row],[SECURITY &amp; SAFETY]],Table1323[[#This Row],[PERSONAL FREEDOM (minus Security &amp;Safety and Rule of Law)]],Table1323[[#This Row],[PERSONAL FREEDOM (minus Security &amp;Safety and Rule of Law)]])</f>
        <v>5.5872818704130047</v>
      </c>
      <c r="AX34" s="32">
        <v>5.46</v>
      </c>
      <c r="AY34" s="53">
        <f>AVERAGE(Table1323[[#This Row],[PERSONAL FREEDOM]:[ECONOMIC FREEDOM]])</f>
        <v>5.5236409352065028</v>
      </c>
      <c r="AZ34" s="61">
        <f t="shared" ref="AZ34:AZ65" si="14">RANK(BA34,$BA$2:$BA$154)</f>
        <v>141</v>
      </c>
      <c r="BA34" s="18">
        <f t="shared" ref="BA34:BA65" si="15">ROUND(AY34, 2)</f>
        <v>5.52</v>
      </c>
      <c r="BB34" s="31">
        <f>Table1323[[#This Row],[1 Rule of Law]]</f>
        <v>3.3090820000000001</v>
      </c>
      <c r="BC34" s="31">
        <f>Table1323[[#This Row],[2 Security &amp; Safety]]</f>
        <v>5.5689343705409078</v>
      </c>
      <c r="BD34" s="31">
        <f t="shared" ref="BD34:BD65" si="16">AVERAGE(AQ34,U34,AI34,AV34,X34)</f>
        <v>6.7355555555555551</v>
      </c>
    </row>
    <row r="35" spans="1:56" ht="15" customHeight="1" x14ac:dyDescent="0.25">
      <c r="A35" s="28" t="s">
        <v>177</v>
      </c>
      <c r="B35" s="29" t="s">
        <v>48</v>
      </c>
      <c r="C35" s="29" t="s">
        <v>48</v>
      </c>
      <c r="D35" s="29" t="s">
        <v>48</v>
      </c>
      <c r="E35" s="29">
        <v>3.9348800000000002</v>
      </c>
      <c r="F35" s="29">
        <v>5</v>
      </c>
      <c r="G35" s="29">
        <v>10</v>
      </c>
      <c r="H35" s="29">
        <v>10</v>
      </c>
      <c r="I35" s="29">
        <v>5</v>
      </c>
      <c r="J35" s="29">
        <v>10</v>
      </c>
      <c r="K35" s="29">
        <v>10</v>
      </c>
      <c r="L35" s="29">
        <f>AVERAGE(Table1323[[#This Row],[2Bi Disappearance]:[2Bv Terrorism Injured ]])</f>
        <v>9</v>
      </c>
      <c r="M35" s="29">
        <v>9</v>
      </c>
      <c r="N35" s="29">
        <v>10</v>
      </c>
      <c r="O35" s="30">
        <v>5</v>
      </c>
      <c r="P35" s="30">
        <f>AVERAGE(Table1323[[#This Row],[2Ci Female Genital Mutilation]:[2Ciii Equal Inheritance Rights]])</f>
        <v>8</v>
      </c>
      <c r="Q35" s="29">
        <f t="shared" si="9"/>
        <v>7.333333333333333</v>
      </c>
      <c r="R35" s="29">
        <v>5</v>
      </c>
      <c r="S35" s="29">
        <v>10</v>
      </c>
      <c r="T35" s="29">
        <v>10</v>
      </c>
      <c r="U35" s="29">
        <f t="shared" si="10"/>
        <v>8.3333333333333339</v>
      </c>
      <c r="V35" s="29">
        <v>10</v>
      </c>
      <c r="W35" s="29">
        <v>6.666666666666667</v>
      </c>
      <c r="X35" s="29">
        <f>AVERAGE(Table1323[[#This Row],[4A Freedom to establish religious organizations]:[4B Autonomy of religious organizations]])</f>
        <v>8.3333333333333339</v>
      </c>
      <c r="Y35" s="29">
        <v>7.5</v>
      </c>
      <c r="Z35" s="29">
        <v>5</v>
      </c>
      <c r="AA35" s="29">
        <v>3.3333333333333335</v>
      </c>
      <c r="AB35" s="29">
        <v>3.3333333333333335</v>
      </c>
      <c r="AC35" s="29">
        <v>0</v>
      </c>
      <c r="AD35" s="29">
        <f>AVERAGE(Table1323[[#This Row],[5Ci Political parties]:[5Ciii Educational, sporting and cultural organizations]])</f>
        <v>2.2222222222222223</v>
      </c>
      <c r="AE35" s="29">
        <v>7.5</v>
      </c>
      <c r="AF35" s="29">
        <v>10</v>
      </c>
      <c r="AG35" s="29">
        <v>7.5</v>
      </c>
      <c r="AH35" s="29">
        <f>AVERAGE(Table1323[[#This Row],[5Di Political parties]:[5Diii Educational, sporting and cultural organizations5]])</f>
        <v>8.3333333333333339</v>
      </c>
      <c r="AI35" s="29">
        <f t="shared" si="8"/>
        <v>5.7638888888888893</v>
      </c>
      <c r="AJ35" s="14">
        <v>10</v>
      </c>
      <c r="AK35" s="19">
        <v>4.333333333333333</v>
      </c>
      <c r="AL35" s="14">
        <v>5.25</v>
      </c>
      <c r="AM35" s="14">
        <v>10</v>
      </c>
      <c r="AN35" s="14">
        <v>6.666666666666667</v>
      </c>
      <c r="AO35" s="15">
        <f>AVERAGE(Table1323[[#This Row],[6Di Access to foreign television (cable/ satellite)]:[6Dii Access to foreign newspapers]])</f>
        <v>8.3333333333333339</v>
      </c>
      <c r="AP35" s="14">
        <v>10</v>
      </c>
      <c r="AQ35" s="29">
        <f t="shared" si="11"/>
        <v>7.583333333333333</v>
      </c>
      <c r="AR35" s="29">
        <v>5</v>
      </c>
      <c r="AS35" s="29">
        <v>10</v>
      </c>
      <c r="AT35" s="29">
        <v>10</v>
      </c>
      <c r="AU35" s="29">
        <f t="shared" si="12"/>
        <v>10</v>
      </c>
      <c r="AV35" s="29">
        <f t="shared" si="13"/>
        <v>7.5</v>
      </c>
      <c r="AW35" s="31">
        <f>AVERAGE(Table1323[[#This Row],[RULE OF LAW]],Table1323[[#This Row],[SECURITY &amp; SAFETY]],Table1323[[#This Row],[PERSONAL FREEDOM (minus Security &amp;Safety and Rule of Law)]],Table1323[[#This Row],[PERSONAL FREEDOM (minus Security &amp;Safety and Rule of Law)]])</f>
        <v>6.5684422222222221</v>
      </c>
      <c r="AX35" s="32">
        <v>4.74</v>
      </c>
      <c r="AY35" s="53">
        <f>AVERAGE(Table1323[[#This Row],[PERSONAL FREEDOM]:[ECONOMIC FREEDOM]])</f>
        <v>5.6542211111111111</v>
      </c>
      <c r="AZ35" s="61">
        <f t="shared" si="14"/>
        <v>135</v>
      </c>
      <c r="BA35" s="18">
        <f t="shared" si="15"/>
        <v>5.65</v>
      </c>
      <c r="BB35" s="31">
        <f>Table1323[[#This Row],[1 Rule of Law]]</f>
        <v>3.9348800000000002</v>
      </c>
      <c r="BC35" s="31">
        <f>Table1323[[#This Row],[2 Security &amp; Safety]]</f>
        <v>7.333333333333333</v>
      </c>
      <c r="BD35" s="31">
        <f t="shared" si="16"/>
        <v>7.5027777777777782</v>
      </c>
    </row>
    <row r="36" spans="1:56" ht="15" customHeight="1" x14ac:dyDescent="0.25">
      <c r="A36" s="28" t="s">
        <v>88</v>
      </c>
      <c r="B36" s="29" t="s">
        <v>48</v>
      </c>
      <c r="C36" s="29" t="s">
        <v>48</v>
      </c>
      <c r="D36" s="29" t="s">
        <v>48</v>
      </c>
      <c r="E36" s="29">
        <v>6.1659839999999999</v>
      </c>
      <c r="F36" s="29">
        <v>5.4799999999999995</v>
      </c>
      <c r="G36" s="29">
        <v>10</v>
      </c>
      <c r="H36" s="29">
        <v>10</v>
      </c>
      <c r="I36" s="29">
        <v>10</v>
      </c>
      <c r="J36" s="29">
        <v>10</v>
      </c>
      <c r="K36" s="29">
        <v>10</v>
      </c>
      <c r="L36" s="29">
        <f>AVERAGE(Table1323[[#This Row],[2Bi Disappearance]:[2Bv Terrorism Injured ]])</f>
        <v>10</v>
      </c>
      <c r="M36" s="29">
        <v>10</v>
      </c>
      <c r="N36" s="29">
        <v>10</v>
      </c>
      <c r="O36" s="30">
        <v>10</v>
      </c>
      <c r="P36" s="30">
        <f>AVERAGE(Table1323[[#This Row],[2Ci Female Genital Mutilation]:[2Ciii Equal Inheritance Rights]])</f>
        <v>10</v>
      </c>
      <c r="Q36" s="29">
        <f t="shared" si="9"/>
        <v>8.4933333333333341</v>
      </c>
      <c r="R36" s="29">
        <v>5</v>
      </c>
      <c r="S36" s="29">
        <v>5</v>
      </c>
      <c r="T36" s="29">
        <v>10</v>
      </c>
      <c r="U36" s="29">
        <f t="shared" si="10"/>
        <v>6.666666666666667</v>
      </c>
      <c r="V36" s="29" t="s">
        <v>48</v>
      </c>
      <c r="W36" s="29" t="s">
        <v>48</v>
      </c>
      <c r="X36" s="29" t="s">
        <v>48</v>
      </c>
      <c r="Y36" s="29" t="s">
        <v>48</v>
      </c>
      <c r="Z36" s="29" t="s">
        <v>48</v>
      </c>
      <c r="AA36" s="29" t="s">
        <v>48</v>
      </c>
      <c r="AB36" s="29" t="s">
        <v>48</v>
      </c>
      <c r="AC36" s="29" t="s">
        <v>48</v>
      </c>
      <c r="AD36" s="29" t="s">
        <v>48</v>
      </c>
      <c r="AE36" s="29" t="s">
        <v>48</v>
      </c>
      <c r="AF36" s="29" t="s">
        <v>48</v>
      </c>
      <c r="AG36" s="29" t="s">
        <v>48</v>
      </c>
      <c r="AH36" s="29" t="s">
        <v>48</v>
      </c>
      <c r="AI36" s="29" t="s">
        <v>48</v>
      </c>
      <c r="AJ36" s="14">
        <v>10</v>
      </c>
      <c r="AK36" s="15">
        <v>8</v>
      </c>
      <c r="AL36" s="15">
        <v>8.25</v>
      </c>
      <c r="AM36" s="15" t="s">
        <v>48</v>
      </c>
      <c r="AN36" s="15" t="s">
        <v>48</v>
      </c>
      <c r="AO36" s="15" t="s">
        <v>48</v>
      </c>
      <c r="AP36" s="15" t="s">
        <v>48</v>
      </c>
      <c r="AQ36" s="29">
        <f t="shared" si="11"/>
        <v>8.75</v>
      </c>
      <c r="AR36" s="29">
        <v>10</v>
      </c>
      <c r="AS36" s="29">
        <v>10</v>
      </c>
      <c r="AT36" s="29">
        <v>10</v>
      </c>
      <c r="AU36" s="29">
        <f t="shared" si="12"/>
        <v>10</v>
      </c>
      <c r="AV36" s="29">
        <f t="shared" si="13"/>
        <v>10</v>
      </c>
      <c r="AW36" s="31">
        <f>AVERAGE(Table1323[[#This Row],[RULE OF LAW]],Table1323[[#This Row],[SECURITY &amp; SAFETY]],Table1323[[#This Row],[PERSONAL FREEDOM (minus Security &amp;Safety and Rule of Law)]],Table1323[[#This Row],[PERSONAL FREEDOM (minus Security &amp;Safety and Rule of Law)]])</f>
        <v>7.9009404444444442</v>
      </c>
      <c r="AX36" s="32">
        <v>7.31</v>
      </c>
      <c r="AY36" s="53">
        <f>AVERAGE(Table1323[[#This Row],[PERSONAL FREEDOM]:[ECONOMIC FREEDOM]])</f>
        <v>7.6054702222222215</v>
      </c>
      <c r="AZ36" s="61">
        <f t="shared" si="14"/>
        <v>45</v>
      </c>
      <c r="BA36" s="18">
        <f t="shared" si="15"/>
        <v>7.61</v>
      </c>
      <c r="BB36" s="31">
        <f>Table1323[[#This Row],[1 Rule of Law]]</f>
        <v>6.1659839999999999</v>
      </c>
      <c r="BC36" s="31">
        <f>Table1323[[#This Row],[2 Security &amp; Safety]]</f>
        <v>8.4933333333333341</v>
      </c>
      <c r="BD36" s="31">
        <f t="shared" si="16"/>
        <v>8.4722222222222232</v>
      </c>
    </row>
    <row r="37" spans="1:56" ht="15" customHeight="1" x14ac:dyDescent="0.25">
      <c r="A37" s="28" t="s">
        <v>143</v>
      </c>
      <c r="B37" s="29">
        <v>2.7333333333333338</v>
      </c>
      <c r="C37" s="29">
        <v>5.0922796466900708</v>
      </c>
      <c r="D37" s="29">
        <v>3.7202476381334497</v>
      </c>
      <c r="E37" s="29">
        <v>3.8</v>
      </c>
      <c r="F37" s="29">
        <v>4.5600000000000005</v>
      </c>
      <c r="G37" s="29">
        <v>5</v>
      </c>
      <c r="H37" s="29">
        <v>10</v>
      </c>
      <c r="I37" s="29">
        <v>2.5</v>
      </c>
      <c r="J37" s="29">
        <v>9.8311193074540562</v>
      </c>
      <c r="K37" s="29">
        <v>9.8682730598141628</v>
      </c>
      <c r="L37" s="29">
        <f>AVERAGE(Table1323[[#This Row],[2Bi Disappearance]:[2Bv Terrorism Injured ]])</f>
        <v>7.4398784734536436</v>
      </c>
      <c r="M37" s="29">
        <v>5.5</v>
      </c>
      <c r="N37" s="29">
        <v>10</v>
      </c>
      <c r="O37" s="30">
        <v>5</v>
      </c>
      <c r="P37" s="30">
        <f>AVERAGE(Table1323[[#This Row],[2Ci Female Genital Mutilation]:[2Ciii Equal Inheritance Rights]])</f>
        <v>6.833333333333333</v>
      </c>
      <c r="Q37" s="29">
        <f t="shared" si="9"/>
        <v>6.2777372689289921</v>
      </c>
      <c r="R37" s="29">
        <v>10</v>
      </c>
      <c r="S37" s="29">
        <v>0</v>
      </c>
      <c r="T37" s="29">
        <v>10</v>
      </c>
      <c r="U37" s="29">
        <f t="shared" si="10"/>
        <v>6.666666666666667</v>
      </c>
      <c r="V37" s="29">
        <v>7.5</v>
      </c>
      <c r="W37" s="29">
        <v>6.666666666666667</v>
      </c>
      <c r="X37" s="29">
        <f>AVERAGE(Table1323[[#This Row],[4A Freedom to establish religious organizations]:[4B Autonomy of religious organizations]])</f>
        <v>7.0833333333333339</v>
      </c>
      <c r="Y37" s="29">
        <v>5</v>
      </c>
      <c r="Z37" s="29">
        <v>5</v>
      </c>
      <c r="AA37" s="29">
        <v>6.666666666666667</v>
      </c>
      <c r="AB37" s="29">
        <v>3.3333333333333335</v>
      </c>
      <c r="AC37" s="29">
        <v>3.3333333333333335</v>
      </c>
      <c r="AD37" s="29">
        <f>AVERAGE(Table1323[[#This Row],[5Ci Political parties]:[5Ciii Educational, sporting and cultural organizations]])</f>
        <v>4.4444444444444446</v>
      </c>
      <c r="AE37" s="29">
        <v>5</v>
      </c>
      <c r="AF37" s="29">
        <v>7.5</v>
      </c>
      <c r="AG37" s="29">
        <v>7.5</v>
      </c>
      <c r="AH37" s="29">
        <f>AVERAGE(Table1323[[#This Row],[5Di Political parties]:[5Diii Educational, sporting and cultural organizations5]])</f>
        <v>6.666666666666667</v>
      </c>
      <c r="AI37" s="29">
        <f>AVERAGE(Y37,Z37,AD37,AH37)</f>
        <v>5.2777777777777777</v>
      </c>
      <c r="AJ37" s="14">
        <v>10</v>
      </c>
      <c r="AK37" s="15">
        <v>3</v>
      </c>
      <c r="AL37" s="15">
        <v>3.25</v>
      </c>
      <c r="AM37" s="15">
        <v>10</v>
      </c>
      <c r="AN37" s="15">
        <v>10</v>
      </c>
      <c r="AO37" s="15">
        <f>AVERAGE(Table1323[[#This Row],[6Di Access to foreign television (cable/ satellite)]:[6Dii Access to foreign newspapers]])</f>
        <v>10</v>
      </c>
      <c r="AP37" s="15">
        <v>10</v>
      </c>
      <c r="AQ37" s="29">
        <f t="shared" si="11"/>
        <v>7.25</v>
      </c>
      <c r="AR37" s="29">
        <v>0</v>
      </c>
      <c r="AS37" s="29">
        <v>10</v>
      </c>
      <c r="AT37" s="29">
        <v>10</v>
      </c>
      <c r="AU37" s="29">
        <f t="shared" si="12"/>
        <v>10</v>
      </c>
      <c r="AV37" s="29">
        <f t="shared" si="13"/>
        <v>5</v>
      </c>
      <c r="AW37" s="31">
        <f>AVERAGE(Table1323[[#This Row],[RULE OF LAW]],Table1323[[#This Row],[SECURITY &amp; SAFETY]],Table1323[[#This Row],[PERSONAL FREEDOM (minus Security &amp;Safety and Rule of Law)]],Table1323[[#This Row],[PERSONAL FREEDOM (minus Security &amp;Safety and Rule of Law)]])</f>
        <v>5.6472120950100262</v>
      </c>
      <c r="AX37" s="32">
        <v>5.89</v>
      </c>
      <c r="AY37" s="53">
        <f>AVERAGE(Table1323[[#This Row],[PERSONAL FREEDOM]:[ECONOMIC FREEDOM]])</f>
        <v>5.7686060475050134</v>
      </c>
      <c r="AZ37" s="61">
        <f t="shared" si="14"/>
        <v>132</v>
      </c>
      <c r="BA37" s="18">
        <f t="shared" si="15"/>
        <v>5.77</v>
      </c>
      <c r="BB37" s="31">
        <f>Table1323[[#This Row],[1 Rule of Law]]</f>
        <v>3.8</v>
      </c>
      <c r="BC37" s="31">
        <f>Table1323[[#This Row],[2 Security &amp; Safety]]</f>
        <v>6.2777372689289921</v>
      </c>
      <c r="BD37" s="31">
        <f t="shared" si="16"/>
        <v>6.2555555555555555</v>
      </c>
    </row>
    <row r="38" spans="1:56" ht="15" customHeight="1" x14ac:dyDescent="0.25">
      <c r="A38" s="28" t="s">
        <v>92</v>
      </c>
      <c r="B38" s="29">
        <v>6.3</v>
      </c>
      <c r="C38" s="29">
        <v>5.1203930555860486</v>
      </c>
      <c r="D38" s="29">
        <v>5.2729957159174043</v>
      </c>
      <c r="E38" s="29">
        <v>5.6000000000000005</v>
      </c>
      <c r="F38" s="29">
        <v>9.4400000000000013</v>
      </c>
      <c r="G38" s="29">
        <v>10</v>
      </c>
      <c r="H38" s="29">
        <v>10</v>
      </c>
      <c r="I38" s="29">
        <v>10</v>
      </c>
      <c r="J38" s="29">
        <v>10</v>
      </c>
      <c r="K38" s="29">
        <v>10</v>
      </c>
      <c r="L38" s="29">
        <f>AVERAGE(Table1323[[#This Row],[2Bi Disappearance]:[2Bv Terrorism Injured ]])</f>
        <v>10</v>
      </c>
      <c r="M38" s="29">
        <v>10</v>
      </c>
      <c r="N38" s="29">
        <v>10</v>
      </c>
      <c r="O38" s="30">
        <v>10</v>
      </c>
      <c r="P38" s="30">
        <f>AVERAGE(Table1323[[#This Row],[2Ci Female Genital Mutilation]:[2Ciii Equal Inheritance Rights]])</f>
        <v>10</v>
      </c>
      <c r="Q38" s="29">
        <f t="shared" si="9"/>
        <v>9.8133333333333344</v>
      </c>
      <c r="R38" s="29">
        <v>5</v>
      </c>
      <c r="S38" s="29">
        <v>10</v>
      </c>
      <c r="T38" s="29">
        <v>10</v>
      </c>
      <c r="U38" s="29">
        <f t="shared" si="10"/>
        <v>8.3333333333333339</v>
      </c>
      <c r="V38" s="29" t="s">
        <v>48</v>
      </c>
      <c r="W38" s="29" t="s">
        <v>48</v>
      </c>
      <c r="X38" s="29" t="s">
        <v>48</v>
      </c>
      <c r="Y38" s="29" t="s">
        <v>48</v>
      </c>
      <c r="Z38" s="29" t="s">
        <v>48</v>
      </c>
      <c r="AA38" s="29" t="s">
        <v>48</v>
      </c>
      <c r="AB38" s="29" t="s">
        <v>48</v>
      </c>
      <c r="AC38" s="29" t="s">
        <v>48</v>
      </c>
      <c r="AD38" s="29" t="s">
        <v>48</v>
      </c>
      <c r="AE38" s="29" t="s">
        <v>48</v>
      </c>
      <c r="AF38" s="29" t="s">
        <v>48</v>
      </c>
      <c r="AG38" s="29" t="s">
        <v>48</v>
      </c>
      <c r="AH38" s="29" t="s">
        <v>48</v>
      </c>
      <c r="AI38" s="29" t="s">
        <v>48</v>
      </c>
      <c r="AJ38" s="14">
        <v>10</v>
      </c>
      <c r="AK38" s="15">
        <v>7</v>
      </c>
      <c r="AL38" s="15">
        <v>6.25</v>
      </c>
      <c r="AM38" s="15" t="s">
        <v>48</v>
      </c>
      <c r="AN38" s="15" t="s">
        <v>48</v>
      </c>
      <c r="AO38" s="15" t="s">
        <v>48</v>
      </c>
      <c r="AP38" s="15" t="s">
        <v>48</v>
      </c>
      <c r="AQ38" s="29">
        <f t="shared" si="11"/>
        <v>7.75</v>
      </c>
      <c r="AR38" s="29">
        <v>10</v>
      </c>
      <c r="AS38" s="29">
        <v>10</v>
      </c>
      <c r="AT38" s="29">
        <v>10</v>
      </c>
      <c r="AU38" s="29">
        <f t="shared" si="12"/>
        <v>10</v>
      </c>
      <c r="AV38" s="29">
        <f t="shared" si="13"/>
        <v>10</v>
      </c>
      <c r="AW38" s="31">
        <f>AVERAGE(Table1323[[#This Row],[RULE OF LAW]],Table1323[[#This Row],[SECURITY &amp; SAFETY]],Table1323[[#This Row],[PERSONAL FREEDOM (minus Security &amp;Safety and Rule of Law)]],Table1323[[#This Row],[PERSONAL FREEDOM (minus Security &amp;Safety and Rule of Law)]])</f>
        <v>8.2005555555555549</v>
      </c>
      <c r="AX38" s="32">
        <v>6.68</v>
      </c>
      <c r="AY38" s="53">
        <f>AVERAGE(Table1323[[#This Row],[PERSONAL FREEDOM]:[ECONOMIC FREEDOM]])</f>
        <v>7.4402777777777773</v>
      </c>
      <c r="AZ38" s="61">
        <f t="shared" si="14"/>
        <v>51</v>
      </c>
      <c r="BA38" s="18">
        <f t="shared" si="15"/>
        <v>7.44</v>
      </c>
      <c r="BB38" s="31">
        <f>Table1323[[#This Row],[1 Rule of Law]]</f>
        <v>5.6000000000000005</v>
      </c>
      <c r="BC38" s="31">
        <f>Table1323[[#This Row],[2 Security &amp; Safety]]</f>
        <v>9.8133333333333344</v>
      </c>
      <c r="BD38" s="31">
        <f t="shared" si="16"/>
        <v>8.6944444444444446</v>
      </c>
    </row>
    <row r="39" spans="1:56" ht="15" customHeight="1" x14ac:dyDescent="0.25">
      <c r="A39" s="28" t="s">
        <v>91</v>
      </c>
      <c r="B39" s="29" t="s">
        <v>48</v>
      </c>
      <c r="C39" s="29" t="s">
        <v>48</v>
      </c>
      <c r="D39" s="29" t="s">
        <v>48</v>
      </c>
      <c r="E39" s="29">
        <v>7.1182840000000001</v>
      </c>
      <c r="F39" s="29">
        <v>9.7199999999999989</v>
      </c>
      <c r="G39" s="29">
        <v>10</v>
      </c>
      <c r="H39" s="29">
        <v>10</v>
      </c>
      <c r="I39" s="29">
        <v>7.5</v>
      </c>
      <c r="J39" s="29">
        <v>10</v>
      </c>
      <c r="K39" s="29">
        <v>10</v>
      </c>
      <c r="L39" s="29">
        <f>AVERAGE(Table1323[[#This Row],[2Bi Disappearance]:[2Bv Terrorism Injured ]])</f>
        <v>9.5</v>
      </c>
      <c r="M39" s="29">
        <v>10</v>
      </c>
      <c r="N39" s="29">
        <v>10</v>
      </c>
      <c r="O39" s="30" t="s">
        <v>48</v>
      </c>
      <c r="P39" s="30">
        <f>AVERAGE(Table1323[[#This Row],[2Ci Female Genital Mutilation]:[2Ciii Equal Inheritance Rights]])</f>
        <v>10</v>
      </c>
      <c r="Q39" s="29">
        <f t="shared" si="9"/>
        <v>9.74</v>
      </c>
      <c r="R39" s="29">
        <v>10</v>
      </c>
      <c r="S39" s="29">
        <v>10</v>
      </c>
      <c r="T39" s="29">
        <v>10</v>
      </c>
      <c r="U39" s="29">
        <f t="shared" si="10"/>
        <v>10</v>
      </c>
      <c r="V39" s="29">
        <v>10</v>
      </c>
      <c r="W39" s="29">
        <v>10</v>
      </c>
      <c r="X39" s="29">
        <f>AVERAGE(Table1323[[#This Row],[4A Freedom to establish religious organizations]:[4B Autonomy of religious organizations]])</f>
        <v>10</v>
      </c>
      <c r="Y39" s="29">
        <v>10</v>
      </c>
      <c r="Z39" s="29">
        <v>10</v>
      </c>
      <c r="AA39" s="29">
        <v>10</v>
      </c>
      <c r="AB39" s="29">
        <v>10</v>
      </c>
      <c r="AC39" s="29">
        <v>10</v>
      </c>
      <c r="AD39" s="29">
        <f>AVERAGE(Table1323[[#This Row],[5Ci Political parties]:[5Ciii Educational, sporting and cultural organizations]])</f>
        <v>10</v>
      </c>
      <c r="AE39" s="29">
        <v>10</v>
      </c>
      <c r="AF39" s="29">
        <v>0</v>
      </c>
      <c r="AG39" s="29">
        <v>10</v>
      </c>
      <c r="AH39" s="29">
        <f>AVERAGE(Table1323[[#This Row],[5Di Political parties]:[5Diii Educational, sporting and cultural organizations5]])</f>
        <v>6.666666666666667</v>
      </c>
      <c r="AI39" s="29">
        <f>AVERAGE(Y39,Z39,AD39,AH39)</f>
        <v>9.1666666666666661</v>
      </c>
      <c r="AJ39" s="14">
        <v>10</v>
      </c>
      <c r="AK39" s="15">
        <v>8.3333333333333339</v>
      </c>
      <c r="AL39" s="15">
        <v>7.75</v>
      </c>
      <c r="AM39" s="15">
        <v>10</v>
      </c>
      <c r="AN39" s="15">
        <v>10</v>
      </c>
      <c r="AO39" s="15">
        <f>AVERAGE(Table1323[[#This Row],[6Di Access to foreign television (cable/ satellite)]:[6Dii Access to foreign newspapers]])</f>
        <v>10</v>
      </c>
      <c r="AP39" s="15">
        <v>10</v>
      </c>
      <c r="AQ39" s="29">
        <f t="shared" si="11"/>
        <v>9.2166666666666668</v>
      </c>
      <c r="AR39" s="29">
        <v>10</v>
      </c>
      <c r="AS39" s="29">
        <v>10</v>
      </c>
      <c r="AT39" s="29">
        <v>10</v>
      </c>
      <c r="AU39" s="29">
        <f t="shared" si="12"/>
        <v>10</v>
      </c>
      <c r="AV39" s="29">
        <f t="shared" si="13"/>
        <v>10</v>
      </c>
      <c r="AW39" s="31">
        <f>AVERAGE(Table1323[[#This Row],[RULE OF LAW]],Table1323[[#This Row],[SECURITY &amp; SAFETY]],Table1323[[#This Row],[PERSONAL FREEDOM (minus Security &amp;Safety and Rule of Law)]],Table1323[[#This Row],[PERSONAL FREEDOM (minus Security &amp;Safety and Rule of Law)]])</f>
        <v>9.0529043333333341</v>
      </c>
      <c r="AX39" s="32">
        <v>7.69</v>
      </c>
      <c r="AY39" s="53">
        <f>AVERAGE(Table1323[[#This Row],[PERSONAL FREEDOM]:[ECONOMIC FREEDOM]])</f>
        <v>8.3714521666666677</v>
      </c>
      <c r="AZ39" s="61">
        <f t="shared" si="14"/>
        <v>16</v>
      </c>
      <c r="BA39" s="18">
        <f t="shared" si="15"/>
        <v>8.3699999999999992</v>
      </c>
      <c r="BB39" s="31">
        <f>Table1323[[#This Row],[1 Rule of Law]]</f>
        <v>7.1182840000000001</v>
      </c>
      <c r="BC39" s="31">
        <f>Table1323[[#This Row],[2 Security &amp; Safety]]</f>
        <v>9.74</v>
      </c>
      <c r="BD39" s="31">
        <f t="shared" si="16"/>
        <v>9.6766666666666659</v>
      </c>
    </row>
    <row r="40" spans="1:56" ht="15" customHeight="1" x14ac:dyDescent="0.25">
      <c r="A40" s="28" t="s">
        <v>70</v>
      </c>
      <c r="B40" s="29">
        <v>8.3333333333333339</v>
      </c>
      <c r="C40" s="29">
        <v>6.4719473244890739</v>
      </c>
      <c r="D40" s="29">
        <v>6.9610902694768608</v>
      </c>
      <c r="E40" s="29">
        <v>7.3</v>
      </c>
      <c r="F40" s="29">
        <v>9.6</v>
      </c>
      <c r="G40" s="29">
        <v>10</v>
      </c>
      <c r="H40" s="29">
        <v>10</v>
      </c>
      <c r="I40" s="29">
        <v>7.5</v>
      </c>
      <c r="J40" s="29">
        <v>10</v>
      </c>
      <c r="K40" s="29">
        <v>10</v>
      </c>
      <c r="L40" s="29">
        <f>AVERAGE(Table1323[[#This Row],[2Bi Disappearance]:[2Bv Terrorism Injured ]])</f>
        <v>9.5</v>
      </c>
      <c r="M40" s="29">
        <v>10</v>
      </c>
      <c r="N40" s="29">
        <v>10</v>
      </c>
      <c r="O40" s="30">
        <v>10</v>
      </c>
      <c r="P40" s="30">
        <f>AVERAGE(Table1323[[#This Row],[2Ci Female Genital Mutilation]:[2Ciii Equal Inheritance Rights]])</f>
        <v>10</v>
      </c>
      <c r="Q40" s="29">
        <f t="shared" si="9"/>
        <v>9.7000000000000011</v>
      </c>
      <c r="R40" s="29">
        <v>10</v>
      </c>
      <c r="S40" s="29">
        <v>10</v>
      </c>
      <c r="T40" s="29" t="s">
        <v>48</v>
      </c>
      <c r="U40" s="29">
        <f t="shared" si="10"/>
        <v>10</v>
      </c>
      <c r="V40" s="29">
        <v>10</v>
      </c>
      <c r="W40" s="29">
        <v>10</v>
      </c>
      <c r="X40" s="29">
        <f>AVERAGE(Table1323[[#This Row],[4A Freedom to establish religious organizations]:[4B Autonomy of religious organizations]])</f>
        <v>10</v>
      </c>
      <c r="Y40" s="29">
        <v>10</v>
      </c>
      <c r="Z40" s="29">
        <v>10</v>
      </c>
      <c r="AA40" s="29">
        <v>10</v>
      </c>
      <c r="AB40" s="29">
        <v>10</v>
      </c>
      <c r="AC40" s="29">
        <v>10</v>
      </c>
      <c r="AD40" s="29">
        <f>AVERAGE(Table1323[[#This Row],[5Ci Political parties]:[5Ciii Educational, sporting and cultural organizations]])</f>
        <v>10</v>
      </c>
      <c r="AE40" s="29">
        <v>10</v>
      </c>
      <c r="AF40" s="29">
        <v>10</v>
      </c>
      <c r="AG40" s="29">
        <v>10</v>
      </c>
      <c r="AH40" s="29">
        <f>AVERAGE(Table1323[[#This Row],[5Di Political parties]:[5Diii Educational, sporting and cultural organizations5]])</f>
        <v>10</v>
      </c>
      <c r="AI40" s="29">
        <f>AVERAGE(Y40,Z40,AD40,AH40)</f>
        <v>10</v>
      </c>
      <c r="AJ40" s="14">
        <v>10</v>
      </c>
      <c r="AK40" s="15">
        <v>8.6666666666666661</v>
      </c>
      <c r="AL40" s="15">
        <v>8.25</v>
      </c>
      <c r="AM40" s="15">
        <v>10</v>
      </c>
      <c r="AN40" s="15">
        <v>10</v>
      </c>
      <c r="AO40" s="15">
        <f>AVERAGE(Table1323[[#This Row],[6Di Access to foreign television (cable/ satellite)]:[6Dii Access to foreign newspapers]])</f>
        <v>10</v>
      </c>
      <c r="AP40" s="15">
        <v>10</v>
      </c>
      <c r="AQ40" s="29">
        <f t="shared" si="11"/>
        <v>9.3833333333333329</v>
      </c>
      <c r="AR40" s="29">
        <v>10</v>
      </c>
      <c r="AS40" s="29">
        <v>10</v>
      </c>
      <c r="AT40" s="29">
        <v>10</v>
      </c>
      <c r="AU40" s="29">
        <f t="shared" si="12"/>
        <v>10</v>
      </c>
      <c r="AV40" s="29">
        <f t="shared" si="13"/>
        <v>10</v>
      </c>
      <c r="AW40" s="31">
        <f>AVERAGE(Table1323[[#This Row],[RULE OF LAW]],Table1323[[#This Row],[SECURITY &amp; SAFETY]],Table1323[[#This Row],[PERSONAL FREEDOM (minus Security &amp;Safety and Rule of Law)]],Table1323[[#This Row],[PERSONAL FREEDOM (minus Security &amp;Safety and Rule of Law)]])</f>
        <v>9.1883333333333326</v>
      </c>
      <c r="AX40" s="32">
        <v>7.19</v>
      </c>
      <c r="AY40" s="53">
        <f>AVERAGE(Table1323[[#This Row],[PERSONAL FREEDOM]:[ECONOMIC FREEDOM]])</f>
        <v>8.1891666666666669</v>
      </c>
      <c r="AZ40" s="61">
        <f t="shared" si="14"/>
        <v>22</v>
      </c>
      <c r="BA40" s="18">
        <f t="shared" si="15"/>
        <v>8.19</v>
      </c>
      <c r="BB40" s="31">
        <f>Table1323[[#This Row],[1 Rule of Law]]</f>
        <v>7.3</v>
      </c>
      <c r="BC40" s="31">
        <f>Table1323[[#This Row],[2 Security &amp; Safety]]</f>
        <v>9.7000000000000011</v>
      </c>
      <c r="BD40" s="31">
        <f t="shared" si="16"/>
        <v>9.8766666666666669</v>
      </c>
    </row>
    <row r="41" spans="1:56" ht="15" customHeight="1" x14ac:dyDescent="0.25">
      <c r="A41" s="28" t="s">
        <v>54</v>
      </c>
      <c r="B41" s="29">
        <v>9.3666666666666671</v>
      </c>
      <c r="C41" s="29">
        <v>7.860079504814018</v>
      </c>
      <c r="D41" s="29">
        <v>8.7198480408055996</v>
      </c>
      <c r="E41" s="29">
        <v>8.6</v>
      </c>
      <c r="F41" s="29">
        <v>9.68</v>
      </c>
      <c r="G41" s="29">
        <v>10</v>
      </c>
      <c r="H41" s="29">
        <v>10</v>
      </c>
      <c r="I41" s="29">
        <v>10</v>
      </c>
      <c r="J41" s="29">
        <v>10</v>
      </c>
      <c r="K41" s="29">
        <v>9.9639489134472896</v>
      </c>
      <c r="L41" s="29">
        <f>AVERAGE(Table1323[[#This Row],[2Bi Disappearance]:[2Bv Terrorism Injured ]])</f>
        <v>9.9927897826894583</v>
      </c>
      <c r="M41" s="29">
        <v>9.5</v>
      </c>
      <c r="N41" s="29">
        <v>10</v>
      </c>
      <c r="O41" s="30">
        <v>10</v>
      </c>
      <c r="P41" s="30">
        <f>AVERAGE(Table1323[[#This Row],[2Ci Female Genital Mutilation]:[2Ciii Equal Inheritance Rights]])</f>
        <v>9.8333333333333339</v>
      </c>
      <c r="Q41" s="29">
        <f t="shared" si="9"/>
        <v>9.8353743720075979</v>
      </c>
      <c r="R41" s="29">
        <v>10</v>
      </c>
      <c r="S41" s="29">
        <v>10</v>
      </c>
      <c r="T41" s="29">
        <v>10</v>
      </c>
      <c r="U41" s="29">
        <f t="shared" si="10"/>
        <v>10</v>
      </c>
      <c r="V41" s="29">
        <v>10</v>
      </c>
      <c r="W41" s="29">
        <v>10</v>
      </c>
      <c r="X41" s="29">
        <f>AVERAGE(Table1323[[#This Row],[4A Freedom to establish religious organizations]:[4B Autonomy of religious organizations]])</f>
        <v>10</v>
      </c>
      <c r="Y41" s="29">
        <v>10</v>
      </c>
      <c r="Z41" s="29">
        <v>10</v>
      </c>
      <c r="AA41" s="29">
        <v>10</v>
      </c>
      <c r="AB41" s="29">
        <v>10</v>
      </c>
      <c r="AC41" s="29">
        <v>10</v>
      </c>
      <c r="AD41" s="29">
        <f>AVERAGE(Table1323[[#This Row],[5Ci Political parties]:[5Ciii Educational, sporting and cultural organizations]])</f>
        <v>10</v>
      </c>
      <c r="AE41" s="29">
        <v>10</v>
      </c>
      <c r="AF41" s="29">
        <v>10</v>
      </c>
      <c r="AG41" s="29">
        <v>10</v>
      </c>
      <c r="AH41" s="29">
        <f>AVERAGE(Table1323[[#This Row],[5Di Political parties]:[5Diii Educational, sporting and cultural organizations5]])</f>
        <v>10</v>
      </c>
      <c r="AI41" s="29">
        <f>AVERAGE(Y41,Z41,AD41,AH41)</f>
        <v>10</v>
      </c>
      <c r="AJ41" s="14">
        <v>10</v>
      </c>
      <c r="AK41" s="15">
        <v>9.3333333333333339</v>
      </c>
      <c r="AL41" s="15">
        <v>9</v>
      </c>
      <c r="AM41" s="15">
        <v>10</v>
      </c>
      <c r="AN41" s="15">
        <v>10</v>
      </c>
      <c r="AO41" s="15">
        <f>AVERAGE(Table1323[[#This Row],[6Di Access to foreign television (cable/ satellite)]:[6Dii Access to foreign newspapers]])</f>
        <v>10</v>
      </c>
      <c r="AP41" s="15">
        <v>10</v>
      </c>
      <c r="AQ41" s="29">
        <f t="shared" si="11"/>
        <v>9.6666666666666679</v>
      </c>
      <c r="AR41" s="29">
        <v>10</v>
      </c>
      <c r="AS41" s="29">
        <v>10</v>
      </c>
      <c r="AT41" s="29">
        <v>10</v>
      </c>
      <c r="AU41" s="29">
        <f t="shared" si="12"/>
        <v>10</v>
      </c>
      <c r="AV41" s="29">
        <f t="shared" si="13"/>
        <v>10</v>
      </c>
      <c r="AW41" s="31">
        <f>AVERAGE(Table1323[[#This Row],[RULE OF LAW]],Table1323[[#This Row],[SECURITY &amp; SAFETY]],Table1323[[#This Row],[PERSONAL FREEDOM (minus Security &amp;Safety and Rule of Law)]],Table1323[[#This Row],[PERSONAL FREEDOM (minus Security &amp;Safety and Rule of Law)]])</f>
        <v>9.5755102596685653</v>
      </c>
      <c r="AX41" s="32">
        <v>7.7</v>
      </c>
      <c r="AY41" s="53">
        <f>AVERAGE(Table1323[[#This Row],[PERSONAL FREEDOM]:[ECONOMIC FREEDOM]])</f>
        <v>8.6377551298342823</v>
      </c>
      <c r="AZ41" s="61">
        <f t="shared" si="14"/>
        <v>4</v>
      </c>
      <c r="BA41" s="18">
        <f t="shared" si="15"/>
        <v>8.64</v>
      </c>
      <c r="BB41" s="31">
        <f>Table1323[[#This Row],[1 Rule of Law]]</f>
        <v>8.6</v>
      </c>
      <c r="BC41" s="31">
        <f>Table1323[[#This Row],[2 Security &amp; Safety]]</f>
        <v>9.8353743720075979</v>
      </c>
      <c r="BD41" s="31">
        <f t="shared" si="16"/>
        <v>9.9333333333333336</v>
      </c>
    </row>
    <row r="42" spans="1:56" ht="15" customHeight="1" x14ac:dyDescent="0.25">
      <c r="A42" s="28" t="s">
        <v>108</v>
      </c>
      <c r="B42" s="29">
        <v>5.6000000000000005</v>
      </c>
      <c r="C42" s="29">
        <v>5.1137240010371867</v>
      </c>
      <c r="D42" s="29">
        <v>4.7147212527304534</v>
      </c>
      <c r="E42" s="29">
        <v>5.0999999999999996</v>
      </c>
      <c r="F42" s="29">
        <v>0.12000000000000027</v>
      </c>
      <c r="G42" s="29">
        <v>10</v>
      </c>
      <c r="H42" s="29">
        <v>10</v>
      </c>
      <c r="I42" s="29">
        <v>7.5</v>
      </c>
      <c r="J42" s="29">
        <v>10</v>
      </c>
      <c r="K42" s="29">
        <v>10</v>
      </c>
      <c r="L42" s="29">
        <f>AVERAGE(Table1323[[#This Row],[2Bi Disappearance]:[2Bv Terrorism Injured ]])</f>
        <v>9.5</v>
      </c>
      <c r="M42" s="29">
        <v>10</v>
      </c>
      <c r="N42" s="29">
        <v>10</v>
      </c>
      <c r="O42" s="30">
        <v>10</v>
      </c>
      <c r="P42" s="30">
        <f>AVERAGE(Table1323[[#This Row],[2Ci Female Genital Mutilation]:[2Ciii Equal Inheritance Rights]])</f>
        <v>10</v>
      </c>
      <c r="Q42" s="29">
        <f t="shared" si="9"/>
        <v>6.54</v>
      </c>
      <c r="R42" s="29">
        <v>5</v>
      </c>
      <c r="S42" s="29">
        <v>5</v>
      </c>
      <c r="T42" s="29">
        <v>10</v>
      </c>
      <c r="U42" s="29">
        <f t="shared" si="10"/>
        <v>6.666666666666667</v>
      </c>
      <c r="V42" s="29">
        <v>2.5</v>
      </c>
      <c r="W42" s="29">
        <v>10</v>
      </c>
      <c r="X42" s="29">
        <f>AVERAGE(Table1323[[#This Row],[4A Freedom to establish religious organizations]:[4B Autonomy of religious organizations]])</f>
        <v>6.25</v>
      </c>
      <c r="Y42" s="29">
        <v>7.5</v>
      </c>
      <c r="Z42" s="29">
        <v>7.5</v>
      </c>
      <c r="AA42" s="29">
        <v>0</v>
      </c>
      <c r="AB42" s="29">
        <v>6.666666666666667</v>
      </c>
      <c r="AC42" s="29">
        <v>3.3333333333333335</v>
      </c>
      <c r="AD42" s="29">
        <f>AVERAGE(Table1323[[#This Row],[5Ci Political parties]:[5Ciii Educational, sporting and cultural organizations]])</f>
        <v>3.3333333333333335</v>
      </c>
      <c r="AE42" s="29">
        <v>10</v>
      </c>
      <c r="AF42" s="29">
        <v>10</v>
      </c>
      <c r="AG42" s="29">
        <v>10</v>
      </c>
      <c r="AH42" s="29">
        <f>AVERAGE(Table1323[[#This Row],[5Di Political parties]:[5Diii Educational, sporting and cultural organizations5]])</f>
        <v>10</v>
      </c>
      <c r="AI42" s="29">
        <f>AVERAGE(Y42,Z42,AD42,AH42)</f>
        <v>7.083333333333333</v>
      </c>
      <c r="AJ42" s="14">
        <v>10</v>
      </c>
      <c r="AK42" s="15">
        <v>7.333333333333333</v>
      </c>
      <c r="AL42" s="15">
        <v>5.25</v>
      </c>
      <c r="AM42" s="15">
        <v>10</v>
      </c>
      <c r="AN42" s="15">
        <v>10</v>
      </c>
      <c r="AO42" s="15">
        <f>AVERAGE(Table1323[[#This Row],[6Di Access to foreign television (cable/ satellite)]:[6Dii Access to foreign newspapers]])</f>
        <v>10</v>
      </c>
      <c r="AP42" s="15">
        <v>10</v>
      </c>
      <c r="AQ42" s="29">
        <f t="shared" si="11"/>
        <v>8.5166666666666657</v>
      </c>
      <c r="AR42" s="29">
        <v>10</v>
      </c>
      <c r="AS42" s="29">
        <v>10</v>
      </c>
      <c r="AT42" s="29">
        <v>10</v>
      </c>
      <c r="AU42" s="29">
        <f t="shared" si="12"/>
        <v>10</v>
      </c>
      <c r="AV42" s="29">
        <f t="shared" si="13"/>
        <v>10</v>
      </c>
      <c r="AW42" s="31">
        <f>AVERAGE(Table1323[[#This Row],[RULE OF LAW]],Table1323[[#This Row],[SECURITY &amp; SAFETY]],Table1323[[#This Row],[PERSONAL FREEDOM (minus Security &amp;Safety and Rule of Law)]],Table1323[[#This Row],[PERSONAL FREEDOM (minus Security &amp;Safety and Rule of Law)]])</f>
        <v>6.7616666666666667</v>
      </c>
      <c r="AX42" s="32">
        <v>7.17</v>
      </c>
      <c r="AY42" s="53">
        <f>AVERAGE(Table1323[[#This Row],[PERSONAL FREEDOM]:[ECONOMIC FREEDOM]])</f>
        <v>6.9658333333333333</v>
      </c>
      <c r="AZ42" s="61">
        <f t="shared" si="14"/>
        <v>72</v>
      </c>
      <c r="BA42" s="18">
        <f t="shared" si="15"/>
        <v>6.97</v>
      </c>
      <c r="BB42" s="31">
        <f>Table1323[[#This Row],[1 Rule of Law]]</f>
        <v>5.0999999999999996</v>
      </c>
      <c r="BC42" s="31">
        <f>Table1323[[#This Row],[2 Security &amp; Safety]]</f>
        <v>6.54</v>
      </c>
      <c r="BD42" s="31">
        <f t="shared" si="16"/>
        <v>7.7033333333333331</v>
      </c>
    </row>
    <row r="43" spans="1:56" ht="15" customHeight="1" x14ac:dyDescent="0.25">
      <c r="A43" s="28" t="s">
        <v>161</v>
      </c>
      <c r="B43" s="29" t="s">
        <v>48</v>
      </c>
      <c r="C43" s="29" t="s">
        <v>48</v>
      </c>
      <c r="D43" s="29" t="s">
        <v>48</v>
      </c>
      <c r="E43" s="29">
        <v>3.8396499999999998</v>
      </c>
      <c r="F43" s="29">
        <v>8.56</v>
      </c>
      <c r="G43" s="29">
        <v>10</v>
      </c>
      <c r="H43" s="29">
        <v>10</v>
      </c>
      <c r="I43" s="29">
        <v>7.5</v>
      </c>
      <c r="J43" s="29">
        <v>10</v>
      </c>
      <c r="K43" s="29">
        <v>10</v>
      </c>
      <c r="L43" s="29">
        <f>AVERAGE(Table1323[[#This Row],[2Bi Disappearance]:[2Bv Terrorism Injured ]])</f>
        <v>9.5</v>
      </c>
      <c r="M43" s="29">
        <v>10</v>
      </c>
      <c r="N43" s="29">
        <v>7.5</v>
      </c>
      <c r="O43" s="30">
        <v>5</v>
      </c>
      <c r="P43" s="30">
        <f>AVERAGE(Table1323[[#This Row],[2Ci Female Genital Mutilation]:[2Ciii Equal Inheritance Rights]])</f>
        <v>7.5</v>
      </c>
      <c r="Q43" s="29">
        <f t="shared" si="9"/>
        <v>8.5200000000000014</v>
      </c>
      <c r="R43" s="29">
        <v>10</v>
      </c>
      <c r="S43" s="29">
        <v>10</v>
      </c>
      <c r="T43" s="29">
        <v>10</v>
      </c>
      <c r="U43" s="29">
        <f t="shared" si="10"/>
        <v>10</v>
      </c>
      <c r="V43" s="29" t="s">
        <v>48</v>
      </c>
      <c r="W43" s="29" t="s">
        <v>48</v>
      </c>
      <c r="X43" s="29" t="s">
        <v>48</v>
      </c>
      <c r="Y43" s="29" t="s">
        <v>48</v>
      </c>
      <c r="Z43" s="29" t="s">
        <v>48</v>
      </c>
      <c r="AA43" s="29" t="s">
        <v>48</v>
      </c>
      <c r="AB43" s="29" t="s">
        <v>48</v>
      </c>
      <c r="AC43" s="29" t="s">
        <v>48</v>
      </c>
      <c r="AD43" s="29" t="s">
        <v>48</v>
      </c>
      <c r="AE43" s="29" t="s">
        <v>48</v>
      </c>
      <c r="AF43" s="29" t="s">
        <v>48</v>
      </c>
      <c r="AG43" s="29" t="s">
        <v>48</v>
      </c>
      <c r="AH43" s="29" t="s">
        <v>48</v>
      </c>
      <c r="AI43" s="29" t="s">
        <v>48</v>
      </c>
      <c r="AJ43" s="14">
        <v>10</v>
      </c>
      <c r="AK43" s="15">
        <v>6</v>
      </c>
      <c r="AL43" s="15">
        <v>7</v>
      </c>
      <c r="AM43" s="15" t="s">
        <v>48</v>
      </c>
      <c r="AN43" s="15" t="s">
        <v>48</v>
      </c>
      <c r="AO43" s="15" t="s">
        <v>48</v>
      </c>
      <c r="AP43" s="15" t="s">
        <v>48</v>
      </c>
      <c r="AQ43" s="29">
        <f t="shared" si="11"/>
        <v>7.666666666666667</v>
      </c>
      <c r="AR43" s="29">
        <v>10</v>
      </c>
      <c r="AS43" s="29">
        <v>10</v>
      </c>
      <c r="AT43" s="29">
        <v>10</v>
      </c>
      <c r="AU43" s="29">
        <f t="shared" si="12"/>
        <v>10</v>
      </c>
      <c r="AV43" s="29">
        <f t="shared" si="13"/>
        <v>10</v>
      </c>
      <c r="AW43" s="31">
        <f>AVERAGE(Table1323[[#This Row],[RULE OF LAW]],Table1323[[#This Row],[SECURITY &amp; SAFETY]],Table1323[[#This Row],[PERSONAL FREEDOM (minus Security &amp;Safety and Rule of Law)]],Table1323[[#This Row],[PERSONAL FREEDOM (minus Security &amp;Safety and Rule of Law)]])</f>
        <v>7.7010236111111112</v>
      </c>
      <c r="AX43" s="32">
        <v>5.44</v>
      </c>
      <c r="AY43" s="53">
        <f>AVERAGE(Table1323[[#This Row],[PERSONAL FREEDOM]:[ECONOMIC FREEDOM]])</f>
        <v>6.5705118055555563</v>
      </c>
      <c r="AZ43" s="61">
        <f t="shared" si="14"/>
        <v>103</v>
      </c>
      <c r="BA43" s="18">
        <f t="shared" si="15"/>
        <v>6.57</v>
      </c>
      <c r="BB43" s="31">
        <f>Table1323[[#This Row],[1 Rule of Law]]</f>
        <v>3.8396499999999998</v>
      </c>
      <c r="BC43" s="31">
        <f>Table1323[[#This Row],[2 Security &amp; Safety]]</f>
        <v>8.5200000000000014</v>
      </c>
      <c r="BD43" s="31">
        <f t="shared" si="16"/>
        <v>9.2222222222222232</v>
      </c>
    </row>
    <row r="44" spans="1:56" ht="15" customHeight="1" x14ac:dyDescent="0.25">
      <c r="A44" s="28" t="s">
        <v>135</v>
      </c>
      <c r="B44" s="29">
        <v>5.2666666666666675</v>
      </c>
      <c r="C44" s="29">
        <v>4.2449727715429759</v>
      </c>
      <c r="D44" s="29">
        <v>4.3640309328367879</v>
      </c>
      <c r="E44" s="29">
        <v>4.6000000000000005</v>
      </c>
      <c r="F44" s="29">
        <v>2.9599999999999991</v>
      </c>
      <c r="G44" s="29">
        <v>10</v>
      </c>
      <c r="H44" s="29">
        <v>10</v>
      </c>
      <c r="I44" s="29">
        <v>5</v>
      </c>
      <c r="J44" s="29">
        <v>10</v>
      </c>
      <c r="K44" s="29">
        <v>10</v>
      </c>
      <c r="L44" s="29">
        <f>AVERAGE(Table1323[[#This Row],[2Bi Disappearance]:[2Bv Terrorism Injured ]])</f>
        <v>9</v>
      </c>
      <c r="M44" s="29">
        <v>10</v>
      </c>
      <c r="N44" s="29">
        <v>10</v>
      </c>
      <c r="O44" s="30">
        <v>10</v>
      </c>
      <c r="P44" s="30">
        <f>AVERAGE(Table1323[[#This Row],[2Ci Female Genital Mutilation]:[2Ciii Equal Inheritance Rights]])</f>
        <v>10</v>
      </c>
      <c r="Q44" s="29">
        <f t="shared" si="9"/>
        <v>7.32</v>
      </c>
      <c r="R44" s="29">
        <v>10</v>
      </c>
      <c r="S44" s="29">
        <v>10</v>
      </c>
      <c r="T44" s="29">
        <v>10</v>
      </c>
      <c r="U44" s="29">
        <f t="shared" si="10"/>
        <v>10</v>
      </c>
      <c r="V44" s="29">
        <v>10</v>
      </c>
      <c r="W44" s="29">
        <v>6.666666666666667</v>
      </c>
      <c r="X44" s="29">
        <f>AVERAGE(Table1323[[#This Row],[4A Freedom to establish religious organizations]:[4B Autonomy of religious organizations]])</f>
        <v>8.3333333333333339</v>
      </c>
      <c r="Y44" s="29">
        <v>10</v>
      </c>
      <c r="Z44" s="29">
        <v>10</v>
      </c>
      <c r="AA44" s="29">
        <v>6.666666666666667</v>
      </c>
      <c r="AB44" s="29">
        <v>0</v>
      </c>
      <c r="AC44" s="29">
        <v>6.666666666666667</v>
      </c>
      <c r="AD44" s="29">
        <f>AVERAGE(Table1323[[#This Row],[5Ci Political parties]:[5Ciii Educational, sporting and cultural organizations]])</f>
        <v>4.4444444444444446</v>
      </c>
      <c r="AE44" s="29">
        <v>7.5</v>
      </c>
      <c r="AF44" s="29">
        <v>0</v>
      </c>
      <c r="AG44" s="29">
        <v>10</v>
      </c>
      <c r="AH44" s="29">
        <f>AVERAGE(Table1323[[#This Row],[5Di Political parties]:[5Diii Educational, sporting and cultural organizations5]])</f>
        <v>5.833333333333333</v>
      </c>
      <c r="AI44" s="29">
        <f>AVERAGE(Y44,Z44,AD44,AH44)</f>
        <v>7.5694444444444438</v>
      </c>
      <c r="AJ44" s="14">
        <v>10</v>
      </c>
      <c r="AK44" s="15">
        <v>5</v>
      </c>
      <c r="AL44" s="15">
        <v>5.5</v>
      </c>
      <c r="AM44" s="15">
        <v>10</v>
      </c>
      <c r="AN44" s="15">
        <v>10</v>
      </c>
      <c r="AO44" s="15">
        <f>AVERAGE(Table1323[[#This Row],[6Di Access to foreign television (cable/ satellite)]:[6Dii Access to foreign newspapers]])</f>
        <v>10</v>
      </c>
      <c r="AP44" s="15">
        <v>10</v>
      </c>
      <c r="AQ44" s="29">
        <f t="shared" si="11"/>
        <v>8.1</v>
      </c>
      <c r="AR44" s="29">
        <v>10</v>
      </c>
      <c r="AS44" s="29">
        <v>10</v>
      </c>
      <c r="AT44" s="29">
        <v>10</v>
      </c>
      <c r="AU44" s="29">
        <f t="shared" si="12"/>
        <v>10</v>
      </c>
      <c r="AV44" s="29">
        <f t="shared" si="13"/>
        <v>10</v>
      </c>
      <c r="AW44" s="31">
        <f>AVERAGE(Table1323[[#This Row],[RULE OF LAW]],Table1323[[#This Row],[SECURITY &amp; SAFETY]],Table1323[[#This Row],[PERSONAL FREEDOM (minus Security &amp;Safety and Rule of Law)]],Table1323[[#This Row],[PERSONAL FREEDOM (minus Security &amp;Safety and Rule of Law)]])</f>
        <v>7.3802777777777777</v>
      </c>
      <c r="AX44" s="32">
        <v>5.83</v>
      </c>
      <c r="AY44" s="53">
        <f>AVERAGE(Table1323[[#This Row],[PERSONAL FREEDOM]:[ECONOMIC FREEDOM]])</f>
        <v>6.6051388888888889</v>
      </c>
      <c r="AZ44" s="61">
        <f t="shared" si="14"/>
        <v>98</v>
      </c>
      <c r="BA44" s="18">
        <f t="shared" si="15"/>
        <v>6.61</v>
      </c>
      <c r="BB44" s="31">
        <f>Table1323[[#This Row],[1 Rule of Law]]</f>
        <v>4.6000000000000005</v>
      </c>
      <c r="BC44" s="31">
        <f>Table1323[[#This Row],[2 Security &amp; Safety]]</f>
        <v>7.32</v>
      </c>
      <c r="BD44" s="31">
        <f t="shared" si="16"/>
        <v>8.8005555555555564</v>
      </c>
    </row>
    <row r="45" spans="1:56" ht="15" customHeight="1" x14ac:dyDescent="0.25">
      <c r="A45" s="28" t="s">
        <v>196</v>
      </c>
      <c r="B45" s="29">
        <v>3.3000000000000003</v>
      </c>
      <c r="C45" s="29">
        <v>4.6527639702120736</v>
      </c>
      <c r="D45" s="29">
        <v>4.5341480119170861</v>
      </c>
      <c r="E45" s="29">
        <v>4.2</v>
      </c>
      <c r="F45" s="29">
        <v>9.0400000000000009</v>
      </c>
      <c r="G45" s="29">
        <v>10</v>
      </c>
      <c r="H45" s="29">
        <v>10</v>
      </c>
      <c r="I45" s="29">
        <v>5</v>
      </c>
      <c r="J45" s="29">
        <v>10</v>
      </c>
      <c r="K45" s="29">
        <v>10</v>
      </c>
      <c r="L45" s="29">
        <f>AVERAGE(Table1323[[#This Row],[2Bi Disappearance]:[2Bv Terrorism Injured ]])</f>
        <v>9</v>
      </c>
      <c r="M45" s="29">
        <v>0.99999999999999978</v>
      </c>
      <c r="N45" s="29">
        <v>5</v>
      </c>
      <c r="O45" s="30">
        <v>5</v>
      </c>
      <c r="P45" s="30">
        <f>AVERAGE(Table1323[[#This Row],[2Ci Female Genital Mutilation]:[2Ciii Equal Inheritance Rights]])</f>
        <v>3.6666666666666665</v>
      </c>
      <c r="Q45" s="29">
        <f t="shared" si="9"/>
        <v>7.235555555555556</v>
      </c>
      <c r="R45" s="29">
        <v>0</v>
      </c>
      <c r="S45" s="29">
        <v>10</v>
      </c>
      <c r="T45" s="29">
        <v>10</v>
      </c>
      <c r="U45" s="29">
        <f t="shared" si="10"/>
        <v>6.666666666666667</v>
      </c>
      <c r="V45" s="29">
        <v>5</v>
      </c>
      <c r="W45" s="29">
        <v>3.3333333333333335</v>
      </c>
      <c r="X45" s="29">
        <f>AVERAGE(Table1323[[#This Row],[4A Freedom to establish religious organizations]:[4B Autonomy of religious organizations]])</f>
        <v>4.166666666666667</v>
      </c>
      <c r="Y45" s="29">
        <v>2.5</v>
      </c>
      <c r="Z45" s="29">
        <v>2.5</v>
      </c>
      <c r="AA45" s="29">
        <v>3.3333333333333335</v>
      </c>
      <c r="AB45" s="29">
        <v>6.666666666666667</v>
      </c>
      <c r="AC45" s="29">
        <v>3.3333333333333335</v>
      </c>
      <c r="AD45" s="29">
        <f>AVERAGE(Table1323[[#This Row],[5Ci Political parties]:[5Ciii Educational, sporting and cultural organizations]])</f>
        <v>4.4444444444444446</v>
      </c>
      <c r="AE45" s="29">
        <v>2.5</v>
      </c>
      <c r="AF45" s="29">
        <v>5</v>
      </c>
      <c r="AG45" s="29">
        <v>7.5</v>
      </c>
      <c r="AH45" s="29">
        <f>AVERAGE(Table1323[[#This Row],[5Di Political parties]:[5Diii Educational, sporting and cultural organizations5]])</f>
        <v>5</v>
      </c>
      <c r="AI45" s="29">
        <f>AVERAGE(Y45,Z45,AD45,AH45)</f>
        <v>3.6111111111111112</v>
      </c>
      <c r="AJ45" s="14">
        <v>10</v>
      </c>
      <c r="AK45" s="15">
        <v>3</v>
      </c>
      <c r="AL45" s="15">
        <v>4.75</v>
      </c>
      <c r="AM45" s="15">
        <v>6.666666666666667</v>
      </c>
      <c r="AN45" s="15">
        <v>6.666666666666667</v>
      </c>
      <c r="AO45" s="15">
        <f>AVERAGE(Table1323[[#This Row],[6Di Access to foreign television (cable/ satellite)]:[6Dii Access to foreign newspapers]])</f>
        <v>6.666666666666667</v>
      </c>
      <c r="AP45" s="15">
        <v>3.3333333333333335</v>
      </c>
      <c r="AQ45" s="29">
        <f t="shared" si="11"/>
        <v>5.55</v>
      </c>
      <c r="AR45" s="29">
        <v>5</v>
      </c>
      <c r="AS45" s="29">
        <v>0</v>
      </c>
      <c r="AT45" s="29" t="s">
        <v>207</v>
      </c>
      <c r="AU45" s="29">
        <f t="shared" si="12"/>
        <v>0</v>
      </c>
      <c r="AV45" s="29">
        <f t="shared" si="13"/>
        <v>2.5</v>
      </c>
      <c r="AW45" s="31">
        <f>AVERAGE(Table1323[[#This Row],[RULE OF LAW]],Table1323[[#This Row],[SECURITY &amp; SAFETY]],Table1323[[#This Row],[PERSONAL FREEDOM (minus Security &amp;Safety and Rule of Law)]],Table1323[[#This Row],[PERSONAL FREEDOM (minus Security &amp;Safety and Rule of Law)]])</f>
        <v>5.1083333333333334</v>
      </c>
      <c r="AX45" s="32">
        <v>6.51</v>
      </c>
      <c r="AY45" s="53">
        <f>AVERAGE(Table1323[[#This Row],[PERSONAL FREEDOM]:[ECONOMIC FREEDOM]])</f>
        <v>5.8091666666666661</v>
      </c>
      <c r="AZ45" s="61">
        <f t="shared" si="14"/>
        <v>129</v>
      </c>
      <c r="BA45" s="18">
        <f t="shared" si="15"/>
        <v>5.81</v>
      </c>
      <c r="BB45" s="31">
        <f>Table1323[[#This Row],[1 Rule of Law]]</f>
        <v>4.2</v>
      </c>
      <c r="BC45" s="31">
        <f>Table1323[[#This Row],[2 Security &amp; Safety]]</f>
        <v>7.235555555555556</v>
      </c>
      <c r="BD45" s="31">
        <f t="shared" si="16"/>
        <v>4.4988888888888887</v>
      </c>
    </row>
    <row r="46" spans="1:56" ht="15" customHeight="1" x14ac:dyDescent="0.25">
      <c r="A46" s="28" t="s">
        <v>106</v>
      </c>
      <c r="B46" s="29">
        <v>4.4000000000000004</v>
      </c>
      <c r="C46" s="29">
        <v>4.9208337673934146</v>
      </c>
      <c r="D46" s="29">
        <v>2.4922651996829699</v>
      </c>
      <c r="E46" s="29">
        <v>3.9000000000000004</v>
      </c>
      <c r="F46" s="29">
        <v>0</v>
      </c>
      <c r="G46" s="29">
        <v>10</v>
      </c>
      <c r="H46" s="29">
        <v>10</v>
      </c>
      <c r="I46" s="29">
        <v>7.5</v>
      </c>
      <c r="J46" s="29">
        <v>10</v>
      </c>
      <c r="K46" s="29">
        <v>10</v>
      </c>
      <c r="L46" s="29">
        <f>AVERAGE(Table1323[[#This Row],[2Bi Disappearance]:[2Bv Terrorism Injured ]])</f>
        <v>9.5</v>
      </c>
      <c r="M46" s="29">
        <v>10</v>
      </c>
      <c r="N46" s="29">
        <v>10</v>
      </c>
      <c r="O46" s="30">
        <v>10</v>
      </c>
      <c r="P46" s="30">
        <f>AVERAGE(Table1323[[#This Row],[2Ci Female Genital Mutilation]:[2Ciii Equal Inheritance Rights]])</f>
        <v>10</v>
      </c>
      <c r="Q46" s="29">
        <f t="shared" si="9"/>
        <v>6.5</v>
      </c>
      <c r="R46" s="29">
        <v>10</v>
      </c>
      <c r="S46" s="29">
        <v>10</v>
      </c>
      <c r="T46" s="29">
        <v>10</v>
      </c>
      <c r="U46" s="29">
        <f t="shared" si="10"/>
        <v>10</v>
      </c>
      <c r="V46" s="29" t="s">
        <v>48</v>
      </c>
      <c r="W46" s="29" t="s">
        <v>48</v>
      </c>
      <c r="X46" s="29" t="s">
        <v>48</v>
      </c>
      <c r="Y46" s="29" t="s">
        <v>48</v>
      </c>
      <c r="Z46" s="29" t="s">
        <v>48</v>
      </c>
      <c r="AA46" s="29" t="s">
        <v>48</v>
      </c>
      <c r="AB46" s="29" t="s">
        <v>48</v>
      </c>
      <c r="AC46" s="29" t="s">
        <v>48</v>
      </c>
      <c r="AD46" s="29" t="s">
        <v>48</v>
      </c>
      <c r="AE46" s="29" t="s">
        <v>48</v>
      </c>
      <c r="AF46" s="29" t="s">
        <v>48</v>
      </c>
      <c r="AG46" s="29" t="s">
        <v>48</v>
      </c>
      <c r="AH46" s="29" t="s">
        <v>48</v>
      </c>
      <c r="AI46" s="29" t="s">
        <v>48</v>
      </c>
      <c r="AJ46" s="14">
        <v>10</v>
      </c>
      <c r="AK46" s="15">
        <v>6.666666666666667</v>
      </c>
      <c r="AL46" s="15">
        <v>5.5</v>
      </c>
      <c r="AM46" s="15" t="s">
        <v>48</v>
      </c>
      <c r="AN46" s="15" t="s">
        <v>48</v>
      </c>
      <c r="AO46" s="15" t="s">
        <v>48</v>
      </c>
      <c r="AP46" s="15" t="s">
        <v>48</v>
      </c>
      <c r="AQ46" s="29">
        <f t="shared" si="11"/>
        <v>7.3888888888888893</v>
      </c>
      <c r="AR46" s="29">
        <v>10</v>
      </c>
      <c r="AS46" s="29">
        <v>10</v>
      </c>
      <c r="AT46" s="29">
        <v>10</v>
      </c>
      <c r="AU46" s="29">
        <f t="shared" si="12"/>
        <v>10</v>
      </c>
      <c r="AV46" s="29">
        <f t="shared" si="13"/>
        <v>10</v>
      </c>
      <c r="AW46" s="31">
        <f>AVERAGE(Table1323[[#This Row],[RULE OF LAW]],Table1323[[#This Row],[SECURITY &amp; SAFETY]],Table1323[[#This Row],[PERSONAL FREEDOM (minus Security &amp;Safety and Rule of Law)]],Table1323[[#This Row],[PERSONAL FREEDOM (minus Security &amp;Safety and Rule of Law)]])</f>
        <v>7.1648148148148154</v>
      </c>
      <c r="AX46" s="32">
        <v>7.21</v>
      </c>
      <c r="AY46" s="53">
        <f>AVERAGE(Table1323[[#This Row],[PERSONAL FREEDOM]:[ECONOMIC FREEDOM]])</f>
        <v>7.1874074074074077</v>
      </c>
      <c r="AZ46" s="61">
        <f t="shared" si="14"/>
        <v>64</v>
      </c>
      <c r="BA46" s="18">
        <f t="shared" si="15"/>
        <v>7.19</v>
      </c>
      <c r="BB46" s="31">
        <f>Table1323[[#This Row],[1 Rule of Law]]</f>
        <v>3.9000000000000004</v>
      </c>
      <c r="BC46" s="31">
        <f>Table1323[[#This Row],[2 Security &amp; Safety]]</f>
        <v>6.5</v>
      </c>
      <c r="BD46" s="31">
        <f t="shared" si="16"/>
        <v>9.1296296296296298</v>
      </c>
    </row>
    <row r="47" spans="1:56" ht="15" customHeight="1" x14ac:dyDescent="0.25">
      <c r="A47" s="28" t="s">
        <v>71</v>
      </c>
      <c r="B47" s="29">
        <v>8.0333333333333332</v>
      </c>
      <c r="C47" s="29">
        <v>7.0721140291144122</v>
      </c>
      <c r="D47" s="29">
        <v>7.4817648470638627</v>
      </c>
      <c r="E47" s="29">
        <v>7.5</v>
      </c>
      <c r="F47" s="29">
        <v>7.84</v>
      </c>
      <c r="G47" s="29">
        <v>10</v>
      </c>
      <c r="H47" s="29">
        <v>10</v>
      </c>
      <c r="I47" s="29">
        <v>10</v>
      </c>
      <c r="J47" s="29">
        <v>10</v>
      </c>
      <c r="K47" s="29">
        <v>10</v>
      </c>
      <c r="L47" s="29">
        <f>AVERAGE(Table1323[[#This Row],[2Bi Disappearance]:[2Bv Terrorism Injured ]])</f>
        <v>10</v>
      </c>
      <c r="M47" s="29">
        <v>10</v>
      </c>
      <c r="N47" s="29">
        <v>10</v>
      </c>
      <c r="O47" s="30">
        <v>10</v>
      </c>
      <c r="P47" s="30">
        <f>AVERAGE(Table1323[[#This Row],[2Ci Female Genital Mutilation]:[2Ciii Equal Inheritance Rights]])</f>
        <v>10</v>
      </c>
      <c r="Q47" s="29">
        <f t="shared" si="9"/>
        <v>9.2799999999999994</v>
      </c>
      <c r="R47" s="29">
        <v>10</v>
      </c>
      <c r="S47" s="29">
        <v>10</v>
      </c>
      <c r="T47" s="29">
        <v>10</v>
      </c>
      <c r="U47" s="29">
        <f t="shared" si="10"/>
        <v>10</v>
      </c>
      <c r="V47" s="29">
        <v>10</v>
      </c>
      <c r="W47" s="29">
        <v>10</v>
      </c>
      <c r="X47" s="29">
        <f>AVERAGE(Table1323[[#This Row],[4A Freedom to establish religious organizations]:[4B Autonomy of religious organizations]])</f>
        <v>10</v>
      </c>
      <c r="Y47" s="29">
        <v>10</v>
      </c>
      <c r="Z47" s="29">
        <v>10</v>
      </c>
      <c r="AA47" s="29">
        <v>10</v>
      </c>
      <c r="AB47" s="29">
        <v>10</v>
      </c>
      <c r="AC47" s="29">
        <v>10</v>
      </c>
      <c r="AD47" s="29">
        <f>AVERAGE(Table1323[[#This Row],[5Ci Political parties]:[5Ciii Educational, sporting and cultural organizations]])</f>
        <v>10</v>
      </c>
      <c r="AE47" s="29">
        <v>10</v>
      </c>
      <c r="AF47" s="29">
        <v>10</v>
      </c>
      <c r="AG47" s="29">
        <v>10</v>
      </c>
      <c r="AH47" s="29">
        <f>AVERAGE(Table1323[[#This Row],[5Di Political parties]:[5Diii Educational, sporting and cultural organizations5]])</f>
        <v>10</v>
      </c>
      <c r="AI47" s="29">
        <f>AVERAGE(Y47,Z47,AD47,AH47)</f>
        <v>10</v>
      </c>
      <c r="AJ47" s="14">
        <v>10</v>
      </c>
      <c r="AK47" s="15">
        <v>8.6666666666666661</v>
      </c>
      <c r="AL47" s="15">
        <v>8.75</v>
      </c>
      <c r="AM47" s="15">
        <v>10</v>
      </c>
      <c r="AN47" s="15">
        <v>10</v>
      </c>
      <c r="AO47" s="15">
        <f>AVERAGE(Table1323[[#This Row],[6Di Access to foreign television (cable/ satellite)]:[6Dii Access to foreign newspapers]])</f>
        <v>10</v>
      </c>
      <c r="AP47" s="15">
        <v>10</v>
      </c>
      <c r="AQ47" s="29">
        <f t="shared" si="11"/>
        <v>9.4833333333333325</v>
      </c>
      <c r="AR47" s="29">
        <v>10</v>
      </c>
      <c r="AS47" s="29">
        <v>10</v>
      </c>
      <c r="AT47" s="29">
        <v>10</v>
      </c>
      <c r="AU47" s="29">
        <f t="shared" si="12"/>
        <v>10</v>
      </c>
      <c r="AV47" s="29">
        <f t="shared" si="13"/>
        <v>10</v>
      </c>
      <c r="AW47" s="31">
        <f>AVERAGE(Table1323[[#This Row],[RULE OF LAW]],Table1323[[#This Row],[SECURITY &amp; SAFETY]],Table1323[[#This Row],[PERSONAL FREEDOM (minus Security &amp;Safety and Rule of Law)]],Table1323[[#This Row],[PERSONAL FREEDOM (minus Security &amp;Safety and Rule of Law)]])</f>
        <v>9.1433333333333344</v>
      </c>
      <c r="AX47" s="32">
        <v>7.75</v>
      </c>
      <c r="AY47" s="53">
        <f>AVERAGE(Table1323[[#This Row],[PERSONAL FREEDOM]:[ECONOMIC FREEDOM]])</f>
        <v>8.4466666666666672</v>
      </c>
      <c r="AZ47" s="61">
        <f t="shared" si="14"/>
        <v>12</v>
      </c>
      <c r="BA47" s="18">
        <f t="shared" si="15"/>
        <v>8.4499999999999993</v>
      </c>
      <c r="BB47" s="31">
        <f>Table1323[[#This Row],[1 Rule of Law]]</f>
        <v>7.5</v>
      </c>
      <c r="BC47" s="31">
        <f>Table1323[[#This Row],[2 Security &amp; Safety]]</f>
        <v>9.2799999999999994</v>
      </c>
      <c r="BD47" s="31">
        <f t="shared" si="16"/>
        <v>9.8966666666666665</v>
      </c>
    </row>
    <row r="48" spans="1:56" ht="15" customHeight="1" x14ac:dyDescent="0.25">
      <c r="A48" s="28" t="s">
        <v>188</v>
      </c>
      <c r="B48" s="29">
        <v>3.9999999999999996</v>
      </c>
      <c r="C48" s="29">
        <v>4.5503186328219831</v>
      </c>
      <c r="D48" s="29">
        <v>4.9222093992779206</v>
      </c>
      <c r="E48" s="29">
        <v>4.5</v>
      </c>
      <c r="F48" s="29">
        <v>5.2</v>
      </c>
      <c r="G48" s="29">
        <v>5</v>
      </c>
      <c r="H48" s="29">
        <v>9.3932054026274443</v>
      </c>
      <c r="I48" s="29">
        <v>5</v>
      </c>
      <c r="J48" s="29">
        <v>9.9678519418610563</v>
      </c>
      <c r="K48" s="29">
        <v>9.9517779127915844</v>
      </c>
      <c r="L48" s="29">
        <f>AVERAGE(Table1323[[#This Row],[2Bi Disappearance]:[2Bv Terrorism Injured ]])</f>
        <v>7.8625670514560166</v>
      </c>
      <c r="M48" s="29">
        <v>1.9999999999999996</v>
      </c>
      <c r="N48" s="29">
        <v>10</v>
      </c>
      <c r="O48" s="30">
        <v>5</v>
      </c>
      <c r="P48" s="30">
        <f>AVERAGE(Table1323[[#This Row],[2Ci Female Genital Mutilation]:[2Ciii Equal Inheritance Rights]])</f>
        <v>5.666666666666667</v>
      </c>
      <c r="Q48" s="29">
        <f t="shared" si="9"/>
        <v>6.2430779060408952</v>
      </c>
      <c r="R48" s="29">
        <v>10</v>
      </c>
      <c r="S48" s="29">
        <v>5</v>
      </c>
      <c r="T48" s="29">
        <v>10</v>
      </c>
      <c r="U48" s="29">
        <f t="shared" si="10"/>
        <v>8.3333333333333339</v>
      </c>
      <c r="V48" s="29">
        <v>7.5</v>
      </c>
      <c r="W48" s="29">
        <v>6.666666666666667</v>
      </c>
      <c r="X48" s="29">
        <f>AVERAGE(Table1323[[#This Row],[4A Freedom to establish religious organizations]:[4B Autonomy of religious organizations]])</f>
        <v>7.0833333333333339</v>
      </c>
      <c r="Y48" s="29">
        <v>2.5</v>
      </c>
      <c r="Z48" s="29">
        <v>2.5</v>
      </c>
      <c r="AA48" s="29">
        <v>0</v>
      </c>
      <c r="AB48" s="29">
        <v>0</v>
      </c>
      <c r="AC48" s="29">
        <v>3.3333333333333335</v>
      </c>
      <c r="AD48" s="29">
        <f>AVERAGE(Table1323[[#This Row],[5Ci Political parties]:[5Ciii Educational, sporting and cultural organizations]])</f>
        <v>1.1111111111111112</v>
      </c>
      <c r="AE48" s="29">
        <v>0</v>
      </c>
      <c r="AF48" s="29">
        <v>2.5</v>
      </c>
      <c r="AG48" s="29">
        <v>7.5</v>
      </c>
      <c r="AH48" s="29">
        <f>AVERAGE(Table1323[[#This Row],[5Di Political parties]:[5Diii Educational, sporting and cultural organizations5]])</f>
        <v>3.3333333333333335</v>
      </c>
      <c r="AI48" s="29">
        <f>AVERAGE(Y48,Z48,AD48,AH48)</f>
        <v>2.3611111111111112</v>
      </c>
      <c r="AJ48" s="14">
        <v>10</v>
      </c>
      <c r="AK48" s="15">
        <v>1.6666666666666667</v>
      </c>
      <c r="AL48" s="15">
        <v>1.75</v>
      </c>
      <c r="AM48" s="15">
        <v>6.666666666666667</v>
      </c>
      <c r="AN48" s="15">
        <v>6.666666666666667</v>
      </c>
      <c r="AO48" s="15">
        <f>AVERAGE(Table1323[[#This Row],[6Di Access to foreign television (cable/ satellite)]:[6Dii Access to foreign newspapers]])</f>
        <v>6.666666666666667</v>
      </c>
      <c r="AP48" s="15">
        <v>0</v>
      </c>
      <c r="AQ48" s="29">
        <f t="shared" si="11"/>
        <v>4.0166666666666666</v>
      </c>
      <c r="AR48" s="29">
        <v>5</v>
      </c>
      <c r="AS48" s="29">
        <v>0</v>
      </c>
      <c r="AT48" s="29">
        <v>0</v>
      </c>
      <c r="AU48" s="29">
        <f t="shared" si="12"/>
        <v>0</v>
      </c>
      <c r="AV48" s="29">
        <f t="shared" si="13"/>
        <v>2.5</v>
      </c>
      <c r="AW48" s="31">
        <f>AVERAGE(Table1323[[#This Row],[RULE OF LAW]],Table1323[[#This Row],[SECURITY &amp; SAFETY]],Table1323[[#This Row],[PERSONAL FREEDOM (minus Security &amp;Safety and Rule of Law)]],Table1323[[#This Row],[PERSONAL FREEDOM (minus Security &amp;Safety and Rule of Law)]])</f>
        <v>5.1152139209546679</v>
      </c>
      <c r="AX48" s="32">
        <v>5.68</v>
      </c>
      <c r="AY48" s="53">
        <f>AVERAGE(Table1323[[#This Row],[PERSONAL FREEDOM]:[ECONOMIC FREEDOM]])</f>
        <v>5.3976069604773338</v>
      </c>
      <c r="AZ48" s="61">
        <f t="shared" si="14"/>
        <v>146</v>
      </c>
      <c r="BA48" s="18">
        <f t="shared" si="15"/>
        <v>5.4</v>
      </c>
      <c r="BB48" s="31">
        <f>Table1323[[#This Row],[1 Rule of Law]]</f>
        <v>4.5</v>
      </c>
      <c r="BC48" s="31">
        <f>Table1323[[#This Row],[2 Security &amp; Safety]]</f>
        <v>6.2430779060408952</v>
      </c>
      <c r="BD48" s="31">
        <f t="shared" si="16"/>
        <v>4.858888888888889</v>
      </c>
    </row>
    <row r="49" spans="1:56" ht="15" customHeight="1" x14ac:dyDescent="0.25">
      <c r="A49" s="28" t="s">
        <v>120</v>
      </c>
      <c r="B49" s="29" t="s">
        <v>48</v>
      </c>
      <c r="C49" s="29" t="s">
        <v>48</v>
      </c>
      <c r="D49" s="29" t="s">
        <v>48</v>
      </c>
      <c r="E49" s="29">
        <v>4.3430080000000002</v>
      </c>
      <c r="F49" s="29">
        <v>8.4</v>
      </c>
      <c r="G49" s="29">
        <v>10</v>
      </c>
      <c r="H49" s="29">
        <v>10</v>
      </c>
      <c r="I49" s="29" t="s">
        <v>48</v>
      </c>
      <c r="J49" s="29">
        <v>10</v>
      </c>
      <c r="K49" s="29">
        <v>10</v>
      </c>
      <c r="L49" s="29">
        <f>AVERAGE(Table1323[[#This Row],[2Bi Disappearance]:[2Bv Terrorism Injured ]])</f>
        <v>10</v>
      </c>
      <c r="M49" s="29">
        <v>10</v>
      </c>
      <c r="N49" s="29">
        <v>10</v>
      </c>
      <c r="O49" s="30">
        <v>10</v>
      </c>
      <c r="P49" s="30">
        <f>AVERAGE(Table1323[[#This Row],[2Ci Female Genital Mutilation]:[2Ciii Equal Inheritance Rights]])</f>
        <v>10</v>
      </c>
      <c r="Q49" s="29">
        <f t="shared" si="9"/>
        <v>9.4666666666666668</v>
      </c>
      <c r="R49" s="29">
        <v>5</v>
      </c>
      <c r="S49" s="29">
        <v>10</v>
      </c>
      <c r="T49" s="29">
        <v>10</v>
      </c>
      <c r="U49" s="29">
        <f t="shared" si="10"/>
        <v>8.3333333333333339</v>
      </c>
      <c r="V49" s="29" t="s">
        <v>48</v>
      </c>
      <c r="W49" s="29" t="s">
        <v>48</v>
      </c>
      <c r="X49" s="29" t="s">
        <v>48</v>
      </c>
      <c r="Y49" s="29" t="s">
        <v>48</v>
      </c>
      <c r="Z49" s="29" t="s">
        <v>48</v>
      </c>
      <c r="AA49" s="29" t="s">
        <v>48</v>
      </c>
      <c r="AB49" s="29" t="s">
        <v>48</v>
      </c>
      <c r="AC49" s="29" t="s">
        <v>48</v>
      </c>
      <c r="AD49" s="29" t="s">
        <v>48</v>
      </c>
      <c r="AE49" s="29" t="s">
        <v>48</v>
      </c>
      <c r="AF49" s="29" t="s">
        <v>48</v>
      </c>
      <c r="AG49" s="29" t="s">
        <v>48</v>
      </c>
      <c r="AH49" s="29" t="s">
        <v>48</v>
      </c>
      <c r="AI49" s="29" t="s">
        <v>48</v>
      </c>
      <c r="AJ49" s="14">
        <v>10</v>
      </c>
      <c r="AK49" s="15">
        <v>5.333333333333333</v>
      </c>
      <c r="AL49" s="15">
        <v>5.5</v>
      </c>
      <c r="AM49" s="15" t="s">
        <v>48</v>
      </c>
      <c r="AN49" s="15" t="s">
        <v>48</v>
      </c>
      <c r="AO49" s="15" t="s">
        <v>48</v>
      </c>
      <c r="AP49" s="15" t="s">
        <v>48</v>
      </c>
      <c r="AQ49" s="29">
        <f t="shared" si="11"/>
        <v>6.9444444444444438</v>
      </c>
      <c r="AR49" s="29">
        <v>10</v>
      </c>
      <c r="AS49" s="29">
        <v>10</v>
      </c>
      <c r="AT49" s="29">
        <v>10</v>
      </c>
      <c r="AU49" s="29">
        <f t="shared" si="12"/>
        <v>10</v>
      </c>
      <c r="AV49" s="29">
        <f t="shared" si="13"/>
        <v>10</v>
      </c>
      <c r="AW49" s="31">
        <f>AVERAGE(Table1323[[#This Row],[RULE OF LAW]],Table1323[[#This Row],[SECURITY &amp; SAFETY]],Table1323[[#This Row],[PERSONAL FREEDOM (minus Security &amp;Safety and Rule of Law)]],Table1323[[#This Row],[PERSONAL FREEDOM (minus Security &amp;Safety and Rule of Law)]])</f>
        <v>7.6653816296296284</v>
      </c>
      <c r="AX49" s="32">
        <v>7.02</v>
      </c>
      <c r="AY49" s="53">
        <f>AVERAGE(Table1323[[#This Row],[PERSONAL FREEDOM]:[ECONOMIC FREEDOM]])</f>
        <v>7.342690814814814</v>
      </c>
      <c r="AZ49" s="61">
        <f t="shared" si="14"/>
        <v>56</v>
      </c>
      <c r="BA49" s="18">
        <f t="shared" si="15"/>
        <v>7.34</v>
      </c>
      <c r="BB49" s="31">
        <f>Table1323[[#This Row],[1 Rule of Law]]</f>
        <v>4.3430080000000002</v>
      </c>
      <c r="BC49" s="31">
        <f>Table1323[[#This Row],[2 Security &amp; Safety]]</f>
        <v>9.4666666666666668</v>
      </c>
      <c r="BD49" s="31">
        <f t="shared" si="16"/>
        <v>8.4259259259259256</v>
      </c>
    </row>
    <row r="50" spans="1:56" ht="15" customHeight="1" x14ac:dyDescent="0.25">
      <c r="A50" s="28" t="s">
        <v>57</v>
      </c>
      <c r="B50" s="29">
        <v>9.6666666666666661</v>
      </c>
      <c r="C50" s="29">
        <v>7.8844386724111288</v>
      </c>
      <c r="D50" s="29">
        <v>8.6739846113270005</v>
      </c>
      <c r="E50" s="29">
        <v>8.6999999999999993</v>
      </c>
      <c r="F50" s="29">
        <v>9.120000000000001</v>
      </c>
      <c r="G50" s="29">
        <v>10</v>
      </c>
      <c r="H50" s="29">
        <v>10</v>
      </c>
      <c r="I50" s="29">
        <v>10</v>
      </c>
      <c r="J50" s="29">
        <v>10</v>
      </c>
      <c r="K50" s="29">
        <v>10</v>
      </c>
      <c r="L50" s="29">
        <f>AVERAGE(Table1323[[#This Row],[2Bi Disappearance]:[2Bv Terrorism Injured ]])</f>
        <v>10</v>
      </c>
      <c r="M50" s="29">
        <v>10</v>
      </c>
      <c r="N50" s="29">
        <v>10</v>
      </c>
      <c r="O50" s="30">
        <v>10</v>
      </c>
      <c r="P50" s="30">
        <f>AVERAGE(Table1323[[#This Row],[2Ci Female Genital Mutilation]:[2Ciii Equal Inheritance Rights]])</f>
        <v>10</v>
      </c>
      <c r="Q50" s="29">
        <f t="shared" si="9"/>
        <v>9.706666666666667</v>
      </c>
      <c r="R50" s="29">
        <v>10</v>
      </c>
      <c r="S50" s="29">
        <v>10</v>
      </c>
      <c r="T50" s="29">
        <v>10</v>
      </c>
      <c r="U50" s="29">
        <f t="shared" si="10"/>
        <v>10</v>
      </c>
      <c r="V50" s="29">
        <v>10</v>
      </c>
      <c r="W50" s="29">
        <v>10</v>
      </c>
      <c r="X50" s="29">
        <f>AVERAGE(Table1323[[#This Row],[4A Freedom to establish religious organizations]:[4B Autonomy of religious organizations]])</f>
        <v>10</v>
      </c>
      <c r="Y50" s="29">
        <v>10</v>
      </c>
      <c r="Z50" s="29">
        <v>10</v>
      </c>
      <c r="AA50" s="29">
        <v>10</v>
      </c>
      <c r="AB50" s="29">
        <v>10</v>
      </c>
      <c r="AC50" s="29">
        <v>10</v>
      </c>
      <c r="AD50" s="29">
        <f>AVERAGE(Table1323[[#This Row],[5Ci Political parties]:[5Ciii Educational, sporting and cultural organizations]])</f>
        <v>10</v>
      </c>
      <c r="AE50" s="29">
        <v>10</v>
      </c>
      <c r="AF50" s="29">
        <v>10</v>
      </c>
      <c r="AG50" s="29">
        <v>10</v>
      </c>
      <c r="AH50" s="29">
        <f>AVERAGE(Table1323[[#This Row],[5Di Political parties]:[5Diii Educational, sporting and cultural organizations5]])</f>
        <v>10</v>
      </c>
      <c r="AI50" s="29">
        <f>AVERAGE(Y50,Z50,AD50,AH50)</f>
        <v>10</v>
      </c>
      <c r="AJ50" s="14">
        <v>10</v>
      </c>
      <c r="AK50" s="15">
        <v>9</v>
      </c>
      <c r="AL50" s="15">
        <v>9.25</v>
      </c>
      <c r="AM50" s="15">
        <v>10</v>
      </c>
      <c r="AN50" s="15">
        <v>10</v>
      </c>
      <c r="AO50" s="15">
        <f>AVERAGE(Table1323[[#This Row],[6Di Access to foreign television (cable/ satellite)]:[6Dii Access to foreign newspapers]])</f>
        <v>10</v>
      </c>
      <c r="AP50" s="15">
        <v>10</v>
      </c>
      <c r="AQ50" s="29">
        <f t="shared" si="11"/>
        <v>9.65</v>
      </c>
      <c r="AR50" s="29">
        <v>10</v>
      </c>
      <c r="AS50" s="29">
        <v>10</v>
      </c>
      <c r="AT50" s="29">
        <v>10</v>
      </c>
      <c r="AU50" s="29">
        <f t="shared" si="12"/>
        <v>10</v>
      </c>
      <c r="AV50" s="29">
        <f t="shared" si="13"/>
        <v>10</v>
      </c>
      <c r="AW50" s="31">
        <f>AVERAGE(Table1323[[#This Row],[RULE OF LAW]],Table1323[[#This Row],[SECURITY &amp; SAFETY]],Table1323[[#This Row],[PERSONAL FREEDOM (minus Security &amp;Safety and Rule of Law)]],Table1323[[#This Row],[PERSONAL FREEDOM (minus Security &amp;Safety and Rule of Law)]])</f>
        <v>9.5666666666666664</v>
      </c>
      <c r="AX50" s="32">
        <v>7.72</v>
      </c>
      <c r="AY50" s="53">
        <f>AVERAGE(Table1323[[#This Row],[PERSONAL FREEDOM]:[ECONOMIC FREEDOM]])</f>
        <v>8.6433333333333326</v>
      </c>
      <c r="AZ50" s="61">
        <f t="shared" si="14"/>
        <v>4</v>
      </c>
      <c r="BA50" s="18">
        <f t="shared" si="15"/>
        <v>8.64</v>
      </c>
      <c r="BB50" s="31">
        <f>Table1323[[#This Row],[1 Rule of Law]]</f>
        <v>8.6999999999999993</v>
      </c>
      <c r="BC50" s="31">
        <f>Table1323[[#This Row],[2 Security &amp; Safety]]</f>
        <v>9.706666666666667</v>
      </c>
      <c r="BD50" s="31">
        <f t="shared" si="16"/>
        <v>9.93</v>
      </c>
    </row>
    <row r="51" spans="1:56" ht="15" customHeight="1" x14ac:dyDescent="0.25">
      <c r="A51" s="28" t="s">
        <v>81</v>
      </c>
      <c r="B51" s="29">
        <v>7.3666666666666671</v>
      </c>
      <c r="C51" s="29">
        <v>6.8357906496912673</v>
      </c>
      <c r="D51" s="29">
        <v>6.8780257928593871</v>
      </c>
      <c r="E51" s="29">
        <v>7</v>
      </c>
      <c r="F51" s="29">
        <v>9.5599999999999987</v>
      </c>
      <c r="G51" s="29">
        <v>10</v>
      </c>
      <c r="H51" s="29">
        <v>10</v>
      </c>
      <c r="I51" s="29">
        <v>7.5</v>
      </c>
      <c r="J51" s="29">
        <v>10</v>
      </c>
      <c r="K51" s="29">
        <v>10</v>
      </c>
      <c r="L51" s="29">
        <f>AVERAGE(Table1323[[#This Row],[2Bi Disappearance]:[2Bv Terrorism Injured ]])</f>
        <v>9.5</v>
      </c>
      <c r="M51" s="29">
        <v>9.5</v>
      </c>
      <c r="N51" s="29">
        <v>10</v>
      </c>
      <c r="O51" s="30">
        <v>10</v>
      </c>
      <c r="P51" s="30">
        <f>AVERAGE(Table1323[[#This Row],[2Ci Female Genital Mutilation]:[2Ciii Equal Inheritance Rights]])</f>
        <v>9.8333333333333339</v>
      </c>
      <c r="Q51" s="29">
        <f t="shared" si="9"/>
        <v>9.6311111111111103</v>
      </c>
      <c r="R51" s="29">
        <v>10</v>
      </c>
      <c r="S51" s="29">
        <v>5</v>
      </c>
      <c r="T51" s="29">
        <v>10</v>
      </c>
      <c r="U51" s="29">
        <f t="shared" si="10"/>
        <v>8.3333333333333339</v>
      </c>
      <c r="V51" s="29">
        <v>10</v>
      </c>
      <c r="W51" s="29">
        <v>10</v>
      </c>
      <c r="X51" s="29">
        <f>AVERAGE(Table1323[[#This Row],[4A Freedom to establish religious organizations]:[4B Autonomy of religious organizations]])</f>
        <v>10</v>
      </c>
      <c r="Y51" s="29">
        <v>10</v>
      </c>
      <c r="Z51" s="29">
        <v>10</v>
      </c>
      <c r="AA51" s="29">
        <v>10</v>
      </c>
      <c r="AB51" s="29">
        <v>10</v>
      </c>
      <c r="AC51" s="29">
        <v>6.666666666666667</v>
      </c>
      <c r="AD51" s="29">
        <f>AVERAGE(Table1323[[#This Row],[5Ci Political parties]:[5Ciii Educational, sporting and cultural organizations]])</f>
        <v>8.8888888888888893</v>
      </c>
      <c r="AE51" s="29">
        <v>10</v>
      </c>
      <c r="AF51" s="29">
        <v>10</v>
      </c>
      <c r="AG51" s="29">
        <v>10</v>
      </c>
      <c r="AH51" s="29">
        <f>AVERAGE(Table1323[[#This Row],[5Di Political parties]:[5Diii Educational, sporting and cultural organizations5]])</f>
        <v>10</v>
      </c>
      <c r="AI51" s="29">
        <f>AVERAGE(Y51,Z51,AD51,AH51)</f>
        <v>9.7222222222222214</v>
      </c>
      <c r="AJ51" s="14">
        <v>10</v>
      </c>
      <c r="AK51" s="15">
        <v>8</v>
      </c>
      <c r="AL51" s="15">
        <v>7.75</v>
      </c>
      <c r="AM51" s="15">
        <v>10</v>
      </c>
      <c r="AN51" s="15">
        <v>10</v>
      </c>
      <c r="AO51" s="15">
        <f>AVERAGE(Table1323[[#This Row],[6Di Access to foreign television (cable/ satellite)]:[6Dii Access to foreign newspapers]])</f>
        <v>10</v>
      </c>
      <c r="AP51" s="15">
        <v>10</v>
      </c>
      <c r="AQ51" s="29">
        <f t="shared" si="11"/>
        <v>9.15</v>
      </c>
      <c r="AR51" s="29">
        <v>10</v>
      </c>
      <c r="AS51" s="29">
        <v>10</v>
      </c>
      <c r="AT51" s="29">
        <v>10</v>
      </c>
      <c r="AU51" s="29">
        <f t="shared" si="12"/>
        <v>10</v>
      </c>
      <c r="AV51" s="29">
        <f t="shared" si="13"/>
        <v>10</v>
      </c>
      <c r="AW51" s="31">
        <f>AVERAGE(Table1323[[#This Row],[RULE OF LAW]],Table1323[[#This Row],[SECURITY &amp; SAFETY]],Table1323[[#This Row],[PERSONAL FREEDOM (minus Security &amp;Safety and Rule of Law)]],Table1323[[#This Row],[PERSONAL FREEDOM (minus Security &amp;Safety and Rule of Law)]])</f>
        <v>8.8783333333333339</v>
      </c>
      <c r="AX51" s="32">
        <v>7.38</v>
      </c>
      <c r="AY51" s="53">
        <f>AVERAGE(Table1323[[#This Row],[PERSONAL FREEDOM]:[ECONOMIC FREEDOM]])</f>
        <v>8.1291666666666664</v>
      </c>
      <c r="AZ51" s="61">
        <f t="shared" si="14"/>
        <v>26</v>
      </c>
      <c r="BA51" s="18">
        <f t="shared" si="15"/>
        <v>8.1300000000000008</v>
      </c>
      <c r="BB51" s="31">
        <f>Table1323[[#This Row],[1 Rule of Law]]</f>
        <v>7</v>
      </c>
      <c r="BC51" s="31">
        <f>Table1323[[#This Row],[2 Security &amp; Safety]]</f>
        <v>9.6311111111111103</v>
      </c>
      <c r="BD51" s="31">
        <f t="shared" si="16"/>
        <v>9.4411111111111108</v>
      </c>
    </row>
    <row r="52" spans="1:56" ht="15" customHeight="1" x14ac:dyDescent="0.25">
      <c r="A52" s="28" t="s">
        <v>183</v>
      </c>
      <c r="B52" s="29" t="s">
        <v>48</v>
      </c>
      <c r="C52" s="29" t="s">
        <v>48</v>
      </c>
      <c r="D52" s="29" t="s">
        <v>48</v>
      </c>
      <c r="E52" s="29">
        <v>4.8055539999999999</v>
      </c>
      <c r="F52" s="29">
        <v>6.36</v>
      </c>
      <c r="G52" s="29">
        <v>10</v>
      </c>
      <c r="H52" s="29">
        <v>10</v>
      </c>
      <c r="I52" s="29">
        <v>5</v>
      </c>
      <c r="J52" s="29">
        <v>10</v>
      </c>
      <c r="K52" s="29">
        <v>10</v>
      </c>
      <c r="L52" s="29">
        <f>AVERAGE(Table1323[[#This Row],[2Bi Disappearance]:[2Bv Terrorism Injured ]])</f>
        <v>9</v>
      </c>
      <c r="M52" s="29">
        <v>10</v>
      </c>
      <c r="N52" s="29">
        <v>10</v>
      </c>
      <c r="O52" s="30">
        <v>0</v>
      </c>
      <c r="P52" s="30">
        <f>AVERAGE(Table1323[[#This Row],[2Ci Female Genital Mutilation]:[2Ciii Equal Inheritance Rights]])</f>
        <v>6.666666666666667</v>
      </c>
      <c r="Q52" s="29">
        <f t="shared" si="9"/>
        <v>7.3422222222222224</v>
      </c>
      <c r="R52" s="29">
        <v>5</v>
      </c>
      <c r="S52" s="29">
        <v>0</v>
      </c>
      <c r="T52" s="29">
        <v>5</v>
      </c>
      <c r="U52" s="29">
        <f t="shared" si="10"/>
        <v>3.3333333333333335</v>
      </c>
      <c r="V52" s="29">
        <v>10</v>
      </c>
      <c r="W52" s="29">
        <v>6.666666666666667</v>
      </c>
      <c r="X52" s="29">
        <f>AVERAGE(Table1323[[#This Row],[4A Freedom to establish religious organizations]:[4B Autonomy of religious organizations]])</f>
        <v>8.3333333333333339</v>
      </c>
      <c r="Y52" s="29">
        <v>5</v>
      </c>
      <c r="Z52" s="29">
        <v>5</v>
      </c>
      <c r="AA52" s="29">
        <v>3.3333333333333335</v>
      </c>
      <c r="AB52" s="29">
        <v>6.666666666666667</v>
      </c>
      <c r="AC52" s="29">
        <v>3.3333333333333335</v>
      </c>
      <c r="AD52" s="29">
        <f>AVERAGE(Table1323[[#This Row],[5Ci Political parties]:[5Ciii Educational, sporting and cultural organizations]])</f>
        <v>4.4444444444444446</v>
      </c>
      <c r="AE52" s="29">
        <v>7.5</v>
      </c>
      <c r="AF52" s="29">
        <v>10</v>
      </c>
      <c r="AG52" s="29">
        <v>10</v>
      </c>
      <c r="AH52" s="29">
        <f>AVERAGE(Table1323[[#This Row],[5Di Political parties]:[5Diii Educational, sporting and cultural organizations5]])</f>
        <v>9.1666666666666661</v>
      </c>
      <c r="AI52" s="29">
        <f>AVERAGE(Y52,Z52,AD52,AH52)</f>
        <v>5.9027777777777777</v>
      </c>
      <c r="AJ52" s="14">
        <v>10</v>
      </c>
      <c r="AK52" s="15">
        <v>2</v>
      </c>
      <c r="AL52" s="15">
        <v>4.25</v>
      </c>
      <c r="AM52" s="15">
        <v>10</v>
      </c>
      <c r="AN52" s="15">
        <v>6.666666666666667</v>
      </c>
      <c r="AO52" s="15">
        <f>AVERAGE(Table1323[[#This Row],[6Di Access to foreign television (cable/ satellite)]:[6Dii Access to foreign newspapers]])</f>
        <v>8.3333333333333339</v>
      </c>
      <c r="AP52" s="15">
        <v>10</v>
      </c>
      <c r="AQ52" s="29">
        <f t="shared" si="11"/>
        <v>6.916666666666667</v>
      </c>
      <c r="AR52" s="29">
        <v>0</v>
      </c>
      <c r="AS52" s="29">
        <v>10</v>
      </c>
      <c r="AT52" s="29">
        <v>10</v>
      </c>
      <c r="AU52" s="29">
        <f t="shared" si="12"/>
        <v>10</v>
      </c>
      <c r="AV52" s="29">
        <f t="shared" si="13"/>
        <v>5</v>
      </c>
      <c r="AW52" s="31">
        <f>AVERAGE(Table1323[[#This Row],[RULE OF LAW]],Table1323[[#This Row],[SECURITY &amp; SAFETY]],Table1323[[#This Row],[PERSONAL FREEDOM (minus Security &amp;Safety and Rule of Law)]],Table1323[[#This Row],[PERSONAL FREEDOM (minus Security &amp;Safety and Rule of Law)]])</f>
        <v>5.9855551666666669</v>
      </c>
      <c r="AX52" s="32">
        <v>5.85</v>
      </c>
      <c r="AY52" s="53">
        <f>AVERAGE(Table1323[[#This Row],[PERSONAL FREEDOM]:[ECONOMIC FREEDOM]])</f>
        <v>5.9177775833333328</v>
      </c>
      <c r="AZ52" s="61">
        <f t="shared" si="14"/>
        <v>126</v>
      </c>
      <c r="BA52" s="18">
        <f t="shared" si="15"/>
        <v>5.92</v>
      </c>
      <c r="BB52" s="31">
        <f>Table1323[[#This Row],[1 Rule of Law]]</f>
        <v>4.8055539999999999</v>
      </c>
      <c r="BC52" s="31">
        <f>Table1323[[#This Row],[2 Security &amp; Safety]]</f>
        <v>7.3422222222222224</v>
      </c>
      <c r="BD52" s="31">
        <f t="shared" si="16"/>
        <v>5.897222222222223</v>
      </c>
    </row>
    <row r="53" spans="1:56" ht="15" customHeight="1" x14ac:dyDescent="0.25">
      <c r="A53" s="28" t="s">
        <v>168</v>
      </c>
      <c r="B53" s="29" t="s">
        <v>48</v>
      </c>
      <c r="C53" s="29" t="s">
        <v>48</v>
      </c>
      <c r="D53" s="29" t="s">
        <v>48</v>
      </c>
      <c r="E53" s="29">
        <v>4.8055539999999999</v>
      </c>
      <c r="F53" s="29">
        <v>5.9200000000000008</v>
      </c>
      <c r="G53" s="29">
        <v>5</v>
      </c>
      <c r="H53" s="29">
        <v>10</v>
      </c>
      <c r="I53" s="29">
        <v>7.5</v>
      </c>
      <c r="J53" s="29">
        <v>10</v>
      </c>
      <c r="K53" s="29">
        <v>10</v>
      </c>
      <c r="L53" s="29">
        <f>AVERAGE(Table1323[[#This Row],[2Bi Disappearance]:[2Bv Terrorism Injured ]])</f>
        <v>8.5</v>
      </c>
      <c r="M53" s="29">
        <v>3.0000000000000004</v>
      </c>
      <c r="N53" s="29">
        <v>10</v>
      </c>
      <c r="O53" s="30">
        <v>5</v>
      </c>
      <c r="P53" s="30">
        <f>AVERAGE(Table1323[[#This Row],[2Ci Female Genital Mutilation]:[2Ciii Equal Inheritance Rights]])</f>
        <v>6</v>
      </c>
      <c r="Q53" s="29">
        <f t="shared" si="9"/>
        <v>6.8066666666666675</v>
      </c>
      <c r="R53" s="29">
        <v>5</v>
      </c>
      <c r="S53" s="29">
        <v>10</v>
      </c>
      <c r="T53" s="29">
        <v>10</v>
      </c>
      <c r="U53" s="29">
        <f t="shared" si="10"/>
        <v>8.3333333333333339</v>
      </c>
      <c r="V53" s="29" t="s">
        <v>48</v>
      </c>
      <c r="W53" s="29" t="s">
        <v>48</v>
      </c>
      <c r="X53" s="29" t="s">
        <v>48</v>
      </c>
      <c r="Y53" s="29" t="s">
        <v>48</v>
      </c>
      <c r="Z53" s="29" t="s">
        <v>48</v>
      </c>
      <c r="AA53" s="29" t="s">
        <v>48</v>
      </c>
      <c r="AB53" s="29" t="s">
        <v>48</v>
      </c>
      <c r="AC53" s="29" t="s">
        <v>48</v>
      </c>
      <c r="AD53" s="29" t="s">
        <v>48</v>
      </c>
      <c r="AE53" s="29" t="s">
        <v>48</v>
      </c>
      <c r="AF53" s="29" t="s">
        <v>48</v>
      </c>
      <c r="AG53" s="29" t="s">
        <v>48</v>
      </c>
      <c r="AH53" s="29" t="s">
        <v>48</v>
      </c>
      <c r="AI53" s="29" t="s">
        <v>48</v>
      </c>
      <c r="AJ53" s="14">
        <v>10</v>
      </c>
      <c r="AK53" s="15">
        <v>1.6666666666666667</v>
      </c>
      <c r="AL53" s="15">
        <v>1.5</v>
      </c>
      <c r="AM53" s="15" t="s">
        <v>48</v>
      </c>
      <c r="AN53" s="15" t="s">
        <v>48</v>
      </c>
      <c r="AO53" s="15" t="s">
        <v>48</v>
      </c>
      <c r="AP53" s="15" t="s">
        <v>48</v>
      </c>
      <c r="AQ53" s="29">
        <f t="shared" si="11"/>
        <v>4.3888888888888884</v>
      </c>
      <c r="AR53" s="29">
        <v>0</v>
      </c>
      <c r="AS53" s="29">
        <v>0</v>
      </c>
      <c r="AT53" s="29">
        <v>0</v>
      </c>
      <c r="AU53" s="29">
        <f t="shared" si="12"/>
        <v>0</v>
      </c>
      <c r="AV53" s="29">
        <f t="shared" si="13"/>
        <v>0</v>
      </c>
      <c r="AW53" s="31">
        <f>AVERAGE(Table1323[[#This Row],[RULE OF LAW]],Table1323[[#This Row],[SECURITY &amp; SAFETY]],Table1323[[#This Row],[PERSONAL FREEDOM (minus Security &amp;Safety and Rule of Law)]],Table1323[[#This Row],[PERSONAL FREEDOM (minus Security &amp;Safety and Rule of Law)]])</f>
        <v>5.0234255370370366</v>
      </c>
      <c r="AX53" s="32">
        <v>7.27</v>
      </c>
      <c r="AY53" s="53">
        <f>AVERAGE(Table1323[[#This Row],[PERSONAL FREEDOM]:[ECONOMIC FREEDOM]])</f>
        <v>6.1467127685185181</v>
      </c>
      <c r="AZ53" s="61">
        <f t="shared" si="14"/>
        <v>119</v>
      </c>
      <c r="BA53" s="18">
        <f t="shared" si="15"/>
        <v>6.15</v>
      </c>
      <c r="BB53" s="31">
        <f>Table1323[[#This Row],[1 Rule of Law]]</f>
        <v>4.8055539999999999</v>
      </c>
      <c r="BC53" s="31">
        <f>Table1323[[#This Row],[2 Security &amp; Safety]]</f>
        <v>6.8066666666666675</v>
      </c>
      <c r="BD53" s="31">
        <f t="shared" si="16"/>
        <v>4.2407407407407405</v>
      </c>
    </row>
    <row r="54" spans="1:56" ht="15" customHeight="1" x14ac:dyDescent="0.25">
      <c r="A54" s="28" t="s">
        <v>90</v>
      </c>
      <c r="B54" s="29">
        <v>5.333333333333333</v>
      </c>
      <c r="C54" s="29">
        <v>6.1401069581892118</v>
      </c>
      <c r="D54" s="29">
        <v>6.5725908630084664</v>
      </c>
      <c r="E54" s="29">
        <v>6</v>
      </c>
      <c r="F54" s="29">
        <v>8.2799999999999994</v>
      </c>
      <c r="G54" s="29">
        <v>5</v>
      </c>
      <c r="H54" s="29">
        <v>10</v>
      </c>
      <c r="I54" s="29">
        <v>2.5</v>
      </c>
      <c r="J54" s="29">
        <v>9.700562941669661</v>
      </c>
      <c r="K54" s="29">
        <v>9.371182177506288</v>
      </c>
      <c r="L54" s="29">
        <f>AVERAGE(Table1323[[#This Row],[2Bi Disappearance]:[2Bv Terrorism Injured ]])</f>
        <v>7.3143490238351889</v>
      </c>
      <c r="M54" s="29">
        <v>10</v>
      </c>
      <c r="N54" s="29">
        <v>10</v>
      </c>
      <c r="O54" s="30">
        <v>10</v>
      </c>
      <c r="P54" s="30">
        <f>AVERAGE(Table1323[[#This Row],[2Ci Female Genital Mutilation]:[2Ciii Equal Inheritance Rights]])</f>
        <v>10</v>
      </c>
      <c r="Q54" s="29">
        <f t="shared" si="9"/>
        <v>8.5314496746117303</v>
      </c>
      <c r="R54" s="29">
        <v>10</v>
      </c>
      <c r="S54" s="29">
        <v>10</v>
      </c>
      <c r="T54" s="29">
        <v>10</v>
      </c>
      <c r="U54" s="29">
        <f t="shared" si="10"/>
        <v>10</v>
      </c>
      <c r="V54" s="29" t="s">
        <v>48</v>
      </c>
      <c r="W54" s="29" t="s">
        <v>48</v>
      </c>
      <c r="X54" s="29" t="s">
        <v>48</v>
      </c>
      <c r="Y54" s="29" t="s">
        <v>48</v>
      </c>
      <c r="Z54" s="29" t="s">
        <v>48</v>
      </c>
      <c r="AA54" s="29" t="s">
        <v>48</v>
      </c>
      <c r="AB54" s="29" t="s">
        <v>48</v>
      </c>
      <c r="AC54" s="29" t="s">
        <v>48</v>
      </c>
      <c r="AD54" s="29" t="s">
        <v>48</v>
      </c>
      <c r="AE54" s="29" t="s">
        <v>48</v>
      </c>
      <c r="AF54" s="29" t="s">
        <v>48</v>
      </c>
      <c r="AG54" s="29" t="s">
        <v>48</v>
      </c>
      <c r="AH54" s="29" t="s">
        <v>48</v>
      </c>
      <c r="AI54" s="29" t="s">
        <v>48</v>
      </c>
      <c r="AJ54" s="14">
        <v>10</v>
      </c>
      <c r="AK54" s="15">
        <v>5.333333333333333</v>
      </c>
      <c r="AL54" s="15">
        <v>2.75</v>
      </c>
      <c r="AM54" s="15" t="s">
        <v>48</v>
      </c>
      <c r="AN54" s="15" t="s">
        <v>48</v>
      </c>
      <c r="AO54" s="15" t="s">
        <v>48</v>
      </c>
      <c r="AP54" s="15" t="s">
        <v>48</v>
      </c>
      <c r="AQ54" s="29">
        <f t="shared" si="11"/>
        <v>6.0277777777777777</v>
      </c>
      <c r="AR54" s="29">
        <v>10</v>
      </c>
      <c r="AS54" s="29">
        <v>10</v>
      </c>
      <c r="AT54" s="29">
        <v>10</v>
      </c>
      <c r="AU54" s="29">
        <f t="shared" si="12"/>
        <v>10</v>
      </c>
      <c r="AV54" s="29">
        <f t="shared" si="13"/>
        <v>10</v>
      </c>
      <c r="AW54" s="31">
        <f>AVERAGE(Table1323[[#This Row],[RULE OF LAW]],Table1323[[#This Row],[SECURITY &amp; SAFETY]],Table1323[[#This Row],[PERSONAL FREEDOM (minus Security &amp;Safety and Rule of Law)]],Table1323[[#This Row],[PERSONAL FREEDOM (minus Security &amp;Safety and Rule of Law)]])</f>
        <v>7.9708253816158958</v>
      </c>
      <c r="AX54" s="32">
        <v>7.48</v>
      </c>
      <c r="AY54" s="53">
        <f>AVERAGE(Table1323[[#This Row],[PERSONAL FREEDOM]:[ECONOMIC FREEDOM]])</f>
        <v>7.7254126908079481</v>
      </c>
      <c r="AZ54" s="61">
        <f t="shared" si="14"/>
        <v>43</v>
      </c>
      <c r="BA54" s="18">
        <f t="shared" si="15"/>
        <v>7.73</v>
      </c>
      <c r="BB54" s="31">
        <f>Table1323[[#This Row],[1 Rule of Law]]</f>
        <v>6</v>
      </c>
      <c r="BC54" s="31">
        <f>Table1323[[#This Row],[2 Security &amp; Safety]]</f>
        <v>8.5314496746117303</v>
      </c>
      <c r="BD54" s="31">
        <f t="shared" si="16"/>
        <v>8.6759259259259256</v>
      </c>
    </row>
    <row r="55" spans="1:56" ht="15" customHeight="1" x14ac:dyDescent="0.25">
      <c r="A55" s="28" t="s">
        <v>61</v>
      </c>
      <c r="B55" s="29">
        <v>8.1333333333333346</v>
      </c>
      <c r="C55" s="29">
        <v>7.9997998504833667</v>
      </c>
      <c r="D55" s="29">
        <v>7.6079168786827562</v>
      </c>
      <c r="E55" s="29">
        <v>7.9</v>
      </c>
      <c r="F55" s="29">
        <v>9.68</v>
      </c>
      <c r="G55" s="29">
        <v>10</v>
      </c>
      <c r="H55" s="29">
        <v>10</v>
      </c>
      <c r="I55" s="29">
        <v>10</v>
      </c>
      <c r="J55" s="29">
        <v>10</v>
      </c>
      <c r="K55" s="29">
        <v>10</v>
      </c>
      <c r="L55" s="29">
        <f>AVERAGE(Table1323[[#This Row],[2Bi Disappearance]:[2Bv Terrorism Injured ]])</f>
        <v>10</v>
      </c>
      <c r="M55" s="29">
        <v>9.5</v>
      </c>
      <c r="N55" s="29">
        <v>10</v>
      </c>
      <c r="O55" s="30">
        <v>10</v>
      </c>
      <c r="P55" s="30">
        <f>AVERAGE(Table1323[[#This Row],[2Ci Female Genital Mutilation]:[2Ciii Equal Inheritance Rights]])</f>
        <v>9.8333333333333339</v>
      </c>
      <c r="Q55" s="29">
        <f t="shared" si="9"/>
        <v>9.8377777777777791</v>
      </c>
      <c r="R55" s="29">
        <v>10</v>
      </c>
      <c r="S55" s="29">
        <v>10</v>
      </c>
      <c r="T55" s="29">
        <v>10</v>
      </c>
      <c r="U55" s="29">
        <f t="shared" si="10"/>
        <v>10</v>
      </c>
      <c r="V55" s="29">
        <v>7.5</v>
      </c>
      <c r="W55" s="29">
        <v>10</v>
      </c>
      <c r="X55" s="29">
        <f>AVERAGE(Table1323[[#This Row],[4A Freedom to establish religious organizations]:[4B Autonomy of religious organizations]])</f>
        <v>8.75</v>
      </c>
      <c r="Y55" s="29">
        <v>10</v>
      </c>
      <c r="Z55" s="29">
        <v>10</v>
      </c>
      <c r="AA55" s="29">
        <v>10</v>
      </c>
      <c r="AB55" s="29">
        <v>10</v>
      </c>
      <c r="AC55" s="29">
        <v>10</v>
      </c>
      <c r="AD55" s="29">
        <f>AVERAGE(Table1323[[#This Row],[5Ci Political parties]:[5Ciii Educational, sporting and cultural organizations]])</f>
        <v>10</v>
      </c>
      <c r="AE55" s="29">
        <v>10</v>
      </c>
      <c r="AF55" s="29">
        <v>10</v>
      </c>
      <c r="AG55" s="29">
        <v>10</v>
      </c>
      <c r="AH55" s="29">
        <f>AVERAGE(Table1323[[#This Row],[5Di Political parties]:[5Diii Educational, sporting and cultural organizations5]])</f>
        <v>10</v>
      </c>
      <c r="AI55" s="29">
        <f>AVERAGE(Y55,Z55,AD55,AH55)</f>
        <v>10</v>
      </c>
      <c r="AJ55" s="14">
        <v>10</v>
      </c>
      <c r="AK55" s="15">
        <v>8</v>
      </c>
      <c r="AL55" s="15">
        <v>8.5</v>
      </c>
      <c r="AM55" s="15">
        <v>10</v>
      </c>
      <c r="AN55" s="15">
        <v>10</v>
      </c>
      <c r="AO55" s="15">
        <f>AVERAGE(Table1323[[#This Row],[6Di Access to foreign television (cable/ satellite)]:[6Dii Access to foreign newspapers]])</f>
        <v>10</v>
      </c>
      <c r="AP55" s="15">
        <v>6.666666666666667</v>
      </c>
      <c r="AQ55" s="29">
        <f t="shared" si="11"/>
        <v>8.6333333333333329</v>
      </c>
      <c r="AR55" s="29">
        <v>10</v>
      </c>
      <c r="AS55" s="29">
        <v>10</v>
      </c>
      <c r="AT55" s="29">
        <v>10</v>
      </c>
      <c r="AU55" s="29">
        <f t="shared" si="12"/>
        <v>10</v>
      </c>
      <c r="AV55" s="29">
        <f t="shared" si="13"/>
        <v>10</v>
      </c>
      <c r="AW55" s="31">
        <f>AVERAGE(Table1323[[#This Row],[RULE OF LAW]],Table1323[[#This Row],[SECURITY &amp; SAFETY]],Table1323[[#This Row],[PERSONAL FREEDOM (minus Security &amp;Safety and Rule of Law)]],Table1323[[#This Row],[PERSONAL FREEDOM (minus Security &amp;Safety and Rule of Law)]])</f>
        <v>9.1727777777777781</v>
      </c>
      <c r="AX55" s="32">
        <v>7.5</v>
      </c>
      <c r="AY55" s="53">
        <f>AVERAGE(Table1323[[#This Row],[PERSONAL FREEDOM]:[ECONOMIC FREEDOM]])</f>
        <v>8.3363888888888891</v>
      </c>
      <c r="AZ55" s="61">
        <f t="shared" si="14"/>
        <v>18</v>
      </c>
      <c r="BA55" s="18">
        <f t="shared" si="15"/>
        <v>8.34</v>
      </c>
      <c r="BB55" s="31">
        <f>Table1323[[#This Row],[1 Rule of Law]]</f>
        <v>7.9</v>
      </c>
      <c r="BC55" s="31">
        <f>Table1323[[#This Row],[2 Security &amp; Safety]]</f>
        <v>9.8377777777777791</v>
      </c>
      <c r="BD55" s="31">
        <f t="shared" si="16"/>
        <v>9.4766666666666666</v>
      </c>
    </row>
    <row r="56" spans="1:56" ht="15" customHeight="1" x14ac:dyDescent="0.25">
      <c r="A56" s="28" t="s">
        <v>116</v>
      </c>
      <c r="B56" s="29">
        <v>5.8</v>
      </c>
      <c r="C56" s="29">
        <v>6.0508590163421996</v>
      </c>
      <c r="D56" s="29">
        <v>4.4911223561998099</v>
      </c>
      <c r="E56" s="29">
        <v>5.4</v>
      </c>
      <c r="F56" s="29">
        <v>7.5599999999999987</v>
      </c>
      <c r="G56" s="29">
        <v>10</v>
      </c>
      <c r="H56" s="29">
        <v>10</v>
      </c>
      <c r="I56" s="29">
        <v>7.5</v>
      </c>
      <c r="J56" s="29">
        <v>10</v>
      </c>
      <c r="K56" s="29">
        <v>10</v>
      </c>
      <c r="L56" s="29">
        <f>AVERAGE(Table1323[[#This Row],[2Bi Disappearance]:[2Bv Terrorism Injured ]])</f>
        <v>9.5</v>
      </c>
      <c r="M56" s="29">
        <v>8</v>
      </c>
      <c r="N56" s="29">
        <v>10</v>
      </c>
      <c r="O56" s="30">
        <v>5</v>
      </c>
      <c r="P56" s="30">
        <f>AVERAGE(Table1323[[#This Row],[2Ci Female Genital Mutilation]:[2Ciii Equal Inheritance Rights]])</f>
        <v>7.666666666666667</v>
      </c>
      <c r="Q56" s="29">
        <f t="shared" si="9"/>
        <v>8.2422222222222228</v>
      </c>
      <c r="R56" s="29">
        <v>10</v>
      </c>
      <c r="S56" s="29">
        <v>10</v>
      </c>
      <c r="T56" s="29">
        <v>10</v>
      </c>
      <c r="U56" s="29">
        <f t="shared" si="10"/>
        <v>10</v>
      </c>
      <c r="V56" s="29">
        <v>7.5</v>
      </c>
      <c r="W56" s="29">
        <v>6.666666666666667</v>
      </c>
      <c r="X56" s="29">
        <f>AVERAGE(Table1323[[#This Row],[4A Freedom to establish religious organizations]:[4B Autonomy of religious organizations]])</f>
        <v>7.0833333333333339</v>
      </c>
      <c r="Y56" s="29">
        <v>10</v>
      </c>
      <c r="Z56" s="29">
        <v>10</v>
      </c>
      <c r="AA56" s="29">
        <v>6.666666666666667</v>
      </c>
      <c r="AB56" s="29">
        <v>6.666666666666667</v>
      </c>
      <c r="AC56" s="29">
        <v>10</v>
      </c>
      <c r="AD56" s="29">
        <f>AVERAGE(Table1323[[#This Row],[5Ci Political parties]:[5Ciii Educational, sporting and cultural organizations]])</f>
        <v>7.7777777777777786</v>
      </c>
      <c r="AE56" s="29">
        <v>7.5</v>
      </c>
      <c r="AF56" s="29">
        <v>7.5</v>
      </c>
      <c r="AG56" s="29">
        <v>10</v>
      </c>
      <c r="AH56" s="29">
        <f>AVERAGE(Table1323[[#This Row],[5Di Political parties]:[5Diii Educational, sporting and cultural organizations5]])</f>
        <v>8.3333333333333339</v>
      </c>
      <c r="AI56" s="29">
        <f>AVERAGE(Y56,Z56,AD56,AH56)</f>
        <v>9.0277777777777786</v>
      </c>
      <c r="AJ56" s="14">
        <v>10</v>
      </c>
      <c r="AK56" s="15">
        <v>7.333333333333333</v>
      </c>
      <c r="AL56" s="15">
        <v>7.75</v>
      </c>
      <c r="AM56" s="15">
        <v>10</v>
      </c>
      <c r="AN56" s="15">
        <v>10</v>
      </c>
      <c r="AO56" s="15">
        <f>AVERAGE(Table1323[[#This Row],[6Di Access to foreign television (cable/ satellite)]:[6Dii Access to foreign newspapers]])</f>
        <v>10</v>
      </c>
      <c r="AP56" s="15">
        <v>10</v>
      </c>
      <c r="AQ56" s="29">
        <f t="shared" si="11"/>
        <v>9.0166666666666657</v>
      </c>
      <c r="AR56" s="29">
        <v>5</v>
      </c>
      <c r="AS56" s="29">
        <v>0</v>
      </c>
      <c r="AT56" s="29">
        <v>10</v>
      </c>
      <c r="AU56" s="29">
        <f t="shared" si="12"/>
        <v>5</v>
      </c>
      <c r="AV56" s="29">
        <f t="shared" si="13"/>
        <v>5</v>
      </c>
      <c r="AW56" s="31">
        <f>AVERAGE(Table1323[[#This Row],[RULE OF LAW]],Table1323[[#This Row],[SECURITY &amp; SAFETY]],Table1323[[#This Row],[PERSONAL FREEDOM (minus Security &amp;Safety and Rule of Law)]],Table1323[[#This Row],[PERSONAL FREEDOM (minus Security &amp;Safety and Rule of Law)]])</f>
        <v>7.4233333333333338</v>
      </c>
      <c r="AX56" s="32">
        <v>6.55</v>
      </c>
      <c r="AY56" s="53">
        <f>AVERAGE(Table1323[[#This Row],[PERSONAL FREEDOM]:[ECONOMIC FREEDOM]])</f>
        <v>6.9866666666666664</v>
      </c>
      <c r="AZ56" s="61">
        <f t="shared" si="14"/>
        <v>71</v>
      </c>
      <c r="BA56" s="18">
        <f t="shared" si="15"/>
        <v>6.99</v>
      </c>
      <c r="BB56" s="31">
        <f>Table1323[[#This Row],[1 Rule of Law]]</f>
        <v>5.4</v>
      </c>
      <c r="BC56" s="31">
        <f>Table1323[[#This Row],[2 Security &amp; Safety]]</f>
        <v>8.2422222222222228</v>
      </c>
      <c r="BD56" s="31">
        <f t="shared" si="16"/>
        <v>8.025555555555556</v>
      </c>
    </row>
    <row r="57" spans="1:56" ht="15" customHeight="1" x14ac:dyDescent="0.25">
      <c r="A57" s="28" t="s">
        <v>97</v>
      </c>
      <c r="B57" s="29">
        <v>7.166666666666667</v>
      </c>
      <c r="C57" s="29">
        <v>6.1411792385161732</v>
      </c>
      <c r="D57" s="29">
        <v>5.0289852362113132</v>
      </c>
      <c r="E57" s="29">
        <v>6.1</v>
      </c>
      <c r="F57" s="29">
        <v>9.36</v>
      </c>
      <c r="G57" s="29">
        <v>10</v>
      </c>
      <c r="H57" s="29">
        <v>10</v>
      </c>
      <c r="I57" s="29">
        <v>7.5</v>
      </c>
      <c r="J57" s="29">
        <v>9.8821676116235064</v>
      </c>
      <c r="K57" s="29">
        <v>9.9116257087176294</v>
      </c>
      <c r="L57" s="29">
        <f>AVERAGE(Table1323[[#This Row],[2Bi Disappearance]:[2Bv Terrorism Injured ]])</f>
        <v>9.4587586640682275</v>
      </c>
      <c r="M57" s="29">
        <v>10</v>
      </c>
      <c r="N57" s="29">
        <v>10</v>
      </c>
      <c r="O57" s="30">
        <v>10</v>
      </c>
      <c r="P57" s="30">
        <f>AVERAGE(Table1323[[#This Row],[2Ci Female Genital Mutilation]:[2Ciii Equal Inheritance Rights]])</f>
        <v>10</v>
      </c>
      <c r="Q57" s="29">
        <f t="shared" si="9"/>
        <v>9.6062528880227429</v>
      </c>
      <c r="R57" s="29">
        <v>10</v>
      </c>
      <c r="S57" s="29">
        <v>10</v>
      </c>
      <c r="T57" s="29">
        <v>10</v>
      </c>
      <c r="U57" s="29">
        <f t="shared" si="10"/>
        <v>10</v>
      </c>
      <c r="V57" s="29">
        <v>10</v>
      </c>
      <c r="W57" s="29">
        <v>10</v>
      </c>
      <c r="X57" s="29">
        <f>AVERAGE(Table1323[[#This Row],[4A Freedom to establish religious organizations]:[4B Autonomy of religious organizations]])</f>
        <v>10</v>
      </c>
      <c r="Y57" s="29">
        <v>10</v>
      </c>
      <c r="Z57" s="29">
        <v>10</v>
      </c>
      <c r="AA57" s="29">
        <v>10</v>
      </c>
      <c r="AB57" s="29">
        <v>10</v>
      </c>
      <c r="AC57" s="29">
        <v>10</v>
      </c>
      <c r="AD57" s="29">
        <f>AVERAGE(Table1323[[#This Row],[5Ci Political parties]:[5Ciii Educational, sporting and cultural organizations]])</f>
        <v>10</v>
      </c>
      <c r="AE57" s="29">
        <v>10</v>
      </c>
      <c r="AF57" s="29">
        <v>10</v>
      </c>
      <c r="AG57" s="29">
        <v>10</v>
      </c>
      <c r="AH57" s="29">
        <f>AVERAGE(Table1323[[#This Row],[5Di Political parties]:[5Diii Educational, sporting and cultural organizations5]])</f>
        <v>10</v>
      </c>
      <c r="AI57" s="29">
        <f>AVERAGE(Y57,Z57,AD57,AH57)</f>
        <v>10</v>
      </c>
      <c r="AJ57" s="14">
        <v>1.162570871762894</v>
      </c>
      <c r="AK57" s="15">
        <v>7</v>
      </c>
      <c r="AL57" s="15">
        <v>6.5</v>
      </c>
      <c r="AM57" s="15">
        <v>10</v>
      </c>
      <c r="AN57" s="15">
        <v>10</v>
      </c>
      <c r="AO57" s="15">
        <f>AVERAGE(Table1323[[#This Row],[6Di Access to foreign television (cable/ satellite)]:[6Dii Access to foreign newspapers]])</f>
        <v>10</v>
      </c>
      <c r="AP57" s="15">
        <v>10</v>
      </c>
      <c r="AQ57" s="29">
        <f t="shared" si="11"/>
        <v>6.9325141743525789</v>
      </c>
      <c r="AR57" s="29">
        <v>10</v>
      </c>
      <c r="AS57" s="29">
        <v>10</v>
      </c>
      <c r="AT57" s="29">
        <v>10</v>
      </c>
      <c r="AU57" s="29">
        <f t="shared" si="12"/>
        <v>10</v>
      </c>
      <c r="AV57" s="29">
        <f t="shared" si="13"/>
        <v>10</v>
      </c>
      <c r="AW57" s="31">
        <f>AVERAGE(Table1323[[#This Row],[RULE OF LAW]],Table1323[[#This Row],[SECURITY &amp; SAFETY]],Table1323[[#This Row],[PERSONAL FREEDOM (minus Security &amp;Safety and Rule of Law)]],Table1323[[#This Row],[PERSONAL FREEDOM (minus Security &amp;Safety and Rule of Law)]])</f>
        <v>8.6198146394409427</v>
      </c>
      <c r="AX57" s="32">
        <v>6.8</v>
      </c>
      <c r="AY57" s="53">
        <f>AVERAGE(Table1323[[#This Row],[PERSONAL FREEDOM]:[ECONOMIC FREEDOM]])</f>
        <v>7.7099073197204717</v>
      </c>
      <c r="AZ57" s="61">
        <f t="shared" si="14"/>
        <v>44</v>
      </c>
      <c r="BA57" s="18">
        <f t="shared" si="15"/>
        <v>7.71</v>
      </c>
      <c r="BB57" s="31">
        <f>Table1323[[#This Row],[1 Rule of Law]]</f>
        <v>6.1</v>
      </c>
      <c r="BC57" s="31">
        <f>Table1323[[#This Row],[2 Security &amp; Safety]]</f>
        <v>9.6062528880227429</v>
      </c>
      <c r="BD57" s="31">
        <f t="shared" si="16"/>
        <v>9.386502834870516</v>
      </c>
    </row>
    <row r="58" spans="1:56" ht="15" customHeight="1" x14ac:dyDescent="0.25">
      <c r="A58" s="28" t="s">
        <v>114</v>
      </c>
      <c r="B58" s="29">
        <v>5.8666666666666671</v>
      </c>
      <c r="C58" s="29">
        <v>4.0830938020456742</v>
      </c>
      <c r="D58" s="29">
        <v>3.7400057772961492</v>
      </c>
      <c r="E58" s="29">
        <v>4.6000000000000005</v>
      </c>
      <c r="F58" s="29">
        <v>0</v>
      </c>
      <c r="G58" s="29">
        <v>10</v>
      </c>
      <c r="H58" s="29">
        <v>10</v>
      </c>
      <c r="I58" s="29">
        <v>5</v>
      </c>
      <c r="J58" s="29">
        <v>10</v>
      </c>
      <c r="K58" s="29">
        <v>10</v>
      </c>
      <c r="L58" s="29">
        <f>AVERAGE(Table1323[[#This Row],[2Bi Disappearance]:[2Bv Terrorism Injured ]])</f>
        <v>9</v>
      </c>
      <c r="M58" s="29">
        <v>10</v>
      </c>
      <c r="N58" s="29">
        <v>10</v>
      </c>
      <c r="O58" s="30">
        <v>10</v>
      </c>
      <c r="P58" s="30">
        <f>AVERAGE(Table1323[[#This Row],[2Ci Female Genital Mutilation]:[2Ciii Equal Inheritance Rights]])</f>
        <v>10</v>
      </c>
      <c r="Q58" s="29">
        <f t="shared" si="9"/>
        <v>6.333333333333333</v>
      </c>
      <c r="R58" s="29">
        <v>10</v>
      </c>
      <c r="S58" s="29">
        <v>10</v>
      </c>
      <c r="T58" s="29">
        <v>10</v>
      </c>
      <c r="U58" s="29">
        <f t="shared" si="10"/>
        <v>10</v>
      </c>
      <c r="V58" s="29">
        <v>7.5</v>
      </c>
      <c r="W58" s="29">
        <v>6.666666666666667</v>
      </c>
      <c r="X58" s="29">
        <f>AVERAGE(Table1323[[#This Row],[4A Freedom to establish religious organizations]:[4B Autonomy of religious organizations]])</f>
        <v>7.0833333333333339</v>
      </c>
      <c r="Y58" s="29">
        <v>10</v>
      </c>
      <c r="Z58" s="29">
        <v>10</v>
      </c>
      <c r="AA58" s="29">
        <v>6.666666666666667</v>
      </c>
      <c r="AB58" s="29">
        <v>6.666666666666667</v>
      </c>
      <c r="AC58" s="29">
        <v>6.666666666666667</v>
      </c>
      <c r="AD58" s="29">
        <f>AVERAGE(Table1323[[#This Row],[5Ci Political parties]:[5Ciii Educational, sporting and cultural organizations]])</f>
        <v>6.666666666666667</v>
      </c>
      <c r="AE58" s="29">
        <v>7.5</v>
      </c>
      <c r="AF58" s="29">
        <v>7.5</v>
      </c>
      <c r="AG58" s="29">
        <v>10</v>
      </c>
      <c r="AH58" s="29">
        <f>AVERAGE(Table1323[[#This Row],[5Di Political parties]:[5Diii Educational, sporting and cultural organizations5]])</f>
        <v>8.3333333333333339</v>
      </c>
      <c r="AI58" s="29">
        <f>AVERAGE(Y58,Z58,AD58,AH58)</f>
        <v>8.75</v>
      </c>
      <c r="AJ58" s="14">
        <v>10</v>
      </c>
      <c r="AK58" s="15">
        <v>4.666666666666667</v>
      </c>
      <c r="AL58" s="15">
        <v>3.5</v>
      </c>
      <c r="AM58" s="15">
        <v>10</v>
      </c>
      <c r="AN58" s="15">
        <v>10</v>
      </c>
      <c r="AO58" s="15">
        <f>AVERAGE(Table1323[[#This Row],[6Di Access to foreign television (cable/ satellite)]:[6Dii Access to foreign newspapers]])</f>
        <v>10</v>
      </c>
      <c r="AP58" s="15">
        <v>10</v>
      </c>
      <c r="AQ58" s="29">
        <f t="shared" si="11"/>
        <v>7.6333333333333346</v>
      </c>
      <c r="AR58" s="29">
        <v>10</v>
      </c>
      <c r="AS58" s="29">
        <v>10</v>
      </c>
      <c r="AT58" s="29">
        <v>10</v>
      </c>
      <c r="AU58" s="29">
        <f t="shared" si="12"/>
        <v>10</v>
      </c>
      <c r="AV58" s="29">
        <f t="shared" si="13"/>
        <v>10</v>
      </c>
      <c r="AW58" s="31">
        <f>AVERAGE(Table1323[[#This Row],[RULE OF LAW]],Table1323[[#This Row],[SECURITY &amp; SAFETY]],Table1323[[#This Row],[PERSONAL FREEDOM (minus Security &amp;Safety and Rule of Law)]],Table1323[[#This Row],[PERSONAL FREEDOM (minus Security &amp;Safety and Rule of Law)]])</f>
        <v>7.08</v>
      </c>
      <c r="AX58" s="32">
        <v>7.31</v>
      </c>
      <c r="AY58" s="53">
        <f>AVERAGE(Table1323[[#This Row],[PERSONAL FREEDOM]:[ECONOMIC FREEDOM]])</f>
        <v>7.1950000000000003</v>
      </c>
      <c r="AZ58" s="61">
        <f t="shared" si="14"/>
        <v>63</v>
      </c>
      <c r="BA58" s="18">
        <f t="shared" si="15"/>
        <v>7.2</v>
      </c>
      <c r="BB58" s="31">
        <f>Table1323[[#This Row],[1 Rule of Law]]</f>
        <v>4.6000000000000005</v>
      </c>
      <c r="BC58" s="31">
        <f>Table1323[[#This Row],[2 Security &amp; Safety]]</f>
        <v>6.333333333333333</v>
      </c>
      <c r="BD58" s="31">
        <f t="shared" si="16"/>
        <v>8.6933333333333334</v>
      </c>
    </row>
    <row r="59" spans="1:56" ht="15" customHeight="1" x14ac:dyDescent="0.25">
      <c r="A59" s="28" t="s">
        <v>171</v>
      </c>
      <c r="B59" s="29" t="s">
        <v>48</v>
      </c>
      <c r="C59" s="29" t="s">
        <v>48</v>
      </c>
      <c r="D59" s="29" t="s">
        <v>48</v>
      </c>
      <c r="E59" s="29">
        <v>3.6627939999999999</v>
      </c>
      <c r="F59" s="29">
        <v>6.6400000000000006</v>
      </c>
      <c r="G59" s="29">
        <v>10</v>
      </c>
      <c r="H59" s="29">
        <v>10</v>
      </c>
      <c r="I59" s="29">
        <v>2.5</v>
      </c>
      <c r="J59" s="29">
        <v>10</v>
      </c>
      <c r="K59" s="29">
        <v>10</v>
      </c>
      <c r="L59" s="29">
        <f>AVERAGE(Table1323[[#This Row],[2Bi Disappearance]:[2Bv Terrorism Injured ]])</f>
        <v>8.5</v>
      </c>
      <c r="M59" s="29">
        <v>5</v>
      </c>
      <c r="N59" s="29">
        <v>10</v>
      </c>
      <c r="O59" s="30">
        <v>0</v>
      </c>
      <c r="P59" s="30">
        <f>AVERAGE(Table1323[[#This Row],[2Ci Female Genital Mutilation]:[2Ciii Equal Inheritance Rights]])</f>
        <v>5</v>
      </c>
      <c r="Q59" s="29">
        <f t="shared" si="9"/>
        <v>6.7133333333333338</v>
      </c>
      <c r="R59" s="29">
        <v>10</v>
      </c>
      <c r="S59" s="29">
        <v>10</v>
      </c>
      <c r="T59" s="29" t="s">
        <v>48</v>
      </c>
      <c r="U59" s="29">
        <f t="shared" si="10"/>
        <v>10</v>
      </c>
      <c r="V59" s="29" t="s">
        <v>48</v>
      </c>
      <c r="W59" s="29" t="s">
        <v>48</v>
      </c>
      <c r="X59" s="29" t="s">
        <v>48</v>
      </c>
      <c r="Y59" s="29" t="s">
        <v>48</v>
      </c>
      <c r="Z59" s="29" t="s">
        <v>48</v>
      </c>
      <c r="AA59" s="29" t="s">
        <v>48</v>
      </c>
      <c r="AB59" s="29" t="s">
        <v>48</v>
      </c>
      <c r="AC59" s="29" t="s">
        <v>48</v>
      </c>
      <c r="AD59" s="29" t="s">
        <v>48</v>
      </c>
      <c r="AE59" s="29" t="s">
        <v>48</v>
      </c>
      <c r="AF59" s="29" t="s">
        <v>48</v>
      </c>
      <c r="AG59" s="29" t="s">
        <v>48</v>
      </c>
      <c r="AH59" s="29" t="s">
        <v>48</v>
      </c>
      <c r="AI59" s="29" t="s">
        <v>48</v>
      </c>
      <c r="AJ59" s="14">
        <v>10</v>
      </c>
      <c r="AK59" s="15">
        <v>5</v>
      </c>
      <c r="AL59" s="15">
        <v>4.5</v>
      </c>
      <c r="AM59" s="15" t="s">
        <v>48</v>
      </c>
      <c r="AN59" s="15" t="s">
        <v>48</v>
      </c>
      <c r="AO59" s="15" t="s">
        <v>48</v>
      </c>
      <c r="AP59" s="15" t="s">
        <v>48</v>
      </c>
      <c r="AQ59" s="29">
        <f t="shared" si="11"/>
        <v>6.5</v>
      </c>
      <c r="AR59" s="29">
        <v>0</v>
      </c>
      <c r="AS59" s="29">
        <v>10</v>
      </c>
      <c r="AT59" s="29">
        <v>10</v>
      </c>
      <c r="AU59" s="29">
        <f t="shared" si="12"/>
        <v>10</v>
      </c>
      <c r="AV59" s="29">
        <f t="shared" si="13"/>
        <v>5</v>
      </c>
      <c r="AW59" s="31">
        <f>AVERAGE(Table1323[[#This Row],[RULE OF LAW]],Table1323[[#This Row],[SECURITY &amp; SAFETY]],Table1323[[#This Row],[PERSONAL FREEDOM (minus Security &amp;Safety and Rule of Law)]],Table1323[[#This Row],[PERSONAL FREEDOM (minus Security &amp;Safety and Rule of Law)]])</f>
        <v>6.1773651666666671</v>
      </c>
      <c r="AX59" s="32">
        <v>5.45</v>
      </c>
      <c r="AY59" s="53">
        <f>AVERAGE(Table1323[[#This Row],[PERSONAL FREEDOM]:[ECONOMIC FREEDOM]])</f>
        <v>5.8136825833333337</v>
      </c>
      <c r="AZ59" s="61">
        <f t="shared" si="14"/>
        <v>129</v>
      </c>
      <c r="BA59" s="18">
        <f t="shared" si="15"/>
        <v>5.81</v>
      </c>
      <c r="BB59" s="31">
        <f>Table1323[[#This Row],[1 Rule of Law]]</f>
        <v>3.6627939999999999</v>
      </c>
      <c r="BC59" s="31">
        <f>Table1323[[#This Row],[2 Security &amp; Safety]]</f>
        <v>6.7133333333333338</v>
      </c>
      <c r="BD59" s="31">
        <f t="shared" si="16"/>
        <v>7.166666666666667</v>
      </c>
    </row>
    <row r="60" spans="1:56" ht="15" customHeight="1" x14ac:dyDescent="0.25">
      <c r="A60" s="28" t="s">
        <v>131</v>
      </c>
      <c r="B60" s="29" t="s">
        <v>48</v>
      </c>
      <c r="C60" s="29" t="s">
        <v>48</v>
      </c>
      <c r="D60" s="29" t="s">
        <v>48</v>
      </c>
      <c r="E60" s="29">
        <v>4.8463669999999999</v>
      </c>
      <c r="F60" s="29">
        <v>2.88</v>
      </c>
      <c r="G60" s="29">
        <v>10</v>
      </c>
      <c r="H60" s="29">
        <v>10</v>
      </c>
      <c r="I60" s="29">
        <v>7.5</v>
      </c>
      <c r="J60" s="29">
        <v>10</v>
      </c>
      <c r="K60" s="29">
        <v>10</v>
      </c>
      <c r="L60" s="29">
        <f>AVERAGE(Table1323[[#This Row],[2Bi Disappearance]:[2Bv Terrorism Injured ]])</f>
        <v>9.5</v>
      </c>
      <c r="M60" s="29" t="s">
        <v>48</v>
      </c>
      <c r="N60" s="29">
        <v>10</v>
      </c>
      <c r="O60" s="30">
        <v>10</v>
      </c>
      <c r="P60" s="30">
        <f>AVERAGE(Table1323[[#This Row],[2Ci Female Genital Mutilation]:[2Ciii Equal Inheritance Rights]])</f>
        <v>10</v>
      </c>
      <c r="Q60" s="29">
        <f t="shared" si="9"/>
        <v>7.46</v>
      </c>
      <c r="R60" s="29">
        <v>10</v>
      </c>
      <c r="S60" s="29">
        <v>10</v>
      </c>
      <c r="T60" s="29">
        <v>10</v>
      </c>
      <c r="U60" s="29">
        <f t="shared" si="10"/>
        <v>10</v>
      </c>
      <c r="V60" s="29" t="s">
        <v>48</v>
      </c>
      <c r="W60" s="29" t="s">
        <v>48</v>
      </c>
      <c r="X60" s="29" t="s">
        <v>48</v>
      </c>
      <c r="Y60" s="29" t="s">
        <v>48</v>
      </c>
      <c r="Z60" s="29" t="s">
        <v>48</v>
      </c>
      <c r="AA60" s="29" t="s">
        <v>48</v>
      </c>
      <c r="AB60" s="29" t="s">
        <v>48</v>
      </c>
      <c r="AC60" s="29" t="s">
        <v>48</v>
      </c>
      <c r="AD60" s="29" t="s">
        <v>48</v>
      </c>
      <c r="AE60" s="29" t="s">
        <v>48</v>
      </c>
      <c r="AF60" s="29" t="s">
        <v>48</v>
      </c>
      <c r="AG60" s="29" t="s">
        <v>48</v>
      </c>
      <c r="AH60" s="29" t="s">
        <v>48</v>
      </c>
      <c r="AI60" s="29" t="s">
        <v>48</v>
      </c>
      <c r="AJ60" s="14">
        <v>10</v>
      </c>
      <c r="AK60" s="15">
        <v>7.666666666666667</v>
      </c>
      <c r="AL60" s="15">
        <v>6.75</v>
      </c>
      <c r="AM60" s="15" t="s">
        <v>48</v>
      </c>
      <c r="AN60" s="15" t="s">
        <v>48</v>
      </c>
      <c r="AO60" s="15" t="s">
        <v>48</v>
      </c>
      <c r="AP60" s="15" t="s">
        <v>48</v>
      </c>
      <c r="AQ60" s="29">
        <f t="shared" si="11"/>
        <v>8.1388888888888893</v>
      </c>
      <c r="AR60" s="29" t="s">
        <v>48</v>
      </c>
      <c r="AS60" s="29">
        <v>0</v>
      </c>
      <c r="AT60" s="29">
        <v>10</v>
      </c>
      <c r="AU60" s="29">
        <f t="shared" si="12"/>
        <v>5</v>
      </c>
      <c r="AV60" s="29">
        <f t="shared" si="13"/>
        <v>5</v>
      </c>
      <c r="AW60" s="31">
        <f>AVERAGE(Table1323[[#This Row],[RULE OF LAW]],Table1323[[#This Row],[SECURITY &amp; SAFETY]],Table1323[[#This Row],[PERSONAL FREEDOM (minus Security &amp;Safety and Rule of Law)]],Table1323[[#This Row],[PERSONAL FREEDOM (minus Security &amp;Safety and Rule of Law)]])</f>
        <v>6.9330732314814814</v>
      </c>
      <c r="AX60" s="32">
        <v>6.25</v>
      </c>
      <c r="AY60" s="53">
        <f>AVERAGE(Table1323[[#This Row],[PERSONAL FREEDOM]:[ECONOMIC FREEDOM]])</f>
        <v>6.5915366157407407</v>
      </c>
      <c r="AZ60" s="61">
        <f t="shared" si="14"/>
        <v>100</v>
      </c>
      <c r="BA60" s="18">
        <f t="shared" si="15"/>
        <v>6.59</v>
      </c>
      <c r="BB60" s="31">
        <f>Table1323[[#This Row],[1 Rule of Law]]</f>
        <v>4.8463669999999999</v>
      </c>
      <c r="BC60" s="31">
        <f>Table1323[[#This Row],[2 Security &amp; Safety]]</f>
        <v>7.46</v>
      </c>
      <c r="BD60" s="31">
        <f t="shared" si="16"/>
        <v>7.7129629629629628</v>
      </c>
    </row>
    <row r="61" spans="1:56" ht="15" customHeight="1" x14ac:dyDescent="0.25">
      <c r="A61" s="28" t="s">
        <v>110</v>
      </c>
      <c r="B61" s="29" t="s">
        <v>48</v>
      </c>
      <c r="C61" s="29" t="s">
        <v>48</v>
      </c>
      <c r="D61" s="29" t="s">
        <v>48</v>
      </c>
      <c r="E61" s="29">
        <v>3.6491889999999998</v>
      </c>
      <c r="F61" s="29">
        <v>7.2799999999999994</v>
      </c>
      <c r="G61" s="29">
        <v>10</v>
      </c>
      <c r="H61" s="29">
        <v>10</v>
      </c>
      <c r="I61" s="29">
        <v>5</v>
      </c>
      <c r="J61" s="29">
        <v>10</v>
      </c>
      <c r="K61" s="29">
        <v>10</v>
      </c>
      <c r="L61" s="29">
        <f>AVERAGE(Table1323[[#This Row],[2Bi Disappearance]:[2Bv Terrorism Injured ]])</f>
        <v>9</v>
      </c>
      <c r="M61" s="29">
        <v>10</v>
      </c>
      <c r="N61" s="29">
        <v>10</v>
      </c>
      <c r="O61" s="30">
        <v>5</v>
      </c>
      <c r="P61" s="30">
        <f>AVERAGE(Table1323[[#This Row],[2Ci Female Genital Mutilation]:[2Ciii Equal Inheritance Rights]])</f>
        <v>8.3333333333333339</v>
      </c>
      <c r="Q61" s="29">
        <f t="shared" si="9"/>
        <v>8.2044444444444462</v>
      </c>
      <c r="R61" s="29">
        <v>10</v>
      </c>
      <c r="S61" s="29">
        <v>10</v>
      </c>
      <c r="T61" s="29">
        <v>10</v>
      </c>
      <c r="U61" s="29">
        <f t="shared" si="10"/>
        <v>10</v>
      </c>
      <c r="V61" s="29">
        <v>5</v>
      </c>
      <c r="W61" s="29">
        <v>3.3333333333333335</v>
      </c>
      <c r="X61" s="29">
        <f>AVERAGE(Table1323[[#This Row],[4A Freedom to establish religious organizations]:[4B Autonomy of religious organizations]])</f>
        <v>4.166666666666667</v>
      </c>
      <c r="Y61" s="29">
        <v>10</v>
      </c>
      <c r="Z61" s="29">
        <v>10</v>
      </c>
      <c r="AA61" s="29">
        <v>3.3333333333333335</v>
      </c>
      <c r="AB61" s="29">
        <v>3.3333333333333335</v>
      </c>
      <c r="AC61" s="29">
        <v>3.3333333333333335</v>
      </c>
      <c r="AD61" s="29">
        <f>AVERAGE(Table1323[[#This Row],[5Ci Political parties]:[5Ciii Educational, sporting and cultural organizations]])</f>
        <v>3.3333333333333335</v>
      </c>
      <c r="AE61" s="29">
        <v>5</v>
      </c>
      <c r="AF61" s="29">
        <v>5</v>
      </c>
      <c r="AG61" s="29">
        <v>7.5</v>
      </c>
      <c r="AH61" s="29">
        <f>AVERAGE(Table1323[[#This Row],[5Di Political parties]:[5Diii Educational, sporting and cultural organizations5]])</f>
        <v>5.833333333333333</v>
      </c>
      <c r="AI61" s="29">
        <f>AVERAGE(Y61,Z61,AD61,AH61)</f>
        <v>7.2916666666666661</v>
      </c>
      <c r="AJ61" s="14">
        <v>10</v>
      </c>
      <c r="AK61" s="15">
        <v>5</v>
      </c>
      <c r="AL61" s="15">
        <v>5</v>
      </c>
      <c r="AM61" s="15">
        <v>10</v>
      </c>
      <c r="AN61" s="15">
        <v>10</v>
      </c>
      <c r="AO61" s="15">
        <f>AVERAGE(Table1323[[#This Row],[6Di Access to foreign television (cable/ satellite)]:[6Dii Access to foreign newspapers]])</f>
        <v>10</v>
      </c>
      <c r="AP61" s="15">
        <v>10</v>
      </c>
      <c r="AQ61" s="29">
        <f t="shared" si="11"/>
        <v>8</v>
      </c>
      <c r="AR61" s="29">
        <v>5</v>
      </c>
      <c r="AS61" s="29">
        <v>10</v>
      </c>
      <c r="AT61" s="29">
        <v>10</v>
      </c>
      <c r="AU61" s="29">
        <f t="shared" si="12"/>
        <v>10</v>
      </c>
      <c r="AV61" s="29">
        <f t="shared" si="13"/>
        <v>7.5</v>
      </c>
      <c r="AW61" s="31">
        <f>AVERAGE(Table1323[[#This Row],[RULE OF LAW]],Table1323[[#This Row],[SECURITY &amp; SAFETY]],Table1323[[#This Row],[PERSONAL FREEDOM (minus Security &amp;Safety and Rule of Law)]],Table1323[[#This Row],[PERSONAL FREEDOM (minus Security &amp;Safety and Rule of Law)]])</f>
        <v>6.6592416944444448</v>
      </c>
      <c r="AX61" s="32">
        <v>6.5</v>
      </c>
      <c r="AY61" s="53">
        <f>AVERAGE(Table1323[[#This Row],[PERSONAL FREEDOM]:[ECONOMIC FREEDOM]])</f>
        <v>6.5796208472222224</v>
      </c>
      <c r="AZ61" s="61">
        <f t="shared" si="14"/>
        <v>101</v>
      </c>
      <c r="BA61" s="18">
        <f t="shared" si="15"/>
        <v>6.58</v>
      </c>
      <c r="BB61" s="31">
        <f>Table1323[[#This Row],[1 Rule of Law]]</f>
        <v>3.6491889999999998</v>
      </c>
      <c r="BC61" s="31">
        <f>Table1323[[#This Row],[2 Security &amp; Safety]]</f>
        <v>8.2044444444444462</v>
      </c>
      <c r="BD61" s="31">
        <f t="shared" si="16"/>
        <v>7.3916666666666657</v>
      </c>
    </row>
    <row r="62" spans="1:56" ht="15" customHeight="1" x14ac:dyDescent="0.25">
      <c r="A62" s="28" t="s">
        <v>139</v>
      </c>
      <c r="B62" s="29" t="s">
        <v>48</v>
      </c>
      <c r="C62" s="29" t="s">
        <v>48</v>
      </c>
      <c r="D62" s="29" t="s">
        <v>48</v>
      </c>
      <c r="E62" s="29">
        <v>4.3021959999999995</v>
      </c>
      <c r="F62" s="29">
        <v>0</v>
      </c>
      <c r="G62" s="29">
        <v>5</v>
      </c>
      <c r="H62" s="29">
        <v>10</v>
      </c>
      <c r="I62" s="29">
        <v>5</v>
      </c>
      <c r="J62" s="29">
        <v>10</v>
      </c>
      <c r="K62" s="29">
        <v>10</v>
      </c>
      <c r="L62" s="29">
        <f>AVERAGE(Table1323[[#This Row],[2Bi Disappearance]:[2Bv Terrorism Injured ]])</f>
        <v>8</v>
      </c>
      <c r="M62" s="29">
        <v>10</v>
      </c>
      <c r="N62" s="29">
        <v>10</v>
      </c>
      <c r="O62" s="30">
        <v>10</v>
      </c>
      <c r="P62" s="30">
        <f>AVERAGE(Table1323[[#This Row],[2Ci Female Genital Mutilation]:[2Ciii Equal Inheritance Rights]])</f>
        <v>10</v>
      </c>
      <c r="Q62" s="29">
        <f t="shared" si="9"/>
        <v>6</v>
      </c>
      <c r="R62" s="29">
        <v>10</v>
      </c>
      <c r="S62" s="29">
        <v>10</v>
      </c>
      <c r="T62" s="29">
        <v>10</v>
      </c>
      <c r="U62" s="29">
        <f t="shared" si="10"/>
        <v>10</v>
      </c>
      <c r="V62" s="29">
        <v>7.5</v>
      </c>
      <c r="W62" s="29">
        <v>6.666666666666667</v>
      </c>
      <c r="X62" s="29">
        <f>AVERAGE(Table1323[[#This Row],[4A Freedom to establish religious organizations]:[4B Autonomy of religious organizations]])</f>
        <v>7.0833333333333339</v>
      </c>
      <c r="Y62" s="29">
        <v>7.5</v>
      </c>
      <c r="Z62" s="29">
        <v>7.5</v>
      </c>
      <c r="AA62" s="29">
        <v>3.3333333333333335</v>
      </c>
      <c r="AB62" s="29">
        <v>6.666666666666667</v>
      </c>
      <c r="AC62" s="29">
        <v>6.666666666666667</v>
      </c>
      <c r="AD62" s="29">
        <f>AVERAGE(Table1323[[#This Row],[5Ci Political parties]:[5Ciii Educational, sporting and cultural organizations]])</f>
        <v>5.5555555555555562</v>
      </c>
      <c r="AE62" s="29">
        <v>7.5</v>
      </c>
      <c r="AF62" s="29">
        <v>7.5</v>
      </c>
      <c r="AG62" s="29">
        <v>7.5</v>
      </c>
      <c r="AH62" s="29">
        <f>AVERAGE(Table1323[[#This Row],[5Di Political parties]:[5Diii Educational, sporting and cultural organizations5]])</f>
        <v>7.5</v>
      </c>
      <c r="AI62" s="29">
        <f>AVERAGE(Y62,Z62,AD62,AH62)</f>
        <v>7.0138888888888893</v>
      </c>
      <c r="AJ62" s="14">
        <v>0</v>
      </c>
      <c r="AK62" s="15">
        <v>5</v>
      </c>
      <c r="AL62" s="15">
        <v>4.25</v>
      </c>
      <c r="AM62" s="15">
        <v>10</v>
      </c>
      <c r="AN62" s="15">
        <v>10</v>
      </c>
      <c r="AO62" s="15">
        <f>AVERAGE(Table1323[[#This Row],[6Di Access to foreign television (cable/ satellite)]:[6Dii Access to foreign newspapers]])</f>
        <v>10</v>
      </c>
      <c r="AP62" s="15">
        <v>6.666666666666667</v>
      </c>
      <c r="AQ62" s="29">
        <f t="shared" si="11"/>
        <v>5.1833333333333336</v>
      </c>
      <c r="AR62" s="29">
        <v>5</v>
      </c>
      <c r="AS62" s="29">
        <v>10</v>
      </c>
      <c r="AT62" s="29">
        <v>10</v>
      </c>
      <c r="AU62" s="29">
        <f t="shared" si="12"/>
        <v>10</v>
      </c>
      <c r="AV62" s="29">
        <f t="shared" si="13"/>
        <v>7.5</v>
      </c>
      <c r="AW62" s="31">
        <f>AVERAGE(Table1323[[#This Row],[RULE OF LAW]],Table1323[[#This Row],[SECURITY &amp; SAFETY]],Table1323[[#This Row],[PERSONAL FREEDOM (minus Security &amp;Safety and Rule of Law)]],Table1323[[#This Row],[PERSONAL FREEDOM (minus Security &amp;Safety and Rule of Law)]])</f>
        <v>6.2536045555555555</v>
      </c>
      <c r="AX62" s="32">
        <v>7.26</v>
      </c>
      <c r="AY62" s="53">
        <f>AVERAGE(Table1323[[#This Row],[PERSONAL FREEDOM]:[ECONOMIC FREEDOM]])</f>
        <v>6.7568022777777781</v>
      </c>
      <c r="AZ62" s="61">
        <f t="shared" si="14"/>
        <v>90</v>
      </c>
      <c r="BA62" s="18">
        <f t="shared" si="15"/>
        <v>6.76</v>
      </c>
      <c r="BB62" s="31">
        <f>Table1323[[#This Row],[1 Rule of Law]]</f>
        <v>4.3021959999999995</v>
      </c>
      <c r="BC62" s="31">
        <f>Table1323[[#This Row],[2 Security &amp; Safety]]</f>
        <v>6</v>
      </c>
      <c r="BD62" s="31">
        <f t="shared" si="16"/>
        <v>7.3561111111111117</v>
      </c>
    </row>
    <row r="63" spans="1:56" ht="15" customHeight="1" x14ac:dyDescent="0.25">
      <c r="A63" s="28" t="s">
        <v>216</v>
      </c>
      <c r="B63" s="29">
        <v>7.9333333333333336</v>
      </c>
      <c r="C63" s="29">
        <v>7.0554187151178933</v>
      </c>
      <c r="D63" s="29">
        <v>7.6096427273421323</v>
      </c>
      <c r="E63" s="29">
        <v>7.5</v>
      </c>
      <c r="F63" s="29">
        <v>9.8000000000000007</v>
      </c>
      <c r="G63" s="29">
        <v>0</v>
      </c>
      <c r="H63" s="29">
        <v>10</v>
      </c>
      <c r="I63" s="29" t="s">
        <v>48</v>
      </c>
      <c r="J63" s="29">
        <v>10</v>
      </c>
      <c r="K63" s="29">
        <v>10</v>
      </c>
      <c r="L63" s="29">
        <f>AVERAGE(Table1323[[#This Row],[2Bi Disappearance]:[2Bv Terrorism Injured ]])</f>
        <v>7.5</v>
      </c>
      <c r="M63" s="29">
        <v>10</v>
      </c>
      <c r="N63" s="29">
        <v>7.5</v>
      </c>
      <c r="O63" s="30">
        <v>10</v>
      </c>
      <c r="P63" s="30">
        <f>AVERAGE(Table1323[[#This Row],[2Ci Female Genital Mutilation]:[2Ciii Equal Inheritance Rights]])</f>
        <v>9.1666666666666661</v>
      </c>
      <c r="Q63" s="29">
        <f t="shared" si="9"/>
        <v>8.8222222222222229</v>
      </c>
      <c r="R63" s="29" t="s">
        <v>48</v>
      </c>
      <c r="S63" s="29" t="s">
        <v>48</v>
      </c>
      <c r="T63" s="29">
        <v>10</v>
      </c>
      <c r="U63" s="29">
        <f t="shared" si="10"/>
        <v>10</v>
      </c>
      <c r="V63" s="29">
        <v>10</v>
      </c>
      <c r="W63" s="29">
        <v>10</v>
      </c>
      <c r="X63" s="29">
        <f>AVERAGE(Table1323[[#This Row],[4A Freedom to establish religious organizations]:[4B Autonomy of religious organizations]])</f>
        <v>10</v>
      </c>
      <c r="Y63" s="29">
        <v>10</v>
      </c>
      <c r="Z63" s="29">
        <v>10</v>
      </c>
      <c r="AA63" s="29">
        <v>6.666666666666667</v>
      </c>
      <c r="AB63" s="29">
        <v>10</v>
      </c>
      <c r="AC63" s="29">
        <v>10</v>
      </c>
      <c r="AD63" s="29">
        <f>AVERAGE(Table1323[[#This Row],[5Ci Political parties]:[5Ciii Educational, sporting and cultural organizations]])</f>
        <v>8.8888888888888893</v>
      </c>
      <c r="AE63" s="29">
        <v>7.5</v>
      </c>
      <c r="AF63" s="29">
        <v>10</v>
      </c>
      <c r="AG63" s="29">
        <v>10</v>
      </c>
      <c r="AH63" s="29">
        <f>AVERAGE(Table1323[[#This Row],[5Di Political parties]:[5Diii Educational, sporting and cultural organizations5]])</f>
        <v>9.1666666666666661</v>
      </c>
      <c r="AI63" s="29">
        <f>AVERAGE(Y63,Z63,AD63,AH63)</f>
        <v>9.5138888888888893</v>
      </c>
      <c r="AJ63" s="14">
        <v>10</v>
      </c>
      <c r="AK63" s="15">
        <v>6</v>
      </c>
      <c r="AL63" s="15">
        <v>7.25</v>
      </c>
      <c r="AM63" s="15">
        <v>10</v>
      </c>
      <c r="AN63" s="15">
        <v>10</v>
      </c>
      <c r="AO63" s="15">
        <f>AVERAGE(Table1323[[#This Row],[6Di Access to foreign television (cable/ satellite)]:[6Dii Access to foreign newspapers]])</f>
        <v>10</v>
      </c>
      <c r="AP63" s="15">
        <v>10</v>
      </c>
      <c r="AQ63" s="29">
        <f t="shared" si="11"/>
        <v>8.65</v>
      </c>
      <c r="AR63" s="29">
        <v>10</v>
      </c>
      <c r="AS63" s="29" t="s">
        <v>48</v>
      </c>
      <c r="AT63" s="29" t="s">
        <v>48</v>
      </c>
      <c r="AU63" s="29" t="s">
        <v>48</v>
      </c>
      <c r="AV63" s="29">
        <f t="shared" si="13"/>
        <v>10</v>
      </c>
      <c r="AW63" s="31">
        <f>AVERAGE(Table1323[[#This Row],[RULE OF LAW]],Table1323[[#This Row],[SECURITY &amp; SAFETY]],Table1323[[#This Row],[PERSONAL FREEDOM (minus Security &amp;Safety and Rule of Law)]],Table1323[[#This Row],[PERSONAL FREEDOM (minus Security &amp;Safety and Rule of Law)]])</f>
        <v>8.8969444444444452</v>
      </c>
      <c r="AX63" s="32">
        <v>8.9600000000000009</v>
      </c>
      <c r="AY63" s="53">
        <f>AVERAGE(Table1323[[#This Row],[PERSONAL FREEDOM]:[ECONOMIC FREEDOM]])</f>
        <v>8.9284722222222221</v>
      </c>
      <c r="AZ63" s="61">
        <f t="shared" si="14"/>
        <v>1</v>
      </c>
      <c r="BA63" s="18">
        <f t="shared" si="15"/>
        <v>8.93</v>
      </c>
      <c r="BB63" s="31">
        <f>Table1323[[#This Row],[1 Rule of Law]]</f>
        <v>7.5</v>
      </c>
      <c r="BC63" s="31">
        <f>Table1323[[#This Row],[2 Security &amp; Safety]]</f>
        <v>8.8222222222222229</v>
      </c>
      <c r="BD63" s="31">
        <f t="shared" si="16"/>
        <v>9.632777777777779</v>
      </c>
    </row>
    <row r="64" spans="1:56" ht="15" customHeight="1" x14ac:dyDescent="0.25">
      <c r="A64" s="28" t="s">
        <v>84</v>
      </c>
      <c r="B64" s="29">
        <v>7.4333333333333327</v>
      </c>
      <c r="C64" s="29">
        <v>5.5082067566457926</v>
      </c>
      <c r="D64" s="29">
        <v>6.3894858720457091</v>
      </c>
      <c r="E64" s="29">
        <v>6.4</v>
      </c>
      <c r="F64" s="29">
        <v>9.48</v>
      </c>
      <c r="G64" s="29">
        <v>10</v>
      </c>
      <c r="H64" s="29">
        <v>10</v>
      </c>
      <c r="I64" s="29">
        <v>7.5</v>
      </c>
      <c r="J64" s="29">
        <v>10</v>
      </c>
      <c r="K64" s="29">
        <v>10</v>
      </c>
      <c r="L64" s="29">
        <f>AVERAGE(Table1323[[#This Row],[2Bi Disappearance]:[2Bv Terrorism Injured ]])</f>
        <v>9.5</v>
      </c>
      <c r="M64" s="29">
        <v>9.5</v>
      </c>
      <c r="N64" s="29">
        <v>10</v>
      </c>
      <c r="O64" s="30">
        <v>10</v>
      </c>
      <c r="P64" s="30">
        <f>AVERAGE(Table1323[[#This Row],[2Ci Female Genital Mutilation]:[2Ciii Equal Inheritance Rights]])</f>
        <v>9.8333333333333339</v>
      </c>
      <c r="Q64" s="29">
        <f t="shared" si="9"/>
        <v>9.6044444444444448</v>
      </c>
      <c r="R64" s="29">
        <v>10</v>
      </c>
      <c r="S64" s="29">
        <v>10</v>
      </c>
      <c r="T64" s="29">
        <v>10</v>
      </c>
      <c r="U64" s="29">
        <f t="shared" si="10"/>
        <v>10</v>
      </c>
      <c r="V64" s="29">
        <v>10</v>
      </c>
      <c r="W64" s="29">
        <v>10</v>
      </c>
      <c r="X64" s="29">
        <f>AVERAGE(Table1323[[#This Row],[4A Freedom to establish religious organizations]:[4B Autonomy of religious organizations]])</f>
        <v>10</v>
      </c>
      <c r="Y64" s="29">
        <v>10</v>
      </c>
      <c r="Z64" s="29">
        <v>10</v>
      </c>
      <c r="AA64" s="29">
        <v>10</v>
      </c>
      <c r="AB64" s="29">
        <v>10</v>
      </c>
      <c r="AC64" s="29">
        <v>10</v>
      </c>
      <c r="AD64" s="29">
        <f>AVERAGE(Table1323[[#This Row],[5Ci Political parties]:[5Ciii Educational, sporting and cultural organizations]])</f>
        <v>10</v>
      </c>
      <c r="AE64" s="29">
        <v>10</v>
      </c>
      <c r="AF64" s="29">
        <v>10</v>
      </c>
      <c r="AG64" s="29">
        <v>10</v>
      </c>
      <c r="AH64" s="29">
        <f>AVERAGE(Table1323[[#This Row],[5Di Political parties]:[5Diii Educational, sporting and cultural organizations5]])</f>
        <v>10</v>
      </c>
      <c r="AI64" s="29">
        <f>AVERAGE(Y64,Z64,AD64,AH64)</f>
        <v>10</v>
      </c>
      <c r="AJ64" s="14">
        <v>10</v>
      </c>
      <c r="AK64" s="15">
        <v>8.3333333333333339</v>
      </c>
      <c r="AL64" s="15">
        <v>7.75</v>
      </c>
      <c r="AM64" s="15">
        <v>10</v>
      </c>
      <c r="AN64" s="15">
        <v>10</v>
      </c>
      <c r="AO64" s="15">
        <f>AVERAGE(Table1323[[#This Row],[6Di Access to foreign television (cable/ satellite)]:[6Dii Access to foreign newspapers]])</f>
        <v>10</v>
      </c>
      <c r="AP64" s="15">
        <v>10</v>
      </c>
      <c r="AQ64" s="29">
        <f t="shared" si="11"/>
        <v>9.2166666666666668</v>
      </c>
      <c r="AR64" s="29">
        <v>10</v>
      </c>
      <c r="AS64" s="29">
        <v>10</v>
      </c>
      <c r="AT64" s="29">
        <v>10</v>
      </c>
      <c r="AU64" s="29">
        <f t="shared" ref="AU64:AU95" si="17">AVERAGE(AS64:AT64)</f>
        <v>10</v>
      </c>
      <c r="AV64" s="29">
        <f t="shared" si="13"/>
        <v>10</v>
      </c>
      <c r="AW64" s="31">
        <f>AVERAGE(Table1323[[#This Row],[RULE OF LAW]],Table1323[[#This Row],[SECURITY &amp; SAFETY]],Table1323[[#This Row],[PERSONAL FREEDOM (minus Security &amp;Safety and Rule of Law)]],Table1323[[#This Row],[PERSONAL FREEDOM (minus Security &amp;Safety and Rule of Law)]])</f>
        <v>8.9227777777777781</v>
      </c>
      <c r="AX64" s="32">
        <v>7.28</v>
      </c>
      <c r="AY64" s="53">
        <f>AVERAGE(Table1323[[#This Row],[PERSONAL FREEDOM]:[ECONOMIC FREEDOM]])</f>
        <v>8.1013888888888896</v>
      </c>
      <c r="AZ64" s="61">
        <f t="shared" si="14"/>
        <v>29</v>
      </c>
      <c r="BA64" s="18">
        <f t="shared" si="15"/>
        <v>8.1</v>
      </c>
      <c r="BB64" s="31">
        <f>Table1323[[#This Row],[1 Rule of Law]]</f>
        <v>6.4</v>
      </c>
      <c r="BC64" s="31">
        <f>Table1323[[#This Row],[2 Security &amp; Safety]]</f>
        <v>9.6044444444444448</v>
      </c>
      <c r="BD64" s="31">
        <f t="shared" si="16"/>
        <v>9.8433333333333337</v>
      </c>
    </row>
    <row r="65" spans="1:56" ht="15" customHeight="1" x14ac:dyDescent="0.25">
      <c r="A65" s="28" t="s">
        <v>77</v>
      </c>
      <c r="B65" s="29" t="s">
        <v>48</v>
      </c>
      <c r="C65" s="29" t="s">
        <v>48</v>
      </c>
      <c r="D65" s="29" t="s">
        <v>48</v>
      </c>
      <c r="E65" s="29">
        <v>7.7984989999999996</v>
      </c>
      <c r="F65" s="29">
        <v>9.76</v>
      </c>
      <c r="G65" s="29">
        <v>10</v>
      </c>
      <c r="H65" s="29">
        <v>10</v>
      </c>
      <c r="I65" s="29">
        <v>10</v>
      </c>
      <c r="J65" s="29">
        <v>10</v>
      </c>
      <c r="K65" s="29">
        <v>10</v>
      </c>
      <c r="L65" s="29">
        <f>AVERAGE(Table1323[[#This Row],[2Bi Disappearance]:[2Bv Terrorism Injured ]])</f>
        <v>10</v>
      </c>
      <c r="M65" s="29" t="s">
        <v>48</v>
      </c>
      <c r="N65" s="29">
        <v>10</v>
      </c>
      <c r="O65" s="30">
        <v>10</v>
      </c>
      <c r="P65" s="30">
        <f>AVERAGE(Table1323[[#This Row],[2Ci Female Genital Mutilation]:[2Ciii Equal Inheritance Rights]])</f>
        <v>10</v>
      </c>
      <c r="Q65" s="29">
        <f t="shared" si="9"/>
        <v>9.92</v>
      </c>
      <c r="R65" s="29">
        <v>10</v>
      </c>
      <c r="S65" s="29">
        <v>10</v>
      </c>
      <c r="T65" s="29">
        <v>10</v>
      </c>
      <c r="U65" s="29">
        <f t="shared" si="10"/>
        <v>10</v>
      </c>
      <c r="V65" s="29" t="s">
        <v>48</v>
      </c>
      <c r="W65" s="29" t="s">
        <v>48</v>
      </c>
      <c r="X65" s="29" t="s">
        <v>48</v>
      </c>
      <c r="Y65" s="29" t="s">
        <v>48</v>
      </c>
      <c r="Z65" s="29" t="s">
        <v>48</v>
      </c>
      <c r="AA65" s="29" t="s">
        <v>48</v>
      </c>
      <c r="AB65" s="29" t="s">
        <v>48</v>
      </c>
      <c r="AC65" s="29" t="s">
        <v>48</v>
      </c>
      <c r="AD65" s="29" t="s">
        <v>48</v>
      </c>
      <c r="AE65" s="29" t="s">
        <v>48</v>
      </c>
      <c r="AF65" s="29" t="s">
        <v>48</v>
      </c>
      <c r="AG65" s="29" t="s">
        <v>48</v>
      </c>
      <c r="AH65" s="29" t="s">
        <v>48</v>
      </c>
      <c r="AI65" s="29" t="s">
        <v>48</v>
      </c>
      <c r="AJ65" s="14">
        <v>10</v>
      </c>
      <c r="AK65" s="15">
        <v>9.6666666666666661</v>
      </c>
      <c r="AL65" s="15">
        <v>9</v>
      </c>
      <c r="AM65" s="15" t="s">
        <v>48</v>
      </c>
      <c r="AN65" s="15" t="s">
        <v>48</v>
      </c>
      <c r="AO65" s="15" t="s">
        <v>48</v>
      </c>
      <c r="AP65" s="15" t="s">
        <v>48</v>
      </c>
      <c r="AQ65" s="29">
        <f t="shared" si="11"/>
        <v>9.5555555555555554</v>
      </c>
      <c r="AR65" s="29">
        <v>10</v>
      </c>
      <c r="AS65" s="29">
        <v>10</v>
      </c>
      <c r="AT65" s="29">
        <v>10</v>
      </c>
      <c r="AU65" s="29">
        <f t="shared" si="17"/>
        <v>10</v>
      </c>
      <c r="AV65" s="29">
        <f t="shared" si="13"/>
        <v>10</v>
      </c>
      <c r="AW65" s="31">
        <f>AVERAGE(Table1323[[#This Row],[RULE OF LAW]],Table1323[[#This Row],[SECURITY &amp; SAFETY]],Table1323[[#This Row],[PERSONAL FREEDOM (minus Security &amp;Safety and Rule of Law)]],Table1323[[#This Row],[PERSONAL FREEDOM (minus Security &amp;Safety and Rule of Law)]])</f>
        <v>9.3555506759259277</v>
      </c>
      <c r="AX65" s="32">
        <v>6.43</v>
      </c>
      <c r="AY65" s="53">
        <f>AVERAGE(Table1323[[#This Row],[PERSONAL FREEDOM]:[ECONOMIC FREEDOM]])</f>
        <v>7.8927753379629637</v>
      </c>
      <c r="AZ65" s="61">
        <f t="shared" si="14"/>
        <v>40</v>
      </c>
      <c r="BA65" s="18">
        <f t="shared" si="15"/>
        <v>7.89</v>
      </c>
      <c r="BB65" s="31">
        <f>Table1323[[#This Row],[1 Rule of Law]]</f>
        <v>7.7984989999999996</v>
      </c>
      <c r="BC65" s="31">
        <f>Table1323[[#This Row],[2 Security &amp; Safety]]</f>
        <v>9.92</v>
      </c>
      <c r="BD65" s="31">
        <f t="shared" si="16"/>
        <v>9.851851851851853</v>
      </c>
    </row>
    <row r="66" spans="1:56" ht="15" customHeight="1" x14ac:dyDescent="0.25">
      <c r="A66" s="28" t="s">
        <v>125</v>
      </c>
      <c r="B66" s="29">
        <v>4.1333333333333329</v>
      </c>
      <c r="C66" s="29">
        <v>4.4613487474779037</v>
      </c>
      <c r="D66" s="29">
        <v>4.39657076566803</v>
      </c>
      <c r="E66" s="29">
        <v>4.3</v>
      </c>
      <c r="F66" s="29">
        <v>8.6</v>
      </c>
      <c r="G66" s="29">
        <v>0</v>
      </c>
      <c r="H66" s="29">
        <v>9.733249350865492</v>
      </c>
      <c r="I66" s="29">
        <v>5</v>
      </c>
      <c r="J66" s="29">
        <v>9.7792502281141989</v>
      </c>
      <c r="K66" s="29">
        <v>9.8900878447749854</v>
      </c>
      <c r="L66" s="29">
        <f>AVERAGE(Table1323[[#This Row],[2Bi Disappearance]:[2Bv Terrorism Injured ]])</f>
        <v>6.8805174847509365</v>
      </c>
      <c r="M66" s="29">
        <v>10</v>
      </c>
      <c r="N66" s="29">
        <v>2.5</v>
      </c>
      <c r="O66" s="30">
        <v>5</v>
      </c>
      <c r="P66" s="30">
        <f>AVERAGE(Table1323[[#This Row],[2Ci Female Genital Mutilation]:[2Ciii Equal Inheritance Rights]])</f>
        <v>5.833333333333333</v>
      </c>
      <c r="Q66" s="29">
        <f t="shared" ref="Q66:Q97" si="18">AVERAGE(F66,L66,P66)</f>
        <v>7.1046169393614234</v>
      </c>
      <c r="R66" s="29">
        <v>5</v>
      </c>
      <c r="S66" s="29">
        <v>10</v>
      </c>
      <c r="T66" s="29">
        <v>5</v>
      </c>
      <c r="U66" s="29">
        <f t="shared" ref="U66:U97" si="19">AVERAGE(R66:T66)</f>
        <v>6.666666666666667</v>
      </c>
      <c r="V66" s="29">
        <v>10</v>
      </c>
      <c r="W66" s="29">
        <v>10</v>
      </c>
      <c r="X66" s="29">
        <f>AVERAGE(Table1323[[#This Row],[4A Freedom to establish religious organizations]:[4B Autonomy of religious organizations]])</f>
        <v>10</v>
      </c>
      <c r="Y66" s="29">
        <v>10</v>
      </c>
      <c r="Z66" s="29">
        <v>7.5</v>
      </c>
      <c r="AA66" s="29">
        <v>10</v>
      </c>
      <c r="AB66" s="29">
        <v>6.666666666666667</v>
      </c>
      <c r="AC66" s="29">
        <v>6.666666666666667</v>
      </c>
      <c r="AD66" s="29">
        <f>AVERAGE(Table1323[[#This Row],[5Ci Political parties]:[5Ciii Educational, sporting and cultural organizations]])</f>
        <v>7.7777777777777786</v>
      </c>
      <c r="AE66" s="29">
        <v>10</v>
      </c>
      <c r="AF66" s="29">
        <v>10</v>
      </c>
      <c r="AG66" s="29">
        <v>10</v>
      </c>
      <c r="AH66" s="29">
        <f>AVERAGE(Table1323[[#This Row],[5Di Political parties]:[5Diii Educational, sporting and cultural organizations5]])</f>
        <v>10</v>
      </c>
      <c r="AI66" s="29">
        <f>AVERAGE(Y66,Z66,AD66,AH66)</f>
        <v>8.8194444444444446</v>
      </c>
      <c r="AJ66" s="14">
        <v>9.9183416380200491</v>
      </c>
      <c r="AK66" s="15">
        <v>6.666666666666667</v>
      </c>
      <c r="AL66" s="15">
        <v>5.75</v>
      </c>
      <c r="AM66" s="15">
        <v>10</v>
      </c>
      <c r="AN66" s="15">
        <v>6.666666666666667</v>
      </c>
      <c r="AO66" s="15">
        <f>AVERAGE(Table1323[[#This Row],[6Di Access to foreign television (cable/ satellite)]:[6Dii Access to foreign newspapers]])</f>
        <v>8.3333333333333339</v>
      </c>
      <c r="AP66" s="15">
        <v>10</v>
      </c>
      <c r="AQ66" s="29">
        <f t="shared" ref="AQ66:AQ97" si="20">AVERAGE(AJ66:AK66,AL66,AO66,AP66)</f>
        <v>8.1336683276040098</v>
      </c>
      <c r="AR66" s="29">
        <v>0</v>
      </c>
      <c r="AS66" s="29">
        <v>10</v>
      </c>
      <c r="AT66" s="29">
        <v>10</v>
      </c>
      <c r="AU66" s="29">
        <f t="shared" si="17"/>
        <v>10</v>
      </c>
      <c r="AV66" s="29">
        <f t="shared" ref="AV66:AV97" si="21">AVERAGE(AR66,AU66)</f>
        <v>5</v>
      </c>
      <c r="AW66" s="31">
        <f>AVERAGE(Table1323[[#This Row],[RULE OF LAW]],Table1323[[#This Row],[SECURITY &amp; SAFETY]],Table1323[[#This Row],[PERSONAL FREEDOM (minus Security &amp;Safety and Rule of Law)]],Table1323[[#This Row],[PERSONAL FREEDOM (minus Security &amp;Safety and Rule of Law)]])</f>
        <v>6.7131321787118683</v>
      </c>
      <c r="AX66" s="32">
        <v>6.41</v>
      </c>
      <c r="AY66" s="53">
        <f>AVERAGE(Table1323[[#This Row],[PERSONAL FREEDOM]:[ECONOMIC FREEDOM]])</f>
        <v>6.5615660893559342</v>
      </c>
      <c r="AZ66" s="61">
        <f t="shared" ref="AZ66:AZ97" si="22">RANK(BA66,$BA$2:$BA$154)</f>
        <v>105</v>
      </c>
      <c r="BA66" s="18">
        <f t="shared" ref="BA66:BA97" si="23">ROUND(AY66, 2)</f>
        <v>6.56</v>
      </c>
      <c r="BB66" s="31">
        <f>Table1323[[#This Row],[1 Rule of Law]]</f>
        <v>4.3</v>
      </c>
      <c r="BC66" s="31">
        <f>Table1323[[#This Row],[2 Security &amp; Safety]]</f>
        <v>7.1046169393614234</v>
      </c>
      <c r="BD66" s="31">
        <f t="shared" ref="BD66:BD97" si="24">AVERAGE(AQ66,U66,AI66,AV66,X66)</f>
        <v>7.7239558877430241</v>
      </c>
    </row>
    <row r="67" spans="1:56" ht="15" customHeight="1" x14ac:dyDescent="0.25">
      <c r="A67" s="28" t="s">
        <v>128</v>
      </c>
      <c r="B67" s="29">
        <v>4.4666666666666659</v>
      </c>
      <c r="C67" s="29">
        <v>4.9487716783948414</v>
      </c>
      <c r="D67" s="29">
        <v>4.4654498758171526</v>
      </c>
      <c r="E67" s="29">
        <v>4.6000000000000005</v>
      </c>
      <c r="F67" s="29">
        <v>9.8400000000000016</v>
      </c>
      <c r="G67" s="29">
        <v>10</v>
      </c>
      <c r="H67" s="29">
        <v>10</v>
      </c>
      <c r="I67" s="29">
        <v>7.5</v>
      </c>
      <c r="J67" s="29">
        <v>10</v>
      </c>
      <c r="K67" s="29">
        <v>9.9949973097407803</v>
      </c>
      <c r="L67" s="29">
        <f>AVERAGE(Table1323[[#This Row],[2Bi Disappearance]:[2Bv Terrorism Injured ]])</f>
        <v>9.4989994619481557</v>
      </c>
      <c r="M67" s="29">
        <v>9</v>
      </c>
      <c r="N67" s="29">
        <v>10</v>
      </c>
      <c r="O67" s="30">
        <v>5</v>
      </c>
      <c r="P67" s="30">
        <f>AVERAGE(Table1323[[#This Row],[2Ci Female Genital Mutilation]:[2Ciii Equal Inheritance Rights]])</f>
        <v>8</v>
      </c>
      <c r="Q67" s="29">
        <f t="shared" si="18"/>
        <v>9.1129998206493852</v>
      </c>
      <c r="R67" s="29">
        <v>10</v>
      </c>
      <c r="S67" s="29">
        <v>10</v>
      </c>
      <c r="T67" s="29">
        <v>5</v>
      </c>
      <c r="U67" s="29">
        <f t="shared" si="19"/>
        <v>8.3333333333333339</v>
      </c>
      <c r="V67" s="29">
        <v>5</v>
      </c>
      <c r="W67" s="29">
        <v>3.3333333333333335</v>
      </c>
      <c r="X67" s="29">
        <f>AVERAGE(Table1323[[#This Row],[4A Freedom to establish religious organizations]:[4B Autonomy of religious organizations]])</f>
        <v>4.166666666666667</v>
      </c>
      <c r="Y67" s="29">
        <v>7.5</v>
      </c>
      <c r="Z67" s="29">
        <v>7.5</v>
      </c>
      <c r="AA67" s="29">
        <v>6.666666666666667</v>
      </c>
      <c r="AB67" s="29">
        <v>6.666666666666667</v>
      </c>
      <c r="AC67" s="29">
        <v>10</v>
      </c>
      <c r="AD67" s="29">
        <f>AVERAGE(Table1323[[#This Row],[5Ci Political parties]:[5Ciii Educational, sporting and cultural organizations]])</f>
        <v>7.7777777777777786</v>
      </c>
      <c r="AE67" s="29">
        <v>7.5</v>
      </c>
      <c r="AF67" s="29">
        <v>7.5</v>
      </c>
      <c r="AG67" s="29">
        <v>10</v>
      </c>
      <c r="AH67" s="29">
        <f>AVERAGE(Table1323[[#This Row],[5Di Political parties]:[5Diii Educational, sporting and cultural organizations5]])</f>
        <v>8.3333333333333339</v>
      </c>
      <c r="AI67" s="29">
        <f>AVERAGE(Y67,Z67,AD67,AH67)</f>
        <v>7.7777777777777786</v>
      </c>
      <c r="AJ67" s="14">
        <v>8.7493274351948696</v>
      </c>
      <c r="AK67" s="15">
        <v>4</v>
      </c>
      <c r="AL67" s="15">
        <v>4.75</v>
      </c>
      <c r="AM67" s="15">
        <v>10</v>
      </c>
      <c r="AN67" s="15">
        <v>10</v>
      </c>
      <c r="AO67" s="15">
        <f>AVERAGE(Table1323[[#This Row],[6Di Access to foreign television (cable/ satellite)]:[6Dii Access to foreign newspapers]])</f>
        <v>10</v>
      </c>
      <c r="AP67" s="15">
        <v>10</v>
      </c>
      <c r="AQ67" s="29">
        <f t="shared" si="20"/>
        <v>7.4998654870389743</v>
      </c>
      <c r="AR67" s="29">
        <v>5</v>
      </c>
      <c r="AS67" s="29" t="s">
        <v>48</v>
      </c>
      <c r="AT67" s="29">
        <v>10</v>
      </c>
      <c r="AU67" s="29">
        <f t="shared" si="17"/>
        <v>10</v>
      </c>
      <c r="AV67" s="29">
        <f t="shared" si="21"/>
        <v>7.5</v>
      </c>
      <c r="AW67" s="31">
        <f>AVERAGE(Table1323[[#This Row],[RULE OF LAW]],Table1323[[#This Row],[SECURITY &amp; SAFETY]],Table1323[[#This Row],[PERSONAL FREEDOM (minus Security &amp;Safety and Rule of Law)]],Table1323[[#This Row],[PERSONAL FREEDOM (minus Security &amp;Safety and Rule of Law)]])</f>
        <v>6.9560142816440216</v>
      </c>
      <c r="AX67" s="32">
        <v>6.89</v>
      </c>
      <c r="AY67" s="53">
        <f>AVERAGE(Table1323[[#This Row],[PERSONAL FREEDOM]:[ECONOMIC FREEDOM]])</f>
        <v>6.9230071408220102</v>
      </c>
      <c r="AZ67" s="61">
        <f t="shared" si="22"/>
        <v>76</v>
      </c>
      <c r="BA67" s="18">
        <f t="shared" si="23"/>
        <v>6.92</v>
      </c>
      <c r="BB67" s="31">
        <f>Table1323[[#This Row],[1 Rule of Law]]</f>
        <v>4.6000000000000005</v>
      </c>
      <c r="BC67" s="31">
        <f>Table1323[[#This Row],[2 Security &amp; Safety]]</f>
        <v>9.1129998206493852</v>
      </c>
      <c r="BD67" s="31">
        <f t="shared" si="24"/>
        <v>7.0555286529633507</v>
      </c>
    </row>
    <row r="68" spans="1:56" ht="15" customHeight="1" x14ac:dyDescent="0.25">
      <c r="A68" s="28" t="s">
        <v>205</v>
      </c>
      <c r="B68" s="29">
        <v>2.2000000000000002</v>
      </c>
      <c r="C68" s="29">
        <v>6.2400339041280439</v>
      </c>
      <c r="D68" s="29">
        <v>4.4997929490185484</v>
      </c>
      <c r="E68" s="29">
        <v>4.3</v>
      </c>
      <c r="F68" s="29">
        <v>8.36</v>
      </c>
      <c r="G68" s="29">
        <v>0</v>
      </c>
      <c r="H68" s="29">
        <v>9.6665478405390317</v>
      </c>
      <c r="I68" s="29">
        <v>2.5</v>
      </c>
      <c r="J68" s="29">
        <v>9.4908095402825747</v>
      </c>
      <c r="K68" s="29">
        <v>8.7860538951515572</v>
      </c>
      <c r="L68" s="29">
        <f>AVERAGE(Table1323[[#This Row],[2Bi Disappearance]:[2Bv Terrorism Injured ]])</f>
        <v>6.0886822551946329</v>
      </c>
      <c r="M68" s="29">
        <v>10</v>
      </c>
      <c r="N68" s="29">
        <v>7.5</v>
      </c>
      <c r="O68" s="30">
        <v>5</v>
      </c>
      <c r="P68" s="30">
        <f>AVERAGE(Table1323[[#This Row],[2Ci Female Genital Mutilation]:[2Ciii Equal Inheritance Rights]])</f>
        <v>7.5</v>
      </c>
      <c r="Q68" s="29">
        <f t="shared" si="18"/>
        <v>7.3162274183982108</v>
      </c>
      <c r="R68" s="29">
        <v>0</v>
      </c>
      <c r="S68" s="29">
        <v>5</v>
      </c>
      <c r="T68" s="29">
        <v>5</v>
      </c>
      <c r="U68" s="29">
        <f t="shared" si="19"/>
        <v>3.3333333333333335</v>
      </c>
      <c r="V68" s="29" t="s">
        <v>48</v>
      </c>
      <c r="W68" s="29" t="s">
        <v>48</v>
      </c>
      <c r="X68" s="29" t="s">
        <v>48</v>
      </c>
      <c r="Y68" s="29" t="s">
        <v>48</v>
      </c>
      <c r="Z68" s="29" t="s">
        <v>48</v>
      </c>
      <c r="AA68" s="29" t="s">
        <v>48</v>
      </c>
      <c r="AB68" s="29" t="s">
        <v>48</v>
      </c>
      <c r="AC68" s="29" t="s">
        <v>48</v>
      </c>
      <c r="AD68" s="29" t="s">
        <v>48</v>
      </c>
      <c r="AE68" s="29" t="s">
        <v>48</v>
      </c>
      <c r="AF68" s="29" t="s">
        <v>48</v>
      </c>
      <c r="AG68" s="29" t="s">
        <v>48</v>
      </c>
      <c r="AH68" s="29" t="s">
        <v>48</v>
      </c>
      <c r="AI68" s="29" t="s">
        <v>48</v>
      </c>
      <c r="AJ68" s="14">
        <v>10</v>
      </c>
      <c r="AK68" s="15">
        <v>0.33333333333333331</v>
      </c>
      <c r="AL68" s="15">
        <v>1.5</v>
      </c>
      <c r="AM68" s="15" t="s">
        <v>48</v>
      </c>
      <c r="AN68" s="15" t="s">
        <v>48</v>
      </c>
      <c r="AO68" s="15" t="s">
        <v>48</v>
      </c>
      <c r="AP68" s="15" t="s">
        <v>48</v>
      </c>
      <c r="AQ68" s="29">
        <f t="shared" si="20"/>
        <v>3.9444444444444446</v>
      </c>
      <c r="AR68" s="29">
        <v>0</v>
      </c>
      <c r="AS68" s="29">
        <v>0</v>
      </c>
      <c r="AT68" s="29">
        <v>0</v>
      </c>
      <c r="AU68" s="29">
        <f t="shared" si="17"/>
        <v>0</v>
      </c>
      <c r="AV68" s="29">
        <f t="shared" si="21"/>
        <v>0</v>
      </c>
      <c r="AW68" s="31">
        <f>AVERAGE(Table1323[[#This Row],[RULE OF LAW]],Table1323[[#This Row],[SECURITY &amp; SAFETY]],Table1323[[#This Row],[PERSONAL FREEDOM (minus Security &amp;Safety and Rule of Law)]],Table1323[[#This Row],[PERSONAL FREEDOM (minus Security &amp;Safety and Rule of Law)]])</f>
        <v>4.1170198175625154</v>
      </c>
      <c r="AX68" s="32">
        <v>6.16</v>
      </c>
      <c r="AY68" s="53">
        <f>AVERAGE(Table1323[[#This Row],[PERSONAL FREEDOM]:[ECONOMIC FREEDOM]])</f>
        <v>5.1385099087812574</v>
      </c>
      <c r="AZ68" s="61">
        <f t="shared" si="22"/>
        <v>148</v>
      </c>
      <c r="BA68" s="18">
        <f t="shared" si="23"/>
        <v>5.14</v>
      </c>
      <c r="BB68" s="31">
        <f>Table1323[[#This Row],[1 Rule of Law]]</f>
        <v>4.3</v>
      </c>
      <c r="BC68" s="31">
        <f>Table1323[[#This Row],[2 Security &amp; Safety]]</f>
        <v>7.3162274183982108</v>
      </c>
      <c r="BD68" s="31">
        <f t="shared" si="24"/>
        <v>2.425925925925926</v>
      </c>
    </row>
    <row r="69" spans="1:56" ht="15" customHeight="1" x14ac:dyDescent="0.25">
      <c r="A69" s="28" t="s">
        <v>51</v>
      </c>
      <c r="B69" s="29" t="s">
        <v>48</v>
      </c>
      <c r="C69" s="29" t="s">
        <v>48</v>
      </c>
      <c r="D69" s="29" t="s">
        <v>48</v>
      </c>
      <c r="E69" s="29">
        <v>7.8937290000000004</v>
      </c>
      <c r="F69" s="29">
        <v>9.5200000000000014</v>
      </c>
      <c r="G69" s="29">
        <v>10</v>
      </c>
      <c r="H69" s="29">
        <v>10</v>
      </c>
      <c r="I69" s="29">
        <v>7.5</v>
      </c>
      <c r="J69" s="29">
        <v>10</v>
      </c>
      <c r="K69" s="29">
        <v>9.6424066390783398</v>
      </c>
      <c r="L69" s="29">
        <f>AVERAGE(Table1323[[#This Row],[2Bi Disappearance]:[2Bv Terrorism Injured ]])</f>
        <v>9.4284813278156676</v>
      </c>
      <c r="M69" s="29">
        <v>10</v>
      </c>
      <c r="N69" s="29">
        <v>10</v>
      </c>
      <c r="O69" s="30">
        <v>10</v>
      </c>
      <c r="P69" s="30">
        <f>AVERAGE(Table1323[[#This Row],[2Ci Female Genital Mutilation]:[2Ciii Equal Inheritance Rights]])</f>
        <v>10</v>
      </c>
      <c r="Q69" s="29">
        <f t="shared" si="18"/>
        <v>9.6494937759385575</v>
      </c>
      <c r="R69" s="29">
        <v>10</v>
      </c>
      <c r="S69" s="29">
        <v>10</v>
      </c>
      <c r="T69" s="29">
        <v>10</v>
      </c>
      <c r="U69" s="29">
        <f t="shared" si="19"/>
        <v>10</v>
      </c>
      <c r="V69" s="29">
        <v>10</v>
      </c>
      <c r="W69" s="29">
        <v>10</v>
      </c>
      <c r="X69" s="29">
        <f>AVERAGE(Table1323[[#This Row],[4A Freedom to establish religious organizations]:[4B Autonomy of religious organizations]])</f>
        <v>10</v>
      </c>
      <c r="Y69" s="29">
        <v>10</v>
      </c>
      <c r="Z69" s="29">
        <v>10</v>
      </c>
      <c r="AA69" s="29">
        <v>10</v>
      </c>
      <c r="AB69" s="29">
        <v>10</v>
      </c>
      <c r="AC69" s="29">
        <v>10</v>
      </c>
      <c r="AD69" s="29">
        <f>AVERAGE(Table1323[[#This Row],[5Ci Political parties]:[5Ciii Educational, sporting and cultural organizations]])</f>
        <v>10</v>
      </c>
      <c r="AE69" s="29">
        <v>10</v>
      </c>
      <c r="AF69" s="29">
        <v>10</v>
      </c>
      <c r="AG69" s="29">
        <v>10</v>
      </c>
      <c r="AH69" s="29">
        <f>AVERAGE(Table1323[[#This Row],[5Di Political parties]:[5Diii Educational, sporting and cultural organizations5]])</f>
        <v>10</v>
      </c>
      <c r="AI69" s="29">
        <f>AVERAGE(Y69,Z69,AD69,AH69)</f>
        <v>10</v>
      </c>
      <c r="AJ69" s="14">
        <v>10</v>
      </c>
      <c r="AK69" s="15">
        <v>8.6666666666666661</v>
      </c>
      <c r="AL69" s="15">
        <v>8.5</v>
      </c>
      <c r="AM69" s="15">
        <v>10</v>
      </c>
      <c r="AN69" s="15">
        <v>10</v>
      </c>
      <c r="AO69" s="15">
        <f>AVERAGE(Table1323[[#This Row],[6Di Access to foreign television (cable/ satellite)]:[6Dii Access to foreign newspapers]])</f>
        <v>10</v>
      </c>
      <c r="AP69" s="15">
        <v>10</v>
      </c>
      <c r="AQ69" s="29">
        <f t="shared" si="20"/>
        <v>9.4333333333333336</v>
      </c>
      <c r="AR69" s="29">
        <v>10</v>
      </c>
      <c r="AS69" s="29">
        <v>10</v>
      </c>
      <c r="AT69" s="29">
        <v>10</v>
      </c>
      <c r="AU69" s="29">
        <f t="shared" si="17"/>
        <v>10</v>
      </c>
      <c r="AV69" s="29">
        <f t="shared" si="21"/>
        <v>10</v>
      </c>
      <c r="AW69" s="31">
        <f>AVERAGE(Table1323[[#This Row],[RULE OF LAW]],Table1323[[#This Row],[SECURITY &amp; SAFETY]],Table1323[[#This Row],[PERSONAL FREEDOM (minus Security &amp;Safety and Rule of Law)]],Table1323[[#This Row],[PERSONAL FREEDOM (minus Security &amp;Safety and Rule of Law)]])</f>
        <v>9.3291390273179733</v>
      </c>
      <c r="AX69" s="32">
        <v>7.59</v>
      </c>
      <c r="AY69" s="53">
        <f>AVERAGE(Table1323[[#This Row],[PERSONAL FREEDOM]:[ECONOMIC FREEDOM]])</f>
        <v>8.4595695136589875</v>
      </c>
      <c r="AZ69" s="61">
        <f t="shared" si="22"/>
        <v>10</v>
      </c>
      <c r="BA69" s="18">
        <f t="shared" si="23"/>
        <v>8.4600000000000009</v>
      </c>
      <c r="BB69" s="31">
        <f>Table1323[[#This Row],[1 Rule of Law]]</f>
        <v>7.8937290000000004</v>
      </c>
      <c r="BC69" s="31">
        <f>Table1323[[#This Row],[2 Security &amp; Safety]]</f>
        <v>9.6494937759385575</v>
      </c>
      <c r="BD69" s="31">
        <f t="shared" si="24"/>
        <v>9.8866666666666667</v>
      </c>
    </row>
    <row r="70" spans="1:56" ht="15" customHeight="1" x14ac:dyDescent="0.25">
      <c r="A70" s="28" t="s">
        <v>100</v>
      </c>
      <c r="B70" s="29" t="s">
        <v>48</v>
      </c>
      <c r="C70" s="29" t="s">
        <v>48</v>
      </c>
      <c r="D70" s="29" t="s">
        <v>48</v>
      </c>
      <c r="E70" s="29">
        <v>6.6965509999999995</v>
      </c>
      <c r="F70" s="29">
        <v>9.2000000000000011</v>
      </c>
      <c r="G70" s="29">
        <v>10</v>
      </c>
      <c r="H70" s="29">
        <v>8.8194553754131917</v>
      </c>
      <c r="I70" s="29">
        <v>5</v>
      </c>
      <c r="J70" s="29">
        <v>9.8251045000612134</v>
      </c>
      <c r="K70" s="29">
        <v>9.5540164751560948</v>
      </c>
      <c r="L70" s="29">
        <f>AVERAGE(Table1323[[#This Row],[2Bi Disappearance]:[2Bv Terrorism Injured ]])</f>
        <v>8.6397152701261</v>
      </c>
      <c r="M70" s="29">
        <v>9.5</v>
      </c>
      <c r="N70" s="29">
        <v>10</v>
      </c>
      <c r="O70" s="30">
        <v>10</v>
      </c>
      <c r="P70" s="30">
        <f>AVERAGE(Table1323[[#This Row],[2Ci Female Genital Mutilation]:[2Ciii Equal Inheritance Rights]])</f>
        <v>9.8333333333333339</v>
      </c>
      <c r="Q70" s="29">
        <f t="shared" si="18"/>
        <v>9.2243495344864783</v>
      </c>
      <c r="R70" s="29">
        <v>10</v>
      </c>
      <c r="S70" s="29">
        <v>0</v>
      </c>
      <c r="T70" s="29">
        <v>10</v>
      </c>
      <c r="U70" s="29">
        <f t="shared" si="19"/>
        <v>6.666666666666667</v>
      </c>
      <c r="V70" s="29">
        <v>10</v>
      </c>
      <c r="W70" s="29">
        <v>10</v>
      </c>
      <c r="X70" s="29">
        <f>AVERAGE(Table1323[[#This Row],[4A Freedom to establish religious organizations]:[4B Autonomy of religious organizations]])</f>
        <v>10</v>
      </c>
      <c r="Y70" s="29">
        <v>10</v>
      </c>
      <c r="Z70" s="29">
        <v>10</v>
      </c>
      <c r="AA70" s="29">
        <v>10</v>
      </c>
      <c r="AB70" s="29">
        <v>10</v>
      </c>
      <c r="AC70" s="29">
        <v>10</v>
      </c>
      <c r="AD70" s="29">
        <f>AVERAGE(Table1323[[#This Row],[5Ci Political parties]:[5Ciii Educational, sporting and cultural organizations]])</f>
        <v>10</v>
      </c>
      <c r="AE70" s="29">
        <v>7.5</v>
      </c>
      <c r="AF70" s="29">
        <v>10</v>
      </c>
      <c r="AG70" s="29">
        <v>7.5</v>
      </c>
      <c r="AH70" s="29">
        <f>AVERAGE(Table1323[[#This Row],[5Di Political parties]:[5Diii Educational, sporting and cultural organizations5]])</f>
        <v>8.3333333333333339</v>
      </c>
      <c r="AI70" s="29">
        <f>AVERAGE(Y70,Z70,AD70,AH70)</f>
        <v>9.5833333333333339</v>
      </c>
      <c r="AJ70" s="14">
        <v>10</v>
      </c>
      <c r="AK70" s="15">
        <v>7.666666666666667</v>
      </c>
      <c r="AL70" s="15">
        <v>6</v>
      </c>
      <c r="AM70" s="15">
        <v>10</v>
      </c>
      <c r="AN70" s="15">
        <v>10</v>
      </c>
      <c r="AO70" s="15">
        <f>AVERAGE(Table1323[[#This Row],[6Di Access to foreign television (cable/ satellite)]:[6Dii Access to foreign newspapers]])</f>
        <v>10</v>
      </c>
      <c r="AP70" s="15">
        <v>10</v>
      </c>
      <c r="AQ70" s="29">
        <f t="shared" si="20"/>
        <v>8.7333333333333343</v>
      </c>
      <c r="AR70" s="29" t="s">
        <v>48</v>
      </c>
      <c r="AS70" s="29">
        <v>10</v>
      </c>
      <c r="AT70" s="29">
        <v>10</v>
      </c>
      <c r="AU70" s="29">
        <f t="shared" si="17"/>
        <v>10</v>
      </c>
      <c r="AV70" s="29">
        <f t="shared" si="21"/>
        <v>10</v>
      </c>
      <c r="AW70" s="31">
        <f>AVERAGE(Table1323[[#This Row],[RULE OF LAW]],Table1323[[#This Row],[SECURITY &amp; SAFETY]],Table1323[[#This Row],[PERSONAL FREEDOM (minus Security &amp;Safety and Rule of Law)]],Table1323[[#This Row],[PERSONAL FREEDOM (minus Security &amp;Safety and Rule of Law)]])</f>
        <v>8.4785584669549525</v>
      </c>
      <c r="AX70" s="32">
        <v>7.3</v>
      </c>
      <c r="AY70" s="53">
        <f>AVERAGE(Table1323[[#This Row],[PERSONAL FREEDOM]:[ECONOMIC FREEDOM]])</f>
        <v>7.8892792334774757</v>
      </c>
      <c r="AZ70" s="61">
        <f t="shared" si="22"/>
        <v>40</v>
      </c>
      <c r="BA70" s="18">
        <f t="shared" si="23"/>
        <v>7.89</v>
      </c>
      <c r="BB70" s="31">
        <f>Table1323[[#This Row],[1 Rule of Law]]</f>
        <v>6.6965509999999995</v>
      </c>
      <c r="BC70" s="31">
        <f>Table1323[[#This Row],[2 Security &amp; Safety]]</f>
        <v>9.2243495344864783</v>
      </c>
      <c r="BD70" s="31">
        <f t="shared" si="24"/>
        <v>8.9966666666666661</v>
      </c>
    </row>
    <row r="71" spans="1:56" ht="15" customHeight="1" x14ac:dyDescent="0.25">
      <c r="A71" s="28" t="s">
        <v>78</v>
      </c>
      <c r="B71" s="29">
        <v>7.7999999999999989</v>
      </c>
      <c r="C71" s="29">
        <v>5.5880161359125555</v>
      </c>
      <c r="D71" s="29">
        <v>6.7294239904447455</v>
      </c>
      <c r="E71" s="29">
        <v>6.7</v>
      </c>
      <c r="F71" s="29">
        <v>9.64</v>
      </c>
      <c r="G71" s="29">
        <v>10</v>
      </c>
      <c r="H71" s="29">
        <v>10</v>
      </c>
      <c r="I71" s="29">
        <v>10</v>
      </c>
      <c r="J71" s="29">
        <v>10</v>
      </c>
      <c r="K71" s="29">
        <v>9.9900799202954662</v>
      </c>
      <c r="L71" s="29">
        <f>AVERAGE(Table1323[[#This Row],[2Bi Disappearance]:[2Bv Terrorism Injured ]])</f>
        <v>9.9980159840590925</v>
      </c>
      <c r="M71" s="29">
        <v>9.5</v>
      </c>
      <c r="N71" s="29">
        <v>10</v>
      </c>
      <c r="O71" s="30">
        <v>10</v>
      </c>
      <c r="P71" s="30">
        <f>AVERAGE(Table1323[[#This Row],[2Ci Female Genital Mutilation]:[2Ciii Equal Inheritance Rights]])</f>
        <v>9.8333333333333339</v>
      </c>
      <c r="Q71" s="29">
        <f t="shared" si="18"/>
        <v>9.8237831057974763</v>
      </c>
      <c r="R71" s="29">
        <v>10</v>
      </c>
      <c r="S71" s="29">
        <v>10</v>
      </c>
      <c r="T71" s="29">
        <v>10</v>
      </c>
      <c r="U71" s="29">
        <f t="shared" si="19"/>
        <v>10</v>
      </c>
      <c r="V71" s="29">
        <v>10</v>
      </c>
      <c r="W71" s="29">
        <v>10</v>
      </c>
      <c r="X71" s="29">
        <f>AVERAGE(Table1323[[#This Row],[4A Freedom to establish religious organizations]:[4B Autonomy of religious organizations]])</f>
        <v>10</v>
      </c>
      <c r="Y71" s="29">
        <v>10</v>
      </c>
      <c r="Z71" s="29">
        <v>10</v>
      </c>
      <c r="AA71" s="29">
        <v>10</v>
      </c>
      <c r="AB71" s="29">
        <v>10</v>
      </c>
      <c r="AC71" s="29">
        <v>10</v>
      </c>
      <c r="AD71" s="29">
        <f>AVERAGE(Table1323[[#This Row],[5Ci Political parties]:[5Ciii Educational, sporting and cultural organizations]])</f>
        <v>10</v>
      </c>
      <c r="AE71" s="29">
        <v>10</v>
      </c>
      <c r="AF71" s="29">
        <v>10</v>
      </c>
      <c r="AG71" s="29">
        <v>10</v>
      </c>
      <c r="AH71" s="29">
        <f>AVERAGE(Table1323[[#This Row],[5Di Political parties]:[5Diii Educational, sporting and cultural organizations5]])</f>
        <v>10</v>
      </c>
      <c r="AI71" s="29">
        <f>AVERAGE(Y71,Z71,AD71,AH71)</f>
        <v>10</v>
      </c>
      <c r="AJ71" s="14">
        <v>10</v>
      </c>
      <c r="AK71" s="15">
        <v>6.333333333333333</v>
      </c>
      <c r="AL71" s="15">
        <v>7.25</v>
      </c>
      <c r="AM71" s="15">
        <v>10</v>
      </c>
      <c r="AN71" s="15">
        <v>10</v>
      </c>
      <c r="AO71" s="15">
        <f>AVERAGE(Table1323[[#This Row],[6Di Access to foreign television (cable/ satellite)]:[6Dii Access to foreign newspapers]])</f>
        <v>10</v>
      </c>
      <c r="AP71" s="15">
        <v>10</v>
      </c>
      <c r="AQ71" s="29">
        <f t="shared" si="20"/>
        <v>8.716666666666665</v>
      </c>
      <c r="AR71" s="29">
        <v>10</v>
      </c>
      <c r="AS71" s="29">
        <v>10</v>
      </c>
      <c r="AT71" s="29">
        <v>10</v>
      </c>
      <c r="AU71" s="29">
        <f t="shared" si="17"/>
        <v>10</v>
      </c>
      <c r="AV71" s="29">
        <f t="shared" si="21"/>
        <v>10</v>
      </c>
      <c r="AW71" s="31">
        <f>AVERAGE(Table1323[[#This Row],[RULE OF LAW]],Table1323[[#This Row],[SECURITY &amp; SAFETY]],Table1323[[#This Row],[PERSONAL FREEDOM (minus Security &amp;Safety and Rule of Law)]],Table1323[[#This Row],[PERSONAL FREEDOM (minus Security &amp;Safety and Rule of Law)]])</f>
        <v>9.0026124431160355</v>
      </c>
      <c r="AX71" s="32">
        <v>7.15</v>
      </c>
      <c r="AY71" s="53">
        <f>AVERAGE(Table1323[[#This Row],[PERSONAL FREEDOM]:[ECONOMIC FREEDOM]])</f>
        <v>8.076306221558017</v>
      </c>
      <c r="AZ71" s="61">
        <f t="shared" si="22"/>
        <v>31</v>
      </c>
      <c r="BA71" s="18">
        <f t="shared" si="23"/>
        <v>8.08</v>
      </c>
      <c r="BB71" s="31">
        <f>Table1323[[#This Row],[1 Rule of Law]]</f>
        <v>6.7</v>
      </c>
      <c r="BC71" s="31">
        <f>Table1323[[#This Row],[2 Security &amp; Safety]]</f>
        <v>9.8237831057974763</v>
      </c>
      <c r="BD71" s="31">
        <f t="shared" si="24"/>
        <v>9.7433333333333341</v>
      </c>
    </row>
    <row r="72" spans="1:56" ht="15" customHeight="1" x14ac:dyDescent="0.25">
      <c r="A72" s="28" t="s">
        <v>101</v>
      </c>
      <c r="B72" s="29">
        <v>4.4333333333333336</v>
      </c>
      <c r="C72" s="29">
        <v>5.0720362405380719</v>
      </c>
      <c r="D72" s="29">
        <v>4.1809107977975684</v>
      </c>
      <c r="E72" s="29">
        <v>4.6000000000000005</v>
      </c>
      <c r="F72" s="29">
        <v>0</v>
      </c>
      <c r="G72" s="29">
        <v>10</v>
      </c>
      <c r="H72" s="29">
        <v>10</v>
      </c>
      <c r="I72" s="29">
        <v>5</v>
      </c>
      <c r="J72" s="29">
        <v>10</v>
      </c>
      <c r="K72" s="29">
        <v>10</v>
      </c>
      <c r="L72" s="29">
        <f>AVERAGE(Table1323[[#This Row],[2Bi Disappearance]:[2Bv Terrorism Injured ]])</f>
        <v>9</v>
      </c>
      <c r="M72" s="29">
        <v>10</v>
      </c>
      <c r="N72" s="29">
        <v>10</v>
      </c>
      <c r="O72" s="30">
        <v>10</v>
      </c>
      <c r="P72" s="30">
        <f>AVERAGE(Table1323[[#This Row],[2Ci Female Genital Mutilation]:[2Ciii Equal Inheritance Rights]])</f>
        <v>10</v>
      </c>
      <c r="Q72" s="29">
        <f t="shared" si="18"/>
        <v>6.333333333333333</v>
      </c>
      <c r="R72" s="29">
        <v>10</v>
      </c>
      <c r="S72" s="29">
        <v>10</v>
      </c>
      <c r="T72" s="29">
        <v>10</v>
      </c>
      <c r="U72" s="29">
        <f t="shared" si="19"/>
        <v>10</v>
      </c>
      <c r="V72" s="29" t="s">
        <v>48</v>
      </c>
      <c r="W72" s="29" t="s">
        <v>48</v>
      </c>
      <c r="X72" s="29" t="s">
        <v>48</v>
      </c>
      <c r="Y72" s="29" t="s">
        <v>48</v>
      </c>
      <c r="Z72" s="29" t="s">
        <v>48</v>
      </c>
      <c r="AA72" s="29" t="s">
        <v>48</v>
      </c>
      <c r="AB72" s="29" t="s">
        <v>48</v>
      </c>
      <c r="AC72" s="29" t="s">
        <v>48</v>
      </c>
      <c r="AD72" s="29" t="s">
        <v>48</v>
      </c>
      <c r="AE72" s="29" t="s">
        <v>48</v>
      </c>
      <c r="AF72" s="29" t="s">
        <v>48</v>
      </c>
      <c r="AG72" s="29" t="s">
        <v>48</v>
      </c>
      <c r="AH72" s="29" t="s">
        <v>48</v>
      </c>
      <c r="AI72" s="29" t="s">
        <v>48</v>
      </c>
      <c r="AJ72" s="14">
        <v>10</v>
      </c>
      <c r="AK72" s="15">
        <v>9</v>
      </c>
      <c r="AL72" s="15">
        <v>8.5</v>
      </c>
      <c r="AM72" s="15" t="s">
        <v>48</v>
      </c>
      <c r="AN72" s="15" t="s">
        <v>48</v>
      </c>
      <c r="AO72" s="15" t="s">
        <v>48</v>
      </c>
      <c r="AP72" s="15" t="s">
        <v>48</v>
      </c>
      <c r="AQ72" s="29">
        <f t="shared" si="20"/>
        <v>9.1666666666666661</v>
      </c>
      <c r="AR72" s="29">
        <v>10</v>
      </c>
      <c r="AS72" s="29">
        <v>0</v>
      </c>
      <c r="AT72" s="29">
        <v>10</v>
      </c>
      <c r="AU72" s="29">
        <f t="shared" si="17"/>
        <v>5</v>
      </c>
      <c r="AV72" s="29">
        <f t="shared" si="21"/>
        <v>7.5</v>
      </c>
      <c r="AW72" s="31">
        <f>AVERAGE(Table1323[[#This Row],[RULE OF LAW]],Table1323[[#This Row],[SECURITY &amp; SAFETY]],Table1323[[#This Row],[PERSONAL FREEDOM (minus Security &amp;Safety and Rule of Law)]],Table1323[[#This Row],[PERSONAL FREEDOM (minus Security &amp;Safety and Rule of Law)]])</f>
        <v>7.1777777777777771</v>
      </c>
      <c r="AX72" s="32">
        <v>7</v>
      </c>
      <c r="AY72" s="53">
        <f>AVERAGE(Table1323[[#This Row],[PERSONAL FREEDOM]:[ECONOMIC FREEDOM]])</f>
        <v>7.0888888888888886</v>
      </c>
      <c r="AZ72" s="61">
        <f t="shared" si="22"/>
        <v>69</v>
      </c>
      <c r="BA72" s="18">
        <f t="shared" si="23"/>
        <v>7.09</v>
      </c>
      <c r="BB72" s="31">
        <f>Table1323[[#This Row],[1 Rule of Law]]</f>
        <v>4.6000000000000005</v>
      </c>
      <c r="BC72" s="31">
        <f>Table1323[[#This Row],[2 Security &amp; Safety]]</f>
        <v>6.333333333333333</v>
      </c>
      <c r="BD72" s="31">
        <f t="shared" si="24"/>
        <v>8.8888888888888875</v>
      </c>
    </row>
    <row r="73" spans="1:56" ht="15" customHeight="1" x14ac:dyDescent="0.25">
      <c r="A73" s="28" t="s">
        <v>80</v>
      </c>
      <c r="B73" s="29">
        <v>7.3</v>
      </c>
      <c r="C73" s="29">
        <v>7.7049915541808032</v>
      </c>
      <c r="D73" s="29">
        <v>6.7786770500056583</v>
      </c>
      <c r="E73" s="29">
        <v>7.3</v>
      </c>
      <c r="F73" s="29">
        <v>9.8400000000000016</v>
      </c>
      <c r="G73" s="29">
        <v>10</v>
      </c>
      <c r="H73" s="29">
        <v>10</v>
      </c>
      <c r="I73" s="29">
        <v>10</v>
      </c>
      <c r="J73" s="29">
        <v>10</v>
      </c>
      <c r="K73" s="29">
        <v>10</v>
      </c>
      <c r="L73" s="29">
        <f>AVERAGE(Table1323[[#This Row],[2Bi Disappearance]:[2Bv Terrorism Injured ]])</f>
        <v>10</v>
      </c>
      <c r="M73" s="29">
        <v>10</v>
      </c>
      <c r="N73" s="29">
        <v>10</v>
      </c>
      <c r="O73" s="30">
        <v>10</v>
      </c>
      <c r="P73" s="30">
        <f>AVERAGE(Table1323[[#This Row],[2Ci Female Genital Mutilation]:[2Ciii Equal Inheritance Rights]])</f>
        <v>10</v>
      </c>
      <c r="Q73" s="29">
        <f t="shared" si="18"/>
        <v>9.9466666666666672</v>
      </c>
      <c r="R73" s="29">
        <v>10</v>
      </c>
      <c r="S73" s="29">
        <v>10</v>
      </c>
      <c r="T73" s="29">
        <v>10</v>
      </c>
      <c r="U73" s="29">
        <f t="shared" si="19"/>
        <v>10</v>
      </c>
      <c r="V73" s="29">
        <v>5</v>
      </c>
      <c r="W73" s="29">
        <v>6.666666666666667</v>
      </c>
      <c r="X73" s="29">
        <f>AVERAGE(Table1323[[#This Row],[4A Freedom to establish religious organizations]:[4B Autonomy of religious organizations]])</f>
        <v>5.8333333333333339</v>
      </c>
      <c r="Y73" s="29">
        <v>10</v>
      </c>
      <c r="Z73" s="29">
        <v>10</v>
      </c>
      <c r="AA73" s="29">
        <v>3.3333333333333335</v>
      </c>
      <c r="AB73" s="29">
        <v>10</v>
      </c>
      <c r="AC73" s="29">
        <v>6.666666666666667</v>
      </c>
      <c r="AD73" s="29">
        <f>AVERAGE(Table1323[[#This Row],[5Ci Political parties]:[5Ciii Educational, sporting and cultural organizations]])</f>
        <v>6.666666666666667</v>
      </c>
      <c r="AE73" s="29">
        <v>5</v>
      </c>
      <c r="AF73" s="29">
        <v>5</v>
      </c>
      <c r="AG73" s="29">
        <v>5</v>
      </c>
      <c r="AH73" s="29">
        <f>AVERAGE(Table1323[[#This Row],[5Di Political parties]:[5Diii Educational, sporting and cultural organizations5]])</f>
        <v>5</v>
      </c>
      <c r="AI73" s="29">
        <f t="shared" ref="AI73:AI78" si="25">AVERAGE(Y73,Z73,AD73,AH73)</f>
        <v>7.916666666666667</v>
      </c>
      <c r="AJ73" s="14">
        <v>10</v>
      </c>
      <c r="AK73" s="15">
        <v>9.3333333333333339</v>
      </c>
      <c r="AL73" s="15">
        <v>6.75</v>
      </c>
      <c r="AM73" s="15">
        <v>10</v>
      </c>
      <c r="AN73" s="15">
        <v>10</v>
      </c>
      <c r="AO73" s="15">
        <f>AVERAGE(Table1323[[#This Row],[6Di Access to foreign television (cable/ satellite)]:[6Dii Access to foreign newspapers]])</f>
        <v>10</v>
      </c>
      <c r="AP73" s="15">
        <v>10</v>
      </c>
      <c r="AQ73" s="29">
        <f t="shared" si="20"/>
        <v>9.2166666666666668</v>
      </c>
      <c r="AR73" s="29">
        <v>10</v>
      </c>
      <c r="AS73" s="29">
        <v>10</v>
      </c>
      <c r="AT73" s="29">
        <v>10</v>
      </c>
      <c r="AU73" s="29">
        <f t="shared" si="17"/>
        <v>10</v>
      </c>
      <c r="AV73" s="29">
        <f t="shared" si="21"/>
        <v>10</v>
      </c>
      <c r="AW73" s="31">
        <f>AVERAGE(Table1323[[#This Row],[RULE OF LAW]],Table1323[[#This Row],[SECURITY &amp; SAFETY]],Table1323[[#This Row],[PERSONAL FREEDOM (minus Security &amp;Safety and Rule of Law)]],Table1323[[#This Row],[PERSONAL FREEDOM (minus Security &amp;Safety and Rule of Law)]])</f>
        <v>8.6083333333333343</v>
      </c>
      <c r="AX73" s="32">
        <v>7.53</v>
      </c>
      <c r="AY73" s="53">
        <f>AVERAGE(Table1323[[#This Row],[PERSONAL FREEDOM]:[ECONOMIC FREEDOM]])</f>
        <v>8.0691666666666677</v>
      </c>
      <c r="AZ73" s="61">
        <f t="shared" si="22"/>
        <v>32</v>
      </c>
      <c r="BA73" s="18">
        <f t="shared" si="23"/>
        <v>8.07</v>
      </c>
      <c r="BB73" s="31">
        <f>Table1323[[#This Row],[1 Rule of Law]]</f>
        <v>7.3</v>
      </c>
      <c r="BC73" s="31">
        <f>Table1323[[#This Row],[2 Security &amp; Safety]]</f>
        <v>9.9466666666666672</v>
      </c>
      <c r="BD73" s="31">
        <f t="shared" si="24"/>
        <v>8.5933333333333355</v>
      </c>
    </row>
    <row r="74" spans="1:56" ht="15" customHeight="1" x14ac:dyDescent="0.25">
      <c r="A74" s="28" t="s">
        <v>153</v>
      </c>
      <c r="B74" s="29">
        <v>4.2333333333333334</v>
      </c>
      <c r="C74" s="29">
        <v>6.4531352171191916</v>
      </c>
      <c r="D74" s="29">
        <v>5.166635347751817</v>
      </c>
      <c r="E74" s="29">
        <v>5.3000000000000007</v>
      </c>
      <c r="F74" s="29">
        <v>9.32</v>
      </c>
      <c r="G74" s="29">
        <v>10</v>
      </c>
      <c r="H74" s="29">
        <v>10</v>
      </c>
      <c r="I74" s="29">
        <v>10</v>
      </c>
      <c r="J74" s="29">
        <v>9.9448762471749088</v>
      </c>
      <c r="K74" s="29">
        <v>9.867702993219778</v>
      </c>
      <c r="L74" s="29">
        <f>AVERAGE(Table1323[[#This Row],[2Bi Disappearance]:[2Bv Terrorism Injured ]])</f>
        <v>9.9625158480789384</v>
      </c>
      <c r="M74" s="29">
        <v>9.5</v>
      </c>
      <c r="N74" s="29">
        <v>5</v>
      </c>
      <c r="O74" s="30">
        <v>5</v>
      </c>
      <c r="P74" s="30">
        <f>AVERAGE(Table1323[[#This Row],[2Ci Female Genital Mutilation]:[2Ciii Equal Inheritance Rights]])</f>
        <v>6.5</v>
      </c>
      <c r="Q74" s="29">
        <f t="shared" si="18"/>
        <v>8.5941719493596462</v>
      </c>
      <c r="R74" s="29">
        <v>0</v>
      </c>
      <c r="S74" s="29">
        <v>10</v>
      </c>
      <c r="T74" s="29">
        <v>5</v>
      </c>
      <c r="U74" s="29">
        <f t="shared" si="19"/>
        <v>5</v>
      </c>
      <c r="V74" s="29">
        <v>2.5</v>
      </c>
      <c r="W74" s="29">
        <v>0</v>
      </c>
      <c r="X74" s="29">
        <f>AVERAGE(Table1323[[#This Row],[4A Freedom to establish religious organizations]:[4B Autonomy of religious organizations]])</f>
        <v>1.25</v>
      </c>
      <c r="Y74" s="29">
        <v>2.5</v>
      </c>
      <c r="Z74" s="29">
        <v>2.5</v>
      </c>
      <c r="AA74" s="29">
        <v>0</v>
      </c>
      <c r="AB74" s="29">
        <v>3.3333333333333335</v>
      </c>
      <c r="AC74" s="29">
        <v>0</v>
      </c>
      <c r="AD74" s="29">
        <f>AVERAGE(Table1323[[#This Row],[5Ci Political parties]:[5Ciii Educational, sporting and cultural organizations]])</f>
        <v>1.1111111111111112</v>
      </c>
      <c r="AE74" s="29">
        <v>0</v>
      </c>
      <c r="AF74" s="29">
        <v>7.5</v>
      </c>
      <c r="AG74" s="29">
        <v>5</v>
      </c>
      <c r="AH74" s="29">
        <f>AVERAGE(Table1323[[#This Row],[5Di Political parties]:[5Diii Educational, sporting and cultural organizations5]])</f>
        <v>4.166666666666667</v>
      </c>
      <c r="AI74" s="29">
        <f t="shared" si="25"/>
        <v>2.5694444444444446</v>
      </c>
      <c r="AJ74" s="14">
        <v>10</v>
      </c>
      <c r="AK74" s="15">
        <v>3</v>
      </c>
      <c r="AL74" s="15">
        <v>4</v>
      </c>
      <c r="AM74" s="15">
        <v>10</v>
      </c>
      <c r="AN74" s="15">
        <v>10</v>
      </c>
      <c r="AO74" s="15">
        <f>AVERAGE(Table1323[[#This Row],[6Di Access to foreign television (cable/ satellite)]:[6Dii Access to foreign newspapers]])</f>
        <v>10</v>
      </c>
      <c r="AP74" s="15">
        <v>6.666666666666667</v>
      </c>
      <c r="AQ74" s="29">
        <f t="shared" si="20"/>
        <v>6.7333333333333325</v>
      </c>
      <c r="AR74" s="29">
        <v>0</v>
      </c>
      <c r="AS74" s="29">
        <v>10</v>
      </c>
      <c r="AT74" s="29">
        <v>10</v>
      </c>
      <c r="AU74" s="29">
        <f t="shared" si="17"/>
        <v>10</v>
      </c>
      <c r="AV74" s="29">
        <f t="shared" si="21"/>
        <v>5</v>
      </c>
      <c r="AW74" s="31">
        <f>AVERAGE(Table1323[[#This Row],[RULE OF LAW]],Table1323[[#This Row],[SECURITY &amp; SAFETY]],Table1323[[#This Row],[PERSONAL FREEDOM (minus Security &amp;Safety and Rule of Law)]],Table1323[[#This Row],[PERSONAL FREEDOM (minus Security &amp;Safety and Rule of Law)]])</f>
        <v>5.5288207651176897</v>
      </c>
      <c r="AX74" s="32">
        <v>7.77</v>
      </c>
      <c r="AY74" s="53">
        <f>AVERAGE(Table1323[[#This Row],[PERSONAL FREEDOM]:[ECONOMIC FREEDOM]])</f>
        <v>6.6494103825588446</v>
      </c>
      <c r="AZ74" s="61">
        <f t="shared" si="22"/>
        <v>95</v>
      </c>
      <c r="BA74" s="18">
        <f t="shared" si="23"/>
        <v>6.65</v>
      </c>
      <c r="BB74" s="31">
        <f>Table1323[[#This Row],[1 Rule of Law]]</f>
        <v>5.3000000000000007</v>
      </c>
      <c r="BC74" s="31">
        <f>Table1323[[#This Row],[2 Security &amp; Safety]]</f>
        <v>8.5941719493596462</v>
      </c>
      <c r="BD74" s="31">
        <f t="shared" si="24"/>
        <v>4.1105555555555551</v>
      </c>
    </row>
    <row r="75" spans="1:56" ht="15" customHeight="1" x14ac:dyDescent="0.25">
      <c r="A75" s="28" t="s">
        <v>159</v>
      </c>
      <c r="B75" s="29">
        <v>4.2333333333333334</v>
      </c>
      <c r="C75" s="29">
        <v>4.8573719765780181</v>
      </c>
      <c r="D75" s="29">
        <v>4.5671159942887121</v>
      </c>
      <c r="E75" s="29">
        <v>4.6000000000000005</v>
      </c>
      <c r="F75" s="29">
        <v>6.5200000000000005</v>
      </c>
      <c r="G75" s="29">
        <v>10</v>
      </c>
      <c r="H75" s="29">
        <v>10</v>
      </c>
      <c r="I75" s="29">
        <v>7.5</v>
      </c>
      <c r="J75" s="29">
        <v>10</v>
      </c>
      <c r="K75" s="29">
        <v>10</v>
      </c>
      <c r="L75" s="29">
        <f>AVERAGE(Table1323[[#This Row],[2Bi Disappearance]:[2Bv Terrorism Injured ]])</f>
        <v>9.5</v>
      </c>
      <c r="M75" s="29">
        <v>10</v>
      </c>
      <c r="N75" s="29">
        <v>10</v>
      </c>
      <c r="O75" s="30">
        <v>10</v>
      </c>
      <c r="P75" s="30">
        <f>AVERAGE(Table1323[[#This Row],[2Ci Female Genital Mutilation]:[2Ciii Equal Inheritance Rights]])</f>
        <v>10</v>
      </c>
      <c r="Q75" s="29">
        <f t="shared" si="18"/>
        <v>8.6733333333333338</v>
      </c>
      <c r="R75" s="29">
        <v>5</v>
      </c>
      <c r="S75" s="29">
        <v>5</v>
      </c>
      <c r="T75" s="29">
        <v>10</v>
      </c>
      <c r="U75" s="29">
        <f t="shared" si="19"/>
        <v>6.666666666666667</v>
      </c>
      <c r="V75" s="29">
        <v>7.5</v>
      </c>
      <c r="W75" s="29">
        <v>6.666666666666667</v>
      </c>
      <c r="X75" s="29">
        <f>AVERAGE(Table1323[[#This Row],[4A Freedom to establish religious organizations]:[4B Autonomy of religious organizations]])</f>
        <v>7.0833333333333339</v>
      </c>
      <c r="Y75" s="29">
        <v>2.5</v>
      </c>
      <c r="Z75" s="29">
        <v>5</v>
      </c>
      <c r="AA75" s="29">
        <v>3.3333333333333335</v>
      </c>
      <c r="AB75" s="29">
        <v>6.666666666666667</v>
      </c>
      <c r="AC75" s="29">
        <v>3.3333333333333335</v>
      </c>
      <c r="AD75" s="29">
        <f>AVERAGE(Table1323[[#This Row],[5Ci Political parties]:[5Ciii Educational, sporting and cultural organizations]])</f>
        <v>4.4444444444444446</v>
      </c>
      <c r="AE75" s="29">
        <v>5</v>
      </c>
      <c r="AF75" s="29">
        <v>7.5</v>
      </c>
      <c r="AG75" s="29">
        <v>10</v>
      </c>
      <c r="AH75" s="29">
        <f>AVERAGE(Table1323[[#This Row],[5Di Political parties]:[5Diii Educational, sporting and cultural organizations5]])</f>
        <v>7.5</v>
      </c>
      <c r="AI75" s="29">
        <f t="shared" si="25"/>
        <v>4.8611111111111107</v>
      </c>
      <c r="AJ75" s="14">
        <v>10</v>
      </c>
      <c r="AK75" s="15">
        <v>1.3333333333333333</v>
      </c>
      <c r="AL75" s="15">
        <v>2.5</v>
      </c>
      <c r="AM75" s="15">
        <v>6.666666666666667</v>
      </c>
      <c r="AN75" s="15">
        <v>6.666666666666667</v>
      </c>
      <c r="AO75" s="15">
        <f>AVERAGE(Table1323[[#This Row],[6Di Access to foreign television (cable/ satellite)]:[6Dii Access to foreign newspapers]])</f>
        <v>6.666666666666667</v>
      </c>
      <c r="AP75" s="15">
        <v>10</v>
      </c>
      <c r="AQ75" s="29">
        <f t="shared" si="20"/>
        <v>6.1</v>
      </c>
      <c r="AR75" s="29">
        <v>10</v>
      </c>
      <c r="AS75" s="29">
        <v>10</v>
      </c>
      <c r="AT75" s="29">
        <v>10</v>
      </c>
      <c r="AU75" s="29">
        <f t="shared" si="17"/>
        <v>10</v>
      </c>
      <c r="AV75" s="29">
        <f t="shared" si="21"/>
        <v>10</v>
      </c>
      <c r="AW75" s="31">
        <f>AVERAGE(Table1323[[#This Row],[RULE OF LAW]],Table1323[[#This Row],[SECURITY &amp; SAFETY]],Table1323[[#This Row],[PERSONAL FREEDOM (minus Security &amp;Safety and Rule of Law)]],Table1323[[#This Row],[PERSONAL FREEDOM (minus Security &amp;Safety and Rule of Law)]])</f>
        <v>6.7894444444444435</v>
      </c>
      <c r="AX75" s="32">
        <v>6.96</v>
      </c>
      <c r="AY75" s="53">
        <f>AVERAGE(Table1323[[#This Row],[PERSONAL FREEDOM]:[ECONOMIC FREEDOM]])</f>
        <v>6.8747222222222213</v>
      </c>
      <c r="AZ75" s="61">
        <f t="shared" si="22"/>
        <v>81</v>
      </c>
      <c r="BA75" s="18">
        <f t="shared" si="23"/>
        <v>6.87</v>
      </c>
      <c r="BB75" s="31">
        <f>Table1323[[#This Row],[1 Rule of Law]]</f>
        <v>4.6000000000000005</v>
      </c>
      <c r="BC75" s="31">
        <f>Table1323[[#This Row],[2 Security &amp; Safety]]</f>
        <v>8.6733333333333338</v>
      </c>
      <c r="BD75" s="31">
        <f t="shared" si="24"/>
        <v>6.9422222222222221</v>
      </c>
    </row>
    <row r="76" spans="1:56" ht="15" customHeight="1" x14ac:dyDescent="0.25">
      <c r="A76" s="28" t="s">
        <v>127</v>
      </c>
      <c r="B76" s="29">
        <v>4.0999999999999996</v>
      </c>
      <c r="C76" s="29">
        <v>4.7368029386929091</v>
      </c>
      <c r="D76" s="29">
        <v>3.9798685956025581</v>
      </c>
      <c r="E76" s="29">
        <v>4.3</v>
      </c>
      <c r="F76" s="29">
        <v>7.8000000000000007</v>
      </c>
      <c r="G76" s="29">
        <v>10</v>
      </c>
      <c r="H76" s="29">
        <v>10</v>
      </c>
      <c r="I76" s="29">
        <v>2.5</v>
      </c>
      <c r="J76" s="29">
        <v>9.8436703515868587</v>
      </c>
      <c r="K76" s="29">
        <v>9.2150606074413925</v>
      </c>
      <c r="L76" s="29">
        <f>AVERAGE(Table1323[[#This Row],[2Bi Disappearance]:[2Bv Terrorism Injured ]])</f>
        <v>8.3117461918056499</v>
      </c>
      <c r="M76" s="29">
        <v>6</v>
      </c>
      <c r="N76" s="29">
        <v>10</v>
      </c>
      <c r="O76" s="30">
        <v>5</v>
      </c>
      <c r="P76" s="30">
        <f>AVERAGE(Table1323[[#This Row],[2Ci Female Genital Mutilation]:[2Ciii Equal Inheritance Rights]])</f>
        <v>7</v>
      </c>
      <c r="Q76" s="29">
        <f t="shared" si="18"/>
        <v>7.7039153972685499</v>
      </c>
      <c r="R76" s="29">
        <v>5</v>
      </c>
      <c r="S76" s="29">
        <v>0</v>
      </c>
      <c r="T76" s="29">
        <v>10</v>
      </c>
      <c r="U76" s="29">
        <f t="shared" si="19"/>
        <v>5</v>
      </c>
      <c r="V76" s="29">
        <v>10</v>
      </c>
      <c r="W76" s="29">
        <v>10</v>
      </c>
      <c r="X76" s="29">
        <f>AVERAGE(Table1323[[#This Row],[4A Freedom to establish religious organizations]:[4B Autonomy of religious organizations]])</f>
        <v>10</v>
      </c>
      <c r="Y76" s="29">
        <v>10</v>
      </c>
      <c r="Z76" s="29">
        <v>7.5</v>
      </c>
      <c r="AA76" s="29">
        <v>6.666666666666667</v>
      </c>
      <c r="AB76" s="29">
        <v>6.666666666666667</v>
      </c>
      <c r="AC76" s="29">
        <v>10</v>
      </c>
      <c r="AD76" s="29">
        <f>AVERAGE(Table1323[[#This Row],[5Ci Political parties]:[5Ciii Educational, sporting and cultural organizations]])</f>
        <v>7.7777777777777786</v>
      </c>
      <c r="AE76" s="29">
        <v>7.5</v>
      </c>
      <c r="AF76" s="29">
        <v>7.5</v>
      </c>
      <c r="AG76" s="29">
        <v>10</v>
      </c>
      <c r="AH76" s="29">
        <f>AVERAGE(Table1323[[#This Row],[5Di Political parties]:[5Diii Educational, sporting and cultural organizations5]])</f>
        <v>8.3333333333333339</v>
      </c>
      <c r="AI76" s="29">
        <f t="shared" si="25"/>
        <v>8.4027777777777786</v>
      </c>
      <c r="AJ76" s="14">
        <v>10</v>
      </c>
      <c r="AK76" s="15">
        <v>3</v>
      </c>
      <c r="AL76" s="15">
        <v>4.75</v>
      </c>
      <c r="AM76" s="15">
        <v>10</v>
      </c>
      <c r="AN76" s="15">
        <v>10</v>
      </c>
      <c r="AO76" s="15">
        <f>AVERAGE(Table1323[[#This Row],[6Di Access to foreign television (cable/ satellite)]:[6Dii Access to foreign newspapers]])</f>
        <v>10</v>
      </c>
      <c r="AP76" s="15">
        <v>10</v>
      </c>
      <c r="AQ76" s="29">
        <f t="shared" si="20"/>
        <v>7.55</v>
      </c>
      <c r="AR76" s="29">
        <v>5</v>
      </c>
      <c r="AS76" s="29">
        <v>0</v>
      </c>
      <c r="AT76" s="29">
        <v>10</v>
      </c>
      <c r="AU76" s="29">
        <f t="shared" si="17"/>
        <v>5</v>
      </c>
      <c r="AV76" s="29">
        <f t="shared" si="21"/>
        <v>5</v>
      </c>
      <c r="AW76" s="31">
        <f>AVERAGE(Table1323[[#This Row],[RULE OF LAW]],Table1323[[#This Row],[SECURITY &amp; SAFETY]],Table1323[[#This Row],[PERSONAL FREEDOM (minus Security &amp;Safety and Rule of Law)]],Table1323[[#This Row],[PERSONAL FREEDOM (minus Security &amp;Safety and Rule of Law)]])</f>
        <v>6.596256627094915</v>
      </c>
      <c r="AX76" s="32">
        <v>7.03</v>
      </c>
      <c r="AY76" s="53">
        <f>AVERAGE(Table1323[[#This Row],[PERSONAL FREEDOM]:[ECONOMIC FREEDOM]])</f>
        <v>6.8131283135474572</v>
      </c>
      <c r="AZ76" s="61">
        <f t="shared" si="22"/>
        <v>85</v>
      </c>
      <c r="BA76" s="18">
        <f t="shared" si="23"/>
        <v>6.81</v>
      </c>
      <c r="BB76" s="31">
        <f>Table1323[[#This Row],[1 Rule of Law]]</f>
        <v>4.3</v>
      </c>
      <c r="BC76" s="31">
        <f>Table1323[[#This Row],[2 Security &amp; Safety]]</f>
        <v>7.7039153972685499</v>
      </c>
      <c r="BD76" s="31">
        <f t="shared" si="24"/>
        <v>7.1905555555555569</v>
      </c>
    </row>
    <row r="77" spans="1:56" ht="15" customHeight="1" x14ac:dyDescent="0.25">
      <c r="A77" s="28" t="s">
        <v>85</v>
      </c>
      <c r="B77" s="29">
        <v>7.7333333333333334</v>
      </c>
      <c r="C77" s="29">
        <v>7.1686028093969067</v>
      </c>
      <c r="D77" s="29">
        <v>7.558376706796901</v>
      </c>
      <c r="E77" s="29">
        <v>7.5</v>
      </c>
      <c r="F77" s="29">
        <v>9.64</v>
      </c>
      <c r="G77" s="29">
        <v>10</v>
      </c>
      <c r="H77" s="29">
        <v>10</v>
      </c>
      <c r="I77" s="29">
        <v>7.5</v>
      </c>
      <c r="J77" s="29">
        <v>10</v>
      </c>
      <c r="K77" s="29">
        <v>10</v>
      </c>
      <c r="L77" s="29">
        <f>AVERAGE(Table1323[[#This Row],[2Bi Disappearance]:[2Bv Terrorism Injured ]])</f>
        <v>9.5</v>
      </c>
      <c r="M77" s="29" t="s">
        <v>48</v>
      </c>
      <c r="N77" s="29">
        <v>10</v>
      </c>
      <c r="O77" s="30">
        <v>10</v>
      </c>
      <c r="P77" s="30">
        <f>AVERAGE(Table1323[[#This Row],[2Ci Female Genital Mutilation]:[2Ciii Equal Inheritance Rights]])</f>
        <v>10</v>
      </c>
      <c r="Q77" s="29">
        <f t="shared" si="18"/>
        <v>9.7133333333333329</v>
      </c>
      <c r="R77" s="29">
        <v>5</v>
      </c>
      <c r="S77" s="29">
        <v>10</v>
      </c>
      <c r="T77" s="29">
        <v>10</v>
      </c>
      <c r="U77" s="29">
        <f t="shared" si="19"/>
        <v>8.3333333333333339</v>
      </c>
      <c r="V77" s="29">
        <v>10</v>
      </c>
      <c r="W77" s="29">
        <v>10</v>
      </c>
      <c r="X77" s="29">
        <f>AVERAGE(Table1323[[#This Row],[4A Freedom to establish religious organizations]:[4B Autonomy of religious organizations]])</f>
        <v>10</v>
      </c>
      <c r="Y77" s="29">
        <v>10</v>
      </c>
      <c r="Z77" s="29">
        <v>10</v>
      </c>
      <c r="AA77" s="29">
        <v>10</v>
      </c>
      <c r="AB77" s="29">
        <v>6.666666666666667</v>
      </c>
      <c r="AC77" s="29">
        <v>6.666666666666667</v>
      </c>
      <c r="AD77" s="29">
        <f>AVERAGE(Table1323[[#This Row],[5Ci Political parties]:[5Ciii Educational, sporting and cultural organizations]])</f>
        <v>7.7777777777777786</v>
      </c>
      <c r="AE77" s="29">
        <v>10</v>
      </c>
      <c r="AF77" s="29">
        <v>10</v>
      </c>
      <c r="AG77" s="29">
        <v>10</v>
      </c>
      <c r="AH77" s="29">
        <f>AVERAGE(Table1323[[#This Row],[5Di Political parties]:[5Diii Educational, sporting and cultural organizations5]])</f>
        <v>10</v>
      </c>
      <c r="AI77" s="29">
        <f t="shared" si="25"/>
        <v>9.4444444444444446</v>
      </c>
      <c r="AJ77" s="14">
        <v>10</v>
      </c>
      <c r="AK77" s="15">
        <v>7</v>
      </c>
      <c r="AL77" s="15">
        <v>7</v>
      </c>
      <c r="AM77" s="15">
        <v>10</v>
      </c>
      <c r="AN77" s="15">
        <v>10</v>
      </c>
      <c r="AO77" s="15">
        <f>AVERAGE(Table1323[[#This Row],[6Di Access to foreign television (cable/ satellite)]:[6Dii Access to foreign newspapers]])</f>
        <v>10</v>
      </c>
      <c r="AP77" s="15">
        <v>6.666666666666667</v>
      </c>
      <c r="AQ77" s="29">
        <f t="shared" si="20"/>
        <v>8.1333333333333329</v>
      </c>
      <c r="AR77" s="29">
        <v>10</v>
      </c>
      <c r="AS77" s="29">
        <v>10</v>
      </c>
      <c r="AT77" s="29">
        <v>10</v>
      </c>
      <c r="AU77" s="29">
        <f t="shared" si="17"/>
        <v>10</v>
      </c>
      <c r="AV77" s="29">
        <f t="shared" si="21"/>
        <v>10</v>
      </c>
      <c r="AW77" s="31">
        <f>AVERAGE(Table1323[[#This Row],[RULE OF LAW]],Table1323[[#This Row],[SECURITY &amp; SAFETY]],Table1323[[#This Row],[PERSONAL FREEDOM (minus Security &amp;Safety and Rule of Law)]],Table1323[[#This Row],[PERSONAL FREEDOM (minus Security &amp;Safety and Rule of Law)]])</f>
        <v>8.8944444444444439</v>
      </c>
      <c r="AX77" s="32">
        <v>7.47</v>
      </c>
      <c r="AY77" s="53">
        <f>AVERAGE(Table1323[[#This Row],[PERSONAL FREEDOM]:[ECONOMIC FREEDOM]])</f>
        <v>8.1822222222222223</v>
      </c>
      <c r="AZ77" s="61">
        <f t="shared" si="22"/>
        <v>23</v>
      </c>
      <c r="BA77" s="18">
        <f t="shared" si="23"/>
        <v>8.18</v>
      </c>
      <c r="BB77" s="31">
        <f>Table1323[[#This Row],[1 Rule of Law]]</f>
        <v>7.5</v>
      </c>
      <c r="BC77" s="31">
        <f>Table1323[[#This Row],[2 Security &amp; Safety]]</f>
        <v>9.7133333333333329</v>
      </c>
      <c r="BD77" s="31">
        <f t="shared" si="24"/>
        <v>9.1822222222222223</v>
      </c>
    </row>
    <row r="78" spans="1:56" ht="15" customHeight="1" x14ac:dyDescent="0.25">
      <c r="A78" s="28" t="s">
        <v>162</v>
      </c>
      <c r="B78" s="29" t="s">
        <v>48</v>
      </c>
      <c r="C78" s="29" t="s">
        <v>48</v>
      </c>
      <c r="D78" s="29" t="s">
        <v>48</v>
      </c>
      <c r="E78" s="29">
        <v>6.2340049999999998</v>
      </c>
      <c r="F78" s="29">
        <v>9.8400000000000016</v>
      </c>
      <c r="G78" s="29">
        <v>10</v>
      </c>
      <c r="H78" s="29">
        <v>10</v>
      </c>
      <c r="I78" s="29">
        <v>7.5</v>
      </c>
      <c r="J78" s="29">
        <v>10</v>
      </c>
      <c r="K78" s="29">
        <v>10</v>
      </c>
      <c r="L78" s="29">
        <f>AVERAGE(Table1323[[#This Row],[2Bi Disappearance]:[2Bv Terrorism Injured ]])</f>
        <v>9.5</v>
      </c>
      <c r="M78" s="29">
        <v>10</v>
      </c>
      <c r="N78" s="29">
        <v>5</v>
      </c>
      <c r="O78" s="30">
        <v>5</v>
      </c>
      <c r="P78" s="30">
        <f>AVERAGE(Table1323[[#This Row],[2Ci Female Genital Mutilation]:[2Ciii Equal Inheritance Rights]])</f>
        <v>6.666666666666667</v>
      </c>
      <c r="Q78" s="29">
        <f t="shared" si="18"/>
        <v>8.6688888888888904</v>
      </c>
      <c r="R78" s="29">
        <v>0</v>
      </c>
      <c r="S78" s="29">
        <v>10</v>
      </c>
      <c r="T78" s="29">
        <v>5</v>
      </c>
      <c r="U78" s="29">
        <f t="shared" si="19"/>
        <v>5</v>
      </c>
      <c r="V78" s="29">
        <v>5</v>
      </c>
      <c r="W78" s="29">
        <v>3.3333333333333335</v>
      </c>
      <c r="X78" s="29">
        <f>AVERAGE(Table1323[[#This Row],[4A Freedom to establish religious organizations]:[4B Autonomy of religious organizations]])</f>
        <v>4.166666666666667</v>
      </c>
      <c r="Y78" s="29">
        <v>7.5</v>
      </c>
      <c r="Z78" s="29">
        <v>5</v>
      </c>
      <c r="AA78" s="29">
        <v>3.3333333333333335</v>
      </c>
      <c r="AB78" s="29">
        <v>3.3333333333333335</v>
      </c>
      <c r="AC78" s="29">
        <v>3.3333333333333335</v>
      </c>
      <c r="AD78" s="29">
        <f>AVERAGE(Table1323[[#This Row],[5Ci Political parties]:[5Ciii Educational, sporting and cultural organizations]])</f>
        <v>3.3333333333333335</v>
      </c>
      <c r="AE78" s="29">
        <v>0</v>
      </c>
      <c r="AF78" s="29">
        <v>5</v>
      </c>
      <c r="AG78" s="29">
        <v>5</v>
      </c>
      <c r="AH78" s="29">
        <f>AVERAGE(Table1323[[#This Row],[5Di Political parties]:[5Diii Educational, sporting and cultural organizations5]])</f>
        <v>3.3333333333333335</v>
      </c>
      <c r="AI78" s="29">
        <f t="shared" si="25"/>
        <v>4.791666666666667</v>
      </c>
      <c r="AJ78" s="14">
        <v>10</v>
      </c>
      <c r="AK78" s="15">
        <v>4</v>
      </c>
      <c r="AL78" s="15">
        <v>4.75</v>
      </c>
      <c r="AM78" s="15">
        <v>6.666666666666667</v>
      </c>
      <c r="AN78" s="15">
        <v>6.666666666666667</v>
      </c>
      <c r="AO78" s="15">
        <f>AVERAGE(Table1323[[#This Row],[6Di Access to foreign television (cable/ satellite)]:[6Dii Access to foreign newspapers]])</f>
        <v>6.666666666666667</v>
      </c>
      <c r="AP78" s="15">
        <v>6.666666666666667</v>
      </c>
      <c r="AQ78" s="29">
        <f t="shared" si="20"/>
        <v>6.416666666666667</v>
      </c>
      <c r="AR78" s="29">
        <v>0</v>
      </c>
      <c r="AS78" s="29">
        <v>0</v>
      </c>
      <c r="AT78" s="29">
        <v>10</v>
      </c>
      <c r="AU78" s="29">
        <f t="shared" si="17"/>
        <v>5</v>
      </c>
      <c r="AV78" s="29">
        <f t="shared" si="21"/>
        <v>2.5</v>
      </c>
      <c r="AW78" s="31">
        <f>AVERAGE(Table1323[[#This Row],[RULE OF LAW]],Table1323[[#This Row],[SECURITY &amp; SAFETY]],Table1323[[#This Row],[PERSONAL FREEDOM (minus Security &amp;Safety and Rule of Law)]],Table1323[[#This Row],[PERSONAL FREEDOM (minus Security &amp;Safety and Rule of Law)]])</f>
        <v>6.013223472222224</v>
      </c>
      <c r="AX78" s="32">
        <v>7.26</v>
      </c>
      <c r="AY78" s="53">
        <f>AVERAGE(Table1323[[#This Row],[PERSONAL FREEDOM]:[ECONOMIC FREEDOM]])</f>
        <v>6.6366117361111119</v>
      </c>
      <c r="AZ78" s="61">
        <f t="shared" si="22"/>
        <v>96</v>
      </c>
      <c r="BA78" s="18">
        <f t="shared" si="23"/>
        <v>6.64</v>
      </c>
      <c r="BB78" s="31">
        <f>Table1323[[#This Row],[1 Rule of Law]]</f>
        <v>6.2340049999999998</v>
      </c>
      <c r="BC78" s="31">
        <f>Table1323[[#This Row],[2 Security &amp; Safety]]</f>
        <v>8.6688888888888904</v>
      </c>
      <c r="BD78" s="31">
        <f t="shared" si="24"/>
        <v>4.5750000000000011</v>
      </c>
    </row>
    <row r="79" spans="1:56" ht="15" customHeight="1" x14ac:dyDescent="0.25">
      <c r="A79" s="28" t="s">
        <v>166</v>
      </c>
      <c r="B79" s="29">
        <v>3.8666666666666671</v>
      </c>
      <c r="C79" s="29">
        <v>4.5811291802248917</v>
      </c>
      <c r="D79" s="29">
        <v>3.5108674601507914</v>
      </c>
      <c r="E79" s="29">
        <v>4</v>
      </c>
      <c r="F79" s="29">
        <v>1.9599999999999995</v>
      </c>
      <c r="G79" s="29">
        <v>10</v>
      </c>
      <c r="H79" s="29">
        <v>10</v>
      </c>
      <c r="I79" s="29">
        <v>2.5</v>
      </c>
      <c r="J79" s="29">
        <v>10</v>
      </c>
      <c r="K79" s="29">
        <v>9.8531544264762569</v>
      </c>
      <c r="L79" s="29">
        <f>AVERAGE(Table1323[[#This Row],[2Bi Disappearance]:[2Bv Terrorism Injured ]])</f>
        <v>8.4706308852952521</v>
      </c>
      <c r="M79" s="29">
        <v>10</v>
      </c>
      <c r="N79" s="29">
        <v>10</v>
      </c>
      <c r="O79" s="30">
        <v>5</v>
      </c>
      <c r="P79" s="30">
        <f>AVERAGE(Table1323[[#This Row],[2Ci Female Genital Mutilation]:[2Ciii Equal Inheritance Rights]])</f>
        <v>8.3333333333333339</v>
      </c>
      <c r="Q79" s="29">
        <f t="shared" si="18"/>
        <v>6.254654739542862</v>
      </c>
      <c r="R79" s="29">
        <v>5</v>
      </c>
      <c r="S79" s="29">
        <v>5</v>
      </c>
      <c r="T79" s="29">
        <v>10</v>
      </c>
      <c r="U79" s="29">
        <f t="shared" si="19"/>
        <v>6.666666666666667</v>
      </c>
      <c r="V79" s="29" t="s">
        <v>48</v>
      </c>
      <c r="W79" s="29" t="s">
        <v>48</v>
      </c>
      <c r="X79" s="29" t="s">
        <v>48</v>
      </c>
      <c r="Y79" s="29" t="s">
        <v>48</v>
      </c>
      <c r="Z79" s="29" t="s">
        <v>48</v>
      </c>
      <c r="AA79" s="29" t="s">
        <v>48</v>
      </c>
      <c r="AB79" s="29" t="s">
        <v>48</v>
      </c>
      <c r="AC79" s="29" t="s">
        <v>48</v>
      </c>
      <c r="AD79" s="29" t="s">
        <v>48</v>
      </c>
      <c r="AE79" s="29" t="s">
        <v>48</v>
      </c>
      <c r="AF79" s="29" t="s">
        <v>48</v>
      </c>
      <c r="AG79" s="29" t="s">
        <v>48</v>
      </c>
      <c r="AH79" s="29" t="s">
        <v>48</v>
      </c>
      <c r="AI79" s="29" t="s">
        <v>48</v>
      </c>
      <c r="AJ79" s="14">
        <v>10</v>
      </c>
      <c r="AK79" s="15">
        <v>2.3333333333333335</v>
      </c>
      <c r="AL79" s="15">
        <v>2.75</v>
      </c>
      <c r="AM79" s="15" t="s">
        <v>48</v>
      </c>
      <c r="AN79" s="15" t="s">
        <v>48</v>
      </c>
      <c r="AO79" s="15" t="s">
        <v>48</v>
      </c>
      <c r="AP79" s="15" t="s">
        <v>48</v>
      </c>
      <c r="AQ79" s="29">
        <f t="shared" si="20"/>
        <v>5.0277777777777777</v>
      </c>
      <c r="AR79" s="29">
        <v>10</v>
      </c>
      <c r="AS79" s="29">
        <v>10</v>
      </c>
      <c r="AT79" s="29">
        <v>10</v>
      </c>
      <c r="AU79" s="29">
        <f t="shared" si="17"/>
        <v>10</v>
      </c>
      <c r="AV79" s="29">
        <f t="shared" si="21"/>
        <v>10</v>
      </c>
      <c r="AW79" s="31">
        <f>AVERAGE(Table1323[[#This Row],[RULE OF LAW]],Table1323[[#This Row],[SECURITY &amp; SAFETY]],Table1323[[#This Row],[PERSONAL FREEDOM (minus Security &amp;Safety and Rule of Law)]],Table1323[[#This Row],[PERSONAL FREEDOM (minus Security &amp;Safety and Rule of Law)]])</f>
        <v>6.1794044256264558</v>
      </c>
      <c r="AX79" s="32">
        <v>6.63</v>
      </c>
      <c r="AY79" s="53">
        <f>AVERAGE(Table1323[[#This Row],[PERSONAL FREEDOM]:[ECONOMIC FREEDOM]])</f>
        <v>6.4047022128132278</v>
      </c>
      <c r="AZ79" s="61">
        <f t="shared" si="22"/>
        <v>113</v>
      </c>
      <c r="BA79" s="18">
        <f t="shared" si="23"/>
        <v>6.4</v>
      </c>
      <c r="BB79" s="31">
        <f>Table1323[[#This Row],[1 Rule of Law]]</f>
        <v>4</v>
      </c>
      <c r="BC79" s="31">
        <f>Table1323[[#This Row],[2 Security &amp; Safety]]</f>
        <v>6.254654739542862</v>
      </c>
      <c r="BD79" s="31">
        <f t="shared" si="24"/>
        <v>7.231481481481481</v>
      </c>
    </row>
    <row r="80" spans="1:56" ht="15" customHeight="1" x14ac:dyDescent="0.25">
      <c r="A80" s="28" t="s">
        <v>73</v>
      </c>
      <c r="B80" s="29" t="s">
        <v>48</v>
      </c>
      <c r="C80" s="29" t="s">
        <v>48</v>
      </c>
      <c r="D80" s="29" t="s">
        <v>48</v>
      </c>
      <c r="E80" s="29">
        <v>6.5741119999999995</v>
      </c>
      <c r="F80" s="29">
        <v>8.68</v>
      </c>
      <c r="G80" s="29">
        <v>10</v>
      </c>
      <c r="H80" s="29">
        <v>10</v>
      </c>
      <c r="I80" s="29">
        <v>10</v>
      </c>
      <c r="J80" s="29">
        <v>10</v>
      </c>
      <c r="K80" s="29">
        <v>10</v>
      </c>
      <c r="L80" s="29">
        <f>AVERAGE(Table1323[[#This Row],[2Bi Disappearance]:[2Bv Terrorism Injured ]])</f>
        <v>10</v>
      </c>
      <c r="M80" s="29">
        <v>10</v>
      </c>
      <c r="N80" s="29">
        <v>10</v>
      </c>
      <c r="O80" s="30">
        <v>10</v>
      </c>
      <c r="P80" s="30">
        <f>AVERAGE(Table1323[[#This Row],[2Ci Female Genital Mutilation]:[2Ciii Equal Inheritance Rights]])</f>
        <v>10</v>
      </c>
      <c r="Q80" s="29">
        <f t="shared" si="18"/>
        <v>9.56</v>
      </c>
      <c r="R80" s="29">
        <v>10</v>
      </c>
      <c r="S80" s="29">
        <v>10</v>
      </c>
      <c r="T80" s="29">
        <v>10</v>
      </c>
      <c r="U80" s="29">
        <f t="shared" si="19"/>
        <v>10</v>
      </c>
      <c r="V80" s="29">
        <v>7.5</v>
      </c>
      <c r="W80" s="29">
        <v>10</v>
      </c>
      <c r="X80" s="29">
        <f>AVERAGE(Table1323[[#This Row],[4A Freedom to establish religious organizations]:[4B Autonomy of religious organizations]])</f>
        <v>8.75</v>
      </c>
      <c r="Y80" s="29">
        <v>10</v>
      </c>
      <c r="Z80" s="29">
        <v>7.5</v>
      </c>
      <c r="AA80" s="29">
        <v>10</v>
      </c>
      <c r="AB80" s="29">
        <v>10</v>
      </c>
      <c r="AC80" s="29">
        <v>6.666666666666667</v>
      </c>
      <c r="AD80" s="29">
        <f>AVERAGE(Table1323[[#This Row],[5Ci Political parties]:[5Ciii Educational, sporting and cultural organizations]])</f>
        <v>8.8888888888888893</v>
      </c>
      <c r="AE80" s="29">
        <v>10</v>
      </c>
      <c r="AF80" s="29">
        <v>10</v>
      </c>
      <c r="AG80" s="29">
        <v>10</v>
      </c>
      <c r="AH80" s="29">
        <f>AVERAGE(Table1323[[#This Row],[5Di Political parties]:[5Diii Educational, sporting and cultural organizations5]])</f>
        <v>10</v>
      </c>
      <c r="AI80" s="29">
        <f>AVERAGE(Y80,Z80,AD80,AH80)</f>
        <v>9.0972222222222214</v>
      </c>
      <c r="AJ80" s="14">
        <v>10</v>
      </c>
      <c r="AK80" s="15">
        <v>8</v>
      </c>
      <c r="AL80" s="15">
        <v>8</v>
      </c>
      <c r="AM80" s="15">
        <v>10</v>
      </c>
      <c r="AN80" s="15">
        <v>10</v>
      </c>
      <c r="AO80" s="15">
        <f>AVERAGE(Table1323[[#This Row],[6Di Access to foreign television (cable/ satellite)]:[6Dii Access to foreign newspapers]])</f>
        <v>10</v>
      </c>
      <c r="AP80" s="15">
        <v>10</v>
      </c>
      <c r="AQ80" s="29">
        <f t="shared" si="20"/>
        <v>9.1999999999999993</v>
      </c>
      <c r="AR80" s="29">
        <v>10</v>
      </c>
      <c r="AS80" s="29">
        <v>10</v>
      </c>
      <c r="AT80" s="29">
        <v>10</v>
      </c>
      <c r="AU80" s="29">
        <f t="shared" si="17"/>
        <v>10</v>
      </c>
      <c r="AV80" s="29">
        <f t="shared" si="21"/>
        <v>10</v>
      </c>
      <c r="AW80" s="31">
        <f>AVERAGE(Table1323[[#This Row],[RULE OF LAW]],Table1323[[#This Row],[SECURITY &amp; SAFETY]],Table1323[[#This Row],[PERSONAL FREEDOM (minus Security &amp;Safety and Rule of Law)]],Table1323[[#This Row],[PERSONAL FREEDOM (minus Security &amp;Safety and Rule of Law)]])</f>
        <v>8.7382502222222218</v>
      </c>
      <c r="AX80" s="32">
        <v>7.14</v>
      </c>
      <c r="AY80" s="53">
        <f>AVERAGE(Table1323[[#This Row],[PERSONAL FREEDOM]:[ECONOMIC FREEDOM]])</f>
        <v>7.9391251111111103</v>
      </c>
      <c r="AZ80" s="61">
        <f t="shared" si="22"/>
        <v>37</v>
      </c>
      <c r="BA80" s="18">
        <f t="shared" si="23"/>
        <v>7.94</v>
      </c>
      <c r="BB80" s="31">
        <f>Table1323[[#This Row],[1 Rule of Law]]</f>
        <v>6.5741119999999995</v>
      </c>
      <c r="BC80" s="31">
        <f>Table1323[[#This Row],[2 Security &amp; Safety]]</f>
        <v>9.56</v>
      </c>
      <c r="BD80" s="31">
        <f t="shared" si="24"/>
        <v>9.4094444444444427</v>
      </c>
    </row>
    <row r="81" spans="1:56" ht="15" customHeight="1" x14ac:dyDescent="0.25">
      <c r="A81" s="28" t="s">
        <v>149</v>
      </c>
      <c r="B81" s="29">
        <v>6.4333333333333336</v>
      </c>
      <c r="C81" s="29">
        <v>4.5435128645138478</v>
      </c>
      <c r="D81" s="29">
        <v>4.8649375434284128</v>
      </c>
      <c r="E81" s="29">
        <v>5.3000000000000007</v>
      </c>
      <c r="F81" s="29">
        <v>9.120000000000001</v>
      </c>
      <c r="G81" s="29">
        <v>10</v>
      </c>
      <c r="H81" s="29">
        <v>10</v>
      </c>
      <c r="I81" s="29">
        <v>2.5</v>
      </c>
      <c r="J81" s="29">
        <v>9.8423060034656409</v>
      </c>
      <c r="K81" s="29">
        <v>9.7161508062381543</v>
      </c>
      <c r="L81" s="29">
        <f>AVERAGE(Table1323[[#This Row],[2Bi Disappearance]:[2Bv Terrorism Injured ]])</f>
        <v>8.4116913619407576</v>
      </c>
      <c r="M81" s="29">
        <v>10</v>
      </c>
      <c r="N81" s="29">
        <v>10</v>
      </c>
      <c r="O81" s="30">
        <v>5</v>
      </c>
      <c r="P81" s="30">
        <f>AVERAGE(Table1323[[#This Row],[2Ci Female Genital Mutilation]:[2Ciii Equal Inheritance Rights]])</f>
        <v>8.3333333333333339</v>
      </c>
      <c r="Q81" s="29">
        <f t="shared" si="18"/>
        <v>8.6216748984246987</v>
      </c>
      <c r="R81" s="29">
        <v>5</v>
      </c>
      <c r="S81" s="29">
        <v>5</v>
      </c>
      <c r="T81" s="29">
        <v>5</v>
      </c>
      <c r="U81" s="29">
        <f t="shared" si="19"/>
        <v>5</v>
      </c>
      <c r="V81" s="29">
        <v>7.5</v>
      </c>
      <c r="W81" s="29">
        <v>6.666666666666667</v>
      </c>
      <c r="X81" s="29">
        <f>AVERAGE(Table1323[[#This Row],[4A Freedom to establish religious organizations]:[4B Autonomy of religious organizations]])</f>
        <v>7.0833333333333339</v>
      </c>
      <c r="Y81" s="29">
        <v>10</v>
      </c>
      <c r="Z81" s="29">
        <v>10</v>
      </c>
      <c r="AA81" s="29">
        <v>6.666666666666667</v>
      </c>
      <c r="AB81" s="29">
        <v>6.666666666666667</v>
      </c>
      <c r="AC81" s="29">
        <v>6.666666666666667</v>
      </c>
      <c r="AD81" s="29">
        <f>AVERAGE(Table1323[[#This Row],[5Ci Political parties]:[5Ciii Educational, sporting and cultural organizations]])</f>
        <v>6.666666666666667</v>
      </c>
      <c r="AE81" s="29">
        <v>10</v>
      </c>
      <c r="AF81" s="29">
        <v>5</v>
      </c>
      <c r="AG81" s="29">
        <v>7.5</v>
      </c>
      <c r="AH81" s="29">
        <f>AVERAGE(Table1323[[#This Row],[5Di Political parties]:[5Diii Educational, sporting and cultural organizations5]])</f>
        <v>7.5</v>
      </c>
      <c r="AI81" s="29">
        <f>AVERAGE(Y81,Z81,AD81,AH81)</f>
        <v>8.5416666666666679</v>
      </c>
      <c r="AJ81" s="14">
        <v>0</v>
      </c>
      <c r="AK81" s="15">
        <v>4</v>
      </c>
      <c r="AL81" s="15">
        <v>4.5</v>
      </c>
      <c r="AM81" s="15">
        <v>10</v>
      </c>
      <c r="AN81" s="15">
        <v>10</v>
      </c>
      <c r="AO81" s="15">
        <f>AVERAGE(Table1323[[#This Row],[6Di Access to foreign television (cable/ satellite)]:[6Dii Access to foreign newspapers]])</f>
        <v>10</v>
      </c>
      <c r="AP81" s="15">
        <v>6.666666666666667</v>
      </c>
      <c r="AQ81" s="29">
        <f t="shared" si="20"/>
        <v>5.0333333333333332</v>
      </c>
      <c r="AR81" s="29">
        <v>5</v>
      </c>
      <c r="AS81" s="29">
        <v>0</v>
      </c>
      <c r="AT81" s="29">
        <v>0</v>
      </c>
      <c r="AU81" s="29">
        <f t="shared" si="17"/>
        <v>0</v>
      </c>
      <c r="AV81" s="29">
        <f t="shared" si="21"/>
        <v>2.5</v>
      </c>
      <c r="AW81" s="31">
        <f>AVERAGE(Table1323[[#This Row],[RULE OF LAW]],Table1323[[#This Row],[SECURITY &amp; SAFETY]],Table1323[[#This Row],[PERSONAL FREEDOM (minus Security &amp;Safety and Rule of Law)]],Table1323[[#This Row],[PERSONAL FREEDOM (minus Security &amp;Safety and Rule of Law)]])</f>
        <v>6.2962520579395083</v>
      </c>
      <c r="AX81" s="32">
        <v>7.34</v>
      </c>
      <c r="AY81" s="53">
        <f>AVERAGE(Table1323[[#This Row],[PERSONAL FREEDOM]:[ECONOMIC FREEDOM]])</f>
        <v>6.8181260289697541</v>
      </c>
      <c r="AZ81" s="61">
        <f t="shared" si="22"/>
        <v>84</v>
      </c>
      <c r="BA81" s="18">
        <f t="shared" si="23"/>
        <v>6.82</v>
      </c>
      <c r="BB81" s="31">
        <f>Table1323[[#This Row],[1 Rule of Law]]</f>
        <v>5.3000000000000007</v>
      </c>
      <c r="BC81" s="31">
        <f>Table1323[[#This Row],[2 Security &amp; Safety]]</f>
        <v>8.6216748984246987</v>
      </c>
      <c r="BD81" s="31">
        <f t="shared" si="24"/>
        <v>5.6316666666666677</v>
      </c>
    </row>
    <row r="82" spans="1:56" ht="15" customHeight="1" x14ac:dyDescent="0.25">
      <c r="A82" s="28" t="s">
        <v>158</v>
      </c>
      <c r="B82" s="29" t="s">
        <v>48</v>
      </c>
      <c r="C82" s="29" t="s">
        <v>48</v>
      </c>
      <c r="D82" s="29" t="s">
        <v>48</v>
      </c>
      <c r="E82" s="29">
        <v>5.0912449999999998</v>
      </c>
      <c r="F82" s="29">
        <v>0</v>
      </c>
      <c r="G82" s="29">
        <v>10</v>
      </c>
      <c r="H82" s="29">
        <v>10</v>
      </c>
      <c r="I82" s="29">
        <v>7.5</v>
      </c>
      <c r="J82" s="29">
        <v>10</v>
      </c>
      <c r="K82" s="29">
        <v>10</v>
      </c>
      <c r="L82" s="29">
        <f>AVERAGE(Table1323[[#This Row],[2Bi Disappearance]:[2Bv Terrorism Injured ]])</f>
        <v>9.5</v>
      </c>
      <c r="M82" s="29">
        <v>5</v>
      </c>
      <c r="N82" s="29">
        <v>10</v>
      </c>
      <c r="O82" s="30">
        <v>0</v>
      </c>
      <c r="P82" s="30">
        <f>AVERAGE(Table1323[[#This Row],[2Ci Female Genital Mutilation]:[2Ciii Equal Inheritance Rights]])</f>
        <v>5</v>
      </c>
      <c r="Q82" s="29">
        <f t="shared" si="18"/>
        <v>4.833333333333333</v>
      </c>
      <c r="R82" s="29">
        <v>10</v>
      </c>
      <c r="S82" s="29">
        <v>10</v>
      </c>
      <c r="T82" s="29">
        <v>5</v>
      </c>
      <c r="U82" s="29">
        <f t="shared" si="19"/>
        <v>8.3333333333333339</v>
      </c>
      <c r="V82" s="29" t="s">
        <v>48</v>
      </c>
      <c r="W82" s="29" t="s">
        <v>48</v>
      </c>
      <c r="X82" s="29" t="s">
        <v>48</v>
      </c>
      <c r="Y82" s="29" t="s">
        <v>48</v>
      </c>
      <c r="Z82" s="29" t="s">
        <v>48</v>
      </c>
      <c r="AA82" s="29" t="s">
        <v>48</v>
      </c>
      <c r="AB82" s="29" t="s">
        <v>48</v>
      </c>
      <c r="AC82" s="29" t="s">
        <v>48</v>
      </c>
      <c r="AD82" s="29" t="s">
        <v>48</v>
      </c>
      <c r="AE82" s="29" t="s">
        <v>48</v>
      </c>
      <c r="AF82" s="29" t="s">
        <v>48</v>
      </c>
      <c r="AG82" s="29" t="s">
        <v>48</v>
      </c>
      <c r="AH82" s="29" t="s">
        <v>48</v>
      </c>
      <c r="AI82" s="29" t="s">
        <v>48</v>
      </c>
      <c r="AJ82" s="14">
        <v>10</v>
      </c>
      <c r="AK82" s="15">
        <v>5.333333333333333</v>
      </c>
      <c r="AL82" s="15">
        <v>5.25</v>
      </c>
      <c r="AM82" s="15" t="s">
        <v>48</v>
      </c>
      <c r="AN82" s="15" t="s">
        <v>48</v>
      </c>
      <c r="AO82" s="15" t="s">
        <v>48</v>
      </c>
      <c r="AP82" s="15" t="s">
        <v>48</v>
      </c>
      <c r="AQ82" s="29">
        <f t="shared" si="20"/>
        <v>6.8611111111111107</v>
      </c>
      <c r="AR82" s="29">
        <v>0</v>
      </c>
      <c r="AS82" s="29">
        <v>0</v>
      </c>
      <c r="AT82" s="29">
        <v>10</v>
      </c>
      <c r="AU82" s="29">
        <f t="shared" si="17"/>
        <v>5</v>
      </c>
      <c r="AV82" s="29">
        <f t="shared" si="21"/>
        <v>2.5</v>
      </c>
      <c r="AW82" s="31">
        <f>AVERAGE(Table1323[[#This Row],[RULE OF LAW]],Table1323[[#This Row],[SECURITY &amp; SAFETY]],Table1323[[#This Row],[PERSONAL FREEDOM (minus Security &amp;Safety and Rule of Law)]],Table1323[[#This Row],[PERSONAL FREEDOM (minus Security &amp;Safety and Rule of Law)]])</f>
        <v>5.4302186574074076</v>
      </c>
      <c r="AX82" s="32">
        <v>6.18</v>
      </c>
      <c r="AY82" s="53">
        <f>AVERAGE(Table1323[[#This Row],[PERSONAL FREEDOM]:[ECONOMIC FREEDOM]])</f>
        <v>5.8051093287037041</v>
      </c>
      <c r="AZ82" s="61">
        <f t="shared" si="22"/>
        <v>129</v>
      </c>
      <c r="BA82" s="18">
        <f t="shared" si="23"/>
        <v>5.81</v>
      </c>
      <c r="BB82" s="31">
        <f>Table1323[[#This Row],[1 Rule of Law]]</f>
        <v>5.0912449999999998</v>
      </c>
      <c r="BC82" s="31">
        <f>Table1323[[#This Row],[2 Security &amp; Safety]]</f>
        <v>4.833333333333333</v>
      </c>
      <c r="BD82" s="31">
        <f t="shared" si="24"/>
        <v>5.8981481481481479</v>
      </c>
    </row>
    <row r="83" spans="1:56" ht="15" customHeight="1" x14ac:dyDescent="0.25">
      <c r="A83" s="28" t="s">
        <v>67</v>
      </c>
      <c r="B83" s="29" t="s">
        <v>48</v>
      </c>
      <c r="C83" s="29" t="s">
        <v>48</v>
      </c>
      <c r="D83" s="29" t="s">
        <v>48</v>
      </c>
      <c r="E83" s="29">
        <v>6.5332999999999997</v>
      </c>
      <c r="F83" s="29">
        <v>7.16</v>
      </c>
      <c r="G83" s="29">
        <v>10</v>
      </c>
      <c r="H83" s="29">
        <v>10</v>
      </c>
      <c r="I83" s="29">
        <v>10</v>
      </c>
      <c r="J83" s="29">
        <v>10</v>
      </c>
      <c r="K83" s="29">
        <v>10</v>
      </c>
      <c r="L83" s="29">
        <f>AVERAGE(Table1323[[#This Row],[2Bi Disappearance]:[2Bv Terrorism Injured ]])</f>
        <v>10</v>
      </c>
      <c r="M83" s="29">
        <v>10</v>
      </c>
      <c r="N83" s="29">
        <v>10</v>
      </c>
      <c r="O83" s="30">
        <v>10</v>
      </c>
      <c r="P83" s="30">
        <f>AVERAGE(Table1323[[#This Row],[2Ci Female Genital Mutilation]:[2Ciii Equal Inheritance Rights]])</f>
        <v>10</v>
      </c>
      <c r="Q83" s="29">
        <f t="shared" si="18"/>
        <v>9.0533333333333328</v>
      </c>
      <c r="R83" s="29">
        <v>10</v>
      </c>
      <c r="S83" s="29">
        <v>10</v>
      </c>
      <c r="T83" s="29">
        <v>10</v>
      </c>
      <c r="U83" s="29">
        <f t="shared" si="19"/>
        <v>10</v>
      </c>
      <c r="V83" s="29">
        <v>10</v>
      </c>
      <c r="W83" s="29">
        <v>10</v>
      </c>
      <c r="X83" s="29">
        <f>AVERAGE(Table1323[[#This Row],[4A Freedom to establish religious organizations]:[4B Autonomy of religious organizations]])</f>
        <v>10</v>
      </c>
      <c r="Y83" s="29">
        <v>10</v>
      </c>
      <c r="Z83" s="29">
        <v>7.5</v>
      </c>
      <c r="AA83" s="29">
        <v>10</v>
      </c>
      <c r="AB83" s="29">
        <v>10</v>
      </c>
      <c r="AC83" s="29">
        <v>10</v>
      </c>
      <c r="AD83" s="29">
        <f>AVERAGE(Table1323[[#This Row],[5Ci Political parties]:[5Ciii Educational, sporting and cultural organizations]])</f>
        <v>10</v>
      </c>
      <c r="AE83" s="29">
        <v>7.5</v>
      </c>
      <c r="AF83" s="29">
        <v>10</v>
      </c>
      <c r="AG83" s="29">
        <v>10</v>
      </c>
      <c r="AH83" s="29">
        <f>AVERAGE(Table1323[[#This Row],[5Di Political parties]:[5Diii Educational, sporting and cultural organizations5]])</f>
        <v>9.1666666666666661</v>
      </c>
      <c r="AI83" s="29">
        <f>AVERAGE(Y83,Z83,AD83,AH83)</f>
        <v>9.1666666666666661</v>
      </c>
      <c r="AJ83" s="14">
        <v>10</v>
      </c>
      <c r="AK83" s="15">
        <v>8.3333333333333339</v>
      </c>
      <c r="AL83" s="15">
        <v>8.25</v>
      </c>
      <c r="AM83" s="15">
        <v>10</v>
      </c>
      <c r="AN83" s="15">
        <v>10</v>
      </c>
      <c r="AO83" s="15">
        <f>AVERAGE(Table1323[[#This Row],[6Di Access to foreign television (cable/ satellite)]:[6Dii Access to foreign newspapers]])</f>
        <v>10</v>
      </c>
      <c r="AP83" s="15">
        <v>10</v>
      </c>
      <c r="AQ83" s="29">
        <f t="shared" si="20"/>
        <v>9.3166666666666664</v>
      </c>
      <c r="AR83" s="29">
        <v>10</v>
      </c>
      <c r="AS83" s="29">
        <v>10</v>
      </c>
      <c r="AT83" s="29">
        <v>10</v>
      </c>
      <c r="AU83" s="29">
        <f t="shared" si="17"/>
        <v>10</v>
      </c>
      <c r="AV83" s="29">
        <f t="shared" si="21"/>
        <v>10</v>
      </c>
      <c r="AW83" s="31">
        <f>AVERAGE(Table1323[[#This Row],[RULE OF LAW]],Table1323[[#This Row],[SECURITY &amp; SAFETY]],Table1323[[#This Row],[PERSONAL FREEDOM (minus Security &amp;Safety and Rule of Law)]],Table1323[[#This Row],[PERSONAL FREEDOM (minus Security &amp;Safety and Rule of Law)]])</f>
        <v>8.7449916666666656</v>
      </c>
      <c r="AX83" s="32">
        <v>7.55</v>
      </c>
      <c r="AY83" s="53">
        <f>AVERAGE(Table1323[[#This Row],[PERSONAL FREEDOM]:[ECONOMIC FREEDOM]])</f>
        <v>8.1474958333333323</v>
      </c>
      <c r="AZ83" s="61">
        <f t="shared" si="22"/>
        <v>25</v>
      </c>
      <c r="BA83" s="18">
        <f t="shared" si="23"/>
        <v>8.15</v>
      </c>
      <c r="BB83" s="31">
        <f>Table1323[[#This Row],[1 Rule of Law]]</f>
        <v>6.5332999999999997</v>
      </c>
      <c r="BC83" s="31">
        <f>Table1323[[#This Row],[2 Security &amp; Safety]]</f>
        <v>9.0533333333333328</v>
      </c>
      <c r="BD83" s="31">
        <f t="shared" si="24"/>
        <v>9.6966666666666672</v>
      </c>
    </row>
    <row r="84" spans="1:56" ht="15" customHeight="1" x14ac:dyDescent="0.25">
      <c r="A84" s="28" t="s">
        <v>63</v>
      </c>
      <c r="B84" s="29" t="s">
        <v>48</v>
      </c>
      <c r="C84" s="29" t="s">
        <v>48</v>
      </c>
      <c r="D84" s="29" t="s">
        <v>48</v>
      </c>
      <c r="E84" s="29">
        <v>7.9753549999999995</v>
      </c>
      <c r="F84" s="29">
        <v>9.2000000000000011</v>
      </c>
      <c r="G84" s="29">
        <v>10</v>
      </c>
      <c r="H84" s="29">
        <v>10</v>
      </c>
      <c r="I84" s="29" t="s">
        <v>48</v>
      </c>
      <c r="J84" s="29">
        <v>10</v>
      </c>
      <c r="K84" s="29">
        <v>10</v>
      </c>
      <c r="L84" s="29">
        <f>AVERAGE(Table1323[[#This Row],[2Bi Disappearance]:[2Bv Terrorism Injured ]])</f>
        <v>10</v>
      </c>
      <c r="M84" s="29">
        <v>10</v>
      </c>
      <c r="N84" s="29">
        <v>10</v>
      </c>
      <c r="O84" s="30">
        <v>10</v>
      </c>
      <c r="P84" s="30">
        <f>AVERAGE(Table1323[[#This Row],[2Ci Female Genital Mutilation]:[2Ciii Equal Inheritance Rights]])</f>
        <v>10</v>
      </c>
      <c r="Q84" s="29">
        <f t="shared" si="18"/>
        <v>9.7333333333333343</v>
      </c>
      <c r="R84" s="29">
        <v>10</v>
      </c>
      <c r="S84" s="29">
        <v>10</v>
      </c>
      <c r="T84" s="29">
        <v>10</v>
      </c>
      <c r="U84" s="29">
        <f t="shared" si="19"/>
        <v>10</v>
      </c>
      <c r="V84" s="29" t="s">
        <v>48</v>
      </c>
      <c r="W84" s="29" t="s">
        <v>48</v>
      </c>
      <c r="X84" s="29" t="s">
        <v>48</v>
      </c>
      <c r="Y84" s="29" t="s">
        <v>48</v>
      </c>
      <c r="Z84" s="29" t="s">
        <v>48</v>
      </c>
      <c r="AA84" s="29" t="s">
        <v>48</v>
      </c>
      <c r="AB84" s="29" t="s">
        <v>48</v>
      </c>
      <c r="AC84" s="29" t="s">
        <v>48</v>
      </c>
      <c r="AD84" s="29" t="s">
        <v>48</v>
      </c>
      <c r="AE84" s="29" t="s">
        <v>48</v>
      </c>
      <c r="AF84" s="29" t="s">
        <v>48</v>
      </c>
      <c r="AG84" s="29" t="s">
        <v>48</v>
      </c>
      <c r="AH84" s="29" t="s">
        <v>48</v>
      </c>
      <c r="AI84" s="29" t="s">
        <v>48</v>
      </c>
      <c r="AJ84" s="14">
        <v>10</v>
      </c>
      <c r="AK84" s="15">
        <v>9.3333333333333339</v>
      </c>
      <c r="AL84" s="15">
        <v>9.25</v>
      </c>
      <c r="AM84" s="15" t="s">
        <v>48</v>
      </c>
      <c r="AN84" s="15" t="s">
        <v>48</v>
      </c>
      <c r="AO84" s="15" t="s">
        <v>48</v>
      </c>
      <c r="AP84" s="15" t="s">
        <v>48</v>
      </c>
      <c r="AQ84" s="29">
        <f t="shared" si="20"/>
        <v>9.5277777777777786</v>
      </c>
      <c r="AR84" s="29">
        <v>10</v>
      </c>
      <c r="AS84" s="29">
        <v>10</v>
      </c>
      <c r="AT84" s="29">
        <v>10</v>
      </c>
      <c r="AU84" s="29">
        <f t="shared" si="17"/>
        <v>10</v>
      </c>
      <c r="AV84" s="29">
        <f t="shared" si="21"/>
        <v>10</v>
      </c>
      <c r="AW84" s="31">
        <f>AVERAGE(Table1323[[#This Row],[RULE OF LAW]],Table1323[[#This Row],[SECURITY &amp; SAFETY]],Table1323[[#This Row],[PERSONAL FREEDOM (minus Security &amp;Safety and Rule of Law)]],Table1323[[#This Row],[PERSONAL FREEDOM (minus Security &amp;Safety and Rule of Law)]])</f>
        <v>9.3484683796296313</v>
      </c>
      <c r="AX84" s="32">
        <v>7.46</v>
      </c>
      <c r="AY84" s="53">
        <f>AVERAGE(Table1323[[#This Row],[PERSONAL FREEDOM]:[ECONOMIC FREEDOM]])</f>
        <v>8.4042341898148152</v>
      </c>
      <c r="AZ84" s="61">
        <f t="shared" si="22"/>
        <v>14</v>
      </c>
      <c r="BA84" s="18">
        <f t="shared" si="23"/>
        <v>8.4</v>
      </c>
      <c r="BB84" s="31">
        <f>Table1323[[#This Row],[1 Rule of Law]]</f>
        <v>7.9753549999999995</v>
      </c>
      <c r="BC84" s="31">
        <f>Table1323[[#This Row],[2 Security &amp; Safety]]</f>
        <v>9.7333333333333343</v>
      </c>
      <c r="BD84" s="31">
        <f t="shared" si="24"/>
        <v>9.8425925925925934</v>
      </c>
    </row>
    <row r="85" spans="1:56" ht="15" customHeight="1" x14ac:dyDescent="0.25">
      <c r="A85" s="28" t="s">
        <v>95</v>
      </c>
      <c r="B85" s="29">
        <v>6.0000000000000009</v>
      </c>
      <c r="C85" s="29">
        <v>5.323103407083881</v>
      </c>
      <c r="D85" s="29">
        <v>5.3402333563793256</v>
      </c>
      <c r="E85" s="29">
        <v>5.6000000000000005</v>
      </c>
      <c r="F85" s="29">
        <v>9.2000000000000011</v>
      </c>
      <c r="G85" s="29">
        <v>10</v>
      </c>
      <c r="H85" s="29">
        <v>10</v>
      </c>
      <c r="I85" s="29">
        <v>7.5</v>
      </c>
      <c r="J85" s="29">
        <v>10</v>
      </c>
      <c r="K85" s="29">
        <v>10</v>
      </c>
      <c r="L85" s="29">
        <f>AVERAGE(Table1323[[#This Row],[2Bi Disappearance]:[2Bv Terrorism Injured ]])</f>
        <v>9.5</v>
      </c>
      <c r="M85" s="29">
        <v>10</v>
      </c>
      <c r="N85" s="29">
        <v>10</v>
      </c>
      <c r="O85" s="30">
        <v>5</v>
      </c>
      <c r="P85" s="30">
        <f>AVERAGE(Table1323[[#This Row],[2Ci Female Genital Mutilation]:[2Ciii Equal Inheritance Rights]])</f>
        <v>8.3333333333333339</v>
      </c>
      <c r="Q85" s="29">
        <f t="shared" si="18"/>
        <v>9.0111111111111128</v>
      </c>
      <c r="R85" s="29">
        <v>10</v>
      </c>
      <c r="S85" s="29">
        <v>10</v>
      </c>
      <c r="T85" s="29">
        <v>10</v>
      </c>
      <c r="U85" s="29">
        <f t="shared" si="19"/>
        <v>10</v>
      </c>
      <c r="V85" s="29" t="s">
        <v>48</v>
      </c>
      <c r="W85" s="29" t="s">
        <v>48</v>
      </c>
      <c r="X85" s="29" t="s">
        <v>48</v>
      </c>
      <c r="Y85" s="29" t="s">
        <v>48</v>
      </c>
      <c r="Z85" s="29" t="s">
        <v>48</v>
      </c>
      <c r="AA85" s="29" t="s">
        <v>48</v>
      </c>
      <c r="AB85" s="29" t="s">
        <v>48</v>
      </c>
      <c r="AC85" s="29" t="s">
        <v>48</v>
      </c>
      <c r="AD85" s="29" t="s">
        <v>48</v>
      </c>
      <c r="AE85" s="29" t="s">
        <v>48</v>
      </c>
      <c r="AF85" s="29" t="s">
        <v>48</v>
      </c>
      <c r="AG85" s="29" t="s">
        <v>48</v>
      </c>
      <c r="AH85" s="29" t="s">
        <v>48</v>
      </c>
      <c r="AI85" s="29" t="s">
        <v>48</v>
      </c>
      <c r="AJ85" s="14">
        <v>10</v>
      </c>
      <c r="AK85" s="15">
        <v>6</v>
      </c>
      <c r="AL85" s="15">
        <v>5.25</v>
      </c>
      <c r="AM85" s="15" t="s">
        <v>48</v>
      </c>
      <c r="AN85" s="15" t="s">
        <v>48</v>
      </c>
      <c r="AO85" s="15" t="s">
        <v>48</v>
      </c>
      <c r="AP85" s="15" t="s">
        <v>48</v>
      </c>
      <c r="AQ85" s="29">
        <f t="shared" si="20"/>
        <v>7.083333333333333</v>
      </c>
      <c r="AR85" s="29">
        <v>10</v>
      </c>
      <c r="AS85" s="29">
        <v>10</v>
      </c>
      <c r="AT85" s="29">
        <v>10</v>
      </c>
      <c r="AU85" s="29">
        <f t="shared" si="17"/>
        <v>10</v>
      </c>
      <c r="AV85" s="29">
        <f t="shared" si="21"/>
        <v>10</v>
      </c>
      <c r="AW85" s="31">
        <f>AVERAGE(Table1323[[#This Row],[RULE OF LAW]],Table1323[[#This Row],[SECURITY &amp; SAFETY]],Table1323[[#This Row],[PERSONAL FREEDOM (minus Security &amp;Safety and Rule of Law)]],Table1323[[#This Row],[PERSONAL FREEDOM (minus Security &amp;Safety and Rule of Law)]])</f>
        <v>8.1666666666666679</v>
      </c>
      <c r="AX85" s="32">
        <v>6.89</v>
      </c>
      <c r="AY85" s="53">
        <f>AVERAGE(Table1323[[#This Row],[PERSONAL FREEDOM]:[ECONOMIC FREEDOM]])</f>
        <v>7.5283333333333342</v>
      </c>
      <c r="AZ85" s="61">
        <f t="shared" si="22"/>
        <v>48</v>
      </c>
      <c r="BA85" s="18">
        <f t="shared" si="23"/>
        <v>7.53</v>
      </c>
      <c r="BB85" s="31">
        <f>Table1323[[#This Row],[1 Rule of Law]]</f>
        <v>5.6000000000000005</v>
      </c>
      <c r="BC85" s="31">
        <f>Table1323[[#This Row],[2 Security &amp; Safety]]</f>
        <v>9.0111111111111128</v>
      </c>
      <c r="BD85" s="31">
        <f t="shared" si="24"/>
        <v>9.0277777777777768</v>
      </c>
    </row>
    <row r="86" spans="1:56" ht="15" customHeight="1" x14ac:dyDescent="0.25">
      <c r="A86" s="28" t="s">
        <v>118</v>
      </c>
      <c r="B86" s="29">
        <v>4.3</v>
      </c>
      <c r="C86" s="29">
        <v>5.3497449452374832</v>
      </c>
      <c r="D86" s="29">
        <v>4.9490916441864439</v>
      </c>
      <c r="E86" s="29">
        <v>4.9000000000000004</v>
      </c>
      <c r="F86" s="29">
        <v>5.5600000000000005</v>
      </c>
      <c r="G86" s="29">
        <v>5</v>
      </c>
      <c r="H86" s="29">
        <v>10</v>
      </c>
      <c r="I86" s="29">
        <v>5</v>
      </c>
      <c r="J86" s="29">
        <v>10</v>
      </c>
      <c r="K86" s="29">
        <v>10</v>
      </c>
      <c r="L86" s="29">
        <f>AVERAGE(Table1323[[#This Row],[2Bi Disappearance]:[2Bv Terrorism Injured ]])</f>
        <v>8</v>
      </c>
      <c r="M86" s="29">
        <v>10</v>
      </c>
      <c r="N86" s="29">
        <v>10</v>
      </c>
      <c r="O86" s="30">
        <v>10</v>
      </c>
      <c r="P86" s="30">
        <f>AVERAGE(Table1323[[#This Row],[2Ci Female Genital Mutilation]:[2Ciii Equal Inheritance Rights]])</f>
        <v>10</v>
      </c>
      <c r="Q86" s="29">
        <f t="shared" si="18"/>
        <v>7.8533333333333344</v>
      </c>
      <c r="R86" s="29">
        <v>5</v>
      </c>
      <c r="S86" s="29">
        <v>10</v>
      </c>
      <c r="T86" s="29">
        <v>10</v>
      </c>
      <c r="U86" s="29">
        <f t="shared" si="19"/>
        <v>8.3333333333333339</v>
      </c>
      <c r="V86" s="29">
        <v>7.5</v>
      </c>
      <c r="W86" s="29">
        <v>3.3333333333333335</v>
      </c>
      <c r="X86" s="29">
        <f>AVERAGE(Table1323[[#This Row],[4A Freedom to establish religious organizations]:[4B Autonomy of religious organizations]])</f>
        <v>5.416666666666667</v>
      </c>
      <c r="Y86" s="29">
        <v>7.5</v>
      </c>
      <c r="Z86" s="29">
        <v>5</v>
      </c>
      <c r="AA86" s="29">
        <v>3.3333333333333335</v>
      </c>
      <c r="AB86" s="29">
        <v>3.3333333333333335</v>
      </c>
      <c r="AC86" s="29">
        <v>3.3333333333333335</v>
      </c>
      <c r="AD86" s="29">
        <f>AVERAGE(Table1323[[#This Row],[5Ci Political parties]:[5Ciii Educational, sporting and cultural organizations]])</f>
        <v>3.3333333333333335</v>
      </c>
      <c r="AE86" s="29">
        <v>5</v>
      </c>
      <c r="AF86" s="29">
        <v>10</v>
      </c>
      <c r="AG86" s="29">
        <v>10</v>
      </c>
      <c r="AH86" s="29">
        <f>AVERAGE(Table1323[[#This Row],[5Di Political parties]:[5Diii Educational, sporting and cultural organizations5]])</f>
        <v>8.3333333333333339</v>
      </c>
      <c r="AI86" s="29">
        <f>AVERAGE(Y86,Z86,AD86,AH86)</f>
        <v>6.041666666666667</v>
      </c>
      <c r="AJ86" s="14">
        <v>10</v>
      </c>
      <c r="AK86" s="15">
        <v>5.333333333333333</v>
      </c>
      <c r="AL86" s="15">
        <v>4.5</v>
      </c>
      <c r="AM86" s="15">
        <v>10</v>
      </c>
      <c r="AN86" s="15">
        <v>10</v>
      </c>
      <c r="AO86" s="15">
        <f>AVERAGE(Table1323[[#This Row],[6Di Access to foreign television (cable/ satellite)]:[6Dii Access to foreign newspapers]])</f>
        <v>10</v>
      </c>
      <c r="AP86" s="15">
        <v>10</v>
      </c>
      <c r="AQ86" s="29">
        <f t="shared" si="20"/>
        <v>7.9666666666666659</v>
      </c>
      <c r="AR86" s="29">
        <v>0</v>
      </c>
      <c r="AS86" s="29">
        <v>10</v>
      </c>
      <c r="AT86" s="29">
        <v>10</v>
      </c>
      <c r="AU86" s="29">
        <f t="shared" si="17"/>
        <v>10</v>
      </c>
      <c r="AV86" s="29">
        <f t="shared" si="21"/>
        <v>5</v>
      </c>
      <c r="AW86" s="31">
        <f>AVERAGE(Table1323[[#This Row],[RULE OF LAW]],Table1323[[#This Row],[SECURITY &amp; SAFETY]],Table1323[[#This Row],[PERSONAL FREEDOM (minus Security &amp;Safety and Rule of Law)]],Table1323[[#This Row],[PERSONAL FREEDOM (minus Security &amp;Safety and Rule of Law)]])</f>
        <v>6.4641666666666664</v>
      </c>
      <c r="AX86" s="32">
        <v>6.43</v>
      </c>
      <c r="AY86" s="53">
        <f>AVERAGE(Table1323[[#This Row],[PERSONAL FREEDOM]:[ECONOMIC FREEDOM]])</f>
        <v>6.4470833333333335</v>
      </c>
      <c r="AZ86" s="61">
        <f t="shared" si="22"/>
        <v>111</v>
      </c>
      <c r="BA86" s="18">
        <f t="shared" si="23"/>
        <v>6.45</v>
      </c>
      <c r="BB86" s="31">
        <f>Table1323[[#This Row],[1 Rule of Law]]</f>
        <v>4.9000000000000004</v>
      </c>
      <c r="BC86" s="31">
        <f>Table1323[[#This Row],[2 Security &amp; Safety]]</f>
        <v>7.8533333333333344</v>
      </c>
      <c r="BD86" s="31">
        <f t="shared" si="24"/>
        <v>6.5516666666666667</v>
      </c>
    </row>
    <row r="87" spans="1:56" ht="15" customHeight="1" x14ac:dyDescent="0.25">
      <c r="A87" s="28" t="s">
        <v>157</v>
      </c>
      <c r="B87" s="29">
        <v>4.0333333333333332</v>
      </c>
      <c r="C87" s="29">
        <v>5.9434894940453962</v>
      </c>
      <c r="D87" s="29">
        <v>4.5120265433854678</v>
      </c>
      <c r="E87" s="29">
        <v>4.8</v>
      </c>
      <c r="F87" s="29">
        <v>8.6</v>
      </c>
      <c r="G87" s="29">
        <v>10</v>
      </c>
      <c r="H87" s="29">
        <v>10</v>
      </c>
      <c r="I87" s="29">
        <v>7.5</v>
      </c>
      <c r="J87" s="29">
        <v>10</v>
      </c>
      <c r="K87" s="29">
        <v>10</v>
      </c>
      <c r="L87" s="29">
        <f>AVERAGE(Table1323[[#This Row],[2Bi Disappearance]:[2Bv Terrorism Injured ]])</f>
        <v>9.5</v>
      </c>
      <c r="M87" s="29">
        <v>8.2000000000000011</v>
      </c>
      <c r="N87" s="29">
        <v>10</v>
      </c>
      <c r="O87" s="30">
        <v>5</v>
      </c>
      <c r="P87" s="30">
        <f>AVERAGE(Table1323[[#This Row],[2Ci Female Genital Mutilation]:[2Ciii Equal Inheritance Rights]])</f>
        <v>7.7333333333333343</v>
      </c>
      <c r="Q87" s="29">
        <f t="shared" si="18"/>
        <v>8.6111111111111125</v>
      </c>
      <c r="R87" s="29">
        <v>10</v>
      </c>
      <c r="S87" s="29">
        <v>10</v>
      </c>
      <c r="T87" s="29">
        <v>5</v>
      </c>
      <c r="U87" s="29">
        <f t="shared" si="19"/>
        <v>8.3333333333333339</v>
      </c>
      <c r="V87" s="29" t="s">
        <v>48</v>
      </c>
      <c r="W87" s="29" t="s">
        <v>48</v>
      </c>
      <c r="X87" s="29" t="s">
        <v>48</v>
      </c>
      <c r="Y87" s="29" t="s">
        <v>48</v>
      </c>
      <c r="Z87" s="29" t="s">
        <v>48</v>
      </c>
      <c r="AA87" s="29" t="s">
        <v>48</v>
      </c>
      <c r="AB87" s="29" t="s">
        <v>48</v>
      </c>
      <c r="AC87" s="29" t="s">
        <v>48</v>
      </c>
      <c r="AD87" s="29" t="s">
        <v>48</v>
      </c>
      <c r="AE87" s="29" t="s">
        <v>48</v>
      </c>
      <c r="AF87" s="29" t="s">
        <v>48</v>
      </c>
      <c r="AG87" s="29" t="s">
        <v>48</v>
      </c>
      <c r="AH87" s="29" t="s">
        <v>48</v>
      </c>
      <c r="AI87" s="29" t="s">
        <v>48</v>
      </c>
      <c r="AJ87" s="14">
        <v>10</v>
      </c>
      <c r="AK87" s="15">
        <v>4.333333333333333</v>
      </c>
      <c r="AL87" s="15">
        <v>4.75</v>
      </c>
      <c r="AM87" s="15" t="s">
        <v>48</v>
      </c>
      <c r="AN87" s="15" t="s">
        <v>48</v>
      </c>
      <c r="AO87" s="15" t="s">
        <v>48</v>
      </c>
      <c r="AP87" s="15" t="s">
        <v>48</v>
      </c>
      <c r="AQ87" s="29">
        <f t="shared" si="20"/>
        <v>6.3611111111111107</v>
      </c>
      <c r="AR87" s="29">
        <v>10</v>
      </c>
      <c r="AS87" s="29">
        <v>0</v>
      </c>
      <c r="AT87" s="29">
        <v>10</v>
      </c>
      <c r="AU87" s="29">
        <f t="shared" si="17"/>
        <v>5</v>
      </c>
      <c r="AV87" s="29">
        <f t="shared" si="21"/>
        <v>7.5</v>
      </c>
      <c r="AW87" s="31">
        <f>AVERAGE(Table1323[[#This Row],[RULE OF LAW]],Table1323[[#This Row],[SECURITY &amp; SAFETY]],Table1323[[#This Row],[PERSONAL FREEDOM (minus Security &amp;Safety and Rule of Law)]],Table1323[[#This Row],[PERSONAL FREEDOM (minus Security &amp;Safety and Rule of Law)]])</f>
        <v>7.0518518518518523</v>
      </c>
      <c r="AX87" s="32">
        <v>6.26</v>
      </c>
      <c r="AY87" s="53">
        <f>AVERAGE(Table1323[[#This Row],[PERSONAL FREEDOM]:[ECONOMIC FREEDOM]])</f>
        <v>6.655925925925926</v>
      </c>
      <c r="AZ87" s="61">
        <f t="shared" si="22"/>
        <v>94</v>
      </c>
      <c r="BA87" s="18">
        <f t="shared" si="23"/>
        <v>6.66</v>
      </c>
      <c r="BB87" s="31">
        <f>Table1323[[#This Row],[1 Rule of Law]]</f>
        <v>4.8</v>
      </c>
      <c r="BC87" s="31">
        <f>Table1323[[#This Row],[2 Security &amp; Safety]]</f>
        <v>8.6111111111111125</v>
      </c>
      <c r="BD87" s="31">
        <f t="shared" si="24"/>
        <v>7.3981481481481479</v>
      </c>
    </row>
    <row r="88" spans="1:56" ht="15" customHeight="1" x14ac:dyDescent="0.25">
      <c r="A88" s="28" t="s">
        <v>167</v>
      </c>
      <c r="B88" s="29">
        <v>5.5666666666666664</v>
      </c>
      <c r="C88" s="29">
        <v>5.7236848750312923</v>
      </c>
      <c r="D88" s="29">
        <v>6.1148240171442678</v>
      </c>
      <c r="E88" s="29">
        <v>5.8</v>
      </c>
      <c r="F88" s="29">
        <v>9.0612629057509366</v>
      </c>
      <c r="G88" s="29">
        <v>10</v>
      </c>
      <c r="H88" s="29">
        <v>10</v>
      </c>
      <c r="I88" s="29">
        <v>10</v>
      </c>
      <c r="J88" s="29">
        <v>10</v>
      </c>
      <c r="K88" s="29">
        <v>10</v>
      </c>
      <c r="L88" s="29">
        <f>AVERAGE(Table1323[[#This Row],[2Bi Disappearance]:[2Bv Terrorism Injured ]])</f>
        <v>10</v>
      </c>
      <c r="M88" s="29">
        <v>10</v>
      </c>
      <c r="N88" s="29">
        <v>10</v>
      </c>
      <c r="O88" s="30">
        <v>5</v>
      </c>
      <c r="P88" s="30">
        <f>AVERAGE(Table1323[[#This Row],[2Ci Female Genital Mutilation]:[2Ciii Equal Inheritance Rights]])</f>
        <v>8.3333333333333339</v>
      </c>
      <c r="Q88" s="29">
        <f t="shared" si="18"/>
        <v>9.1315320796947574</v>
      </c>
      <c r="R88" s="29">
        <v>5</v>
      </c>
      <c r="S88" s="29">
        <v>5</v>
      </c>
      <c r="T88" s="29">
        <v>5</v>
      </c>
      <c r="U88" s="29">
        <f t="shared" si="19"/>
        <v>5</v>
      </c>
      <c r="V88" s="29">
        <v>2.5</v>
      </c>
      <c r="W88" s="29">
        <v>6.666666666666667</v>
      </c>
      <c r="X88" s="29">
        <f>AVERAGE(Table1323[[#This Row],[4A Freedom to establish religious organizations]:[4B Autonomy of religious organizations]])</f>
        <v>4.5833333333333339</v>
      </c>
      <c r="Y88" s="29">
        <v>5</v>
      </c>
      <c r="Z88" s="29">
        <v>5</v>
      </c>
      <c r="AA88" s="29">
        <v>6.666666666666667</v>
      </c>
      <c r="AB88" s="29">
        <v>6.666666666666667</v>
      </c>
      <c r="AC88" s="29">
        <v>3.3333333333333335</v>
      </c>
      <c r="AD88" s="29">
        <f>AVERAGE(Table1323[[#This Row],[5Ci Political parties]:[5Ciii Educational, sporting and cultural organizations]])</f>
        <v>5.5555555555555562</v>
      </c>
      <c r="AE88" s="29">
        <v>2.5</v>
      </c>
      <c r="AF88" s="29">
        <v>7.5</v>
      </c>
      <c r="AG88" s="29">
        <v>5</v>
      </c>
      <c r="AH88" s="29">
        <f>AVERAGE(Table1323[[#This Row],[5Di Political parties]:[5Diii Educational, sporting and cultural organizations5]])</f>
        <v>5</v>
      </c>
      <c r="AI88" s="29">
        <f t="shared" ref="AI88:AI93" si="26">AVERAGE(Y88,Z88,AD88,AH88)</f>
        <v>5.1388888888888893</v>
      </c>
      <c r="AJ88" s="14">
        <v>10</v>
      </c>
      <c r="AK88" s="15">
        <v>2</v>
      </c>
      <c r="AL88" s="15">
        <v>4</v>
      </c>
      <c r="AM88" s="15">
        <v>3.3333333333333335</v>
      </c>
      <c r="AN88" s="15">
        <v>6.666666666666667</v>
      </c>
      <c r="AO88" s="15">
        <f>AVERAGE(Table1323[[#This Row],[6Di Access to foreign television (cable/ satellite)]:[6Dii Access to foreign newspapers]])</f>
        <v>5</v>
      </c>
      <c r="AP88" s="15">
        <v>3.3333333333333335</v>
      </c>
      <c r="AQ88" s="29">
        <f t="shared" si="20"/>
        <v>4.8666666666666663</v>
      </c>
      <c r="AR88" s="29">
        <v>5</v>
      </c>
      <c r="AS88" s="29">
        <v>0</v>
      </c>
      <c r="AT88" s="29">
        <v>0</v>
      </c>
      <c r="AU88" s="29">
        <f t="shared" si="17"/>
        <v>0</v>
      </c>
      <c r="AV88" s="29">
        <f t="shared" si="21"/>
        <v>2.5</v>
      </c>
      <c r="AW88" s="31">
        <f>AVERAGE(Table1323[[#This Row],[RULE OF LAW]],Table1323[[#This Row],[SECURITY &amp; SAFETY]],Table1323[[#This Row],[PERSONAL FREEDOM (minus Security &amp;Safety and Rule of Law)]],Table1323[[#This Row],[PERSONAL FREEDOM (minus Security &amp;Safety and Rule of Law)]])</f>
        <v>5.9417719088125782</v>
      </c>
      <c r="AX88" s="32">
        <v>7.01</v>
      </c>
      <c r="AY88" s="53">
        <f>AVERAGE(Table1323[[#This Row],[PERSONAL FREEDOM]:[ECONOMIC FREEDOM]])</f>
        <v>6.475885954406289</v>
      </c>
      <c r="AZ88" s="61">
        <f t="shared" si="22"/>
        <v>108</v>
      </c>
      <c r="BA88" s="18">
        <f t="shared" si="23"/>
        <v>6.48</v>
      </c>
      <c r="BB88" s="31">
        <f>Table1323[[#This Row],[1 Rule of Law]]</f>
        <v>5.8</v>
      </c>
      <c r="BC88" s="31">
        <f>Table1323[[#This Row],[2 Security &amp; Safety]]</f>
        <v>9.1315320796947574</v>
      </c>
      <c r="BD88" s="31">
        <f t="shared" si="24"/>
        <v>4.4177777777777774</v>
      </c>
    </row>
    <row r="89" spans="1:56" ht="15" customHeight="1" x14ac:dyDescent="0.25">
      <c r="A89" s="28" t="s">
        <v>154</v>
      </c>
      <c r="B89" s="29" t="s">
        <v>48</v>
      </c>
      <c r="C89" s="29" t="s">
        <v>48</v>
      </c>
      <c r="D89" s="29" t="s">
        <v>48</v>
      </c>
      <c r="E89" s="29">
        <v>4.8735759999999999</v>
      </c>
      <c r="F89" s="29">
        <v>7</v>
      </c>
      <c r="G89" s="29">
        <v>10</v>
      </c>
      <c r="H89" s="29">
        <v>10</v>
      </c>
      <c r="I89" s="29">
        <v>2.5</v>
      </c>
      <c r="J89" s="29">
        <v>9.9783124609204101</v>
      </c>
      <c r="K89" s="29">
        <v>9.9349373827612304</v>
      </c>
      <c r="L89" s="29">
        <f>AVERAGE(Table1323[[#This Row],[2Bi Disappearance]:[2Bv Terrorism Injured ]])</f>
        <v>8.4826499687363288</v>
      </c>
      <c r="M89" s="29">
        <v>0.60000000000000053</v>
      </c>
      <c r="N89" s="29">
        <v>10</v>
      </c>
      <c r="O89" s="30">
        <v>0</v>
      </c>
      <c r="P89" s="30">
        <f>AVERAGE(Table1323[[#This Row],[2Ci Female Genital Mutilation]:[2Ciii Equal Inheritance Rights]])</f>
        <v>3.5333333333333337</v>
      </c>
      <c r="Q89" s="29">
        <f t="shared" si="18"/>
        <v>6.3386611006898876</v>
      </c>
      <c r="R89" s="29">
        <v>10</v>
      </c>
      <c r="S89" s="29">
        <v>10</v>
      </c>
      <c r="T89" s="29">
        <v>10</v>
      </c>
      <c r="U89" s="29">
        <f t="shared" si="19"/>
        <v>10</v>
      </c>
      <c r="V89" s="29">
        <v>10</v>
      </c>
      <c r="W89" s="29">
        <v>6.666666666666667</v>
      </c>
      <c r="X89" s="29">
        <f>AVERAGE(Table1323[[#This Row],[4A Freedom to establish religious organizations]:[4B Autonomy of religious organizations]])</f>
        <v>8.3333333333333339</v>
      </c>
      <c r="Y89" s="29">
        <v>10</v>
      </c>
      <c r="Z89" s="29">
        <v>10</v>
      </c>
      <c r="AA89" s="29">
        <v>0</v>
      </c>
      <c r="AB89" s="29">
        <v>6.666666666666667</v>
      </c>
      <c r="AC89" s="29">
        <v>3.3333333333333335</v>
      </c>
      <c r="AD89" s="29">
        <f>AVERAGE(Table1323[[#This Row],[5Ci Political parties]:[5Ciii Educational, sporting and cultural organizations]])</f>
        <v>3.3333333333333335</v>
      </c>
      <c r="AE89" s="29">
        <v>7.5</v>
      </c>
      <c r="AF89" s="29">
        <v>10</v>
      </c>
      <c r="AG89" s="29">
        <v>10</v>
      </c>
      <c r="AH89" s="29">
        <f>AVERAGE(Table1323[[#This Row],[5Di Political parties]:[5Diii Educational, sporting and cultural organizations5]])</f>
        <v>9.1666666666666661</v>
      </c>
      <c r="AI89" s="29">
        <f t="shared" si="26"/>
        <v>8.125</v>
      </c>
      <c r="AJ89" s="14">
        <v>10</v>
      </c>
      <c r="AK89" s="15">
        <v>7</v>
      </c>
      <c r="AL89" s="15">
        <v>7.75</v>
      </c>
      <c r="AM89" s="15">
        <v>10</v>
      </c>
      <c r="AN89" s="15">
        <v>10</v>
      </c>
      <c r="AO89" s="15">
        <f>AVERAGE(Table1323[[#This Row],[6Di Access to foreign television (cable/ satellite)]:[6Dii Access to foreign newspapers]])</f>
        <v>10</v>
      </c>
      <c r="AP89" s="15">
        <v>10</v>
      </c>
      <c r="AQ89" s="29">
        <f t="shared" si="20"/>
        <v>8.9499999999999993</v>
      </c>
      <c r="AR89" s="29">
        <v>0</v>
      </c>
      <c r="AS89" s="29">
        <v>10</v>
      </c>
      <c r="AT89" s="29">
        <v>10</v>
      </c>
      <c r="AU89" s="29">
        <f t="shared" si="17"/>
        <v>10</v>
      </c>
      <c r="AV89" s="29">
        <f t="shared" si="21"/>
        <v>5</v>
      </c>
      <c r="AW89" s="31">
        <f>AVERAGE(Table1323[[#This Row],[RULE OF LAW]],Table1323[[#This Row],[SECURITY &amp; SAFETY]],Table1323[[#This Row],[PERSONAL FREEDOM (minus Security &amp;Safety and Rule of Law)]],Table1323[[#This Row],[PERSONAL FREEDOM (minus Security &amp;Safety and Rule of Law)]])</f>
        <v>6.8438926085058052</v>
      </c>
      <c r="AX89" s="32">
        <v>5.97</v>
      </c>
      <c r="AY89" s="53">
        <f>AVERAGE(Table1323[[#This Row],[PERSONAL FREEDOM]:[ECONOMIC FREEDOM]])</f>
        <v>6.4069463042529025</v>
      </c>
      <c r="AZ89" s="61">
        <f t="shared" si="22"/>
        <v>112</v>
      </c>
      <c r="BA89" s="18">
        <f t="shared" si="23"/>
        <v>6.41</v>
      </c>
      <c r="BB89" s="31">
        <f>Table1323[[#This Row],[1 Rule of Law]]</f>
        <v>4.8735759999999999</v>
      </c>
      <c r="BC89" s="31">
        <f>Table1323[[#This Row],[2 Security &amp; Safety]]</f>
        <v>6.3386611006898876</v>
      </c>
      <c r="BD89" s="31">
        <f t="shared" si="24"/>
        <v>8.081666666666667</v>
      </c>
    </row>
    <row r="90" spans="1:56" ht="15" customHeight="1" x14ac:dyDescent="0.25">
      <c r="A90" s="28" t="s">
        <v>60</v>
      </c>
      <c r="B90" s="29" t="s">
        <v>48</v>
      </c>
      <c r="C90" s="29" t="s">
        <v>48</v>
      </c>
      <c r="D90" s="29" t="s">
        <v>48</v>
      </c>
      <c r="E90" s="29">
        <v>7.5128079999999997</v>
      </c>
      <c r="F90" s="29">
        <v>9.64</v>
      </c>
      <c r="G90" s="29">
        <v>10</v>
      </c>
      <c r="H90" s="29">
        <v>10</v>
      </c>
      <c r="I90" s="29" t="s">
        <v>48</v>
      </c>
      <c r="J90" s="29">
        <v>10</v>
      </c>
      <c r="K90" s="29">
        <v>10</v>
      </c>
      <c r="L90" s="29">
        <f>AVERAGE(Table1323[[#This Row],[2Bi Disappearance]:[2Bv Terrorism Injured ]])</f>
        <v>10</v>
      </c>
      <c r="M90" s="29">
        <v>10</v>
      </c>
      <c r="N90" s="29">
        <v>10</v>
      </c>
      <c r="O90" s="30">
        <v>10</v>
      </c>
      <c r="P90" s="30">
        <f>AVERAGE(Table1323[[#This Row],[2Ci Female Genital Mutilation]:[2Ciii Equal Inheritance Rights]])</f>
        <v>10</v>
      </c>
      <c r="Q90" s="29">
        <f t="shared" si="18"/>
        <v>9.8800000000000008</v>
      </c>
      <c r="R90" s="29">
        <v>10</v>
      </c>
      <c r="S90" s="29">
        <v>10</v>
      </c>
      <c r="T90" s="29">
        <v>10</v>
      </c>
      <c r="U90" s="29">
        <f t="shared" si="19"/>
        <v>10</v>
      </c>
      <c r="V90" s="29">
        <v>10</v>
      </c>
      <c r="W90" s="29">
        <v>10</v>
      </c>
      <c r="X90" s="29">
        <f>AVERAGE(Table1323[[#This Row],[4A Freedom to establish religious organizations]:[4B Autonomy of religious organizations]])</f>
        <v>10</v>
      </c>
      <c r="Y90" s="29">
        <v>10</v>
      </c>
      <c r="Z90" s="29">
        <v>10</v>
      </c>
      <c r="AA90" s="29">
        <v>10</v>
      </c>
      <c r="AB90" s="29">
        <v>10</v>
      </c>
      <c r="AC90" s="29">
        <v>10</v>
      </c>
      <c r="AD90" s="29">
        <f>AVERAGE(Table1323[[#This Row],[5Ci Political parties]:[5Ciii Educational, sporting and cultural organizations]])</f>
        <v>10</v>
      </c>
      <c r="AE90" s="29">
        <v>10</v>
      </c>
      <c r="AF90" s="29">
        <v>10</v>
      </c>
      <c r="AG90" s="29">
        <v>10</v>
      </c>
      <c r="AH90" s="29">
        <f>AVERAGE(Table1323[[#This Row],[5Di Political parties]:[5Diii Educational, sporting and cultural organizations5]])</f>
        <v>10</v>
      </c>
      <c r="AI90" s="29">
        <f t="shared" si="26"/>
        <v>10</v>
      </c>
      <c r="AJ90" s="14">
        <v>10</v>
      </c>
      <c r="AK90" s="15">
        <v>8.6666666666666661</v>
      </c>
      <c r="AL90" s="15">
        <v>7.75</v>
      </c>
      <c r="AM90" s="15">
        <v>10</v>
      </c>
      <c r="AN90" s="15">
        <v>10</v>
      </c>
      <c r="AO90" s="15">
        <f>AVERAGE(Table1323[[#This Row],[6Di Access to foreign television (cable/ satellite)]:[6Dii Access to foreign newspapers]])</f>
        <v>10</v>
      </c>
      <c r="AP90" s="15">
        <v>10</v>
      </c>
      <c r="AQ90" s="29">
        <f t="shared" si="20"/>
        <v>9.2833333333333332</v>
      </c>
      <c r="AR90" s="29">
        <v>10</v>
      </c>
      <c r="AS90" s="29">
        <v>10</v>
      </c>
      <c r="AT90" s="29">
        <v>10</v>
      </c>
      <c r="AU90" s="29">
        <f t="shared" si="17"/>
        <v>10</v>
      </c>
      <c r="AV90" s="29">
        <f t="shared" si="21"/>
        <v>10</v>
      </c>
      <c r="AW90" s="31">
        <f>AVERAGE(Table1323[[#This Row],[RULE OF LAW]],Table1323[[#This Row],[SECURITY &amp; SAFETY]],Table1323[[#This Row],[PERSONAL FREEDOM (minus Security &amp;Safety and Rule of Law)]],Table1323[[#This Row],[PERSONAL FREEDOM (minus Security &amp;Safety and Rule of Law)]])</f>
        <v>9.2765353333333334</v>
      </c>
      <c r="AX90" s="32">
        <v>7.56</v>
      </c>
      <c r="AY90" s="53">
        <f>AVERAGE(Table1323[[#This Row],[PERSONAL FREEDOM]:[ECONOMIC FREEDOM]])</f>
        <v>8.4182676666666669</v>
      </c>
      <c r="AZ90" s="61">
        <f t="shared" si="22"/>
        <v>13</v>
      </c>
      <c r="BA90" s="18">
        <f t="shared" si="23"/>
        <v>8.42</v>
      </c>
      <c r="BB90" s="31">
        <f>Table1323[[#This Row],[1 Rule of Law]]</f>
        <v>7.5128079999999997</v>
      </c>
      <c r="BC90" s="31">
        <f>Table1323[[#This Row],[2 Security &amp; Safety]]</f>
        <v>9.8800000000000008</v>
      </c>
      <c r="BD90" s="31">
        <f t="shared" si="24"/>
        <v>9.8566666666666656</v>
      </c>
    </row>
    <row r="91" spans="1:56" ht="15" customHeight="1" x14ac:dyDescent="0.25">
      <c r="A91" s="28" t="s">
        <v>190</v>
      </c>
      <c r="B91" s="29" t="s">
        <v>48</v>
      </c>
      <c r="C91" s="29" t="s">
        <v>48</v>
      </c>
      <c r="D91" s="29" t="s">
        <v>48</v>
      </c>
      <c r="E91" s="29">
        <v>4.3158000000000003</v>
      </c>
      <c r="F91" s="29">
        <v>8</v>
      </c>
      <c r="G91" s="29">
        <v>10</v>
      </c>
      <c r="H91" s="29">
        <v>6.8206006579044338</v>
      </c>
      <c r="I91" s="29">
        <v>5</v>
      </c>
      <c r="J91" s="29">
        <v>9.9036545653910437</v>
      </c>
      <c r="K91" s="29">
        <v>10</v>
      </c>
      <c r="L91" s="29">
        <f>AVERAGE(Table1323[[#This Row],[2Bi Disappearance]:[2Bv Terrorism Injured ]])</f>
        <v>8.3448510446590962</v>
      </c>
      <c r="M91" s="29">
        <v>2.9000000000000004</v>
      </c>
      <c r="N91" s="29">
        <v>10</v>
      </c>
      <c r="O91" s="30">
        <v>5</v>
      </c>
      <c r="P91" s="30">
        <f>AVERAGE(Table1323[[#This Row],[2Ci Female Genital Mutilation]:[2Ciii Equal Inheritance Rights]])</f>
        <v>5.9666666666666659</v>
      </c>
      <c r="Q91" s="29">
        <f t="shared" si="18"/>
        <v>7.4371725704419198</v>
      </c>
      <c r="R91" s="29">
        <v>5</v>
      </c>
      <c r="S91" s="29">
        <v>0</v>
      </c>
      <c r="T91" s="29">
        <v>10</v>
      </c>
      <c r="U91" s="29">
        <f t="shared" si="19"/>
        <v>5</v>
      </c>
      <c r="V91" s="29">
        <v>2.5</v>
      </c>
      <c r="W91" s="29">
        <v>3.3333333333333335</v>
      </c>
      <c r="X91" s="29">
        <f>AVERAGE(Table1323[[#This Row],[4A Freedom to establish religious organizations]:[4B Autonomy of religious organizations]])</f>
        <v>2.916666666666667</v>
      </c>
      <c r="Y91" s="29">
        <v>7.5</v>
      </c>
      <c r="Z91" s="29">
        <v>5</v>
      </c>
      <c r="AA91" s="29">
        <v>6.666666666666667</v>
      </c>
      <c r="AB91" s="29">
        <v>3.3333333333333335</v>
      </c>
      <c r="AC91" s="29">
        <v>6.666666666666667</v>
      </c>
      <c r="AD91" s="29">
        <f>AVERAGE(Table1323[[#This Row],[5Ci Political parties]:[5Ciii Educational, sporting and cultural organizations]])</f>
        <v>5.5555555555555562</v>
      </c>
      <c r="AE91" s="29">
        <v>10</v>
      </c>
      <c r="AF91" s="29">
        <v>7.5</v>
      </c>
      <c r="AG91" s="29">
        <v>7.5</v>
      </c>
      <c r="AH91" s="29">
        <f>AVERAGE(Table1323[[#This Row],[5Di Political parties]:[5Diii Educational, sporting and cultural organizations5]])</f>
        <v>8.3333333333333339</v>
      </c>
      <c r="AI91" s="29">
        <f t="shared" si="26"/>
        <v>6.5972222222222232</v>
      </c>
      <c r="AJ91" s="14">
        <v>10</v>
      </c>
      <c r="AK91" s="15">
        <v>4</v>
      </c>
      <c r="AL91" s="15">
        <v>4.5</v>
      </c>
      <c r="AM91" s="15">
        <v>6.666666666666667</v>
      </c>
      <c r="AN91" s="15">
        <v>6.666666666666667</v>
      </c>
      <c r="AO91" s="15">
        <f>AVERAGE(Table1323[[#This Row],[6Di Access to foreign television (cable/ satellite)]:[6Dii Access to foreign newspapers]])</f>
        <v>6.666666666666667</v>
      </c>
      <c r="AP91" s="15">
        <v>10</v>
      </c>
      <c r="AQ91" s="29">
        <f t="shared" si="20"/>
        <v>7.0333333333333341</v>
      </c>
      <c r="AR91" s="29">
        <v>10</v>
      </c>
      <c r="AS91" s="29">
        <v>0</v>
      </c>
      <c r="AT91" s="29">
        <v>0</v>
      </c>
      <c r="AU91" s="29">
        <f t="shared" si="17"/>
        <v>0</v>
      </c>
      <c r="AV91" s="29">
        <f t="shared" si="21"/>
        <v>5</v>
      </c>
      <c r="AW91" s="31">
        <f>AVERAGE(Table1323[[#This Row],[RULE OF LAW]],Table1323[[#This Row],[SECURITY &amp; SAFETY]],Table1323[[#This Row],[PERSONAL FREEDOM (minus Security &amp;Safety and Rule of Law)]],Table1323[[#This Row],[PERSONAL FREEDOM (minus Security &amp;Safety and Rule of Law)]])</f>
        <v>5.5929653648327022</v>
      </c>
      <c r="AX91" s="32">
        <v>5.44</v>
      </c>
      <c r="AY91" s="53">
        <f>AVERAGE(Table1323[[#This Row],[PERSONAL FREEDOM]:[ECONOMIC FREEDOM]])</f>
        <v>5.5164826824163509</v>
      </c>
      <c r="AZ91" s="61">
        <f t="shared" si="22"/>
        <v>141</v>
      </c>
      <c r="BA91" s="18">
        <f t="shared" si="23"/>
        <v>5.52</v>
      </c>
      <c r="BB91" s="31">
        <f>Table1323[[#This Row],[1 Rule of Law]]</f>
        <v>4.3158000000000003</v>
      </c>
      <c r="BC91" s="31">
        <f>Table1323[[#This Row],[2 Security &amp; Safety]]</f>
        <v>7.4371725704419198</v>
      </c>
      <c r="BD91" s="31">
        <f t="shared" si="24"/>
        <v>5.3094444444444457</v>
      </c>
    </row>
    <row r="92" spans="1:56" ht="15" customHeight="1" x14ac:dyDescent="0.25">
      <c r="A92" s="28" t="s">
        <v>76</v>
      </c>
      <c r="B92" s="29" t="s">
        <v>48</v>
      </c>
      <c r="C92" s="29" t="s">
        <v>48</v>
      </c>
      <c r="D92" s="29" t="s">
        <v>48</v>
      </c>
      <c r="E92" s="29">
        <v>6.6557379999999995</v>
      </c>
      <c r="F92" s="29">
        <v>8.92</v>
      </c>
      <c r="G92" s="29">
        <v>10</v>
      </c>
      <c r="H92" s="29">
        <v>10</v>
      </c>
      <c r="I92" s="29">
        <v>10</v>
      </c>
      <c r="J92" s="29">
        <v>10</v>
      </c>
      <c r="K92" s="29">
        <v>10</v>
      </c>
      <c r="L92" s="29">
        <f>AVERAGE(Table1323[[#This Row],[2Bi Disappearance]:[2Bv Terrorism Injured ]])</f>
        <v>10</v>
      </c>
      <c r="M92" s="29">
        <v>10</v>
      </c>
      <c r="N92" s="29">
        <v>10</v>
      </c>
      <c r="O92" s="30">
        <v>10</v>
      </c>
      <c r="P92" s="30">
        <f>AVERAGE(Table1323[[#This Row],[2Ci Female Genital Mutilation]:[2Ciii Equal Inheritance Rights]])</f>
        <v>10</v>
      </c>
      <c r="Q92" s="29">
        <f t="shared" si="18"/>
        <v>9.64</v>
      </c>
      <c r="R92" s="29">
        <v>10</v>
      </c>
      <c r="S92" s="29">
        <v>10</v>
      </c>
      <c r="T92" s="29">
        <v>10</v>
      </c>
      <c r="U92" s="29">
        <f t="shared" si="19"/>
        <v>10</v>
      </c>
      <c r="V92" s="29">
        <v>10</v>
      </c>
      <c r="W92" s="29">
        <v>6.666666666666667</v>
      </c>
      <c r="X92" s="29">
        <f>AVERAGE(Table1323[[#This Row],[4A Freedom to establish religious organizations]:[4B Autonomy of religious organizations]])</f>
        <v>8.3333333333333339</v>
      </c>
      <c r="Y92" s="29">
        <v>10</v>
      </c>
      <c r="Z92" s="29">
        <v>7.5</v>
      </c>
      <c r="AA92" s="29">
        <v>3.3333333333333335</v>
      </c>
      <c r="AB92" s="29">
        <v>10</v>
      </c>
      <c r="AC92" s="29">
        <v>10</v>
      </c>
      <c r="AD92" s="29">
        <f>AVERAGE(Table1323[[#This Row],[5Ci Political parties]:[5Ciii Educational, sporting and cultural organizations]])</f>
        <v>7.7777777777777786</v>
      </c>
      <c r="AE92" s="29">
        <v>7.5</v>
      </c>
      <c r="AF92" s="29">
        <v>10</v>
      </c>
      <c r="AG92" s="29">
        <v>10</v>
      </c>
      <c r="AH92" s="29">
        <f>AVERAGE(Table1323[[#This Row],[5Di Political parties]:[5Diii Educational, sporting and cultural organizations5]])</f>
        <v>9.1666666666666661</v>
      </c>
      <c r="AI92" s="29">
        <f t="shared" si="26"/>
        <v>8.6111111111111107</v>
      </c>
      <c r="AJ92" s="14">
        <v>10</v>
      </c>
      <c r="AK92" s="15">
        <v>8</v>
      </c>
      <c r="AL92" s="15">
        <v>8</v>
      </c>
      <c r="AM92" s="15">
        <v>6.666666666666667</v>
      </c>
      <c r="AN92" s="15">
        <v>10</v>
      </c>
      <c r="AO92" s="15">
        <f>AVERAGE(Table1323[[#This Row],[6Di Access to foreign television (cable/ satellite)]:[6Dii Access to foreign newspapers]])</f>
        <v>8.3333333333333339</v>
      </c>
      <c r="AP92" s="15">
        <v>10</v>
      </c>
      <c r="AQ92" s="29">
        <f t="shared" si="20"/>
        <v>8.8666666666666671</v>
      </c>
      <c r="AR92" s="29">
        <v>10</v>
      </c>
      <c r="AS92" s="29">
        <v>0</v>
      </c>
      <c r="AT92" s="29">
        <v>10</v>
      </c>
      <c r="AU92" s="29">
        <f t="shared" si="17"/>
        <v>5</v>
      </c>
      <c r="AV92" s="29">
        <f t="shared" si="21"/>
        <v>7.5</v>
      </c>
      <c r="AW92" s="31">
        <f>AVERAGE(Table1323[[#This Row],[RULE OF LAW]],Table1323[[#This Row],[SECURITY &amp; SAFETY]],Table1323[[#This Row],[PERSONAL FREEDOM (minus Security &amp;Safety and Rule of Law)]],Table1323[[#This Row],[PERSONAL FREEDOM (minus Security &amp;Safety and Rule of Law)]])</f>
        <v>8.4050456111111114</v>
      </c>
      <c r="AX92" s="32">
        <v>7.93</v>
      </c>
      <c r="AY92" s="53">
        <f>AVERAGE(Table1323[[#This Row],[PERSONAL FREEDOM]:[ECONOMIC FREEDOM]])</f>
        <v>8.1675228055555564</v>
      </c>
      <c r="AZ92" s="61">
        <f t="shared" si="22"/>
        <v>24</v>
      </c>
      <c r="BA92" s="18">
        <f t="shared" si="23"/>
        <v>8.17</v>
      </c>
      <c r="BB92" s="31">
        <f>Table1323[[#This Row],[1 Rule of Law]]</f>
        <v>6.6557379999999995</v>
      </c>
      <c r="BC92" s="31">
        <f>Table1323[[#This Row],[2 Security &amp; Safety]]</f>
        <v>9.64</v>
      </c>
      <c r="BD92" s="31">
        <f t="shared" si="24"/>
        <v>8.6622222222222227</v>
      </c>
    </row>
    <row r="93" spans="1:56" ht="15" customHeight="1" x14ac:dyDescent="0.25">
      <c r="A93" s="28" t="s">
        <v>122</v>
      </c>
      <c r="B93" s="29">
        <v>4.9666666666666668</v>
      </c>
      <c r="C93" s="29">
        <v>4.0132791814164337</v>
      </c>
      <c r="D93" s="29">
        <v>3.5054122257263169</v>
      </c>
      <c r="E93" s="29">
        <v>4.2</v>
      </c>
      <c r="F93" s="29">
        <v>1.2799999999999998</v>
      </c>
      <c r="G93" s="29">
        <v>5</v>
      </c>
      <c r="H93" s="29">
        <v>10</v>
      </c>
      <c r="I93" s="29">
        <v>7.5</v>
      </c>
      <c r="J93" s="29">
        <v>10</v>
      </c>
      <c r="K93" s="29">
        <v>10</v>
      </c>
      <c r="L93" s="29">
        <f>AVERAGE(Table1323[[#This Row],[2Bi Disappearance]:[2Bv Terrorism Injured ]])</f>
        <v>8.5</v>
      </c>
      <c r="M93" s="29">
        <v>9.5</v>
      </c>
      <c r="N93" s="29">
        <v>10</v>
      </c>
      <c r="O93" s="30">
        <v>10</v>
      </c>
      <c r="P93" s="30">
        <f>AVERAGE(Table1323[[#This Row],[2Ci Female Genital Mutilation]:[2Ciii Equal Inheritance Rights]])</f>
        <v>9.8333333333333339</v>
      </c>
      <c r="Q93" s="29">
        <f t="shared" si="18"/>
        <v>6.5377777777777775</v>
      </c>
      <c r="R93" s="29">
        <v>10</v>
      </c>
      <c r="S93" s="29">
        <v>10</v>
      </c>
      <c r="T93" s="29">
        <v>10</v>
      </c>
      <c r="U93" s="29">
        <f t="shared" si="19"/>
        <v>10</v>
      </c>
      <c r="V93" s="29">
        <v>7.5</v>
      </c>
      <c r="W93" s="29">
        <v>6.666666666666667</v>
      </c>
      <c r="X93" s="29">
        <f>AVERAGE(Table1323[[#This Row],[4A Freedom to establish religious organizations]:[4B Autonomy of religious organizations]])</f>
        <v>7.0833333333333339</v>
      </c>
      <c r="Y93" s="29">
        <v>7.5</v>
      </c>
      <c r="Z93" s="29">
        <v>7.5</v>
      </c>
      <c r="AA93" s="29">
        <v>3.3333333333333335</v>
      </c>
      <c r="AB93" s="29">
        <v>6.666666666666667</v>
      </c>
      <c r="AC93" s="29">
        <v>10</v>
      </c>
      <c r="AD93" s="29">
        <f>AVERAGE(Table1323[[#This Row],[5Ci Political parties]:[5Ciii Educational, sporting and cultural organizations]])</f>
        <v>6.666666666666667</v>
      </c>
      <c r="AE93" s="29">
        <v>7.5</v>
      </c>
      <c r="AF93" s="29">
        <v>7.5</v>
      </c>
      <c r="AG93" s="29">
        <v>7.5</v>
      </c>
      <c r="AH93" s="29">
        <f>AVERAGE(Table1323[[#This Row],[5Di Political parties]:[5Diii Educational, sporting and cultural organizations5]])</f>
        <v>7.5</v>
      </c>
      <c r="AI93" s="29">
        <f t="shared" si="26"/>
        <v>7.291666666666667</v>
      </c>
      <c r="AJ93" s="14">
        <v>7.3550349074998858</v>
      </c>
      <c r="AK93" s="15">
        <v>5</v>
      </c>
      <c r="AL93" s="15">
        <v>3.25</v>
      </c>
      <c r="AM93" s="15">
        <v>10</v>
      </c>
      <c r="AN93" s="15">
        <v>10</v>
      </c>
      <c r="AO93" s="15">
        <f>AVERAGE(Table1323[[#This Row],[6Di Access to foreign television (cable/ satellite)]:[6Dii Access to foreign newspapers]])</f>
        <v>10</v>
      </c>
      <c r="AP93" s="15">
        <v>10</v>
      </c>
      <c r="AQ93" s="29">
        <f t="shared" si="20"/>
        <v>7.1210069814999768</v>
      </c>
      <c r="AR93" s="29">
        <v>10</v>
      </c>
      <c r="AS93" s="29">
        <v>10</v>
      </c>
      <c r="AT93" s="29">
        <v>10</v>
      </c>
      <c r="AU93" s="29">
        <f t="shared" si="17"/>
        <v>10</v>
      </c>
      <c r="AV93" s="29">
        <f t="shared" si="21"/>
        <v>10</v>
      </c>
      <c r="AW93" s="31">
        <f>AVERAGE(Table1323[[#This Row],[RULE OF LAW]],Table1323[[#This Row],[SECURITY &amp; SAFETY]],Table1323[[#This Row],[PERSONAL FREEDOM (minus Security &amp;Safety and Rule of Law)]],Table1323[[#This Row],[PERSONAL FREEDOM (minus Security &amp;Safety and Rule of Law)]])</f>
        <v>6.8340451425944417</v>
      </c>
      <c r="AX93" s="32">
        <v>6.71</v>
      </c>
      <c r="AY93" s="53">
        <f>AVERAGE(Table1323[[#This Row],[PERSONAL FREEDOM]:[ECONOMIC FREEDOM]])</f>
        <v>6.7720225712972208</v>
      </c>
      <c r="AZ93" s="61">
        <f t="shared" si="22"/>
        <v>89</v>
      </c>
      <c r="BA93" s="18">
        <f t="shared" si="23"/>
        <v>6.77</v>
      </c>
      <c r="BB93" s="31">
        <f>Table1323[[#This Row],[1 Rule of Law]]</f>
        <v>4.2</v>
      </c>
      <c r="BC93" s="31">
        <f>Table1323[[#This Row],[2 Security &amp; Safety]]</f>
        <v>6.5377777777777775</v>
      </c>
      <c r="BD93" s="31">
        <f t="shared" si="24"/>
        <v>8.2992013962999955</v>
      </c>
    </row>
    <row r="94" spans="1:56" ht="15" customHeight="1" x14ac:dyDescent="0.25">
      <c r="A94" s="28" t="s">
        <v>132</v>
      </c>
      <c r="B94" s="29">
        <v>4.5</v>
      </c>
      <c r="C94" s="29">
        <v>4.1639734483525155</v>
      </c>
      <c r="D94" s="29">
        <v>4.0398298156210553</v>
      </c>
      <c r="E94" s="29">
        <v>4.2</v>
      </c>
      <c r="F94" s="29">
        <v>7</v>
      </c>
      <c r="G94" s="29">
        <v>10</v>
      </c>
      <c r="H94" s="29">
        <v>10</v>
      </c>
      <c r="I94" s="29">
        <v>5</v>
      </c>
      <c r="J94" s="29">
        <v>10</v>
      </c>
      <c r="K94" s="29">
        <v>10</v>
      </c>
      <c r="L94" s="29">
        <f>AVERAGE(Table1323[[#This Row],[2Bi Disappearance]:[2Bv Terrorism Injured ]])</f>
        <v>9</v>
      </c>
      <c r="M94" s="29">
        <v>10</v>
      </c>
      <c r="N94" s="29">
        <v>10</v>
      </c>
      <c r="O94" s="30">
        <v>10</v>
      </c>
      <c r="P94" s="30">
        <f>AVERAGE(Table1323[[#This Row],[2Ci Female Genital Mutilation]:[2Ciii Equal Inheritance Rights]])</f>
        <v>10</v>
      </c>
      <c r="Q94" s="29">
        <f t="shared" si="18"/>
        <v>8.6666666666666661</v>
      </c>
      <c r="R94" s="29">
        <v>5</v>
      </c>
      <c r="S94" s="29">
        <v>10</v>
      </c>
      <c r="T94" s="29">
        <v>10</v>
      </c>
      <c r="U94" s="29">
        <f t="shared" si="19"/>
        <v>8.3333333333333339</v>
      </c>
      <c r="V94" s="29" t="s">
        <v>48</v>
      </c>
      <c r="W94" s="29" t="s">
        <v>48</v>
      </c>
      <c r="X94" s="29" t="s">
        <v>48</v>
      </c>
      <c r="Y94" s="29" t="s">
        <v>48</v>
      </c>
      <c r="Z94" s="29" t="s">
        <v>48</v>
      </c>
      <c r="AA94" s="29" t="s">
        <v>48</v>
      </c>
      <c r="AB94" s="29" t="s">
        <v>48</v>
      </c>
      <c r="AC94" s="29" t="s">
        <v>48</v>
      </c>
      <c r="AD94" s="29" t="s">
        <v>48</v>
      </c>
      <c r="AE94" s="29" t="s">
        <v>48</v>
      </c>
      <c r="AF94" s="29" t="s">
        <v>48</v>
      </c>
      <c r="AG94" s="29" t="s">
        <v>48</v>
      </c>
      <c r="AH94" s="29" t="s">
        <v>48</v>
      </c>
      <c r="AI94" s="29" t="s">
        <v>48</v>
      </c>
      <c r="AJ94" s="14">
        <v>10</v>
      </c>
      <c r="AK94" s="15">
        <v>3.3333333333333335</v>
      </c>
      <c r="AL94" s="15">
        <v>3.5</v>
      </c>
      <c r="AM94" s="15" t="s">
        <v>48</v>
      </c>
      <c r="AN94" s="15" t="s">
        <v>48</v>
      </c>
      <c r="AO94" s="15" t="s">
        <v>48</v>
      </c>
      <c r="AP94" s="15" t="s">
        <v>48</v>
      </c>
      <c r="AQ94" s="29">
        <f t="shared" si="20"/>
        <v>5.6111111111111116</v>
      </c>
      <c r="AR94" s="29">
        <v>10</v>
      </c>
      <c r="AS94" s="29">
        <v>10</v>
      </c>
      <c r="AT94" s="29">
        <v>10</v>
      </c>
      <c r="AU94" s="29">
        <f t="shared" si="17"/>
        <v>10</v>
      </c>
      <c r="AV94" s="29">
        <f t="shared" si="21"/>
        <v>10</v>
      </c>
      <c r="AW94" s="31">
        <f>AVERAGE(Table1323[[#This Row],[RULE OF LAW]],Table1323[[#This Row],[SECURITY &amp; SAFETY]],Table1323[[#This Row],[PERSONAL FREEDOM (minus Security &amp;Safety and Rule of Law)]],Table1323[[#This Row],[PERSONAL FREEDOM (minus Security &amp;Safety and Rule of Law)]])</f>
        <v>7.2074074074074073</v>
      </c>
      <c r="AX94" s="32">
        <v>6.61</v>
      </c>
      <c r="AY94" s="53">
        <f>AVERAGE(Table1323[[#This Row],[PERSONAL FREEDOM]:[ECONOMIC FREEDOM]])</f>
        <v>6.9087037037037042</v>
      </c>
      <c r="AZ94" s="61">
        <f t="shared" si="22"/>
        <v>77</v>
      </c>
      <c r="BA94" s="18">
        <f t="shared" si="23"/>
        <v>6.91</v>
      </c>
      <c r="BB94" s="31">
        <f>Table1323[[#This Row],[1 Rule of Law]]</f>
        <v>4.2</v>
      </c>
      <c r="BC94" s="31">
        <f>Table1323[[#This Row],[2 Security &amp; Safety]]</f>
        <v>8.6666666666666661</v>
      </c>
      <c r="BD94" s="31">
        <f t="shared" si="24"/>
        <v>7.9814814814814818</v>
      </c>
    </row>
    <row r="95" spans="1:56" ht="15" customHeight="1" x14ac:dyDescent="0.25">
      <c r="A95" s="28" t="s">
        <v>103</v>
      </c>
      <c r="B95" s="29">
        <v>5.166666666666667</v>
      </c>
      <c r="C95" s="29">
        <v>5.2675633280987793</v>
      </c>
      <c r="D95" s="29">
        <v>5.4368623572746921</v>
      </c>
      <c r="E95" s="29">
        <v>5.3000000000000007</v>
      </c>
      <c r="F95" s="29">
        <v>6.48</v>
      </c>
      <c r="G95" s="29">
        <v>10</v>
      </c>
      <c r="H95" s="29">
        <v>10</v>
      </c>
      <c r="I95" s="29">
        <v>7.5</v>
      </c>
      <c r="J95" s="29">
        <v>10</v>
      </c>
      <c r="K95" s="29">
        <v>10</v>
      </c>
      <c r="L95" s="29">
        <f>AVERAGE(Table1323[[#This Row],[2Bi Disappearance]:[2Bv Terrorism Injured ]])</f>
        <v>9.5</v>
      </c>
      <c r="M95" s="29">
        <v>10</v>
      </c>
      <c r="N95" s="29">
        <v>7.5</v>
      </c>
      <c r="O95" s="30">
        <v>10</v>
      </c>
      <c r="P95" s="30">
        <f>AVERAGE(Table1323[[#This Row],[2Ci Female Genital Mutilation]:[2Ciii Equal Inheritance Rights]])</f>
        <v>9.1666666666666661</v>
      </c>
      <c r="Q95" s="29">
        <f t="shared" si="18"/>
        <v>8.3822222222222234</v>
      </c>
      <c r="R95" s="29">
        <v>10</v>
      </c>
      <c r="S95" s="29">
        <v>10</v>
      </c>
      <c r="T95" s="29">
        <v>10</v>
      </c>
      <c r="U95" s="29">
        <f t="shared" si="19"/>
        <v>10</v>
      </c>
      <c r="V95" s="29">
        <v>5</v>
      </c>
      <c r="W95" s="29">
        <v>6.666666666666667</v>
      </c>
      <c r="X95" s="29">
        <f>AVERAGE(Table1323[[#This Row],[4A Freedom to establish religious organizations]:[4B Autonomy of religious organizations]])</f>
        <v>5.8333333333333339</v>
      </c>
      <c r="Y95" s="29">
        <v>5</v>
      </c>
      <c r="Z95" s="29">
        <v>5</v>
      </c>
      <c r="AA95" s="29">
        <v>6.666666666666667</v>
      </c>
      <c r="AB95" s="29">
        <v>3.3333333333333335</v>
      </c>
      <c r="AC95" s="29">
        <v>6.666666666666667</v>
      </c>
      <c r="AD95" s="29">
        <f>AVERAGE(Table1323[[#This Row],[5Ci Political parties]:[5Ciii Educational, sporting and cultural organizations]])</f>
        <v>5.5555555555555562</v>
      </c>
      <c r="AE95" s="29">
        <v>5</v>
      </c>
      <c r="AF95" s="29">
        <v>5</v>
      </c>
      <c r="AG95" s="29">
        <v>5</v>
      </c>
      <c r="AH95" s="29">
        <f>AVERAGE(Table1323[[#This Row],[5Di Political parties]:[5Diii Educational, sporting and cultural organizations5]])</f>
        <v>5</v>
      </c>
      <c r="AI95" s="29">
        <f>AVERAGE(Y95,Z95,AD95,AH95)</f>
        <v>5.1388888888888893</v>
      </c>
      <c r="AJ95" s="14">
        <v>10</v>
      </c>
      <c r="AK95" s="15">
        <v>5.666666666666667</v>
      </c>
      <c r="AL95" s="15">
        <v>6</v>
      </c>
      <c r="AM95" s="15">
        <v>6.666666666666667</v>
      </c>
      <c r="AN95" s="15">
        <v>6.666666666666667</v>
      </c>
      <c r="AO95" s="15">
        <f>AVERAGE(Table1323[[#This Row],[6Di Access to foreign television (cable/ satellite)]:[6Dii Access to foreign newspapers]])</f>
        <v>6.666666666666667</v>
      </c>
      <c r="AP95" s="15">
        <v>10</v>
      </c>
      <c r="AQ95" s="29">
        <f t="shared" si="20"/>
        <v>7.666666666666667</v>
      </c>
      <c r="AR95" s="29">
        <v>10</v>
      </c>
      <c r="AS95" s="29">
        <v>10</v>
      </c>
      <c r="AT95" s="29">
        <v>10</v>
      </c>
      <c r="AU95" s="29">
        <f t="shared" si="17"/>
        <v>10</v>
      </c>
      <c r="AV95" s="29">
        <f t="shared" si="21"/>
        <v>10</v>
      </c>
      <c r="AW95" s="31">
        <f>AVERAGE(Table1323[[#This Row],[RULE OF LAW]],Table1323[[#This Row],[SECURITY &amp; SAFETY]],Table1323[[#This Row],[PERSONAL FREEDOM (minus Security &amp;Safety and Rule of Law)]],Table1323[[#This Row],[PERSONAL FREEDOM (minus Security &amp;Safety and Rule of Law)]])</f>
        <v>7.2844444444444454</v>
      </c>
      <c r="AX95" s="32">
        <v>6.93</v>
      </c>
      <c r="AY95" s="53">
        <f>AVERAGE(Table1323[[#This Row],[PERSONAL FREEDOM]:[ECONOMIC FREEDOM]])</f>
        <v>7.107222222222223</v>
      </c>
      <c r="AZ95" s="61">
        <f t="shared" si="22"/>
        <v>67</v>
      </c>
      <c r="BA95" s="18">
        <f t="shared" si="23"/>
        <v>7.11</v>
      </c>
      <c r="BB95" s="31">
        <f>Table1323[[#This Row],[1 Rule of Law]]</f>
        <v>5.3000000000000007</v>
      </c>
      <c r="BC95" s="31">
        <f>Table1323[[#This Row],[2 Security &amp; Safety]]</f>
        <v>8.3822222222222234</v>
      </c>
      <c r="BD95" s="31">
        <f t="shared" si="24"/>
        <v>7.7277777777777787</v>
      </c>
    </row>
    <row r="96" spans="1:56" ht="15" customHeight="1" x14ac:dyDescent="0.25">
      <c r="A96" s="28" t="s">
        <v>93</v>
      </c>
      <c r="B96" s="29" t="s">
        <v>48</v>
      </c>
      <c r="C96" s="29" t="s">
        <v>48</v>
      </c>
      <c r="D96" s="29" t="s">
        <v>48</v>
      </c>
      <c r="E96" s="29">
        <v>5.4993729999999994</v>
      </c>
      <c r="F96" s="29">
        <v>9.0400000000000009</v>
      </c>
      <c r="G96" s="29">
        <v>10</v>
      </c>
      <c r="H96" s="29">
        <v>10</v>
      </c>
      <c r="I96" s="29">
        <v>7.5</v>
      </c>
      <c r="J96" s="29">
        <v>10</v>
      </c>
      <c r="K96" s="29">
        <v>10</v>
      </c>
      <c r="L96" s="29">
        <f>AVERAGE(Table1323[[#This Row],[2Bi Disappearance]:[2Bv Terrorism Injured ]])</f>
        <v>9.5</v>
      </c>
      <c r="M96" s="29" t="s">
        <v>48</v>
      </c>
      <c r="N96" s="29">
        <v>10</v>
      </c>
      <c r="O96" s="30">
        <v>10</v>
      </c>
      <c r="P96" s="30">
        <f>AVERAGE(Table1323[[#This Row],[2Ci Female Genital Mutilation]:[2Ciii Equal Inheritance Rights]])</f>
        <v>10</v>
      </c>
      <c r="Q96" s="29">
        <f t="shared" si="18"/>
        <v>9.5133333333333336</v>
      </c>
      <c r="R96" s="29">
        <v>10</v>
      </c>
      <c r="S96" s="29">
        <v>10</v>
      </c>
      <c r="T96" s="29">
        <v>10</v>
      </c>
      <c r="U96" s="29">
        <f t="shared" si="19"/>
        <v>10</v>
      </c>
      <c r="V96" s="29" t="s">
        <v>48</v>
      </c>
      <c r="W96" s="29" t="s">
        <v>48</v>
      </c>
      <c r="X96" s="29" t="s">
        <v>48</v>
      </c>
      <c r="Y96" s="29" t="s">
        <v>48</v>
      </c>
      <c r="Z96" s="29" t="s">
        <v>48</v>
      </c>
      <c r="AA96" s="29" t="s">
        <v>48</v>
      </c>
      <c r="AB96" s="29" t="s">
        <v>48</v>
      </c>
      <c r="AC96" s="29" t="s">
        <v>48</v>
      </c>
      <c r="AD96" s="29" t="s">
        <v>48</v>
      </c>
      <c r="AE96" s="29" t="s">
        <v>48</v>
      </c>
      <c r="AF96" s="29" t="s">
        <v>48</v>
      </c>
      <c r="AG96" s="29" t="s">
        <v>48</v>
      </c>
      <c r="AH96" s="29" t="s">
        <v>48</v>
      </c>
      <c r="AI96" s="29" t="s">
        <v>48</v>
      </c>
      <c r="AJ96" s="14">
        <v>10</v>
      </c>
      <c r="AK96" s="15">
        <v>6.333333333333333</v>
      </c>
      <c r="AL96" s="15">
        <v>6</v>
      </c>
      <c r="AM96" s="15" t="s">
        <v>48</v>
      </c>
      <c r="AN96" s="15" t="s">
        <v>48</v>
      </c>
      <c r="AO96" s="15" t="s">
        <v>48</v>
      </c>
      <c r="AP96" s="15" t="s">
        <v>48</v>
      </c>
      <c r="AQ96" s="29">
        <f t="shared" si="20"/>
        <v>7.4444444444444438</v>
      </c>
      <c r="AR96" s="29">
        <v>10</v>
      </c>
      <c r="AS96" s="29">
        <v>10</v>
      </c>
      <c r="AT96" s="29">
        <v>10</v>
      </c>
      <c r="AU96" s="29">
        <f t="shared" ref="AU96:AU127" si="27">AVERAGE(AS96:AT96)</f>
        <v>10</v>
      </c>
      <c r="AV96" s="29">
        <f t="shared" si="21"/>
        <v>10</v>
      </c>
      <c r="AW96" s="31">
        <f>AVERAGE(Table1323[[#This Row],[RULE OF LAW]],Table1323[[#This Row],[SECURITY &amp; SAFETY]],Table1323[[#This Row],[PERSONAL FREEDOM (minus Security &amp;Safety and Rule of Law)]],Table1323[[#This Row],[PERSONAL FREEDOM (minus Security &amp;Safety and Rule of Law)]])</f>
        <v>8.3272506574074061</v>
      </c>
      <c r="AX96" s="32">
        <v>7.33</v>
      </c>
      <c r="AY96" s="53">
        <f>AVERAGE(Table1323[[#This Row],[PERSONAL FREEDOM]:[ECONOMIC FREEDOM]])</f>
        <v>7.8286253287037031</v>
      </c>
      <c r="AZ96" s="61">
        <f t="shared" si="22"/>
        <v>42</v>
      </c>
      <c r="BA96" s="18">
        <f t="shared" si="23"/>
        <v>7.83</v>
      </c>
      <c r="BB96" s="31">
        <f>Table1323[[#This Row],[1 Rule of Law]]</f>
        <v>5.4993729999999994</v>
      </c>
      <c r="BC96" s="31">
        <f>Table1323[[#This Row],[2 Security &amp; Safety]]</f>
        <v>9.5133333333333336</v>
      </c>
      <c r="BD96" s="31">
        <f t="shared" si="24"/>
        <v>9.148148148148147</v>
      </c>
    </row>
    <row r="97" spans="1:56" ht="15" customHeight="1" x14ac:dyDescent="0.25">
      <c r="A97" s="28" t="s">
        <v>172</v>
      </c>
      <c r="B97" s="29">
        <v>2.9333333333333327</v>
      </c>
      <c r="C97" s="29">
        <v>5.3900350513736122</v>
      </c>
      <c r="D97" s="29">
        <v>3.5418598877015155</v>
      </c>
      <c r="E97" s="29">
        <v>4</v>
      </c>
      <c r="F97" s="29">
        <v>9.4400000000000013</v>
      </c>
      <c r="G97" s="29">
        <v>10</v>
      </c>
      <c r="H97" s="29">
        <v>10</v>
      </c>
      <c r="I97" s="29">
        <v>5</v>
      </c>
      <c r="J97" s="29">
        <v>10</v>
      </c>
      <c r="K97" s="29">
        <v>10</v>
      </c>
      <c r="L97" s="29">
        <f>AVERAGE(Table1323[[#This Row],[2Bi Disappearance]:[2Bv Terrorism Injured ]])</f>
        <v>9</v>
      </c>
      <c r="M97" s="29">
        <v>10</v>
      </c>
      <c r="N97" s="29">
        <v>7.5</v>
      </c>
      <c r="O97" s="30">
        <v>5</v>
      </c>
      <c r="P97" s="30">
        <f>AVERAGE(Table1323[[#This Row],[2Ci Female Genital Mutilation]:[2Ciii Equal Inheritance Rights]])</f>
        <v>7.5</v>
      </c>
      <c r="Q97" s="29">
        <f t="shared" si="18"/>
        <v>8.6466666666666665</v>
      </c>
      <c r="R97" s="29">
        <v>5</v>
      </c>
      <c r="S97" s="29">
        <v>10</v>
      </c>
      <c r="T97" s="29">
        <v>10</v>
      </c>
      <c r="U97" s="29">
        <f t="shared" si="19"/>
        <v>8.3333333333333339</v>
      </c>
      <c r="V97" s="29">
        <v>2.5</v>
      </c>
      <c r="W97" s="29">
        <v>0</v>
      </c>
      <c r="X97" s="29">
        <f>AVERAGE(Table1323[[#This Row],[4A Freedom to establish religious organizations]:[4B Autonomy of religious organizations]])</f>
        <v>1.25</v>
      </c>
      <c r="Y97" s="29">
        <v>5</v>
      </c>
      <c r="Z97" s="29">
        <v>5</v>
      </c>
      <c r="AA97" s="29">
        <v>3.3333333333333335</v>
      </c>
      <c r="AB97" s="29">
        <v>6.666666666666667</v>
      </c>
      <c r="AC97" s="29">
        <v>6.666666666666667</v>
      </c>
      <c r="AD97" s="29">
        <f>AVERAGE(Table1323[[#This Row],[5Ci Political parties]:[5Ciii Educational, sporting and cultural organizations]])</f>
        <v>5.5555555555555562</v>
      </c>
      <c r="AE97" s="29">
        <v>7.5</v>
      </c>
      <c r="AF97" s="29">
        <v>7.5</v>
      </c>
      <c r="AG97" s="29">
        <v>5</v>
      </c>
      <c r="AH97" s="29">
        <f>AVERAGE(Table1323[[#This Row],[5Di Political parties]:[5Diii Educational, sporting and cultural organizations5]])</f>
        <v>6.666666666666667</v>
      </c>
      <c r="AI97" s="29">
        <f>AVERAGE(Y97,Z97,AD97,AH97)</f>
        <v>5.5555555555555562</v>
      </c>
      <c r="AJ97" s="14">
        <v>10</v>
      </c>
      <c r="AK97" s="15">
        <v>2</v>
      </c>
      <c r="AL97" s="15">
        <v>4.25</v>
      </c>
      <c r="AM97" s="15">
        <v>10</v>
      </c>
      <c r="AN97" s="15">
        <v>6.666666666666667</v>
      </c>
      <c r="AO97" s="15">
        <f>AVERAGE(Table1323[[#This Row],[6Di Access to foreign television (cable/ satellite)]:[6Dii Access to foreign newspapers]])</f>
        <v>8.3333333333333339</v>
      </c>
      <c r="AP97" s="15">
        <v>6.666666666666667</v>
      </c>
      <c r="AQ97" s="29">
        <f t="shared" si="20"/>
        <v>6.2500000000000009</v>
      </c>
      <c r="AR97" s="29">
        <v>10</v>
      </c>
      <c r="AS97" s="29">
        <v>0</v>
      </c>
      <c r="AT97" s="29">
        <v>0</v>
      </c>
      <c r="AU97" s="29">
        <f t="shared" si="27"/>
        <v>0</v>
      </c>
      <c r="AV97" s="29">
        <f t="shared" si="21"/>
        <v>5</v>
      </c>
      <c r="AW97" s="31">
        <f>AVERAGE(Table1323[[#This Row],[RULE OF LAW]],Table1323[[#This Row],[SECURITY &amp; SAFETY]],Table1323[[#This Row],[PERSONAL FREEDOM (minus Security &amp;Safety and Rule of Law)]],Table1323[[#This Row],[PERSONAL FREEDOM (minus Security &amp;Safety and Rule of Law)]])</f>
        <v>5.8005555555555564</v>
      </c>
      <c r="AX97" s="32">
        <v>6.5</v>
      </c>
      <c r="AY97" s="53">
        <f>AVERAGE(Table1323[[#This Row],[PERSONAL FREEDOM]:[ECONOMIC FREEDOM]])</f>
        <v>6.1502777777777782</v>
      </c>
      <c r="AZ97" s="61">
        <f t="shared" si="22"/>
        <v>119</v>
      </c>
      <c r="BA97" s="18">
        <f t="shared" si="23"/>
        <v>6.15</v>
      </c>
      <c r="BB97" s="31">
        <f>Table1323[[#This Row],[1 Rule of Law]]</f>
        <v>4</v>
      </c>
      <c r="BC97" s="31">
        <f>Table1323[[#This Row],[2 Security &amp; Safety]]</f>
        <v>8.6466666666666665</v>
      </c>
      <c r="BD97" s="31">
        <f t="shared" si="24"/>
        <v>5.2777777777777786</v>
      </c>
    </row>
    <row r="98" spans="1:56" ht="15" customHeight="1" x14ac:dyDescent="0.25">
      <c r="A98" s="28" t="s">
        <v>156</v>
      </c>
      <c r="B98" s="29" t="s">
        <v>48</v>
      </c>
      <c r="C98" s="29" t="s">
        <v>48</v>
      </c>
      <c r="D98" s="29" t="s">
        <v>48</v>
      </c>
      <c r="E98" s="29">
        <v>4.8463669999999999</v>
      </c>
      <c r="F98" s="29">
        <v>5.04</v>
      </c>
      <c r="G98" s="29">
        <v>10</v>
      </c>
      <c r="H98" s="29">
        <v>10</v>
      </c>
      <c r="I98" s="29">
        <v>5</v>
      </c>
      <c r="J98" s="29">
        <v>10</v>
      </c>
      <c r="K98" s="29">
        <v>10</v>
      </c>
      <c r="L98" s="29">
        <f>AVERAGE(Table1323[[#This Row],[2Bi Disappearance]:[2Bv Terrorism Injured ]])</f>
        <v>9</v>
      </c>
      <c r="M98" s="29">
        <v>10</v>
      </c>
      <c r="N98" s="29">
        <v>10</v>
      </c>
      <c r="O98" s="30">
        <v>0</v>
      </c>
      <c r="P98" s="30">
        <f>AVERAGE(Table1323[[#This Row],[2Ci Female Genital Mutilation]:[2Ciii Equal Inheritance Rights]])</f>
        <v>6.666666666666667</v>
      </c>
      <c r="Q98" s="29">
        <f t="shared" ref="Q98:Q129" si="28">AVERAGE(F98,L98,P98)</f>
        <v>6.902222222222222</v>
      </c>
      <c r="R98" s="29">
        <v>10</v>
      </c>
      <c r="S98" s="29">
        <v>0</v>
      </c>
      <c r="T98" s="29">
        <v>5</v>
      </c>
      <c r="U98" s="29">
        <f t="shared" ref="U98:U129" si="29">AVERAGE(R98:T98)</f>
        <v>5</v>
      </c>
      <c r="V98" s="29">
        <v>7.5</v>
      </c>
      <c r="W98" s="29">
        <v>6.666666666666667</v>
      </c>
      <c r="X98" s="29">
        <f>AVERAGE(Table1323[[#This Row],[4A Freedom to establish religious organizations]:[4B Autonomy of religious organizations]])</f>
        <v>7.0833333333333339</v>
      </c>
      <c r="Y98" s="29">
        <v>7.5</v>
      </c>
      <c r="Z98" s="29">
        <v>7.5</v>
      </c>
      <c r="AA98" s="29">
        <v>6.666666666666667</v>
      </c>
      <c r="AB98" s="29">
        <v>6.666666666666667</v>
      </c>
      <c r="AC98" s="29">
        <v>6.666666666666667</v>
      </c>
      <c r="AD98" s="29">
        <f>AVERAGE(Table1323[[#This Row],[5Ci Political parties]:[5Ciii Educational, sporting and cultural organizations]])</f>
        <v>6.666666666666667</v>
      </c>
      <c r="AE98" s="29">
        <v>10</v>
      </c>
      <c r="AF98" s="29">
        <v>7.5</v>
      </c>
      <c r="AG98" s="29">
        <v>7.5</v>
      </c>
      <c r="AH98" s="29">
        <f>AVERAGE(Table1323[[#This Row],[5Di Political parties]:[5Diii Educational, sporting and cultural organizations5]])</f>
        <v>8.3333333333333339</v>
      </c>
      <c r="AI98" s="29">
        <f>AVERAGE(Y98,Z98,AD98,AH98)</f>
        <v>7.5</v>
      </c>
      <c r="AJ98" s="14">
        <v>10</v>
      </c>
      <c r="AK98" s="15">
        <v>6</v>
      </c>
      <c r="AL98" s="15">
        <v>6.25</v>
      </c>
      <c r="AM98" s="15">
        <v>10</v>
      </c>
      <c r="AN98" s="15">
        <v>10</v>
      </c>
      <c r="AO98" s="15">
        <f>AVERAGE(Table1323[[#This Row],[6Di Access to foreign television (cable/ satellite)]:[6Dii Access to foreign newspapers]])</f>
        <v>10</v>
      </c>
      <c r="AP98" s="15">
        <v>10</v>
      </c>
      <c r="AQ98" s="29">
        <f t="shared" ref="AQ98:AQ129" si="30">AVERAGE(AJ98:AK98,AL98,AO98,AP98)</f>
        <v>8.4499999999999993</v>
      </c>
      <c r="AR98" s="29">
        <v>5</v>
      </c>
      <c r="AS98" s="29">
        <v>0</v>
      </c>
      <c r="AT98" s="29">
        <v>0</v>
      </c>
      <c r="AU98" s="29">
        <f t="shared" si="27"/>
        <v>0</v>
      </c>
      <c r="AV98" s="29">
        <f t="shared" ref="AV98:AV129" si="31">AVERAGE(AR98,AU98)</f>
        <v>2.5</v>
      </c>
      <c r="AW98" s="31">
        <f>AVERAGE(Table1323[[#This Row],[RULE OF LAW]],Table1323[[#This Row],[SECURITY &amp; SAFETY]],Table1323[[#This Row],[PERSONAL FREEDOM (minus Security &amp;Safety and Rule of Law)]],Table1323[[#This Row],[PERSONAL FREEDOM (minus Security &amp;Safety and Rule of Law)]])</f>
        <v>5.9904806388888883</v>
      </c>
      <c r="AX98" s="32">
        <v>5.55</v>
      </c>
      <c r="AY98" s="53">
        <f>AVERAGE(Table1323[[#This Row],[PERSONAL FREEDOM]:[ECONOMIC FREEDOM]])</f>
        <v>5.7702403194444436</v>
      </c>
      <c r="AZ98" s="61">
        <f t="shared" ref="AZ98:AZ129" si="32">RANK(BA98,$BA$2:$BA$154)</f>
        <v>132</v>
      </c>
      <c r="BA98" s="18">
        <f t="shared" ref="BA98:BA129" si="33">ROUND(AY98, 2)</f>
        <v>5.77</v>
      </c>
      <c r="BB98" s="31">
        <f>Table1323[[#This Row],[1 Rule of Law]]</f>
        <v>4.8463669999999999</v>
      </c>
      <c r="BC98" s="31">
        <f>Table1323[[#This Row],[2 Security &amp; Safety]]</f>
        <v>6.902222222222222</v>
      </c>
      <c r="BD98" s="31">
        <f t="shared" ref="BD98:BD129" si="34">AVERAGE(AQ98,U98,AI98,AV98,X98)</f>
        <v>6.1066666666666665</v>
      </c>
    </row>
    <row r="99" spans="1:56" ht="15" customHeight="1" x14ac:dyDescent="0.25">
      <c r="A99" s="28" t="s">
        <v>202</v>
      </c>
      <c r="B99" s="29" t="s">
        <v>48</v>
      </c>
      <c r="C99" s="29" t="s">
        <v>48</v>
      </c>
      <c r="D99" s="29" t="s">
        <v>48</v>
      </c>
      <c r="E99" s="29">
        <v>3.445125</v>
      </c>
      <c r="F99" s="29">
        <v>3.92</v>
      </c>
      <c r="G99" s="29">
        <v>0</v>
      </c>
      <c r="H99" s="29">
        <v>8.9088814244331989</v>
      </c>
      <c r="I99" s="29">
        <v>2.5</v>
      </c>
      <c r="J99" s="29">
        <v>9.9096526020231295</v>
      </c>
      <c r="K99" s="29">
        <v>9.6497300878435244</v>
      </c>
      <c r="L99" s="29">
        <f>AVERAGE(Table1323[[#This Row],[2Bi Disappearance]:[2Bv Terrorism Injured ]])</f>
        <v>6.1936528228599697</v>
      </c>
      <c r="M99" s="29">
        <v>10</v>
      </c>
      <c r="N99" s="29">
        <v>7.5</v>
      </c>
      <c r="O99" s="30">
        <v>10</v>
      </c>
      <c r="P99" s="30">
        <f>AVERAGE(Table1323[[#This Row],[2Ci Female Genital Mutilation]:[2Ciii Equal Inheritance Rights]])</f>
        <v>9.1666666666666661</v>
      </c>
      <c r="Q99" s="29">
        <f t="shared" si="28"/>
        <v>6.426773163175544</v>
      </c>
      <c r="R99" s="29">
        <v>0</v>
      </c>
      <c r="S99" s="29">
        <v>0</v>
      </c>
      <c r="T99" s="29">
        <v>10</v>
      </c>
      <c r="U99" s="29">
        <f t="shared" si="29"/>
        <v>3.3333333333333335</v>
      </c>
      <c r="V99" s="29" t="s">
        <v>48</v>
      </c>
      <c r="W99" s="29" t="s">
        <v>48</v>
      </c>
      <c r="X99" s="29" t="s">
        <v>48</v>
      </c>
      <c r="Y99" s="29" t="s">
        <v>48</v>
      </c>
      <c r="Z99" s="29" t="s">
        <v>48</v>
      </c>
      <c r="AA99" s="29" t="s">
        <v>48</v>
      </c>
      <c r="AB99" s="29" t="s">
        <v>48</v>
      </c>
      <c r="AC99" s="29" t="s">
        <v>48</v>
      </c>
      <c r="AD99" s="29" t="s">
        <v>48</v>
      </c>
      <c r="AE99" s="29" t="s">
        <v>48</v>
      </c>
      <c r="AF99" s="29" t="s">
        <v>48</v>
      </c>
      <c r="AG99" s="29" t="s">
        <v>48</v>
      </c>
      <c r="AH99" s="29" t="s">
        <v>48</v>
      </c>
      <c r="AI99" s="29" t="s">
        <v>48</v>
      </c>
      <c r="AJ99" s="14">
        <v>10</v>
      </c>
      <c r="AK99" s="15">
        <v>0</v>
      </c>
      <c r="AL99" s="15">
        <v>0.5</v>
      </c>
      <c r="AM99" s="15" t="s">
        <v>48</v>
      </c>
      <c r="AN99" s="15" t="s">
        <v>48</v>
      </c>
      <c r="AO99" s="15" t="s">
        <v>48</v>
      </c>
      <c r="AP99" s="15" t="s">
        <v>48</v>
      </c>
      <c r="AQ99" s="29">
        <f t="shared" si="30"/>
        <v>3.5</v>
      </c>
      <c r="AR99" s="29">
        <v>10</v>
      </c>
      <c r="AS99" s="29">
        <v>0</v>
      </c>
      <c r="AT99" s="29">
        <v>10</v>
      </c>
      <c r="AU99" s="29">
        <f t="shared" si="27"/>
        <v>5</v>
      </c>
      <c r="AV99" s="29">
        <f t="shared" si="31"/>
        <v>7.5</v>
      </c>
      <c r="AW99" s="31">
        <f>AVERAGE(Table1323[[#This Row],[RULE OF LAW]],Table1323[[#This Row],[SECURITY &amp; SAFETY]],Table1323[[#This Row],[PERSONAL FREEDOM (minus Security &amp;Safety and Rule of Law)]],Table1323[[#This Row],[PERSONAL FREEDOM (minus Security &amp;Safety and Rule of Law)]])</f>
        <v>4.8568634296827753</v>
      </c>
      <c r="AX99" s="32">
        <v>4.18</v>
      </c>
      <c r="AY99" s="53">
        <f>AVERAGE(Table1323[[#This Row],[PERSONAL FREEDOM]:[ECONOMIC FREEDOM]])</f>
        <v>4.5184317148413875</v>
      </c>
      <c r="AZ99" s="61">
        <f t="shared" si="32"/>
        <v>153</v>
      </c>
      <c r="BA99" s="18">
        <f t="shared" si="33"/>
        <v>4.5199999999999996</v>
      </c>
      <c r="BB99" s="31">
        <f>Table1323[[#This Row],[1 Rule of Law]]</f>
        <v>3.445125</v>
      </c>
      <c r="BC99" s="31">
        <f>Table1323[[#This Row],[2 Security &amp; Safety]]</f>
        <v>6.426773163175544</v>
      </c>
      <c r="BD99" s="31">
        <f t="shared" si="34"/>
        <v>4.7777777777777777</v>
      </c>
    </row>
    <row r="100" spans="1:56" ht="15" customHeight="1" x14ac:dyDescent="0.25">
      <c r="A100" s="28" t="s">
        <v>117</v>
      </c>
      <c r="B100" s="29" t="s">
        <v>48</v>
      </c>
      <c r="C100" s="29" t="s">
        <v>48</v>
      </c>
      <c r="D100" s="29" t="s">
        <v>48</v>
      </c>
      <c r="E100" s="29">
        <v>5.7986680000000002</v>
      </c>
      <c r="F100" s="29">
        <v>4.24</v>
      </c>
      <c r="G100" s="29">
        <v>10</v>
      </c>
      <c r="H100" s="29">
        <v>10</v>
      </c>
      <c r="I100" s="29">
        <v>7.5</v>
      </c>
      <c r="J100" s="29">
        <v>10</v>
      </c>
      <c r="K100" s="29">
        <v>10</v>
      </c>
      <c r="L100" s="29">
        <f>AVERAGE(Table1323[[#This Row],[2Bi Disappearance]:[2Bv Terrorism Injured ]])</f>
        <v>9.5</v>
      </c>
      <c r="M100" s="29">
        <v>10</v>
      </c>
      <c r="N100" s="29">
        <v>7.5</v>
      </c>
      <c r="O100" s="30">
        <v>0</v>
      </c>
      <c r="P100" s="30">
        <f>AVERAGE(Table1323[[#This Row],[2Ci Female Genital Mutilation]:[2Ciii Equal Inheritance Rights]])</f>
        <v>5.833333333333333</v>
      </c>
      <c r="Q100" s="29">
        <f t="shared" si="28"/>
        <v>6.5244444444444447</v>
      </c>
      <c r="R100" s="29">
        <v>10</v>
      </c>
      <c r="S100" s="29">
        <v>10</v>
      </c>
      <c r="T100" s="29">
        <v>10</v>
      </c>
      <c r="U100" s="29">
        <f t="shared" si="29"/>
        <v>10</v>
      </c>
      <c r="V100" s="29">
        <v>7.5</v>
      </c>
      <c r="W100" s="29">
        <v>6.666666666666667</v>
      </c>
      <c r="X100" s="29">
        <f>AVERAGE(Table1323[[#This Row],[4A Freedom to establish religious organizations]:[4B Autonomy of religious organizations]])</f>
        <v>7.0833333333333339</v>
      </c>
      <c r="Y100" s="29">
        <v>7.5</v>
      </c>
      <c r="Z100" s="29">
        <v>7.5</v>
      </c>
      <c r="AA100" s="29">
        <v>6.666666666666667</v>
      </c>
      <c r="AB100" s="29">
        <v>6.666666666666667</v>
      </c>
      <c r="AC100" s="29">
        <v>6.666666666666667</v>
      </c>
      <c r="AD100" s="29">
        <f>AVERAGE(Table1323[[#This Row],[5Ci Political parties]:[5Ciii Educational, sporting and cultural organizations]])</f>
        <v>6.666666666666667</v>
      </c>
      <c r="AE100" s="29">
        <v>7.5</v>
      </c>
      <c r="AF100" s="29">
        <v>7.5</v>
      </c>
      <c r="AG100" s="29">
        <v>7.5</v>
      </c>
      <c r="AH100" s="29">
        <f>AVERAGE(Table1323[[#This Row],[5Di Political parties]:[5Diii Educational, sporting and cultural organizations5]])</f>
        <v>7.5</v>
      </c>
      <c r="AI100" s="29">
        <f t="shared" ref="AI100:AI110" si="35">AVERAGE(Y100,Z100,AD100,AH100)</f>
        <v>7.291666666666667</v>
      </c>
      <c r="AJ100" s="14">
        <v>10</v>
      </c>
      <c r="AK100" s="15">
        <v>7.333333333333333</v>
      </c>
      <c r="AL100" s="15">
        <v>7.5</v>
      </c>
      <c r="AM100" s="15">
        <v>10</v>
      </c>
      <c r="AN100" s="15">
        <v>6.666666666666667</v>
      </c>
      <c r="AO100" s="15">
        <f>AVERAGE(Table1323[[#This Row],[6Di Access to foreign television (cable/ satellite)]:[6Dii Access to foreign newspapers]])</f>
        <v>8.3333333333333339</v>
      </c>
      <c r="AP100" s="15">
        <v>10</v>
      </c>
      <c r="AQ100" s="29">
        <f t="shared" si="30"/>
        <v>8.6333333333333329</v>
      </c>
      <c r="AR100" s="29">
        <v>10</v>
      </c>
      <c r="AS100" s="29">
        <v>0</v>
      </c>
      <c r="AT100" s="29">
        <v>10</v>
      </c>
      <c r="AU100" s="29">
        <f t="shared" si="27"/>
        <v>5</v>
      </c>
      <c r="AV100" s="29">
        <f t="shared" si="31"/>
        <v>7.5</v>
      </c>
      <c r="AW100" s="31">
        <f>AVERAGE(Table1323[[#This Row],[RULE OF LAW]],Table1323[[#This Row],[SECURITY &amp; SAFETY]],Table1323[[#This Row],[PERSONAL FREEDOM (minus Security &amp;Safety and Rule of Law)]],Table1323[[#This Row],[PERSONAL FREEDOM (minus Security &amp;Safety and Rule of Law)]])</f>
        <v>7.1316114444444443</v>
      </c>
      <c r="AX100" s="32">
        <v>6.65</v>
      </c>
      <c r="AY100" s="53">
        <f>AVERAGE(Table1323[[#This Row],[PERSONAL FREEDOM]:[ECONOMIC FREEDOM]])</f>
        <v>6.8908057222222219</v>
      </c>
      <c r="AZ100" s="61">
        <f t="shared" si="32"/>
        <v>79</v>
      </c>
      <c r="BA100" s="18">
        <f t="shared" si="33"/>
        <v>6.89</v>
      </c>
      <c r="BB100" s="31">
        <f>Table1323[[#This Row],[1 Rule of Law]]</f>
        <v>5.7986680000000002</v>
      </c>
      <c r="BC100" s="31">
        <f>Table1323[[#This Row],[2 Security &amp; Safety]]</f>
        <v>6.5244444444444447</v>
      </c>
      <c r="BD100" s="31">
        <f t="shared" si="34"/>
        <v>8.1016666666666666</v>
      </c>
    </row>
    <row r="101" spans="1:56" ht="15" customHeight="1" x14ac:dyDescent="0.25">
      <c r="A101" s="28" t="s">
        <v>140</v>
      </c>
      <c r="B101" s="29">
        <v>5.4666666666666677</v>
      </c>
      <c r="C101" s="29">
        <v>4.2963017504036047</v>
      </c>
      <c r="D101" s="29">
        <v>5.3877649690645244</v>
      </c>
      <c r="E101" s="29">
        <v>5.0999999999999996</v>
      </c>
      <c r="F101" s="29">
        <v>9.64</v>
      </c>
      <c r="G101" s="29">
        <v>10</v>
      </c>
      <c r="H101" s="29">
        <v>10</v>
      </c>
      <c r="I101" s="29">
        <v>7.5</v>
      </c>
      <c r="J101" s="29">
        <v>9.8887381810463886</v>
      </c>
      <c r="K101" s="29">
        <v>9.7196202162369012</v>
      </c>
      <c r="L101" s="29">
        <f>AVERAGE(Table1323[[#This Row],[2Bi Disappearance]:[2Bv Terrorism Injured ]])</f>
        <v>9.4216716794566597</v>
      </c>
      <c r="M101" s="29">
        <v>10</v>
      </c>
      <c r="N101" s="29">
        <v>5</v>
      </c>
      <c r="O101" s="30">
        <v>5</v>
      </c>
      <c r="P101" s="30">
        <f>AVERAGE(Table1323[[#This Row],[2Ci Female Genital Mutilation]:[2Ciii Equal Inheritance Rights]])</f>
        <v>6.666666666666667</v>
      </c>
      <c r="Q101" s="29">
        <f t="shared" si="28"/>
        <v>8.5761127820411094</v>
      </c>
      <c r="R101" s="29">
        <v>10</v>
      </c>
      <c r="S101" s="29">
        <v>10</v>
      </c>
      <c r="T101" s="29">
        <v>5</v>
      </c>
      <c r="U101" s="29">
        <f t="shared" si="29"/>
        <v>8.3333333333333339</v>
      </c>
      <c r="V101" s="29">
        <v>10</v>
      </c>
      <c r="W101" s="29">
        <v>10</v>
      </c>
      <c r="X101" s="29">
        <f>AVERAGE(Table1323[[#This Row],[4A Freedom to establish religious organizations]:[4B Autonomy of religious organizations]])</f>
        <v>10</v>
      </c>
      <c r="Y101" s="29">
        <v>7.5</v>
      </c>
      <c r="Z101" s="29">
        <v>7.5</v>
      </c>
      <c r="AA101" s="29">
        <v>6.666666666666667</v>
      </c>
      <c r="AB101" s="29">
        <v>6.666666666666667</v>
      </c>
      <c r="AC101" s="29">
        <v>6.666666666666667</v>
      </c>
      <c r="AD101" s="29">
        <f>AVERAGE(Table1323[[#This Row],[5Ci Political parties]:[5Ciii Educational, sporting and cultural organizations]])</f>
        <v>6.666666666666667</v>
      </c>
      <c r="AE101" s="29">
        <v>10</v>
      </c>
      <c r="AF101" s="29">
        <v>10</v>
      </c>
      <c r="AG101" s="29">
        <v>7.5</v>
      </c>
      <c r="AH101" s="29">
        <f>AVERAGE(Table1323[[#This Row],[5Di Political parties]:[5Diii Educational, sporting and cultural organizations5]])</f>
        <v>9.1666666666666661</v>
      </c>
      <c r="AI101" s="29">
        <f t="shared" si="35"/>
        <v>7.7083333333333339</v>
      </c>
      <c r="AJ101" s="14">
        <v>10</v>
      </c>
      <c r="AK101" s="15">
        <v>5</v>
      </c>
      <c r="AL101" s="15">
        <v>3</v>
      </c>
      <c r="AM101" s="15">
        <v>10</v>
      </c>
      <c r="AN101" s="15">
        <v>10</v>
      </c>
      <c r="AO101" s="15">
        <f>AVERAGE(Table1323[[#This Row],[6Di Access to foreign television (cable/ satellite)]:[6Dii Access to foreign newspapers]])</f>
        <v>10</v>
      </c>
      <c r="AP101" s="15">
        <v>10</v>
      </c>
      <c r="AQ101" s="29">
        <f t="shared" si="30"/>
        <v>7.6</v>
      </c>
      <c r="AR101" s="29">
        <v>5</v>
      </c>
      <c r="AS101" s="29">
        <v>10</v>
      </c>
      <c r="AT101" s="29">
        <v>10</v>
      </c>
      <c r="AU101" s="29">
        <f t="shared" si="27"/>
        <v>10</v>
      </c>
      <c r="AV101" s="29">
        <f t="shared" si="31"/>
        <v>7.5</v>
      </c>
      <c r="AW101" s="31">
        <f>AVERAGE(Table1323[[#This Row],[RULE OF LAW]],Table1323[[#This Row],[SECURITY &amp; SAFETY]],Table1323[[#This Row],[PERSONAL FREEDOM (minus Security &amp;Safety and Rule of Law)]],Table1323[[#This Row],[PERSONAL FREEDOM (minus Security &amp;Safety and Rule of Law)]])</f>
        <v>7.5331948621769431</v>
      </c>
      <c r="AX101" s="32">
        <v>6.29</v>
      </c>
      <c r="AY101" s="53">
        <f>AVERAGE(Table1323[[#This Row],[PERSONAL FREEDOM]:[ECONOMIC FREEDOM]])</f>
        <v>6.911597431088472</v>
      </c>
      <c r="AZ101" s="61">
        <f t="shared" si="32"/>
        <v>77</v>
      </c>
      <c r="BA101" s="18">
        <f t="shared" si="33"/>
        <v>6.91</v>
      </c>
      <c r="BB101" s="31">
        <f>Table1323[[#This Row],[1 Rule of Law]]</f>
        <v>5.0999999999999996</v>
      </c>
      <c r="BC101" s="31">
        <f>Table1323[[#This Row],[2 Security &amp; Safety]]</f>
        <v>8.5761127820411094</v>
      </c>
      <c r="BD101" s="31">
        <f t="shared" si="34"/>
        <v>8.2283333333333335</v>
      </c>
    </row>
    <row r="102" spans="1:56" ht="15" customHeight="1" x14ac:dyDescent="0.25">
      <c r="A102" s="28" t="s">
        <v>59</v>
      </c>
      <c r="B102" s="29">
        <v>8.9333333333333336</v>
      </c>
      <c r="C102" s="29">
        <v>8.0349232098020558</v>
      </c>
      <c r="D102" s="29">
        <v>8.0057983315592089</v>
      </c>
      <c r="E102" s="29">
        <v>8.2999999999999989</v>
      </c>
      <c r="F102" s="29">
        <v>8.68</v>
      </c>
      <c r="G102" s="29">
        <v>10</v>
      </c>
      <c r="H102" s="29">
        <v>10</v>
      </c>
      <c r="I102" s="29">
        <v>7.5</v>
      </c>
      <c r="J102" s="29">
        <v>10</v>
      </c>
      <c r="K102" s="29">
        <v>10</v>
      </c>
      <c r="L102" s="29">
        <f>AVERAGE(Table1323[[#This Row],[2Bi Disappearance]:[2Bv Terrorism Injured ]])</f>
        <v>9.5</v>
      </c>
      <c r="M102" s="29">
        <v>9.5</v>
      </c>
      <c r="N102" s="29">
        <v>10</v>
      </c>
      <c r="O102" s="30">
        <v>10</v>
      </c>
      <c r="P102" s="30">
        <f>AVERAGE(Table1323[[#This Row],[2Ci Female Genital Mutilation]:[2Ciii Equal Inheritance Rights]])</f>
        <v>9.8333333333333339</v>
      </c>
      <c r="Q102" s="29">
        <f t="shared" si="28"/>
        <v>9.3377777777777791</v>
      </c>
      <c r="R102" s="29">
        <v>10</v>
      </c>
      <c r="S102" s="29">
        <v>10</v>
      </c>
      <c r="T102" s="29">
        <v>10</v>
      </c>
      <c r="U102" s="29">
        <f t="shared" si="29"/>
        <v>10</v>
      </c>
      <c r="V102" s="29">
        <v>10</v>
      </c>
      <c r="W102" s="29">
        <v>10</v>
      </c>
      <c r="X102" s="29">
        <f>AVERAGE(Table1323[[#This Row],[4A Freedom to establish religious organizations]:[4B Autonomy of religious organizations]])</f>
        <v>10</v>
      </c>
      <c r="Y102" s="29">
        <v>10</v>
      </c>
      <c r="Z102" s="29">
        <v>10</v>
      </c>
      <c r="AA102" s="29">
        <v>10</v>
      </c>
      <c r="AB102" s="29">
        <v>10</v>
      </c>
      <c r="AC102" s="29">
        <v>10</v>
      </c>
      <c r="AD102" s="29">
        <f>AVERAGE(Table1323[[#This Row],[5Ci Political parties]:[5Ciii Educational, sporting and cultural organizations]])</f>
        <v>10</v>
      </c>
      <c r="AE102" s="29">
        <v>10</v>
      </c>
      <c r="AF102" s="29">
        <v>10</v>
      </c>
      <c r="AG102" s="29">
        <v>10</v>
      </c>
      <c r="AH102" s="29">
        <f>AVERAGE(Table1323[[#This Row],[5Di Political parties]:[5Diii Educational, sporting and cultural organizations5]])</f>
        <v>10</v>
      </c>
      <c r="AI102" s="29">
        <f t="shared" si="35"/>
        <v>10</v>
      </c>
      <c r="AJ102" s="14">
        <v>10</v>
      </c>
      <c r="AK102" s="15">
        <v>9.3333333333333339</v>
      </c>
      <c r="AL102" s="15">
        <v>8.25</v>
      </c>
      <c r="AM102" s="15">
        <v>10</v>
      </c>
      <c r="AN102" s="15">
        <v>10</v>
      </c>
      <c r="AO102" s="15">
        <f>AVERAGE(Table1323[[#This Row],[6Di Access to foreign television (cable/ satellite)]:[6Dii Access to foreign newspapers]])</f>
        <v>10</v>
      </c>
      <c r="AP102" s="15">
        <v>10</v>
      </c>
      <c r="AQ102" s="29">
        <f t="shared" si="30"/>
        <v>9.5166666666666675</v>
      </c>
      <c r="AR102" s="29">
        <v>10</v>
      </c>
      <c r="AS102" s="29">
        <v>10</v>
      </c>
      <c r="AT102" s="29">
        <v>10</v>
      </c>
      <c r="AU102" s="29">
        <f t="shared" si="27"/>
        <v>10</v>
      </c>
      <c r="AV102" s="29">
        <f t="shared" si="31"/>
        <v>10</v>
      </c>
      <c r="AW102" s="31">
        <f>AVERAGE(Table1323[[#This Row],[RULE OF LAW]],Table1323[[#This Row],[SECURITY &amp; SAFETY]],Table1323[[#This Row],[PERSONAL FREEDOM (minus Security &amp;Safety and Rule of Law)]],Table1323[[#This Row],[PERSONAL FREEDOM (minus Security &amp;Safety and Rule of Law)]])</f>
        <v>9.3611111111111107</v>
      </c>
      <c r="AX102" s="32">
        <v>7.4</v>
      </c>
      <c r="AY102" s="53">
        <f>AVERAGE(Table1323[[#This Row],[PERSONAL FREEDOM]:[ECONOMIC FREEDOM]])</f>
        <v>8.3805555555555564</v>
      </c>
      <c r="AZ102" s="61">
        <f t="shared" si="32"/>
        <v>15</v>
      </c>
      <c r="BA102" s="18">
        <f t="shared" si="33"/>
        <v>8.3800000000000008</v>
      </c>
      <c r="BB102" s="31">
        <f>Table1323[[#This Row],[1 Rule of Law]]</f>
        <v>8.2999999999999989</v>
      </c>
      <c r="BC102" s="31">
        <f>Table1323[[#This Row],[2 Security &amp; Safety]]</f>
        <v>9.3377777777777791</v>
      </c>
      <c r="BD102" s="31">
        <f t="shared" si="34"/>
        <v>9.9033333333333324</v>
      </c>
    </row>
    <row r="103" spans="1:56" ht="15" customHeight="1" x14ac:dyDescent="0.25">
      <c r="A103" s="28" t="s">
        <v>56</v>
      </c>
      <c r="B103" s="29">
        <v>8.7333333333333343</v>
      </c>
      <c r="C103" s="29">
        <v>7.5996107226131731</v>
      </c>
      <c r="D103" s="29">
        <v>7.9379739901955553</v>
      </c>
      <c r="E103" s="29">
        <v>8.1000000000000014</v>
      </c>
      <c r="F103" s="29">
        <v>9.6</v>
      </c>
      <c r="G103" s="29">
        <v>10</v>
      </c>
      <c r="H103" s="29">
        <v>10</v>
      </c>
      <c r="I103" s="29">
        <v>10</v>
      </c>
      <c r="J103" s="29">
        <v>10</v>
      </c>
      <c r="K103" s="29">
        <v>10</v>
      </c>
      <c r="L103" s="29">
        <f>AVERAGE(Table1323[[#This Row],[2Bi Disappearance]:[2Bv Terrorism Injured ]])</f>
        <v>10</v>
      </c>
      <c r="M103" s="29">
        <v>10</v>
      </c>
      <c r="N103" s="29">
        <v>10</v>
      </c>
      <c r="O103" s="30">
        <v>10</v>
      </c>
      <c r="P103" s="30">
        <f>AVERAGE(Table1323[[#This Row],[2Ci Female Genital Mutilation]:[2Ciii Equal Inheritance Rights]])</f>
        <v>10</v>
      </c>
      <c r="Q103" s="29">
        <f t="shared" si="28"/>
        <v>9.8666666666666671</v>
      </c>
      <c r="R103" s="29">
        <v>10</v>
      </c>
      <c r="S103" s="29">
        <v>10</v>
      </c>
      <c r="T103" s="29">
        <v>10</v>
      </c>
      <c r="U103" s="29">
        <f t="shared" si="29"/>
        <v>10</v>
      </c>
      <c r="V103" s="29">
        <v>10</v>
      </c>
      <c r="W103" s="29">
        <v>10</v>
      </c>
      <c r="X103" s="29">
        <f>AVERAGE(Table1323[[#This Row],[4A Freedom to establish religious organizations]:[4B Autonomy of religious organizations]])</f>
        <v>10</v>
      </c>
      <c r="Y103" s="29">
        <v>10</v>
      </c>
      <c r="Z103" s="29">
        <v>10</v>
      </c>
      <c r="AA103" s="29">
        <v>10</v>
      </c>
      <c r="AB103" s="29">
        <v>10</v>
      </c>
      <c r="AC103" s="29">
        <v>10</v>
      </c>
      <c r="AD103" s="29">
        <f>AVERAGE(Table1323[[#This Row],[5Ci Political parties]:[5Ciii Educational, sporting and cultural organizations]])</f>
        <v>10</v>
      </c>
      <c r="AE103" s="29">
        <v>10</v>
      </c>
      <c r="AF103" s="29">
        <v>10</v>
      </c>
      <c r="AG103" s="29">
        <v>10</v>
      </c>
      <c r="AH103" s="29">
        <f>AVERAGE(Table1323[[#This Row],[5Di Political parties]:[5Diii Educational, sporting and cultural organizations5]])</f>
        <v>10</v>
      </c>
      <c r="AI103" s="29">
        <f t="shared" si="35"/>
        <v>10</v>
      </c>
      <c r="AJ103" s="14">
        <v>10</v>
      </c>
      <c r="AK103" s="15">
        <v>9</v>
      </c>
      <c r="AL103" s="15">
        <v>8.75</v>
      </c>
      <c r="AM103" s="15">
        <v>10</v>
      </c>
      <c r="AN103" s="15">
        <v>10</v>
      </c>
      <c r="AO103" s="15">
        <f>AVERAGE(Table1323[[#This Row],[6Di Access to foreign television (cable/ satellite)]:[6Dii Access to foreign newspapers]])</f>
        <v>10</v>
      </c>
      <c r="AP103" s="15">
        <v>10</v>
      </c>
      <c r="AQ103" s="29">
        <f t="shared" si="30"/>
        <v>9.5500000000000007</v>
      </c>
      <c r="AR103" s="29">
        <v>10</v>
      </c>
      <c r="AS103" s="29">
        <v>10</v>
      </c>
      <c r="AT103" s="29">
        <v>10</v>
      </c>
      <c r="AU103" s="29">
        <f t="shared" si="27"/>
        <v>10</v>
      </c>
      <c r="AV103" s="29">
        <f t="shared" si="31"/>
        <v>10</v>
      </c>
      <c r="AW103" s="31">
        <f>AVERAGE(Table1323[[#This Row],[RULE OF LAW]],Table1323[[#This Row],[SECURITY &amp; SAFETY]],Table1323[[#This Row],[PERSONAL FREEDOM (minus Security &amp;Safety and Rule of Law)]],Table1323[[#This Row],[PERSONAL FREEDOM (minus Security &amp;Safety and Rule of Law)]])</f>
        <v>9.4466666666666672</v>
      </c>
      <c r="AX103" s="32">
        <v>8.08</v>
      </c>
      <c r="AY103" s="53">
        <f>AVERAGE(Table1323[[#This Row],[PERSONAL FREEDOM]:[ECONOMIC FREEDOM]])</f>
        <v>8.7633333333333336</v>
      </c>
      <c r="AZ103" s="61">
        <f t="shared" si="32"/>
        <v>3</v>
      </c>
      <c r="BA103" s="18">
        <f t="shared" si="33"/>
        <v>8.76</v>
      </c>
      <c r="BB103" s="31">
        <f>Table1323[[#This Row],[1 Rule of Law]]</f>
        <v>8.1000000000000014</v>
      </c>
      <c r="BC103" s="31">
        <f>Table1323[[#This Row],[2 Security &amp; Safety]]</f>
        <v>9.8666666666666671</v>
      </c>
      <c r="BD103" s="31">
        <f t="shared" si="34"/>
        <v>9.91</v>
      </c>
    </row>
    <row r="104" spans="1:56" ht="15" customHeight="1" x14ac:dyDescent="0.25">
      <c r="A104" s="28" t="s">
        <v>126</v>
      </c>
      <c r="B104" s="29">
        <v>4.5</v>
      </c>
      <c r="C104" s="29">
        <v>4.2320953320992913</v>
      </c>
      <c r="D104" s="29">
        <v>4.2302039100124862</v>
      </c>
      <c r="E104" s="29">
        <v>4.3</v>
      </c>
      <c r="F104" s="29">
        <v>4.6000000000000005</v>
      </c>
      <c r="G104" s="29">
        <v>10</v>
      </c>
      <c r="H104" s="29">
        <v>10</v>
      </c>
      <c r="I104" s="29">
        <v>7.5</v>
      </c>
      <c r="J104" s="29">
        <v>10</v>
      </c>
      <c r="K104" s="29">
        <v>10</v>
      </c>
      <c r="L104" s="29">
        <f>AVERAGE(Table1323[[#This Row],[2Bi Disappearance]:[2Bv Terrorism Injured ]])</f>
        <v>9.5</v>
      </c>
      <c r="M104" s="29">
        <v>10</v>
      </c>
      <c r="N104" s="29">
        <v>10</v>
      </c>
      <c r="O104" s="30">
        <v>10</v>
      </c>
      <c r="P104" s="30">
        <f>AVERAGE(Table1323[[#This Row],[2Ci Female Genital Mutilation]:[2Ciii Equal Inheritance Rights]])</f>
        <v>10</v>
      </c>
      <c r="Q104" s="29">
        <f t="shared" si="28"/>
        <v>8.0333333333333332</v>
      </c>
      <c r="R104" s="29">
        <v>10</v>
      </c>
      <c r="S104" s="29">
        <v>10</v>
      </c>
      <c r="T104" s="29">
        <v>10</v>
      </c>
      <c r="U104" s="29">
        <f t="shared" si="29"/>
        <v>10</v>
      </c>
      <c r="V104" s="29">
        <v>7.5</v>
      </c>
      <c r="W104" s="29">
        <v>6.666666666666667</v>
      </c>
      <c r="X104" s="29">
        <f>AVERAGE(Table1323[[#This Row],[4A Freedom to establish religious organizations]:[4B Autonomy of religious organizations]])</f>
        <v>7.0833333333333339</v>
      </c>
      <c r="Y104" s="29">
        <v>5</v>
      </c>
      <c r="Z104" s="29">
        <v>7.5</v>
      </c>
      <c r="AA104" s="29">
        <v>6.666666666666667</v>
      </c>
      <c r="AB104" s="29">
        <v>6.666666666666667</v>
      </c>
      <c r="AC104" s="29">
        <v>3.3333333333333335</v>
      </c>
      <c r="AD104" s="29">
        <f>AVERAGE(Table1323[[#This Row],[5Ci Political parties]:[5Ciii Educational, sporting and cultural organizations]])</f>
        <v>5.5555555555555562</v>
      </c>
      <c r="AE104" s="29">
        <v>10</v>
      </c>
      <c r="AF104" s="29">
        <v>10</v>
      </c>
      <c r="AG104" s="29">
        <v>7.5</v>
      </c>
      <c r="AH104" s="29">
        <f>AVERAGE(Table1323[[#This Row],[5Di Political parties]:[5Diii Educational, sporting and cultural organizations5]])</f>
        <v>9.1666666666666661</v>
      </c>
      <c r="AI104" s="29">
        <f t="shared" si="35"/>
        <v>6.8055555555555554</v>
      </c>
      <c r="AJ104" s="14">
        <v>10</v>
      </c>
      <c r="AK104" s="15">
        <v>5.333333333333333</v>
      </c>
      <c r="AL104" s="15">
        <v>5.25</v>
      </c>
      <c r="AM104" s="15">
        <v>6.666666666666667</v>
      </c>
      <c r="AN104" s="15">
        <v>6.666666666666667</v>
      </c>
      <c r="AO104" s="15">
        <f>AVERAGE(Table1323[[#This Row],[6Di Access to foreign television (cable/ satellite)]:[6Dii Access to foreign newspapers]])</f>
        <v>6.666666666666667</v>
      </c>
      <c r="AP104" s="15">
        <v>10</v>
      </c>
      <c r="AQ104" s="29">
        <f t="shared" si="30"/>
        <v>7.45</v>
      </c>
      <c r="AR104" s="29">
        <v>10</v>
      </c>
      <c r="AS104" s="29">
        <v>10</v>
      </c>
      <c r="AT104" s="29">
        <v>10</v>
      </c>
      <c r="AU104" s="29">
        <f t="shared" si="27"/>
        <v>10</v>
      </c>
      <c r="AV104" s="29">
        <f t="shared" si="31"/>
        <v>10</v>
      </c>
      <c r="AW104" s="31">
        <f>AVERAGE(Table1323[[#This Row],[RULE OF LAW]],Table1323[[#This Row],[SECURITY &amp; SAFETY]],Table1323[[#This Row],[PERSONAL FREEDOM (minus Security &amp;Safety and Rule of Law)]],Table1323[[#This Row],[PERSONAL FREEDOM (minus Security &amp;Safety and Rule of Law)]])</f>
        <v>7.2172222222222215</v>
      </c>
      <c r="AX104" s="32">
        <v>7.26</v>
      </c>
      <c r="AY104" s="53">
        <f>AVERAGE(Table1323[[#This Row],[PERSONAL FREEDOM]:[ECONOMIC FREEDOM]])</f>
        <v>7.2386111111111102</v>
      </c>
      <c r="AZ104" s="61">
        <f t="shared" si="32"/>
        <v>60</v>
      </c>
      <c r="BA104" s="18">
        <f t="shared" si="33"/>
        <v>7.24</v>
      </c>
      <c r="BB104" s="31">
        <f>Table1323[[#This Row],[1 Rule of Law]]</f>
        <v>4.3</v>
      </c>
      <c r="BC104" s="31">
        <f>Table1323[[#This Row],[2 Security &amp; Safety]]</f>
        <v>8.0333333333333332</v>
      </c>
      <c r="BD104" s="31">
        <f t="shared" si="34"/>
        <v>8.267777777777777</v>
      </c>
    </row>
    <row r="105" spans="1:56" ht="15" customHeight="1" x14ac:dyDescent="0.25">
      <c r="A105" s="28" t="s">
        <v>175</v>
      </c>
      <c r="B105" s="29" t="s">
        <v>48</v>
      </c>
      <c r="C105" s="29" t="s">
        <v>48</v>
      </c>
      <c r="D105" s="29" t="s">
        <v>48</v>
      </c>
      <c r="E105" s="29">
        <v>4.723929</v>
      </c>
      <c r="F105" s="29">
        <v>8.120000000000001</v>
      </c>
      <c r="G105" s="29">
        <v>10</v>
      </c>
      <c r="H105" s="29">
        <v>10</v>
      </c>
      <c r="I105" s="29">
        <v>5</v>
      </c>
      <c r="J105" s="29">
        <v>9.8066007549146121</v>
      </c>
      <c r="K105" s="29">
        <v>10</v>
      </c>
      <c r="L105" s="29">
        <f>AVERAGE(Table1323[[#This Row],[2Bi Disappearance]:[2Bv Terrorism Injured ]])</f>
        <v>8.9613201509829228</v>
      </c>
      <c r="M105" s="29">
        <v>9.8000000000000007</v>
      </c>
      <c r="N105" s="29">
        <v>7.5</v>
      </c>
      <c r="O105" s="30">
        <v>5</v>
      </c>
      <c r="P105" s="30">
        <f>AVERAGE(Table1323[[#This Row],[2Ci Female Genital Mutilation]:[2Ciii Equal Inheritance Rights]])</f>
        <v>7.4333333333333336</v>
      </c>
      <c r="Q105" s="29">
        <f t="shared" si="28"/>
        <v>8.171551161438753</v>
      </c>
      <c r="R105" s="29">
        <v>10</v>
      </c>
      <c r="S105" s="29">
        <v>5</v>
      </c>
      <c r="T105" s="29">
        <v>10</v>
      </c>
      <c r="U105" s="29">
        <f t="shared" si="29"/>
        <v>8.3333333333333339</v>
      </c>
      <c r="V105" s="29">
        <v>10</v>
      </c>
      <c r="W105" s="29">
        <v>6.666666666666667</v>
      </c>
      <c r="X105" s="29">
        <f>AVERAGE(Table1323[[#This Row],[4A Freedom to establish religious organizations]:[4B Autonomy of religious organizations]])</f>
        <v>8.3333333333333339</v>
      </c>
      <c r="Y105" s="29">
        <v>7.5</v>
      </c>
      <c r="Z105" s="29">
        <v>7.5</v>
      </c>
      <c r="AA105" s="29">
        <v>6.666666666666667</v>
      </c>
      <c r="AB105" s="29">
        <v>6.666666666666667</v>
      </c>
      <c r="AC105" s="29">
        <v>10</v>
      </c>
      <c r="AD105" s="29">
        <f>AVERAGE(Table1323[[#This Row],[5Ci Political parties]:[5Ciii Educational, sporting and cultural organizations]])</f>
        <v>7.7777777777777786</v>
      </c>
      <c r="AE105" s="29">
        <v>10</v>
      </c>
      <c r="AF105" s="29">
        <v>7.5</v>
      </c>
      <c r="AG105" s="29">
        <v>10</v>
      </c>
      <c r="AH105" s="29">
        <f>AVERAGE(Table1323[[#This Row],[5Di Political parties]:[5Diii Educational, sporting and cultural organizations5]])</f>
        <v>9.1666666666666661</v>
      </c>
      <c r="AI105" s="29">
        <f t="shared" si="35"/>
        <v>7.9861111111111107</v>
      </c>
      <c r="AJ105" s="14">
        <v>10</v>
      </c>
      <c r="AK105" s="15">
        <v>2.6666666666666665</v>
      </c>
      <c r="AL105" s="15">
        <v>3.75</v>
      </c>
      <c r="AM105" s="15">
        <v>10</v>
      </c>
      <c r="AN105" s="15">
        <v>6.666666666666667</v>
      </c>
      <c r="AO105" s="15">
        <f>AVERAGE(Table1323[[#This Row],[6Di Access to foreign television (cable/ satellite)]:[6Dii Access to foreign newspapers]])</f>
        <v>8.3333333333333339</v>
      </c>
      <c r="AP105" s="15">
        <v>10</v>
      </c>
      <c r="AQ105" s="29">
        <f t="shared" si="30"/>
        <v>6.95</v>
      </c>
      <c r="AR105" s="29">
        <v>5</v>
      </c>
      <c r="AS105" s="29">
        <v>10</v>
      </c>
      <c r="AT105" s="29">
        <v>10</v>
      </c>
      <c r="AU105" s="29">
        <f t="shared" si="27"/>
        <v>10</v>
      </c>
      <c r="AV105" s="29">
        <f t="shared" si="31"/>
        <v>7.5</v>
      </c>
      <c r="AW105" s="31">
        <f>AVERAGE(Table1323[[#This Row],[RULE OF LAW]],Table1323[[#This Row],[SECURITY &amp; SAFETY]],Table1323[[#This Row],[PERSONAL FREEDOM (minus Security &amp;Safety and Rule of Law)]],Table1323[[#This Row],[PERSONAL FREEDOM (minus Security &amp;Safety and Rule of Law)]])</f>
        <v>7.1341478181374658</v>
      </c>
      <c r="AX105" s="32">
        <v>6.02</v>
      </c>
      <c r="AY105" s="53">
        <f>AVERAGE(Table1323[[#This Row],[PERSONAL FREEDOM]:[ECONOMIC FREEDOM]])</f>
        <v>6.5770739090687327</v>
      </c>
      <c r="AZ105" s="61">
        <f t="shared" si="32"/>
        <v>101</v>
      </c>
      <c r="BA105" s="18">
        <f t="shared" si="33"/>
        <v>6.58</v>
      </c>
      <c r="BB105" s="31">
        <f>Table1323[[#This Row],[1 Rule of Law]]</f>
        <v>4.723929</v>
      </c>
      <c r="BC105" s="31">
        <f>Table1323[[#This Row],[2 Security &amp; Safety]]</f>
        <v>8.171551161438753</v>
      </c>
      <c r="BD105" s="31">
        <f t="shared" si="34"/>
        <v>7.8205555555555559</v>
      </c>
    </row>
    <row r="106" spans="1:56" ht="15" customHeight="1" x14ac:dyDescent="0.25">
      <c r="A106" s="28" t="s">
        <v>179</v>
      </c>
      <c r="B106" s="29">
        <v>2.833333333333333</v>
      </c>
      <c r="C106" s="29">
        <v>5.2851987784354257</v>
      </c>
      <c r="D106" s="29">
        <v>2.832213763963086</v>
      </c>
      <c r="E106" s="29">
        <v>3.7</v>
      </c>
      <c r="F106" s="29">
        <v>2</v>
      </c>
      <c r="G106" s="29">
        <v>0</v>
      </c>
      <c r="H106" s="29">
        <v>10</v>
      </c>
      <c r="I106" s="29">
        <v>2.5</v>
      </c>
      <c r="J106" s="29">
        <v>9.7538239069077655</v>
      </c>
      <c r="K106" s="29">
        <v>9.7588736729199148</v>
      </c>
      <c r="L106" s="29">
        <f>AVERAGE(Table1323[[#This Row],[2Bi Disappearance]:[2Bv Terrorism Injured ]])</f>
        <v>6.4025395159655361</v>
      </c>
      <c r="M106" s="29">
        <v>8.1000000000000014</v>
      </c>
      <c r="N106" s="29">
        <v>7.5</v>
      </c>
      <c r="O106" s="30">
        <v>5</v>
      </c>
      <c r="P106" s="30">
        <f>AVERAGE(Table1323[[#This Row],[2Ci Female Genital Mutilation]:[2Ciii Equal Inheritance Rights]])</f>
        <v>6.8666666666666671</v>
      </c>
      <c r="Q106" s="29">
        <f t="shared" si="28"/>
        <v>5.0897353942107344</v>
      </c>
      <c r="R106" s="29">
        <v>10</v>
      </c>
      <c r="S106" s="29">
        <v>0</v>
      </c>
      <c r="T106" s="29">
        <v>5</v>
      </c>
      <c r="U106" s="29">
        <f t="shared" si="29"/>
        <v>5</v>
      </c>
      <c r="V106" s="29">
        <v>10</v>
      </c>
      <c r="W106" s="29">
        <v>3.3333333333333335</v>
      </c>
      <c r="X106" s="29">
        <f>AVERAGE(Table1323[[#This Row],[4A Freedom to establish religious organizations]:[4B Autonomy of religious organizations]])</f>
        <v>6.666666666666667</v>
      </c>
      <c r="Y106" s="29">
        <v>7.5</v>
      </c>
      <c r="Z106" s="29">
        <v>5</v>
      </c>
      <c r="AA106" s="29">
        <v>6.666666666666667</v>
      </c>
      <c r="AB106" s="29">
        <v>6.666666666666667</v>
      </c>
      <c r="AC106" s="29">
        <v>6.666666666666667</v>
      </c>
      <c r="AD106" s="29">
        <f>AVERAGE(Table1323[[#This Row],[5Ci Political parties]:[5Ciii Educational, sporting and cultural organizations]])</f>
        <v>6.666666666666667</v>
      </c>
      <c r="AE106" s="29">
        <v>7.5</v>
      </c>
      <c r="AF106" s="29">
        <v>10</v>
      </c>
      <c r="AG106" s="29">
        <v>10</v>
      </c>
      <c r="AH106" s="29">
        <f>AVERAGE(Table1323[[#This Row],[5Di Political parties]:[5Diii Educational, sporting and cultural organizations5]])</f>
        <v>9.1666666666666661</v>
      </c>
      <c r="AI106" s="29">
        <f t="shared" si="35"/>
        <v>7.0833333333333339</v>
      </c>
      <c r="AJ106" s="14">
        <v>8.737558496962901</v>
      </c>
      <c r="AK106" s="15">
        <v>5</v>
      </c>
      <c r="AL106" s="15">
        <v>4.5</v>
      </c>
      <c r="AM106" s="15">
        <v>10</v>
      </c>
      <c r="AN106" s="15">
        <v>10</v>
      </c>
      <c r="AO106" s="15">
        <f>AVERAGE(Table1323[[#This Row],[6Di Access to foreign television (cable/ satellite)]:[6Dii Access to foreign newspapers]])</f>
        <v>10</v>
      </c>
      <c r="AP106" s="15">
        <v>10</v>
      </c>
      <c r="AQ106" s="29">
        <f t="shared" si="30"/>
        <v>7.6475116993925809</v>
      </c>
      <c r="AR106" s="29">
        <v>10</v>
      </c>
      <c r="AS106" s="29">
        <v>0</v>
      </c>
      <c r="AT106" s="29">
        <v>5</v>
      </c>
      <c r="AU106" s="29">
        <f t="shared" si="27"/>
        <v>2.5</v>
      </c>
      <c r="AV106" s="29">
        <f t="shared" si="31"/>
        <v>6.25</v>
      </c>
      <c r="AW106" s="31">
        <f>AVERAGE(Table1323[[#This Row],[RULE OF LAW]],Table1323[[#This Row],[SECURITY &amp; SAFETY]],Table1323[[#This Row],[PERSONAL FREEDOM (minus Security &amp;Safety and Rule of Law)]],Table1323[[#This Row],[PERSONAL FREEDOM (minus Security &amp;Safety and Rule of Law)]])</f>
        <v>5.4621850184919412</v>
      </c>
      <c r="AX106" s="32">
        <v>6.17</v>
      </c>
      <c r="AY106" s="53">
        <f>AVERAGE(Table1323[[#This Row],[PERSONAL FREEDOM]:[ECONOMIC FREEDOM]])</f>
        <v>5.816092509245971</v>
      </c>
      <c r="AZ106" s="61">
        <f t="shared" si="32"/>
        <v>128</v>
      </c>
      <c r="BA106" s="18">
        <f t="shared" si="33"/>
        <v>5.82</v>
      </c>
      <c r="BB106" s="31">
        <f>Table1323[[#This Row],[1 Rule of Law]]</f>
        <v>3.7</v>
      </c>
      <c r="BC106" s="31">
        <f>Table1323[[#This Row],[2 Security &amp; Safety]]</f>
        <v>5.0897353942107344</v>
      </c>
      <c r="BD106" s="31">
        <f t="shared" si="34"/>
        <v>6.5295023398785164</v>
      </c>
    </row>
    <row r="107" spans="1:56" ht="15" customHeight="1" x14ac:dyDescent="0.25">
      <c r="A107" s="28" t="s">
        <v>62</v>
      </c>
      <c r="B107" s="29">
        <v>9.3999999999999986</v>
      </c>
      <c r="C107" s="29">
        <v>8.1622776481637231</v>
      </c>
      <c r="D107" s="29">
        <v>8.4578776965989206</v>
      </c>
      <c r="E107" s="29">
        <v>8.6999999999999993</v>
      </c>
      <c r="F107" s="29">
        <v>9.76</v>
      </c>
      <c r="G107" s="29">
        <v>10</v>
      </c>
      <c r="H107" s="29">
        <v>10</v>
      </c>
      <c r="I107" s="29">
        <v>10</v>
      </c>
      <c r="J107" s="29">
        <v>10</v>
      </c>
      <c r="K107" s="29">
        <v>9.9590939472950062</v>
      </c>
      <c r="L107" s="29">
        <f>AVERAGE(Table1323[[#This Row],[2Bi Disappearance]:[2Bv Terrorism Injured ]])</f>
        <v>9.9918187894589998</v>
      </c>
      <c r="M107" s="29">
        <v>9.5</v>
      </c>
      <c r="N107" s="29">
        <v>10</v>
      </c>
      <c r="O107" s="30">
        <v>10</v>
      </c>
      <c r="P107" s="30">
        <f>AVERAGE(Table1323[[#This Row],[2Ci Female Genital Mutilation]:[2Ciii Equal Inheritance Rights]])</f>
        <v>9.8333333333333339</v>
      </c>
      <c r="Q107" s="29">
        <f t="shared" si="28"/>
        <v>9.8617173742641118</v>
      </c>
      <c r="R107" s="29">
        <v>10</v>
      </c>
      <c r="S107" s="29">
        <v>10</v>
      </c>
      <c r="T107" s="29">
        <v>10</v>
      </c>
      <c r="U107" s="29">
        <f t="shared" si="29"/>
        <v>10</v>
      </c>
      <c r="V107" s="29">
        <v>10</v>
      </c>
      <c r="W107" s="29">
        <v>10</v>
      </c>
      <c r="X107" s="29">
        <f>AVERAGE(Table1323[[#This Row],[4A Freedom to establish religious organizations]:[4B Autonomy of religious organizations]])</f>
        <v>10</v>
      </c>
      <c r="Y107" s="29">
        <v>10</v>
      </c>
      <c r="Z107" s="29">
        <v>10</v>
      </c>
      <c r="AA107" s="29">
        <v>10</v>
      </c>
      <c r="AB107" s="29">
        <v>10</v>
      </c>
      <c r="AC107" s="29">
        <v>10</v>
      </c>
      <c r="AD107" s="29">
        <f>AVERAGE(Table1323[[#This Row],[5Ci Political parties]:[5Ciii Educational, sporting and cultural organizations]])</f>
        <v>10</v>
      </c>
      <c r="AE107" s="29">
        <v>10</v>
      </c>
      <c r="AF107" s="29">
        <v>10</v>
      </c>
      <c r="AG107" s="29">
        <v>10</v>
      </c>
      <c r="AH107" s="29">
        <f>AVERAGE(Table1323[[#This Row],[5Di Political parties]:[5Diii Educational, sporting and cultural organizations5]])</f>
        <v>10</v>
      </c>
      <c r="AI107" s="29">
        <f t="shared" si="35"/>
        <v>10</v>
      </c>
      <c r="AJ107" s="14">
        <v>10</v>
      </c>
      <c r="AK107" s="15">
        <v>9</v>
      </c>
      <c r="AL107" s="15">
        <v>9.25</v>
      </c>
      <c r="AM107" s="15">
        <v>10</v>
      </c>
      <c r="AN107" s="15">
        <v>10</v>
      </c>
      <c r="AO107" s="15">
        <f>AVERAGE(Table1323[[#This Row],[6Di Access to foreign television (cable/ satellite)]:[6Dii Access to foreign newspapers]])</f>
        <v>10</v>
      </c>
      <c r="AP107" s="15">
        <v>10</v>
      </c>
      <c r="AQ107" s="29">
        <f t="shared" si="30"/>
        <v>9.65</v>
      </c>
      <c r="AR107" s="29">
        <v>10</v>
      </c>
      <c r="AS107" s="29">
        <v>10</v>
      </c>
      <c r="AT107" s="29">
        <v>10</v>
      </c>
      <c r="AU107" s="29">
        <f t="shared" si="27"/>
        <v>10</v>
      </c>
      <c r="AV107" s="29">
        <f t="shared" si="31"/>
        <v>10</v>
      </c>
      <c r="AW107" s="31">
        <f>AVERAGE(Table1323[[#This Row],[RULE OF LAW]],Table1323[[#This Row],[SECURITY &amp; SAFETY]],Table1323[[#This Row],[PERSONAL FREEDOM (minus Security &amp;Safety and Rule of Law)]],Table1323[[#This Row],[PERSONAL FREEDOM (minus Security &amp;Safety and Rule of Law)]])</f>
        <v>9.6054293435660281</v>
      </c>
      <c r="AX107" s="32">
        <v>7.46</v>
      </c>
      <c r="AY107" s="53">
        <f>AVERAGE(Table1323[[#This Row],[PERSONAL FREEDOM]:[ECONOMIC FREEDOM]])</f>
        <v>8.5327146717830136</v>
      </c>
      <c r="AZ107" s="61">
        <f t="shared" si="32"/>
        <v>8</v>
      </c>
      <c r="BA107" s="18">
        <f t="shared" si="33"/>
        <v>8.5299999999999994</v>
      </c>
      <c r="BB107" s="31">
        <f>Table1323[[#This Row],[1 Rule of Law]]</f>
        <v>8.6999999999999993</v>
      </c>
      <c r="BC107" s="31">
        <f>Table1323[[#This Row],[2 Security &amp; Safety]]</f>
        <v>9.8617173742641118</v>
      </c>
      <c r="BD107" s="31">
        <f t="shared" si="34"/>
        <v>9.93</v>
      </c>
    </row>
    <row r="108" spans="1:56" ht="15" customHeight="1" x14ac:dyDescent="0.25">
      <c r="A108" s="28" t="s">
        <v>178</v>
      </c>
      <c r="B108" s="29" t="s">
        <v>48</v>
      </c>
      <c r="C108" s="29" t="s">
        <v>48</v>
      </c>
      <c r="D108" s="29" t="s">
        <v>48</v>
      </c>
      <c r="E108" s="29">
        <v>6.4108609999999997</v>
      </c>
      <c r="F108" s="29">
        <v>9.5599999999999987</v>
      </c>
      <c r="G108" s="29">
        <v>10</v>
      </c>
      <c r="H108" s="29">
        <v>10</v>
      </c>
      <c r="I108" s="29">
        <v>7.5</v>
      </c>
      <c r="J108" s="29">
        <v>10</v>
      </c>
      <c r="K108" s="29">
        <v>10</v>
      </c>
      <c r="L108" s="29">
        <f>AVERAGE(Table1323[[#This Row],[2Bi Disappearance]:[2Bv Terrorism Injured ]])</f>
        <v>9.5</v>
      </c>
      <c r="M108" s="29">
        <v>9</v>
      </c>
      <c r="N108" s="29">
        <v>5</v>
      </c>
      <c r="O108" s="30">
        <v>5</v>
      </c>
      <c r="P108" s="30">
        <f>AVERAGE(Table1323[[#This Row],[2Ci Female Genital Mutilation]:[2Ciii Equal Inheritance Rights]])</f>
        <v>6.333333333333333</v>
      </c>
      <c r="Q108" s="29">
        <f t="shared" si="28"/>
        <v>8.4644444444444442</v>
      </c>
      <c r="R108" s="29">
        <v>0</v>
      </c>
      <c r="S108" s="29">
        <v>10</v>
      </c>
      <c r="T108" s="29">
        <v>5</v>
      </c>
      <c r="U108" s="29">
        <f t="shared" si="29"/>
        <v>5</v>
      </c>
      <c r="V108" s="29">
        <v>0</v>
      </c>
      <c r="W108" s="29">
        <v>3.3333333333333335</v>
      </c>
      <c r="X108" s="29">
        <f>AVERAGE(Table1323[[#This Row],[4A Freedom to establish religious organizations]:[4B Autonomy of religious organizations]])</f>
        <v>1.6666666666666667</v>
      </c>
      <c r="Y108" s="29">
        <v>2.5</v>
      </c>
      <c r="Z108" s="29">
        <v>0</v>
      </c>
      <c r="AA108" s="29">
        <v>0</v>
      </c>
      <c r="AB108" s="29">
        <v>0</v>
      </c>
      <c r="AC108" s="29">
        <v>3.3333333333333335</v>
      </c>
      <c r="AD108" s="29">
        <f>AVERAGE(Table1323[[#This Row],[5Ci Political parties]:[5Ciii Educational, sporting and cultural organizations]])</f>
        <v>1.1111111111111112</v>
      </c>
      <c r="AE108" s="29">
        <v>0</v>
      </c>
      <c r="AF108" s="29">
        <v>2.5</v>
      </c>
      <c r="AG108" s="29">
        <v>5</v>
      </c>
      <c r="AH108" s="29">
        <f>AVERAGE(Table1323[[#This Row],[5Di Political parties]:[5Diii Educational, sporting and cultural organizations5]])</f>
        <v>2.5</v>
      </c>
      <c r="AI108" s="29">
        <f t="shared" si="35"/>
        <v>1.5277777777777777</v>
      </c>
      <c r="AJ108" s="14">
        <v>10</v>
      </c>
      <c r="AK108" s="15">
        <v>1.6666666666666667</v>
      </c>
      <c r="AL108" s="15">
        <v>3.25</v>
      </c>
      <c r="AM108" s="15">
        <v>3.3333333333333335</v>
      </c>
      <c r="AN108" s="15">
        <v>3.3333333333333335</v>
      </c>
      <c r="AO108" s="15">
        <f>AVERAGE(Table1323[[#This Row],[6Di Access to foreign television (cable/ satellite)]:[6Dii Access to foreign newspapers]])</f>
        <v>3.3333333333333335</v>
      </c>
      <c r="AP108" s="15">
        <v>0</v>
      </c>
      <c r="AQ108" s="29">
        <f t="shared" si="30"/>
        <v>3.65</v>
      </c>
      <c r="AR108" s="29">
        <v>0</v>
      </c>
      <c r="AS108" s="29">
        <v>0</v>
      </c>
      <c r="AT108" s="29">
        <v>0</v>
      </c>
      <c r="AU108" s="29">
        <f t="shared" si="27"/>
        <v>0</v>
      </c>
      <c r="AV108" s="29">
        <f t="shared" si="31"/>
        <v>0</v>
      </c>
      <c r="AW108" s="31">
        <f>AVERAGE(Table1323[[#This Row],[RULE OF LAW]],Table1323[[#This Row],[SECURITY &amp; SAFETY]],Table1323[[#This Row],[PERSONAL FREEDOM (minus Security &amp;Safety and Rule of Law)]],Table1323[[#This Row],[PERSONAL FREEDOM (minus Security &amp;Safety and Rule of Law)]])</f>
        <v>4.9032708055555556</v>
      </c>
      <c r="AX108" s="32">
        <v>7.29</v>
      </c>
      <c r="AY108" s="53">
        <f>AVERAGE(Table1323[[#This Row],[PERSONAL FREEDOM]:[ECONOMIC FREEDOM]])</f>
        <v>6.0966354027777783</v>
      </c>
      <c r="AZ108" s="61">
        <f t="shared" si="32"/>
        <v>121</v>
      </c>
      <c r="BA108" s="18">
        <f t="shared" si="33"/>
        <v>6.1</v>
      </c>
      <c r="BB108" s="31">
        <f>Table1323[[#This Row],[1 Rule of Law]]</f>
        <v>6.4108609999999997</v>
      </c>
      <c r="BC108" s="31">
        <f>Table1323[[#This Row],[2 Security &amp; Safety]]</f>
        <v>8.4644444444444442</v>
      </c>
      <c r="BD108" s="31">
        <f t="shared" si="34"/>
        <v>2.3688888888888888</v>
      </c>
    </row>
    <row r="109" spans="1:56" ht="15" customHeight="1" x14ac:dyDescent="0.25">
      <c r="A109" s="28" t="s">
        <v>192</v>
      </c>
      <c r="B109" s="29">
        <v>2.6333333333333337</v>
      </c>
      <c r="C109" s="29">
        <v>3.9448558234708413</v>
      </c>
      <c r="D109" s="29">
        <v>3.8780170624319101</v>
      </c>
      <c r="E109" s="29">
        <v>3.5</v>
      </c>
      <c r="F109" s="29">
        <v>6.9599999999999991</v>
      </c>
      <c r="G109" s="29">
        <v>0</v>
      </c>
      <c r="H109" s="29">
        <v>0.80802137102963911</v>
      </c>
      <c r="I109" s="29">
        <v>2.5</v>
      </c>
      <c r="J109" s="29">
        <v>6.8182350975132886</v>
      </c>
      <c r="K109" s="29">
        <v>6.6047092935564251</v>
      </c>
      <c r="L109" s="29">
        <f>AVERAGE(Table1323[[#This Row],[2Bi Disappearance]:[2Bv Terrorism Injured ]])</f>
        <v>3.3461931524198705</v>
      </c>
      <c r="M109" s="29">
        <v>9.5</v>
      </c>
      <c r="N109" s="29">
        <v>2.5</v>
      </c>
      <c r="O109" s="30">
        <v>5</v>
      </c>
      <c r="P109" s="30">
        <f>AVERAGE(Table1323[[#This Row],[2Ci Female Genital Mutilation]:[2Ciii Equal Inheritance Rights]])</f>
        <v>5.666666666666667</v>
      </c>
      <c r="Q109" s="29">
        <f t="shared" si="28"/>
        <v>5.324286606362179</v>
      </c>
      <c r="R109" s="29">
        <v>5</v>
      </c>
      <c r="S109" s="29">
        <v>5</v>
      </c>
      <c r="T109" s="29">
        <v>5</v>
      </c>
      <c r="U109" s="29">
        <f t="shared" si="29"/>
        <v>5</v>
      </c>
      <c r="V109" s="29">
        <v>5</v>
      </c>
      <c r="W109" s="29">
        <v>3.3333333333333335</v>
      </c>
      <c r="X109" s="29">
        <f>AVERAGE(Table1323[[#This Row],[4A Freedom to establish religious organizations]:[4B Autonomy of religious organizations]])</f>
        <v>4.166666666666667</v>
      </c>
      <c r="Y109" s="29">
        <v>5</v>
      </c>
      <c r="Z109" s="29">
        <v>7.5</v>
      </c>
      <c r="AA109" s="29">
        <v>6.666666666666667</v>
      </c>
      <c r="AB109" s="29">
        <v>6.666666666666667</v>
      </c>
      <c r="AC109" s="29">
        <v>6.666666666666667</v>
      </c>
      <c r="AD109" s="29">
        <f>AVERAGE(Table1323[[#This Row],[5Ci Political parties]:[5Ciii Educational, sporting and cultural organizations]])</f>
        <v>6.666666666666667</v>
      </c>
      <c r="AE109" s="29">
        <v>7.5</v>
      </c>
      <c r="AF109" s="29">
        <v>10</v>
      </c>
      <c r="AG109" s="29">
        <v>10</v>
      </c>
      <c r="AH109" s="29">
        <f>AVERAGE(Table1323[[#This Row],[5Di Political parties]:[5Diii Educational, sporting and cultural organizations5]])</f>
        <v>9.1666666666666661</v>
      </c>
      <c r="AI109" s="29">
        <f t="shared" si="35"/>
        <v>7.0833333333333339</v>
      </c>
      <c r="AJ109" s="14">
        <v>5.3915294110029528</v>
      </c>
      <c r="AK109" s="15">
        <v>3.6666666666666665</v>
      </c>
      <c r="AL109" s="15">
        <v>3.25</v>
      </c>
      <c r="AM109" s="15">
        <v>10</v>
      </c>
      <c r="AN109" s="15">
        <v>10</v>
      </c>
      <c r="AO109" s="15">
        <f>AVERAGE(Table1323[[#This Row],[6Di Access to foreign television (cable/ satellite)]:[6Dii Access to foreign newspapers]])</f>
        <v>10</v>
      </c>
      <c r="AP109" s="15">
        <v>10</v>
      </c>
      <c r="AQ109" s="29">
        <f t="shared" si="30"/>
        <v>6.461639215533924</v>
      </c>
      <c r="AR109" s="29">
        <v>0</v>
      </c>
      <c r="AS109" s="29">
        <v>0</v>
      </c>
      <c r="AT109" s="29">
        <v>0</v>
      </c>
      <c r="AU109" s="29">
        <f t="shared" si="27"/>
        <v>0</v>
      </c>
      <c r="AV109" s="29">
        <f t="shared" si="31"/>
        <v>0</v>
      </c>
      <c r="AW109" s="31">
        <f>AVERAGE(Table1323[[#This Row],[RULE OF LAW]],Table1323[[#This Row],[SECURITY &amp; SAFETY]],Table1323[[#This Row],[PERSONAL FREEDOM (minus Security &amp;Safety and Rule of Law)]],Table1323[[#This Row],[PERSONAL FREEDOM (minus Security &amp;Safety and Rule of Law)]])</f>
        <v>4.4772355731439371</v>
      </c>
      <c r="AX109" s="32">
        <v>6.29</v>
      </c>
      <c r="AY109" s="53">
        <f>AVERAGE(Table1323[[#This Row],[PERSONAL FREEDOM]:[ECONOMIC FREEDOM]])</f>
        <v>5.3836177865719685</v>
      </c>
      <c r="AZ109" s="61">
        <f t="shared" si="32"/>
        <v>147</v>
      </c>
      <c r="BA109" s="18">
        <f t="shared" si="33"/>
        <v>5.38</v>
      </c>
      <c r="BB109" s="31">
        <f>Table1323[[#This Row],[1 Rule of Law]]</f>
        <v>3.5</v>
      </c>
      <c r="BC109" s="31">
        <f>Table1323[[#This Row],[2 Security &amp; Safety]]</f>
        <v>5.324286606362179</v>
      </c>
      <c r="BD109" s="31">
        <f t="shared" si="34"/>
        <v>4.5423278431067846</v>
      </c>
    </row>
    <row r="110" spans="1:56" ht="15" customHeight="1" x14ac:dyDescent="0.25">
      <c r="A110" s="28" t="s">
        <v>87</v>
      </c>
      <c r="B110" s="29">
        <v>5.7666666666666666</v>
      </c>
      <c r="C110" s="29">
        <v>5.0511306217506622</v>
      </c>
      <c r="D110" s="29">
        <v>3.8377187586402695</v>
      </c>
      <c r="E110" s="29">
        <v>4.9000000000000004</v>
      </c>
      <c r="F110" s="29">
        <v>1.7599999999999993</v>
      </c>
      <c r="G110" s="29">
        <v>5</v>
      </c>
      <c r="H110" s="29">
        <v>10</v>
      </c>
      <c r="I110" s="29">
        <v>10</v>
      </c>
      <c r="J110" s="29">
        <v>10</v>
      </c>
      <c r="K110" s="29">
        <v>10</v>
      </c>
      <c r="L110" s="29">
        <f>AVERAGE(Table1323[[#This Row],[2Bi Disappearance]:[2Bv Terrorism Injured ]])</f>
        <v>9</v>
      </c>
      <c r="M110" s="29">
        <v>9.5</v>
      </c>
      <c r="N110" s="29">
        <v>10</v>
      </c>
      <c r="O110" s="30" t="s">
        <v>48</v>
      </c>
      <c r="P110" s="30">
        <f>AVERAGE(Table1323[[#This Row],[2Ci Female Genital Mutilation]:[2Ciii Equal Inheritance Rights]])</f>
        <v>9.75</v>
      </c>
      <c r="Q110" s="29">
        <f t="shared" si="28"/>
        <v>6.836666666666666</v>
      </c>
      <c r="R110" s="29">
        <v>10</v>
      </c>
      <c r="S110" s="29">
        <v>10</v>
      </c>
      <c r="T110" s="29">
        <v>10</v>
      </c>
      <c r="U110" s="29">
        <f t="shared" si="29"/>
        <v>10</v>
      </c>
      <c r="V110" s="29">
        <v>10</v>
      </c>
      <c r="W110" s="29">
        <v>6.666666666666667</v>
      </c>
      <c r="X110" s="29">
        <f>AVERAGE(Table1323[[#This Row],[4A Freedom to establish religious organizations]:[4B Autonomy of religious organizations]])</f>
        <v>8.3333333333333339</v>
      </c>
      <c r="Y110" s="29">
        <v>10</v>
      </c>
      <c r="Z110" s="29">
        <v>10</v>
      </c>
      <c r="AA110" s="29">
        <v>3.3333333333333335</v>
      </c>
      <c r="AB110" s="29">
        <v>10</v>
      </c>
      <c r="AC110" s="29">
        <v>6.666666666666667</v>
      </c>
      <c r="AD110" s="29">
        <f>AVERAGE(Table1323[[#This Row],[5Ci Political parties]:[5Ciii Educational, sporting and cultural organizations]])</f>
        <v>6.666666666666667</v>
      </c>
      <c r="AE110" s="29">
        <v>10</v>
      </c>
      <c r="AF110" s="29">
        <v>10</v>
      </c>
      <c r="AG110" s="29">
        <v>10</v>
      </c>
      <c r="AH110" s="29">
        <f>AVERAGE(Table1323[[#This Row],[5Di Political parties]:[5Diii Educational, sporting and cultural organizations5]])</f>
        <v>10</v>
      </c>
      <c r="AI110" s="29">
        <f t="shared" si="35"/>
        <v>9.1666666666666679</v>
      </c>
      <c r="AJ110" s="14">
        <v>10</v>
      </c>
      <c r="AK110" s="15">
        <v>4</v>
      </c>
      <c r="AL110" s="15">
        <v>5.75</v>
      </c>
      <c r="AM110" s="15">
        <v>10</v>
      </c>
      <c r="AN110" s="15">
        <v>10</v>
      </c>
      <c r="AO110" s="15">
        <f>AVERAGE(Table1323[[#This Row],[6Di Access to foreign television (cable/ satellite)]:[6Dii Access to foreign newspapers]])</f>
        <v>10</v>
      </c>
      <c r="AP110" s="15">
        <v>10</v>
      </c>
      <c r="AQ110" s="29">
        <f t="shared" si="30"/>
        <v>7.95</v>
      </c>
      <c r="AR110" s="29">
        <v>10</v>
      </c>
      <c r="AS110" s="29">
        <v>10</v>
      </c>
      <c r="AT110" s="29">
        <v>10</v>
      </c>
      <c r="AU110" s="29">
        <f t="shared" si="27"/>
        <v>10</v>
      </c>
      <c r="AV110" s="29">
        <f t="shared" si="31"/>
        <v>10</v>
      </c>
      <c r="AW110" s="31">
        <f>AVERAGE(Table1323[[#This Row],[RULE OF LAW]],Table1323[[#This Row],[SECURITY &amp; SAFETY]],Table1323[[#This Row],[PERSONAL FREEDOM (minus Security &amp;Safety and Rule of Law)]],Table1323[[#This Row],[PERSONAL FREEDOM (minus Security &amp;Safety and Rule of Law)]])</f>
        <v>7.479166666666667</v>
      </c>
      <c r="AX110" s="32">
        <v>7.21</v>
      </c>
      <c r="AY110" s="53">
        <f>AVERAGE(Table1323[[#This Row],[PERSONAL FREEDOM]:[ECONOMIC FREEDOM]])</f>
        <v>7.3445833333333335</v>
      </c>
      <c r="AZ110" s="61">
        <f t="shared" si="32"/>
        <v>56</v>
      </c>
      <c r="BA110" s="18">
        <f t="shared" si="33"/>
        <v>7.34</v>
      </c>
      <c r="BB110" s="31">
        <f>Table1323[[#This Row],[1 Rule of Law]]</f>
        <v>4.9000000000000004</v>
      </c>
      <c r="BC110" s="31">
        <f>Table1323[[#This Row],[2 Security &amp; Safety]]</f>
        <v>6.836666666666666</v>
      </c>
      <c r="BD110" s="31">
        <f t="shared" si="34"/>
        <v>9.09</v>
      </c>
    </row>
    <row r="111" spans="1:56" ht="15" customHeight="1" x14ac:dyDescent="0.25">
      <c r="A111" s="28" t="s">
        <v>113</v>
      </c>
      <c r="B111" s="29" t="s">
        <v>48</v>
      </c>
      <c r="C111" s="29" t="s">
        <v>48</v>
      </c>
      <c r="D111" s="29" t="s">
        <v>48</v>
      </c>
      <c r="E111" s="29">
        <v>4.2341740000000003</v>
      </c>
      <c r="F111" s="29">
        <v>5.84</v>
      </c>
      <c r="G111" s="29">
        <v>10</v>
      </c>
      <c r="H111" s="29">
        <v>10</v>
      </c>
      <c r="I111" s="29">
        <v>7.5</v>
      </c>
      <c r="J111" s="29">
        <v>10</v>
      </c>
      <c r="K111" s="29">
        <v>10</v>
      </c>
      <c r="L111" s="29">
        <f>AVERAGE(Table1323[[#This Row],[2Bi Disappearance]:[2Bv Terrorism Injured ]])</f>
        <v>9.5</v>
      </c>
      <c r="M111" s="29">
        <v>10</v>
      </c>
      <c r="N111" s="29">
        <v>2.5</v>
      </c>
      <c r="O111" s="30">
        <v>10</v>
      </c>
      <c r="P111" s="30">
        <f>AVERAGE(Table1323[[#This Row],[2Ci Female Genital Mutilation]:[2Ciii Equal Inheritance Rights]])</f>
        <v>7.5</v>
      </c>
      <c r="Q111" s="29">
        <f t="shared" si="28"/>
        <v>7.6133333333333333</v>
      </c>
      <c r="R111" s="29">
        <v>10</v>
      </c>
      <c r="S111" s="29">
        <v>10</v>
      </c>
      <c r="T111" s="29">
        <v>10</v>
      </c>
      <c r="U111" s="29">
        <f t="shared" si="29"/>
        <v>10</v>
      </c>
      <c r="V111" s="29" t="s">
        <v>48</v>
      </c>
      <c r="W111" s="29" t="s">
        <v>48</v>
      </c>
      <c r="X111" s="29" t="s">
        <v>48</v>
      </c>
      <c r="Y111" s="29" t="s">
        <v>48</v>
      </c>
      <c r="Z111" s="29" t="s">
        <v>48</v>
      </c>
      <c r="AA111" s="29" t="s">
        <v>48</v>
      </c>
      <c r="AB111" s="29" t="s">
        <v>48</v>
      </c>
      <c r="AC111" s="29" t="s">
        <v>48</v>
      </c>
      <c r="AD111" s="29" t="s">
        <v>48</v>
      </c>
      <c r="AE111" s="29" t="s">
        <v>48</v>
      </c>
      <c r="AF111" s="29" t="s">
        <v>48</v>
      </c>
      <c r="AG111" s="29" t="s">
        <v>48</v>
      </c>
      <c r="AH111" s="29" t="s">
        <v>48</v>
      </c>
      <c r="AI111" s="29" t="s">
        <v>48</v>
      </c>
      <c r="AJ111" s="14">
        <v>10</v>
      </c>
      <c r="AK111" s="15">
        <v>8.6666666666666661</v>
      </c>
      <c r="AL111" s="15">
        <v>7</v>
      </c>
      <c r="AM111" s="15" t="s">
        <v>48</v>
      </c>
      <c r="AN111" s="15" t="s">
        <v>48</v>
      </c>
      <c r="AO111" s="15" t="s">
        <v>48</v>
      </c>
      <c r="AP111" s="15" t="s">
        <v>48</v>
      </c>
      <c r="AQ111" s="29">
        <f t="shared" si="30"/>
        <v>8.5555555555555554</v>
      </c>
      <c r="AR111" s="29">
        <v>10</v>
      </c>
      <c r="AS111" s="29">
        <v>0</v>
      </c>
      <c r="AT111" s="29">
        <v>10</v>
      </c>
      <c r="AU111" s="29">
        <f t="shared" si="27"/>
        <v>5</v>
      </c>
      <c r="AV111" s="29">
        <f t="shared" si="31"/>
        <v>7.5</v>
      </c>
      <c r="AW111" s="31">
        <f>AVERAGE(Table1323[[#This Row],[RULE OF LAW]],Table1323[[#This Row],[SECURITY &amp; SAFETY]],Table1323[[#This Row],[PERSONAL FREEDOM (minus Security &amp;Safety and Rule of Law)]],Table1323[[#This Row],[PERSONAL FREEDOM (minus Security &amp;Safety and Rule of Law)]])</f>
        <v>7.3044694259259249</v>
      </c>
      <c r="AX111" s="32">
        <v>6.94</v>
      </c>
      <c r="AY111" s="53">
        <f>AVERAGE(Table1323[[#This Row],[PERSONAL FREEDOM]:[ECONOMIC FREEDOM]])</f>
        <v>7.1222347129629622</v>
      </c>
      <c r="AZ111" s="61">
        <f t="shared" si="32"/>
        <v>66</v>
      </c>
      <c r="BA111" s="18">
        <f t="shared" si="33"/>
        <v>7.12</v>
      </c>
      <c r="BB111" s="31">
        <f>Table1323[[#This Row],[1 Rule of Law]]</f>
        <v>4.2341740000000003</v>
      </c>
      <c r="BC111" s="31">
        <f>Table1323[[#This Row],[2 Security &amp; Safety]]</f>
        <v>7.6133333333333333</v>
      </c>
      <c r="BD111" s="31">
        <f t="shared" si="34"/>
        <v>8.6851851851851851</v>
      </c>
    </row>
    <row r="112" spans="1:56" ht="15" customHeight="1" x14ac:dyDescent="0.25">
      <c r="A112" s="28" t="s">
        <v>121</v>
      </c>
      <c r="B112" s="29" t="s">
        <v>48</v>
      </c>
      <c r="C112" s="29" t="s">
        <v>48</v>
      </c>
      <c r="D112" s="29" t="s">
        <v>48</v>
      </c>
      <c r="E112" s="29">
        <v>4.2477780000000003</v>
      </c>
      <c r="F112" s="29">
        <v>5.4115665366971601</v>
      </c>
      <c r="G112" s="29">
        <v>10</v>
      </c>
      <c r="H112" s="29">
        <v>10</v>
      </c>
      <c r="I112" s="29">
        <v>5</v>
      </c>
      <c r="J112" s="29">
        <v>9.8967136557561179</v>
      </c>
      <c r="K112" s="29">
        <v>9.7830986770878461</v>
      </c>
      <c r="L112" s="29">
        <f>AVERAGE(Table1323[[#This Row],[2Bi Disappearance]:[2Bv Terrorism Injured ]])</f>
        <v>8.9359624665687925</v>
      </c>
      <c r="M112" s="29">
        <v>10</v>
      </c>
      <c r="N112" s="29">
        <v>10</v>
      </c>
      <c r="O112" s="30">
        <v>10</v>
      </c>
      <c r="P112" s="30">
        <f>AVERAGE(Table1323[[#This Row],[2Ci Female Genital Mutilation]:[2Ciii Equal Inheritance Rights]])</f>
        <v>10</v>
      </c>
      <c r="Q112" s="29">
        <f t="shared" si="28"/>
        <v>8.1158430010886509</v>
      </c>
      <c r="R112" s="29">
        <v>10</v>
      </c>
      <c r="S112" s="29">
        <v>10</v>
      </c>
      <c r="T112" s="29">
        <v>10</v>
      </c>
      <c r="U112" s="29">
        <f t="shared" si="29"/>
        <v>10</v>
      </c>
      <c r="V112" s="29">
        <v>7.5</v>
      </c>
      <c r="W112" s="29">
        <v>6.666666666666667</v>
      </c>
      <c r="X112" s="29">
        <f>AVERAGE(Table1323[[#This Row],[4A Freedom to establish religious organizations]:[4B Autonomy of religious organizations]])</f>
        <v>7.0833333333333339</v>
      </c>
      <c r="Y112" s="29">
        <v>7.5</v>
      </c>
      <c r="Z112" s="29">
        <v>7.5</v>
      </c>
      <c r="AA112" s="29">
        <v>6.666666666666667</v>
      </c>
      <c r="AB112" s="29">
        <v>3.3333333333333335</v>
      </c>
      <c r="AC112" s="29">
        <v>6.666666666666667</v>
      </c>
      <c r="AD112" s="29">
        <f>AVERAGE(Table1323[[#This Row],[5Ci Political parties]:[5Ciii Educational, sporting and cultural organizations]])</f>
        <v>5.5555555555555562</v>
      </c>
      <c r="AE112" s="29">
        <v>7.5</v>
      </c>
      <c r="AF112" s="29">
        <v>5</v>
      </c>
      <c r="AG112" s="29">
        <v>7.5</v>
      </c>
      <c r="AH112" s="29">
        <f>AVERAGE(Table1323[[#This Row],[5Di Political parties]:[5Diii Educational, sporting and cultural organizations5]])</f>
        <v>6.666666666666667</v>
      </c>
      <c r="AI112" s="29">
        <f t="shared" ref="AI112:AI119" si="36">AVERAGE(Y112,Z112,AD112,AH112)</f>
        <v>6.8055555555555562</v>
      </c>
      <c r="AJ112" s="14">
        <v>10</v>
      </c>
      <c r="AK112" s="15">
        <v>4</v>
      </c>
      <c r="AL112" s="15">
        <v>4.25</v>
      </c>
      <c r="AM112" s="15">
        <v>6.666666666666667</v>
      </c>
      <c r="AN112" s="15">
        <v>6.666666666666667</v>
      </c>
      <c r="AO112" s="15">
        <f>AVERAGE(Table1323[[#This Row],[6Di Access to foreign television (cable/ satellite)]:[6Dii Access to foreign newspapers]])</f>
        <v>6.666666666666667</v>
      </c>
      <c r="AP112" s="15">
        <v>6.666666666666667</v>
      </c>
      <c r="AQ112" s="29">
        <f t="shared" si="30"/>
        <v>6.3166666666666673</v>
      </c>
      <c r="AR112" s="29">
        <v>10</v>
      </c>
      <c r="AS112" s="29">
        <v>10</v>
      </c>
      <c r="AT112" s="29">
        <v>10</v>
      </c>
      <c r="AU112" s="29">
        <f t="shared" si="27"/>
        <v>10</v>
      </c>
      <c r="AV112" s="29">
        <f t="shared" si="31"/>
        <v>10</v>
      </c>
      <c r="AW112" s="31">
        <f>AVERAGE(Table1323[[#This Row],[RULE OF LAW]],Table1323[[#This Row],[SECURITY &amp; SAFETY]],Table1323[[#This Row],[PERSONAL FREEDOM (minus Security &amp;Safety and Rule of Law)]],Table1323[[#This Row],[PERSONAL FREEDOM (minus Security &amp;Safety and Rule of Law)]])</f>
        <v>7.1114608058277176</v>
      </c>
      <c r="AX112" s="32">
        <v>6.75</v>
      </c>
      <c r="AY112" s="53">
        <f>AVERAGE(Table1323[[#This Row],[PERSONAL FREEDOM]:[ECONOMIC FREEDOM]])</f>
        <v>6.9307304029138592</v>
      </c>
      <c r="AZ112" s="61">
        <f t="shared" si="32"/>
        <v>74</v>
      </c>
      <c r="BA112" s="18">
        <f t="shared" si="33"/>
        <v>6.93</v>
      </c>
      <c r="BB112" s="31">
        <f>Table1323[[#This Row],[1 Rule of Law]]</f>
        <v>4.2477780000000003</v>
      </c>
      <c r="BC112" s="31">
        <f>Table1323[[#This Row],[2 Security &amp; Safety]]</f>
        <v>8.1158430010886509</v>
      </c>
      <c r="BD112" s="31">
        <f t="shared" si="34"/>
        <v>8.0411111111111104</v>
      </c>
    </row>
    <row r="113" spans="1:56" ht="15" customHeight="1" x14ac:dyDescent="0.25">
      <c r="A113" s="28" t="s">
        <v>98</v>
      </c>
      <c r="B113" s="29">
        <v>7.3999999999999986</v>
      </c>
      <c r="C113" s="29">
        <v>4.3137713767596031</v>
      </c>
      <c r="D113" s="29">
        <v>4.5162948151762485</v>
      </c>
      <c r="E113" s="29">
        <v>5.4</v>
      </c>
      <c r="F113" s="29">
        <v>6.28</v>
      </c>
      <c r="G113" s="29">
        <v>10</v>
      </c>
      <c r="H113" s="29">
        <v>9.6790078076306632</v>
      </c>
      <c r="I113" s="29">
        <v>7.5</v>
      </c>
      <c r="J113" s="29">
        <v>10</v>
      </c>
      <c r="K113" s="29">
        <v>10</v>
      </c>
      <c r="L113" s="29">
        <f>AVERAGE(Table1323[[#This Row],[2Bi Disappearance]:[2Bv Terrorism Injured ]])</f>
        <v>9.4358015615261319</v>
      </c>
      <c r="M113" s="29">
        <v>9.5</v>
      </c>
      <c r="N113" s="29">
        <v>10</v>
      </c>
      <c r="O113" s="30">
        <v>10</v>
      </c>
      <c r="P113" s="30">
        <f>AVERAGE(Table1323[[#This Row],[2Ci Female Genital Mutilation]:[2Ciii Equal Inheritance Rights]])</f>
        <v>9.8333333333333339</v>
      </c>
      <c r="Q113" s="29">
        <f t="shared" si="28"/>
        <v>8.5163782982864884</v>
      </c>
      <c r="R113" s="29">
        <v>10</v>
      </c>
      <c r="S113" s="29">
        <v>10</v>
      </c>
      <c r="T113" s="29">
        <v>10</v>
      </c>
      <c r="U113" s="29">
        <f t="shared" si="29"/>
        <v>10</v>
      </c>
      <c r="V113" s="29">
        <v>7.5</v>
      </c>
      <c r="W113" s="29">
        <v>3.3333333333333335</v>
      </c>
      <c r="X113" s="29">
        <f>AVERAGE(Table1323[[#This Row],[4A Freedom to establish religious organizations]:[4B Autonomy of religious organizations]])</f>
        <v>5.416666666666667</v>
      </c>
      <c r="Y113" s="29">
        <v>7.5</v>
      </c>
      <c r="Z113" s="29">
        <v>7.5</v>
      </c>
      <c r="AA113" s="29">
        <v>6.666666666666667</v>
      </c>
      <c r="AB113" s="29">
        <v>6.666666666666667</v>
      </c>
      <c r="AC113" s="29">
        <v>6.666666666666667</v>
      </c>
      <c r="AD113" s="29">
        <f>AVERAGE(Table1323[[#This Row],[5Ci Political parties]:[5Ciii Educational, sporting and cultural organizations]])</f>
        <v>6.666666666666667</v>
      </c>
      <c r="AE113" s="29">
        <v>7.5</v>
      </c>
      <c r="AF113" s="29">
        <v>10</v>
      </c>
      <c r="AG113" s="29">
        <v>7.5</v>
      </c>
      <c r="AH113" s="29">
        <f>AVERAGE(Table1323[[#This Row],[5Di Political parties]:[5Diii Educational, sporting and cultural organizations5]])</f>
        <v>8.3333333333333339</v>
      </c>
      <c r="AI113" s="29">
        <f t="shared" si="36"/>
        <v>7.5</v>
      </c>
      <c r="AJ113" s="14">
        <v>10</v>
      </c>
      <c r="AK113" s="15">
        <v>5.333333333333333</v>
      </c>
      <c r="AL113" s="15">
        <v>5.25</v>
      </c>
      <c r="AM113" s="15">
        <v>10</v>
      </c>
      <c r="AN113" s="15">
        <v>10</v>
      </c>
      <c r="AO113" s="15">
        <f>AVERAGE(Table1323[[#This Row],[6Di Access to foreign television (cable/ satellite)]:[6Dii Access to foreign newspapers]])</f>
        <v>10</v>
      </c>
      <c r="AP113" s="15">
        <v>10</v>
      </c>
      <c r="AQ113" s="29">
        <f t="shared" si="30"/>
        <v>8.1166666666666654</v>
      </c>
      <c r="AR113" s="29">
        <v>10</v>
      </c>
      <c r="AS113" s="29">
        <v>0</v>
      </c>
      <c r="AT113" s="29">
        <v>10</v>
      </c>
      <c r="AU113" s="29">
        <f t="shared" si="27"/>
        <v>5</v>
      </c>
      <c r="AV113" s="29">
        <f t="shared" si="31"/>
        <v>7.5</v>
      </c>
      <c r="AW113" s="31">
        <f>AVERAGE(Table1323[[#This Row],[RULE OF LAW]],Table1323[[#This Row],[SECURITY &amp; SAFETY]],Table1323[[#This Row],[PERSONAL FREEDOM (minus Security &amp;Safety and Rule of Law)]],Table1323[[#This Row],[PERSONAL FREEDOM (minus Security &amp;Safety and Rule of Law)]])</f>
        <v>7.3324279079049557</v>
      </c>
      <c r="AX113" s="32">
        <v>7.6</v>
      </c>
      <c r="AY113" s="53">
        <f>AVERAGE(Table1323[[#This Row],[PERSONAL FREEDOM]:[ECONOMIC FREEDOM]])</f>
        <v>7.4662139539524777</v>
      </c>
      <c r="AZ113" s="61">
        <f t="shared" si="32"/>
        <v>50</v>
      </c>
      <c r="BA113" s="18">
        <f t="shared" si="33"/>
        <v>7.47</v>
      </c>
      <c r="BB113" s="31">
        <f>Table1323[[#This Row],[1 Rule of Law]]</f>
        <v>5.4</v>
      </c>
      <c r="BC113" s="31">
        <f>Table1323[[#This Row],[2 Security &amp; Safety]]</f>
        <v>8.5163782982864884</v>
      </c>
      <c r="BD113" s="31">
        <f t="shared" si="34"/>
        <v>7.7066666666666661</v>
      </c>
    </row>
    <row r="114" spans="1:56" ht="15" customHeight="1" x14ac:dyDescent="0.25">
      <c r="A114" s="28" t="s">
        <v>147</v>
      </c>
      <c r="B114" s="29">
        <v>4.1333333333333329</v>
      </c>
      <c r="C114" s="29">
        <v>4.2702471610723149</v>
      </c>
      <c r="D114" s="29">
        <v>4.192820180102367</v>
      </c>
      <c r="E114" s="29">
        <v>4.2</v>
      </c>
      <c r="F114" s="29">
        <v>6.2</v>
      </c>
      <c r="G114" s="29">
        <v>5</v>
      </c>
      <c r="H114" s="29">
        <v>8.6703952501028354</v>
      </c>
      <c r="I114" s="29">
        <v>2.5</v>
      </c>
      <c r="J114" s="29">
        <v>9.4459980208761802</v>
      </c>
      <c r="K114" s="29">
        <v>9.5046150044737985</v>
      </c>
      <c r="L114" s="29">
        <f>AVERAGE(Table1323[[#This Row],[2Bi Disappearance]:[2Bv Terrorism Injured ]])</f>
        <v>7.0242016550905628</v>
      </c>
      <c r="M114" s="29">
        <v>10</v>
      </c>
      <c r="N114" s="29">
        <v>10</v>
      </c>
      <c r="O114" s="30">
        <v>10</v>
      </c>
      <c r="P114" s="30">
        <f>AVERAGE(Table1323[[#This Row],[2Ci Female Genital Mutilation]:[2Ciii Equal Inheritance Rights]])</f>
        <v>10</v>
      </c>
      <c r="Q114" s="29">
        <f t="shared" si="28"/>
        <v>7.7414005516968549</v>
      </c>
      <c r="R114" s="29">
        <v>5</v>
      </c>
      <c r="S114" s="29">
        <v>10</v>
      </c>
      <c r="T114" s="29">
        <v>10</v>
      </c>
      <c r="U114" s="29">
        <f t="shared" si="29"/>
        <v>8.3333333333333339</v>
      </c>
      <c r="V114" s="29">
        <v>10</v>
      </c>
      <c r="W114" s="29">
        <v>10</v>
      </c>
      <c r="X114" s="29">
        <f>AVERAGE(Table1323[[#This Row],[4A Freedom to establish religious organizations]:[4B Autonomy of religious organizations]])</f>
        <v>10</v>
      </c>
      <c r="Y114" s="29">
        <v>7.5</v>
      </c>
      <c r="Z114" s="29">
        <v>10</v>
      </c>
      <c r="AA114" s="29">
        <v>3.3333333333333335</v>
      </c>
      <c r="AB114" s="29">
        <v>10</v>
      </c>
      <c r="AC114" s="29">
        <v>10</v>
      </c>
      <c r="AD114" s="29">
        <f>AVERAGE(Table1323[[#This Row],[5Ci Political parties]:[5Ciii Educational, sporting and cultural organizations]])</f>
        <v>7.7777777777777786</v>
      </c>
      <c r="AE114" s="29">
        <v>2.5</v>
      </c>
      <c r="AF114" s="29">
        <v>7.5</v>
      </c>
      <c r="AG114" s="29">
        <v>7.5</v>
      </c>
      <c r="AH114" s="29">
        <f>AVERAGE(Table1323[[#This Row],[5Di Political parties]:[5Diii Educational, sporting and cultural organizations5]])</f>
        <v>5.833333333333333</v>
      </c>
      <c r="AI114" s="29">
        <f t="shared" si="36"/>
        <v>7.7777777777777777</v>
      </c>
      <c r="AJ114" s="14">
        <v>7.8554762098432827</v>
      </c>
      <c r="AK114" s="15">
        <v>6.333333333333333</v>
      </c>
      <c r="AL114" s="15">
        <v>4.25</v>
      </c>
      <c r="AM114" s="15">
        <v>10</v>
      </c>
      <c r="AN114" s="15">
        <v>10</v>
      </c>
      <c r="AO114" s="15">
        <f>AVERAGE(Table1323[[#This Row],[6Di Access to foreign television (cable/ satellite)]:[6Dii Access to foreign newspapers]])</f>
        <v>10</v>
      </c>
      <c r="AP114" s="15">
        <v>10</v>
      </c>
      <c r="AQ114" s="29">
        <f t="shared" si="30"/>
        <v>7.6877619086353235</v>
      </c>
      <c r="AR114" s="29">
        <v>10</v>
      </c>
      <c r="AS114" s="29">
        <v>10</v>
      </c>
      <c r="AT114" s="29">
        <v>10</v>
      </c>
      <c r="AU114" s="29">
        <f t="shared" si="27"/>
        <v>10</v>
      </c>
      <c r="AV114" s="29">
        <f t="shared" si="31"/>
        <v>10</v>
      </c>
      <c r="AW114" s="31">
        <f>AVERAGE(Table1323[[#This Row],[RULE OF LAW]],Table1323[[#This Row],[SECURITY &amp; SAFETY]],Table1323[[#This Row],[PERSONAL FREEDOM (minus Security &amp;Safety and Rule of Law)]],Table1323[[#This Row],[PERSONAL FREEDOM (minus Security &amp;Safety and Rule of Law)]])</f>
        <v>7.3652374398988574</v>
      </c>
      <c r="AX114" s="32">
        <v>7.16</v>
      </c>
      <c r="AY114" s="53">
        <f>AVERAGE(Table1323[[#This Row],[PERSONAL FREEDOM]:[ECONOMIC FREEDOM]])</f>
        <v>7.2626187199494288</v>
      </c>
      <c r="AZ114" s="61">
        <f t="shared" si="32"/>
        <v>59</v>
      </c>
      <c r="BA114" s="18">
        <f t="shared" si="33"/>
        <v>7.26</v>
      </c>
      <c r="BB114" s="31">
        <f>Table1323[[#This Row],[1 Rule of Law]]</f>
        <v>4.2</v>
      </c>
      <c r="BC114" s="31">
        <f>Table1323[[#This Row],[2 Security &amp; Safety]]</f>
        <v>7.7414005516968549</v>
      </c>
      <c r="BD114" s="31">
        <f t="shared" si="34"/>
        <v>8.7597746039492872</v>
      </c>
    </row>
    <row r="115" spans="1:56" ht="15" customHeight="1" x14ac:dyDescent="0.25">
      <c r="A115" s="28" t="s">
        <v>72</v>
      </c>
      <c r="B115" s="29">
        <v>8.9666666666666668</v>
      </c>
      <c r="C115" s="29">
        <v>6.2933744267345135</v>
      </c>
      <c r="D115" s="29">
        <v>7.3283970883953851</v>
      </c>
      <c r="E115" s="29">
        <v>7.5</v>
      </c>
      <c r="F115" s="29">
        <v>9.5599999999999987</v>
      </c>
      <c r="G115" s="29">
        <v>10</v>
      </c>
      <c r="H115" s="29">
        <v>10</v>
      </c>
      <c r="I115" s="29">
        <v>10</v>
      </c>
      <c r="J115" s="29">
        <v>10</v>
      </c>
      <c r="K115" s="29">
        <v>10</v>
      </c>
      <c r="L115" s="29">
        <f>AVERAGE(Table1323[[#This Row],[2Bi Disappearance]:[2Bv Terrorism Injured ]])</f>
        <v>10</v>
      </c>
      <c r="M115" s="29">
        <v>10</v>
      </c>
      <c r="N115" s="29">
        <v>10</v>
      </c>
      <c r="O115" s="30">
        <v>10</v>
      </c>
      <c r="P115" s="30">
        <f>AVERAGE(Table1323[[#This Row],[2Ci Female Genital Mutilation]:[2Ciii Equal Inheritance Rights]])</f>
        <v>10</v>
      </c>
      <c r="Q115" s="29">
        <f t="shared" si="28"/>
        <v>9.8533333333333335</v>
      </c>
      <c r="R115" s="29">
        <v>10</v>
      </c>
      <c r="S115" s="29">
        <v>10</v>
      </c>
      <c r="T115" s="29">
        <v>10</v>
      </c>
      <c r="U115" s="29">
        <f t="shared" si="29"/>
        <v>10</v>
      </c>
      <c r="V115" s="29">
        <v>7.5</v>
      </c>
      <c r="W115" s="29">
        <v>10</v>
      </c>
      <c r="X115" s="29">
        <f>AVERAGE(Table1323[[#This Row],[4A Freedom to establish religious organizations]:[4B Autonomy of religious organizations]])</f>
        <v>8.75</v>
      </c>
      <c r="Y115" s="29">
        <v>10</v>
      </c>
      <c r="Z115" s="29">
        <v>10</v>
      </c>
      <c r="AA115" s="29">
        <v>6.666666666666667</v>
      </c>
      <c r="AB115" s="29">
        <v>10</v>
      </c>
      <c r="AC115" s="29">
        <v>6.666666666666667</v>
      </c>
      <c r="AD115" s="29">
        <f>AVERAGE(Table1323[[#This Row],[5Ci Political parties]:[5Ciii Educational, sporting and cultural organizations]])</f>
        <v>7.7777777777777786</v>
      </c>
      <c r="AE115" s="29">
        <v>7.5</v>
      </c>
      <c r="AF115" s="29">
        <v>2.5</v>
      </c>
      <c r="AG115" s="29">
        <v>10</v>
      </c>
      <c r="AH115" s="29">
        <f>AVERAGE(Table1323[[#This Row],[5Di Political parties]:[5Diii Educational, sporting and cultural organizations5]])</f>
        <v>6.666666666666667</v>
      </c>
      <c r="AI115" s="29">
        <f t="shared" si="36"/>
        <v>8.6111111111111107</v>
      </c>
      <c r="AJ115" s="14">
        <v>10</v>
      </c>
      <c r="AK115" s="15">
        <v>7.333333333333333</v>
      </c>
      <c r="AL115" s="15">
        <v>7.75</v>
      </c>
      <c r="AM115" s="15">
        <v>10</v>
      </c>
      <c r="AN115" s="15">
        <v>10</v>
      </c>
      <c r="AO115" s="15">
        <f>AVERAGE(Table1323[[#This Row],[6Di Access to foreign television (cable/ satellite)]:[6Dii Access to foreign newspapers]])</f>
        <v>10</v>
      </c>
      <c r="AP115" s="15">
        <v>10</v>
      </c>
      <c r="AQ115" s="29">
        <f t="shared" si="30"/>
        <v>9.0166666666666657</v>
      </c>
      <c r="AR115" s="29">
        <v>10</v>
      </c>
      <c r="AS115" s="29">
        <v>10</v>
      </c>
      <c r="AT115" s="29">
        <v>10</v>
      </c>
      <c r="AU115" s="29">
        <f t="shared" si="27"/>
        <v>10</v>
      </c>
      <c r="AV115" s="29">
        <f t="shared" si="31"/>
        <v>10</v>
      </c>
      <c r="AW115" s="31">
        <f>AVERAGE(Table1323[[#This Row],[RULE OF LAW]],Table1323[[#This Row],[SECURITY &amp; SAFETY]],Table1323[[#This Row],[PERSONAL FREEDOM (minus Security &amp;Safety and Rule of Law)]],Table1323[[#This Row],[PERSONAL FREEDOM (minus Security &amp;Safety and Rule of Law)]])</f>
        <v>8.9761111111111109</v>
      </c>
      <c r="AX115" s="32">
        <v>7.1</v>
      </c>
      <c r="AY115" s="53">
        <f>AVERAGE(Table1323[[#This Row],[PERSONAL FREEDOM]:[ECONOMIC FREEDOM]])</f>
        <v>8.0380555555555553</v>
      </c>
      <c r="AZ115" s="61">
        <f t="shared" si="32"/>
        <v>34</v>
      </c>
      <c r="BA115" s="18">
        <f t="shared" si="33"/>
        <v>8.0399999999999991</v>
      </c>
      <c r="BB115" s="31">
        <f>Table1323[[#This Row],[1 Rule of Law]]</f>
        <v>7.5</v>
      </c>
      <c r="BC115" s="31">
        <f>Table1323[[#This Row],[2 Security &amp; Safety]]</f>
        <v>9.8533333333333335</v>
      </c>
      <c r="BD115" s="31">
        <f t="shared" si="34"/>
        <v>9.275555555555556</v>
      </c>
    </row>
    <row r="116" spans="1:56" ht="15" customHeight="1" x14ac:dyDescent="0.25">
      <c r="A116" s="28" t="s">
        <v>65</v>
      </c>
      <c r="B116" s="29">
        <v>7.3666666666666671</v>
      </c>
      <c r="C116" s="29">
        <v>6.1524128392088304</v>
      </c>
      <c r="D116" s="29">
        <v>6.2461676517644085</v>
      </c>
      <c r="E116" s="29">
        <v>6.6000000000000005</v>
      </c>
      <c r="F116" s="29">
        <v>9.5200000000000014</v>
      </c>
      <c r="G116" s="29">
        <v>10</v>
      </c>
      <c r="H116" s="29">
        <v>10</v>
      </c>
      <c r="I116" s="29">
        <v>10</v>
      </c>
      <c r="J116" s="29">
        <v>10</v>
      </c>
      <c r="K116" s="29">
        <v>10</v>
      </c>
      <c r="L116" s="29">
        <f>AVERAGE(Table1323[[#This Row],[2Bi Disappearance]:[2Bv Terrorism Injured ]])</f>
        <v>10</v>
      </c>
      <c r="M116" s="29">
        <v>10</v>
      </c>
      <c r="N116" s="29">
        <v>10</v>
      </c>
      <c r="O116" s="30">
        <v>10</v>
      </c>
      <c r="P116" s="30">
        <f>AVERAGE(Table1323[[#This Row],[2Ci Female Genital Mutilation]:[2Ciii Equal Inheritance Rights]])</f>
        <v>10</v>
      </c>
      <c r="Q116" s="29">
        <f t="shared" si="28"/>
        <v>9.8400000000000016</v>
      </c>
      <c r="R116" s="29">
        <v>10</v>
      </c>
      <c r="S116" s="29">
        <v>10</v>
      </c>
      <c r="T116" s="29">
        <v>10</v>
      </c>
      <c r="U116" s="29">
        <f t="shared" si="29"/>
        <v>10</v>
      </c>
      <c r="V116" s="29">
        <v>10</v>
      </c>
      <c r="W116" s="29">
        <v>10</v>
      </c>
      <c r="X116" s="29">
        <f>AVERAGE(Table1323[[#This Row],[4A Freedom to establish religious organizations]:[4B Autonomy of religious organizations]])</f>
        <v>10</v>
      </c>
      <c r="Y116" s="29">
        <v>10</v>
      </c>
      <c r="Z116" s="29">
        <v>10</v>
      </c>
      <c r="AA116" s="29">
        <v>10</v>
      </c>
      <c r="AB116" s="29">
        <v>10</v>
      </c>
      <c r="AC116" s="29">
        <v>10</v>
      </c>
      <c r="AD116" s="29">
        <f>AVERAGE(Table1323[[#This Row],[5Ci Political parties]:[5Ciii Educational, sporting and cultural organizations]])</f>
        <v>10</v>
      </c>
      <c r="AE116" s="29">
        <v>10</v>
      </c>
      <c r="AF116" s="29">
        <v>10</v>
      </c>
      <c r="AG116" s="29">
        <v>10</v>
      </c>
      <c r="AH116" s="29">
        <f>AVERAGE(Table1323[[#This Row],[5Di Political parties]:[5Diii Educational, sporting and cultural organizations5]])</f>
        <v>10</v>
      </c>
      <c r="AI116" s="29">
        <f t="shared" si="36"/>
        <v>10</v>
      </c>
      <c r="AJ116" s="14">
        <v>10</v>
      </c>
      <c r="AK116" s="15">
        <v>8.6666666666666661</v>
      </c>
      <c r="AL116" s="15">
        <v>8.5</v>
      </c>
      <c r="AM116" s="15">
        <v>10</v>
      </c>
      <c r="AN116" s="15">
        <v>10</v>
      </c>
      <c r="AO116" s="15">
        <f>AVERAGE(Table1323[[#This Row],[6Di Access to foreign television (cable/ satellite)]:[6Dii Access to foreign newspapers]])</f>
        <v>10</v>
      </c>
      <c r="AP116" s="15">
        <v>10</v>
      </c>
      <c r="AQ116" s="29">
        <f t="shared" si="30"/>
        <v>9.4333333333333336</v>
      </c>
      <c r="AR116" s="29">
        <v>10</v>
      </c>
      <c r="AS116" s="29">
        <v>10</v>
      </c>
      <c r="AT116" s="29">
        <v>10</v>
      </c>
      <c r="AU116" s="29">
        <f t="shared" si="27"/>
        <v>10</v>
      </c>
      <c r="AV116" s="29">
        <f t="shared" si="31"/>
        <v>10</v>
      </c>
      <c r="AW116" s="31">
        <f>AVERAGE(Table1323[[#This Row],[RULE OF LAW]],Table1323[[#This Row],[SECURITY &amp; SAFETY]],Table1323[[#This Row],[PERSONAL FREEDOM (minus Security &amp;Safety and Rule of Law)]],Table1323[[#This Row],[PERSONAL FREEDOM (minus Security &amp;Safety and Rule of Law)]])</f>
        <v>9.0533333333333346</v>
      </c>
      <c r="AX116" s="32">
        <v>6.96</v>
      </c>
      <c r="AY116" s="53">
        <f>AVERAGE(Table1323[[#This Row],[PERSONAL FREEDOM]:[ECONOMIC FREEDOM]])</f>
        <v>8.0066666666666677</v>
      </c>
      <c r="AZ116" s="61">
        <f t="shared" si="32"/>
        <v>35</v>
      </c>
      <c r="BA116" s="18">
        <f t="shared" si="33"/>
        <v>8.01</v>
      </c>
      <c r="BB116" s="31">
        <f>Table1323[[#This Row],[1 Rule of Law]]</f>
        <v>6.6000000000000005</v>
      </c>
      <c r="BC116" s="31">
        <f>Table1323[[#This Row],[2 Security &amp; Safety]]</f>
        <v>9.8400000000000016</v>
      </c>
      <c r="BD116" s="31">
        <f t="shared" si="34"/>
        <v>9.8866666666666667</v>
      </c>
    </row>
    <row r="117" spans="1:56" ht="15" customHeight="1" x14ac:dyDescent="0.25">
      <c r="A117" s="28" t="s">
        <v>176</v>
      </c>
      <c r="B117" s="29" t="s">
        <v>48</v>
      </c>
      <c r="C117" s="29" t="s">
        <v>48</v>
      </c>
      <c r="D117" s="29" t="s">
        <v>48</v>
      </c>
      <c r="E117" s="29">
        <v>6.6693429999999996</v>
      </c>
      <c r="F117" s="29">
        <v>9.5599999999999987</v>
      </c>
      <c r="G117" s="29">
        <v>10</v>
      </c>
      <c r="H117" s="29">
        <v>10</v>
      </c>
      <c r="I117" s="29">
        <v>10</v>
      </c>
      <c r="J117" s="29">
        <v>10</v>
      </c>
      <c r="K117" s="29">
        <v>10</v>
      </c>
      <c r="L117" s="29">
        <f>AVERAGE(Table1323[[#This Row],[2Bi Disappearance]:[2Bv Terrorism Injured ]])</f>
        <v>10</v>
      </c>
      <c r="M117" s="29">
        <v>7</v>
      </c>
      <c r="N117" s="29">
        <v>0</v>
      </c>
      <c r="O117" s="30">
        <v>0</v>
      </c>
      <c r="P117" s="30">
        <f>AVERAGE(Table1323[[#This Row],[2Ci Female Genital Mutilation]:[2Ciii Equal Inheritance Rights]])</f>
        <v>2.3333333333333335</v>
      </c>
      <c r="Q117" s="29">
        <f t="shared" si="28"/>
        <v>7.2977777777777773</v>
      </c>
      <c r="R117" s="29">
        <v>0</v>
      </c>
      <c r="S117" s="29">
        <v>5</v>
      </c>
      <c r="T117" s="29">
        <v>0</v>
      </c>
      <c r="U117" s="29">
        <f t="shared" si="29"/>
        <v>1.6666666666666667</v>
      </c>
      <c r="V117" s="29">
        <v>2.5</v>
      </c>
      <c r="W117" s="29">
        <v>0</v>
      </c>
      <c r="X117" s="29">
        <f>AVERAGE(Table1323[[#This Row],[4A Freedom to establish religious organizations]:[4B Autonomy of religious organizations]])</f>
        <v>1.25</v>
      </c>
      <c r="Y117" s="29">
        <v>2.5</v>
      </c>
      <c r="Z117" s="29">
        <v>0</v>
      </c>
      <c r="AA117" s="29">
        <v>0</v>
      </c>
      <c r="AB117" s="29">
        <v>0</v>
      </c>
      <c r="AC117" s="29">
        <v>3.3333333333333335</v>
      </c>
      <c r="AD117" s="29">
        <f>AVERAGE(Table1323[[#This Row],[5Ci Political parties]:[5Ciii Educational, sporting and cultural organizations]])</f>
        <v>1.1111111111111112</v>
      </c>
      <c r="AE117" s="29">
        <v>0</v>
      </c>
      <c r="AF117" s="29">
        <v>0</v>
      </c>
      <c r="AG117" s="29">
        <v>2.5</v>
      </c>
      <c r="AH117" s="29">
        <f>AVERAGE(Table1323[[#This Row],[5Di Political parties]:[5Diii Educational, sporting and cultural organizations5]])</f>
        <v>0.83333333333333337</v>
      </c>
      <c r="AI117" s="29">
        <f t="shared" si="36"/>
        <v>1.1111111111111112</v>
      </c>
      <c r="AJ117" s="14">
        <v>10</v>
      </c>
      <c r="AK117" s="15">
        <v>3.6666666666666665</v>
      </c>
      <c r="AL117" s="15">
        <v>4</v>
      </c>
      <c r="AM117" s="15">
        <v>6.666666666666667</v>
      </c>
      <c r="AN117" s="15">
        <v>6.666666666666667</v>
      </c>
      <c r="AO117" s="15">
        <f>AVERAGE(Table1323[[#This Row],[6Di Access to foreign television (cable/ satellite)]:[6Dii Access to foreign newspapers]])</f>
        <v>6.666666666666667</v>
      </c>
      <c r="AP117" s="15">
        <v>0</v>
      </c>
      <c r="AQ117" s="29">
        <f t="shared" si="30"/>
        <v>4.8666666666666663</v>
      </c>
      <c r="AR117" s="29">
        <v>0</v>
      </c>
      <c r="AS117" s="29">
        <v>0</v>
      </c>
      <c r="AT117" s="29">
        <v>0</v>
      </c>
      <c r="AU117" s="29">
        <f t="shared" si="27"/>
        <v>0</v>
      </c>
      <c r="AV117" s="29">
        <f t="shared" si="31"/>
        <v>0</v>
      </c>
      <c r="AW117" s="31">
        <f>AVERAGE(Table1323[[#This Row],[RULE OF LAW]],Table1323[[#This Row],[SECURITY &amp; SAFETY]],Table1323[[#This Row],[PERSONAL FREEDOM (minus Security &amp;Safety and Rule of Law)]],Table1323[[#This Row],[PERSONAL FREEDOM (minus Security &amp;Safety and Rule of Law)]])</f>
        <v>4.381224638888888</v>
      </c>
      <c r="AX117" s="32">
        <v>7.58</v>
      </c>
      <c r="AY117" s="53">
        <f>AVERAGE(Table1323[[#This Row],[PERSONAL FREEDOM]:[ECONOMIC FREEDOM]])</f>
        <v>5.980612319444444</v>
      </c>
      <c r="AZ117" s="61">
        <f t="shared" si="32"/>
        <v>123</v>
      </c>
      <c r="BA117" s="18">
        <f t="shared" si="33"/>
        <v>5.98</v>
      </c>
      <c r="BB117" s="31">
        <f>Table1323[[#This Row],[1 Rule of Law]]</f>
        <v>6.6693429999999996</v>
      </c>
      <c r="BC117" s="31">
        <f>Table1323[[#This Row],[2 Security &amp; Safety]]</f>
        <v>7.2977777777777773</v>
      </c>
      <c r="BD117" s="31">
        <f t="shared" si="34"/>
        <v>1.7788888888888887</v>
      </c>
    </row>
    <row r="118" spans="1:56" ht="15" customHeight="1" x14ac:dyDescent="0.25">
      <c r="A118" s="28" t="s">
        <v>79</v>
      </c>
      <c r="B118" s="29">
        <v>7.0333333333333323</v>
      </c>
      <c r="C118" s="29">
        <v>5.8604351658477247</v>
      </c>
      <c r="D118" s="29">
        <v>5.980678832257162</v>
      </c>
      <c r="E118" s="29">
        <v>6.3</v>
      </c>
      <c r="F118" s="29">
        <v>9.2799999999999994</v>
      </c>
      <c r="G118" s="29">
        <v>10</v>
      </c>
      <c r="H118" s="29">
        <v>10</v>
      </c>
      <c r="I118" s="29">
        <v>10</v>
      </c>
      <c r="J118" s="29">
        <v>10</v>
      </c>
      <c r="K118" s="29">
        <v>10</v>
      </c>
      <c r="L118" s="29">
        <f>AVERAGE(Table1323[[#This Row],[2Bi Disappearance]:[2Bv Terrorism Injured ]])</f>
        <v>10</v>
      </c>
      <c r="M118" s="29">
        <v>10</v>
      </c>
      <c r="N118" s="29">
        <v>10</v>
      </c>
      <c r="O118" s="30">
        <v>10</v>
      </c>
      <c r="P118" s="30">
        <f>AVERAGE(Table1323[[#This Row],[2Ci Female Genital Mutilation]:[2Ciii Equal Inheritance Rights]])</f>
        <v>10</v>
      </c>
      <c r="Q118" s="29">
        <f t="shared" si="28"/>
        <v>9.76</v>
      </c>
      <c r="R118" s="29">
        <v>10</v>
      </c>
      <c r="S118" s="29">
        <v>10</v>
      </c>
      <c r="T118" s="29">
        <v>10</v>
      </c>
      <c r="U118" s="29">
        <f t="shared" si="29"/>
        <v>10</v>
      </c>
      <c r="V118" s="29">
        <v>10</v>
      </c>
      <c r="W118" s="29">
        <v>10</v>
      </c>
      <c r="X118" s="29">
        <f>AVERAGE(Table1323[[#This Row],[4A Freedom to establish religious organizations]:[4B Autonomy of religious organizations]])</f>
        <v>10</v>
      </c>
      <c r="Y118" s="29">
        <v>7.5</v>
      </c>
      <c r="Z118" s="29">
        <v>10</v>
      </c>
      <c r="AA118" s="29">
        <v>10</v>
      </c>
      <c r="AB118" s="29">
        <v>10</v>
      </c>
      <c r="AC118" s="29">
        <v>6.666666666666667</v>
      </c>
      <c r="AD118" s="29">
        <f>AVERAGE(Table1323[[#This Row],[5Ci Political parties]:[5Ciii Educational, sporting and cultural organizations]])</f>
        <v>8.8888888888888893</v>
      </c>
      <c r="AE118" s="29">
        <v>10</v>
      </c>
      <c r="AF118" s="29">
        <v>10</v>
      </c>
      <c r="AG118" s="29">
        <v>10</v>
      </c>
      <c r="AH118" s="29">
        <f>AVERAGE(Table1323[[#This Row],[5Di Political parties]:[5Diii Educational, sporting and cultural organizations5]])</f>
        <v>10</v>
      </c>
      <c r="AI118" s="29">
        <f t="shared" si="36"/>
        <v>9.0972222222222214</v>
      </c>
      <c r="AJ118" s="14">
        <v>10</v>
      </c>
      <c r="AK118" s="15">
        <v>5.666666666666667</v>
      </c>
      <c r="AL118" s="15">
        <v>6</v>
      </c>
      <c r="AM118" s="15">
        <v>10</v>
      </c>
      <c r="AN118" s="15">
        <v>10</v>
      </c>
      <c r="AO118" s="15">
        <f>AVERAGE(Table1323[[#This Row],[6Di Access to foreign television (cable/ satellite)]:[6Dii Access to foreign newspapers]])</f>
        <v>10</v>
      </c>
      <c r="AP118" s="15">
        <v>10</v>
      </c>
      <c r="AQ118" s="29">
        <f t="shared" si="30"/>
        <v>8.3333333333333339</v>
      </c>
      <c r="AR118" s="29">
        <v>10</v>
      </c>
      <c r="AS118" s="29">
        <v>10</v>
      </c>
      <c r="AT118" s="29">
        <v>10</v>
      </c>
      <c r="AU118" s="29">
        <f t="shared" si="27"/>
        <v>10</v>
      </c>
      <c r="AV118" s="29">
        <f t="shared" si="31"/>
        <v>10</v>
      </c>
      <c r="AW118" s="31">
        <f>AVERAGE(Table1323[[#This Row],[RULE OF LAW]],Table1323[[#This Row],[SECURITY &amp; SAFETY]],Table1323[[#This Row],[PERSONAL FREEDOM (minus Security &amp;Safety and Rule of Law)]],Table1323[[#This Row],[PERSONAL FREEDOM (minus Security &amp;Safety and Rule of Law)]])</f>
        <v>8.7580555555555542</v>
      </c>
      <c r="AX118" s="32">
        <v>7.45</v>
      </c>
      <c r="AY118" s="53">
        <f>AVERAGE(Table1323[[#This Row],[PERSONAL FREEDOM]:[ECONOMIC FREEDOM]])</f>
        <v>8.1040277777777767</v>
      </c>
      <c r="AZ118" s="61">
        <f t="shared" si="32"/>
        <v>29</v>
      </c>
      <c r="BA118" s="18">
        <f t="shared" si="33"/>
        <v>8.1</v>
      </c>
      <c r="BB118" s="31">
        <f>Table1323[[#This Row],[1 Rule of Law]]</f>
        <v>6.3</v>
      </c>
      <c r="BC118" s="31">
        <f>Table1323[[#This Row],[2 Security &amp; Safety]]</f>
        <v>9.76</v>
      </c>
      <c r="BD118" s="31">
        <f t="shared" si="34"/>
        <v>9.4861111111111107</v>
      </c>
    </row>
    <row r="119" spans="1:56" ht="15" customHeight="1" x14ac:dyDescent="0.25">
      <c r="A119" s="28" t="s">
        <v>164</v>
      </c>
      <c r="B119" s="29">
        <v>3.8999999999999995</v>
      </c>
      <c r="C119" s="29">
        <v>4.9589745819838837</v>
      </c>
      <c r="D119" s="29">
        <v>3.9517242725758388</v>
      </c>
      <c r="E119" s="29">
        <v>4.3</v>
      </c>
      <c r="F119" s="29">
        <v>5.96</v>
      </c>
      <c r="G119" s="29">
        <v>0</v>
      </c>
      <c r="H119" s="29">
        <v>9.0214599910573607</v>
      </c>
      <c r="I119" s="29">
        <v>5</v>
      </c>
      <c r="J119" s="29">
        <v>9.4639098994070245</v>
      </c>
      <c r="K119" s="29">
        <v>9.158642872693818</v>
      </c>
      <c r="L119" s="29">
        <f>AVERAGE(Table1323[[#This Row],[2Bi Disappearance]:[2Bv Terrorism Injured ]])</f>
        <v>6.5288025526316407</v>
      </c>
      <c r="M119" s="29">
        <v>10</v>
      </c>
      <c r="N119" s="29">
        <v>10</v>
      </c>
      <c r="O119" s="30">
        <v>10</v>
      </c>
      <c r="P119" s="30">
        <f>AVERAGE(Table1323[[#This Row],[2Ci Female Genital Mutilation]:[2Ciii Equal Inheritance Rights]])</f>
        <v>10</v>
      </c>
      <c r="Q119" s="29">
        <f t="shared" si="28"/>
        <v>7.4962675175438802</v>
      </c>
      <c r="R119" s="29">
        <v>10</v>
      </c>
      <c r="S119" s="29">
        <v>0</v>
      </c>
      <c r="T119" s="29">
        <v>10</v>
      </c>
      <c r="U119" s="29">
        <f t="shared" si="29"/>
        <v>6.666666666666667</v>
      </c>
      <c r="V119" s="29">
        <v>5</v>
      </c>
      <c r="W119" s="29">
        <v>10</v>
      </c>
      <c r="X119" s="29">
        <f>AVERAGE(Table1323[[#This Row],[4A Freedom to establish religious organizations]:[4B Autonomy of religious organizations]])</f>
        <v>7.5</v>
      </c>
      <c r="Y119" s="29">
        <v>2.5</v>
      </c>
      <c r="Z119" s="29">
        <v>5</v>
      </c>
      <c r="AA119" s="29">
        <v>3.3333333333333335</v>
      </c>
      <c r="AB119" s="29">
        <v>6.666666666666667</v>
      </c>
      <c r="AC119" s="29">
        <v>10</v>
      </c>
      <c r="AD119" s="29">
        <f>AVERAGE(Table1323[[#This Row],[5Ci Political parties]:[5Ciii Educational, sporting and cultural organizations]])</f>
        <v>6.666666666666667</v>
      </c>
      <c r="AE119" s="29">
        <v>2.5</v>
      </c>
      <c r="AF119" s="29">
        <v>10</v>
      </c>
      <c r="AG119" s="29">
        <v>10</v>
      </c>
      <c r="AH119" s="29">
        <f>AVERAGE(Table1323[[#This Row],[5Di Political parties]:[5Diii Educational, sporting and cultural organizations5]])</f>
        <v>7.5</v>
      </c>
      <c r="AI119" s="29">
        <f t="shared" si="36"/>
        <v>5.416666666666667</v>
      </c>
      <c r="AJ119" s="14">
        <v>10</v>
      </c>
      <c r="AK119" s="15">
        <v>2.3333333333333335</v>
      </c>
      <c r="AL119" s="15">
        <v>1.75</v>
      </c>
      <c r="AM119" s="15">
        <v>10</v>
      </c>
      <c r="AN119" s="15">
        <v>10</v>
      </c>
      <c r="AO119" s="15">
        <f>AVERAGE(Table1323[[#This Row],[6Di Access to foreign television (cable/ satellite)]:[6Dii Access to foreign newspapers]])</f>
        <v>10</v>
      </c>
      <c r="AP119" s="15">
        <v>10</v>
      </c>
      <c r="AQ119" s="29">
        <f t="shared" si="30"/>
        <v>6.8166666666666673</v>
      </c>
      <c r="AR119" s="29">
        <v>10</v>
      </c>
      <c r="AS119" s="29">
        <v>10</v>
      </c>
      <c r="AT119" s="29">
        <v>10</v>
      </c>
      <c r="AU119" s="29">
        <f t="shared" si="27"/>
        <v>10</v>
      </c>
      <c r="AV119" s="29">
        <f t="shared" si="31"/>
        <v>10</v>
      </c>
      <c r="AW119" s="31">
        <f>AVERAGE(Table1323[[#This Row],[RULE OF LAW]],Table1323[[#This Row],[SECURITY &amp; SAFETY]],Table1323[[#This Row],[PERSONAL FREEDOM (minus Security &amp;Safety and Rule of Law)]],Table1323[[#This Row],[PERSONAL FREEDOM (minus Security &amp;Safety and Rule of Law)]])</f>
        <v>6.589066879385971</v>
      </c>
      <c r="AX119" s="32">
        <v>6.55</v>
      </c>
      <c r="AY119" s="53">
        <f>AVERAGE(Table1323[[#This Row],[PERSONAL FREEDOM]:[ECONOMIC FREEDOM]])</f>
        <v>6.5695334396929859</v>
      </c>
      <c r="AZ119" s="61">
        <f t="shared" si="32"/>
        <v>103</v>
      </c>
      <c r="BA119" s="18">
        <f t="shared" si="33"/>
        <v>6.57</v>
      </c>
      <c r="BB119" s="31">
        <f>Table1323[[#This Row],[1 Rule of Law]]</f>
        <v>4.3</v>
      </c>
      <c r="BC119" s="31">
        <f>Table1323[[#This Row],[2 Security &amp; Safety]]</f>
        <v>7.4962675175438802</v>
      </c>
      <c r="BD119" s="31">
        <f t="shared" si="34"/>
        <v>7.2800000000000011</v>
      </c>
    </row>
    <row r="120" spans="1:56" ht="15" customHeight="1" x14ac:dyDescent="0.25">
      <c r="A120" s="28" t="s">
        <v>155</v>
      </c>
      <c r="B120" s="29" t="s">
        <v>48</v>
      </c>
      <c r="C120" s="29" t="s">
        <v>48</v>
      </c>
      <c r="D120" s="29" t="s">
        <v>48</v>
      </c>
      <c r="E120" s="29">
        <v>5.0776399999999997</v>
      </c>
      <c r="F120" s="29">
        <v>0.75999999999999945</v>
      </c>
      <c r="G120" s="29">
        <v>5</v>
      </c>
      <c r="H120" s="29">
        <v>3.7562780389002697</v>
      </c>
      <c r="I120" s="29">
        <v>5</v>
      </c>
      <c r="J120" s="29">
        <v>9.8117470765497572</v>
      </c>
      <c r="K120" s="29">
        <v>8.3998501506729344</v>
      </c>
      <c r="L120" s="29">
        <f>AVERAGE(Table1323[[#This Row],[2Bi Disappearance]:[2Bv Terrorism Injured ]])</f>
        <v>6.3935750532245921</v>
      </c>
      <c r="M120" s="29">
        <v>10</v>
      </c>
      <c r="N120" s="29">
        <v>10</v>
      </c>
      <c r="O120" s="30">
        <v>5</v>
      </c>
      <c r="P120" s="30">
        <f>AVERAGE(Table1323[[#This Row],[2Ci Female Genital Mutilation]:[2Ciii Equal Inheritance Rights]])</f>
        <v>8.3333333333333339</v>
      </c>
      <c r="Q120" s="29">
        <f t="shared" si="28"/>
        <v>5.1623027955193086</v>
      </c>
      <c r="R120" s="29">
        <v>10</v>
      </c>
      <c r="S120" s="29">
        <v>10</v>
      </c>
      <c r="T120" s="29">
        <v>10</v>
      </c>
      <c r="U120" s="29">
        <f t="shared" si="29"/>
        <v>10</v>
      </c>
      <c r="V120" s="29" t="s">
        <v>48</v>
      </c>
      <c r="W120" s="29" t="s">
        <v>48</v>
      </c>
      <c r="X120" s="29" t="s">
        <v>48</v>
      </c>
      <c r="Y120" s="29" t="s">
        <v>48</v>
      </c>
      <c r="Z120" s="29" t="s">
        <v>48</v>
      </c>
      <c r="AA120" s="29" t="s">
        <v>48</v>
      </c>
      <c r="AB120" s="29" t="s">
        <v>48</v>
      </c>
      <c r="AC120" s="29" t="s">
        <v>48</v>
      </c>
      <c r="AD120" s="29" t="s">
        <v>48</v>
      </c>
      <c r="AE120" s="29" t="s">
        <v>48</v>
      </c>
      <c r="AF120" s="29" t="s">
        <v>48</v>
      </c>
      <c r="AG120" s="29" t="s">
        <v>48</v>
      </c>
      <c r="AH120" s="29" t="s">
        <v>48</v>
      </c>
      <c r="AI120" s="29" t="s">
        <v>48</v>
      </c>
      <c r="AJ120" s="14">
        <v>0.58735382748784515</v>
      </c>
      <c r="AK120" s="15">
        <v>1.6666666666666667</v>
      </c>
      <c r="AL120" s="15">
        <v>1.5</v>
      </c>
      <c r="AM120" s="15" t="s">
        <v>48</v>
      </c>
      <c r="AN120" s="15" t="s">
        <v>48</v>
      </c>
      <c r="AO120" s="15" t="s">
        <v>48</v>
      </c>
      <c r="AP120" s="15" t="s">
        <v>48</v>
      </c>
      <c r="AQ120" s="29">
        <f t="shared" si="30"/>
        <v>1.2513401647181706</v>
      </c>
      <c r="AR120" s="29">
        <v>5</v>
      </c>
      <c r="AS120" s="29">
        <v>10</v>
      </c>
      <c r="AT120" s="29">
        <v>10</v>
      </c>
      <c r="AU120" s="29">
        <f t="shared" si="27"/>
        <v>10</v>
      </c>
      <c r="AV120" s="29">
        <f t="shared" si="31"/>
        <v>7.5</v>
      </c>
      <c r="AW120" s="31">
        <f>AVERAGE(Table1323[[#This Row],[RULE OF LAW]],Table1323[[#This Row],[SECURITY &amp; SAFETY]],Table1323[[#This Row],[PERSONAL FREEDOM (minus Security &amp;Safety and Rule of Law)]],Table1323[[#This Row],[PERSONAL FREEDOM (minus Security &amp;Safety and Rule of Law)]])</f>
        <v>5.6852090596661897</v>
      </c>
      <c r="AX120" s="32">
        <v>7.32</v>
      </c>
      <c r="AY120" s="53">
        <f>AVERAGE(Table1323[[#This Row],[PERSONAL FREEDOM]:[ECONOMIC FREEDOM]])</f>
        <v>6.5026045298330946</v>
      </c>
      <c r="AZ120" s="61">
        <f t="shared" si="32"/>
        <v>107</v>
      </c>
      <c r="BA120" s="18">
        <f t="shared" si="33"/>
        <v>6.5</v>
      </c>
      <c r="BB120" s="31">
        <f>Table1323[[#This Row],[1 Rule of Law]]</f>
        <v>5.0776399999999997</v>
      </c>
      <c r="BC120" s="31">
        <f>Table1323[[#This Row],[2 Security &amp; Safety]]</f>
        <v>5.1623027955193086</v>
      </c>
      <c r="BD120" s="31">
        <f t="shared" si="34"/>
        <v>6.2504467215727244</v>
      </c>
    </row>
    <row r="121" spans="1:56" ht="15" customHeight="1" x14ac:dyDescent="0.25">
      <c r="A121" s="28" t="s">
        <v>201</v>
      </c>
      <c r="B121" s="29" t="s">
        <v>48</v>
      </c>
      <c r="C121" s="29" t="s">
        <v>48</v>
      </c>
      <c r="D121" s="29" t="s">
        <v>48</v>
      </c>
      <c r="E121" s="29">
        <v>5.7306460000000001</v>
      </c>
      <c r="F121" s="29">
        <v>9.68</v>
      </c>
      <c r="G121" s="29">
        <v>10</v>
      </c>
      <c r="H121" s="29">
        <v>10</v>
      </c>
      <c r="I121" s="29">
        <v>5</v>
      </c>
      <c r="J121" s="29">
        <v>10</v>
      </c>
      <c r="K121" s="29">
        <v>10</v>
      </c>
      <c r="L121" s="29">
        <f>AVERAGE(Table1323[[#This Row],[2Bi Disappearance]:[2Bv Terrorism Injured ]])</f>
        <v>9</v>
      </c>
      <c r="M121" s="29">
        <v>9</v>
      </c>
      <c r="N121" s="29">
        <v>5</v>
      </c>
      <c r="O121" s="30">
        <v>5</v>
      </c>
      <c r="P121" s="30">
        <f>AVERAGE(Table1323[[#This Row],[2Ci Female Genital Mutilation]:[2Ciii Equal Inheritance Rights]])</f>
        <v>6.333333333333333</v>
      </c>
      <c r="Q121" s="29">
        <f t="shared" si="28"/>
        <v>8.3377777777777773</v>
      </c>
      <c r="R121" s="29">
        <v>0</v>
      </c>
      <c r="S121" s="29">
        <v>0</v>
      </c>
      <c r="T121" s="29">
        <v>0</v>
      </c>
      <c r="U121" s="29">
        <f t="shared" si="29"/>
        <v>0</v>
      </c>
      <c r="V121" s="29">
        <v>0</v>
      </c>
      <c r="W121" s="29">
        <v>0</v>
      </c>
      <c r="X121" s="29">
        <f>AVERAGE(Table1323[[#This Row],[4A Freedom to establish religious organizations]:[4B Autonomy of religious organizations]])</f>
        <v>0</v>
      </c>
      <c r="Y121" s="29">
        <v>0</v>
      </c>
      <c r="Z121" s="29">
        <v>0</v>
      </c>
      <c r="AA121" s="29">
        <v>0</v>
      </c>
      <c r="AB121" s="29">
        <v>0</v>
      </c>
      <c r="AC121" s="29">
        <v>0</v>
      </c>
      <c r="AD121" s="29">
        <f>AVERAGE(Table1323[[#This Row],[5Ci Political parties]:[5Ciii Educational, sporting and cultural organizations]])</f>
        <v>0</v>
      </c>
      <c r="AE121" s="29">
        <v>0</v>
      </c>
      <c r="AF121" s="29">
        <v>0</v>
      </c>
      <c r="AG121" s="29">
        <v>2.5</v>
      </c>
      <c r="AH121" s="29">
        <f>AVERAGE(Table1323[[#This Row],[5Di Political parties]:[5Diii Educational, sporting and cultural organizations5]])</f>
        <v>0.83333333333333337</v>
      </c>
      <c r="AI121" s="29">
        <f>AVERAGE(Y121,Z121,AD121,AH121)</f>
        <v>0.20833333333333334</v>
      </c>
      <c r="AJ121" s="14">
        <v>10</v>
      </c>
      <c r="AK121" s="15">
        <v>0.66666666666666663</v>
      </c>
      <c r="AL121" s="15">
        <v>2.75</v>
      </c>
      <c r="AM121" s="15">
        <v>6.666666666666667</v>
      </c>
      <c r="AN121" s="15">
        <v>3.3333333333333335</v>
      </c>
      <c r="AO121" s="15">
        <f>AVERAGE(Table1323[[#This Row],[6Di Access to foreign television (cable/ satellite)]:[6Dii Access to foreign newspapers]])</f>
        <v>5</v>
      </c>
      <c r="AP121" s="15">
        <v>0</v>
      </c>
      <c r="AQ121" s="29">
        <f t="shared" si="30"/>
        <v>3.6833333333333327</v>
      </c>
      <c r="AR121" s="29">
        <v>0</v>
      </c>
      <c r="AS121" s="29">
        <v>0</v>
      </c>
      <c r="AT121" s="29">
        <v>0</v>
      </c>
      <c r="AU121" s="29">
        <f t="shared" si="27"/>
        <v>0</v>
      </c>
      <c r="AV121" s="29">
        <f t="shared" si="31"/>
        <v>0</v>
      </c>
      <c r="AW121" s="31">
        <f>AVERAGE(Table1323[[#This Row],[RULE OF LAW]],Table1323[[#This Row],[SECURITY &amp; SAFETY]],Table1323[[#This Row],[PERSONAL FREEDOM (minus Security &amp;Safety and Rule of Law)]],Table1323[[#This Row],[PERSONAL FREEDOM (minus Security &amp;Safety and Rule of Law)]])</f>
        <v>3.9062726111111106</v>
      </c>
      <c r="AX121" s="32">
        <v>7.13</v>
      </c>
      <c r="AY121" s="53">
        <f>AVERAGE(Table1323[[#This Row],[PERSONAL FREEDOM]:[ECONOMIC FREEDOM]])</f>
        <v>5.5181363055555552</v>
      </c>
      <c r="AZ121" s="61">
        <f t="shared" si="32"/>
        <v>141</v>
      </c>
      <c r="BA121" s="33">
        <f t="shared" si="33"/>
        <v>5.52</v>
      </c>
      <c r="BB121" s="31">
        <f>Table1323[[#This Row],[1 Rule of Law]]</f>
        <v>5.7306460000000001</v>
      </c>
      <c r="BC121" s="31">
        <f>Table1323[[#This Row],[2 Security &amp; Safety]]</f>
        <v>8.3377777777777773</v>
      </c>
      <c r="BD121" s="31">
        <f t="shared" si="34"/>
        <v>0.77833333333333321</v>
      </c>
    </row>
    <row r="122" spans="1:56" ht="15" customHeight="1" x14ac:dyDescent="0.25">
      <c r="A122" s="28" t="s">
        <v>160</v>
      </c>
      <c r="B122" s="29">
        <v>4.6999999999999993</v>
      </c>
      <c r="C122" s="29">
        <v>5.7750069169531768</v>
      </c>
      <c r="D122" s="29">
        <v>4.6455670098161415</v>
      </c>
      <c r="E122" s="29">
        <v>5</v>
      </c>
      <c r="F122" s="29">
        <v>8.8800000000000008</v>
      </c>
      <c r="G122" s="29">
        <v>10</v>
      </c>
      <c r="H122" s="29">
        <v>10</v>
      </c>
      <c r="I122" s="29">
        <v>2.5</v>
      </c>
      <c r="J122" s="29">
        <v>9.9195735985216995</v>
      </c>
      <c r="K122" s="29">
        <v>9.9678294394086784</v>
      </c>
      <c r="L122" s="29">
        <f>AVERAGE(Table1323[[#This Row],[2Bi Disappearance]:[2Bv Terrorism Injured ]])</f>
        <v>8.4774806075860774</v>
      </c>
      <c r="M122" s="29">
        <v>7.1999999999999993</v>
      </c>
      <c r="N122" s="29">
        <v>10</v>
      </c>
      <c r="O122" s="30">
        <v>5</v>
      </c>
      <c r="P122" s="30">
        <f>AVERAGE(Table1323[[#This Row],[2Ci Female Genital Mutilation]:[2Ciii Equal Inheritance Rights]])</f>
        <v>7.3999999999999995</v>
      </c>
      <c r="Q122" s="29">
        <f t="shared" si="28"/>
        <v>8.2524935358620244</v>
      </c>
      <c r="R122" s="29">
        <v>5</v>
      </c>
      <c r="S122" s="29">
        <v>10</v>
      </c>
      <c r="T122" s="29">
        <v>10</v>
      </c>
      <c r="U122" s="29">
        <f t="shared" si="29"/>
        <v>8.3333333333333339</v>
      </c>
      <c r="V122" s="29">
        <v>10</v>
      </c>
      <c r="W122" s="29">
        <v>10</v>
      </c>
      <c r="X122" s="29">
        <f>AVERAGE(Table1323[[#This Row],[4A Freedom to establish religious organizations]:[4B Autonomy of religious organizations]])</f>
        <v>10</v>
      </c>
      <c r="Y122" s="29">
        <v>7.5</v>
      </c>
      <c r="Z122" s="29">
        <v>7.5</v>
      </c>
      <c r="AA122" s="29">
        <v>6.666666666666667</v>
      </c>
      <c r="AB122" s="29">
        <v>6.666666666666667</v>
      </c>
      <c r="AC122" s="29">
        <v>6.666666666666667</v>
      </c>
      <c r="AD122" s="29">
        <f>AVERAGE(Table1323[[#This Row],[5Ci Political parties]:[5Ciii Educational, sporting and cultural organizations]])</f>
        <v>6.666666666666667</v>
      </c>
      <c r="AE122" s="29">
        <v>10</v>
      </c>
      <c r="AF122" s="29">
        <v>10</v>
      </c>
      <c r="AG122" s="29">
        <v>7.5</v>
      </c>
      <c r="AH122" s="29">
        <f>AVERAGE(Table1323[[#This Row],[5Di Political parties]:[5Diii Educational, sporting and cultural organizations5]])</f>
        <v>9.1666666666666661</v>
      </c>
      <c r="AI122" s="29">
        <f>AVERAGE(Y122,Z122,AD122,AH122)</f>
        <v>7.7083333333333339</v>
      </c>
      <c r="AJ122" s="14">
        <v>10</v>
      </c>
      <c r="AK122" s="15">
        <v>4</v>
      </c>
      <c r="AL122" s="15">
        <v>4.75</v>
      </c>
      <c r="AM122" s="15">
        <v>10</v>
      </c>
      <c r="AN122" s="15">
        <v>6.666666666666667</v>
      </c>
      <c r="AO122" s="15">
        <f>AVERAGE(Table1323[[#This Row],[6Di Access to foreign television (cable/ satellite)]:[6Dii Access to foreign newspapers]])</f>
        <v>8.3333333333333339</v>
      </c>
      <c r="AP122" s="15">
        <v>10</v>
      </c>
      <c r="AQ122" s="29">
        <f t="shared" si="30"/>
        <v>7.416666666666667</v>
      </c>
      <c r="AR122" s="29">
        <v>0</v>
      </c>
      <c r="AS122" s="29">
        <v>0</v>
      </c>
      <c r="AT122" s="29">
        <v>0</v>
      </c>
      <c r="AU122" s="29">
        <f t="shared" si="27"/>
        <v>0</v>
      </c>
      <c r="AV122" s="29">
        <f t="shared" si="31"/>
        <v>0</v>
      </c>
      <c r="AW122" s="31">
        <f>AVERAGE(Table1323[[#This Row],[RULE OF LAW]],Table1323[[#This Row],[SECURITY &amp; SAFETY]],Table1323[[#This Row],[PERSONAL FREEDOM (minus Security &amp;Safety and Rule of Law)]],Table1323[[#This Row],[PERSONAL FREEDOM (minus Security &amp;Safety and Rule of Law)]])</f>
        <v>6.6589567172988398</v>
      </c>
      <c r="AX122" s="32">
        <v>6.04</v>
      </c>
      <c r="AY122" s="53">
        <f>AVERAGE(Table1323[[#This Row],[PERSONAL FREEDOM]:[ECONOMIC FREEDOM]])</f>
        <v>6.3494783586494199</v>
      </c>
      <c r="AZ122" s="61">
        <f t="shared" si="32"/>
        <v>115</v>
      </c>
      <c r="BA122" s="33">
        <f t="shared" si="33"/>
        <v>6.35</v>
      </c>
      <c r="BB122" s="31">
        <f>Table1323[[#This Row],[1 Rule of Law]]</f>
        <v>5</v>
      </c>
      <c r="BC122" s="31">
        <f>Table1323[[#This Row],[2 Security &amp; Safety]]</f>
        <v>8.2524935358620244</v>
      </c>
      <c r="BD122" s="31">
        <f t="shared" si="34"/>
        <v>6.6916666666666673</v>
      </c>
    </row>
    <row r="123" spans="1:56" ht="15" customHeight="1" x14ac:dyDescent="0.25">
      <c r="A123" s="28" t="s">
        <v>124</v>
      </c>
      <c r="B123" s="29">
        <v>4.9666666666666659</v>
      </c>
      <c r="C123" s="29">
        <v>4.7136392204221487</v>
      </c>
      <c r="D123" s="29">
        <v>4.4964964018720011</v>
      </c>
      <c r="E123" s="29">
        <v>4.6999999999999993</v>
      </c>
      <c r="F123" s="29">
        <v>9.48</v>
      </c>
      <c r="G123" s="29">
        <v>10</v>
      </c>
      <c r="H123" s="29">
        <v>10</v>
      </c>
      <c r="I123" s="29">
        <v>7.5</v>
      </c>
      <c r="J123" s="29">
        <v>10</v>
      </c>
      <c r="K123" s="29">
        <v>9.8902822434428561</v>
      </c>
      <c r="L123" s="29">
        <f>AVERAGE(Table1323[[#This Row],[2Bi Disappearance]:[2Bv Terrorism Injured ]])</f>
        <v>9.4780564486885712</v>
      </c>
      <c r="M123" s="29">
        <v>10</v>
      </c>
      <c r="N123" s="29">
        <v>10</v>
      </c>
      <c r="O123" s="30">
        <v>5</v>
      </c>
      <c r="P123" s="30">
        <f>AVERAGE(Table1323[[#This Row],[2Ci Female Genital Mutilation]:[2Ciii Equal Inheritance Rights]])</f>
        <v>8.3333333333333339</v>
      </c>
      <c r="Q123" s="29">
        <f t="shared" si="28"/>
        <v>9.097129927340637</v>
      </c>
      <c r="R123" s="29">
        <v>10</v>
      </c>
      <c r="S123" s="29">
        <v>5</v>
      </c>
      <c r="T123" s="29">
        <v>10</v>
      </c>
      <c r="U123" s="29">
        <f t="shared" si="29"/>
        <v>8.3333333333333339</v>
      </c>
      <c r="V123" s="29">
        <v>7.5</v>
      </c>
      <c r="W123" s="29">
        <v>6.666666666666667</v>
      </c>
      <c r="X123" s="29">
        <f>AVERAGE(Table1323[[#This Row],[4A Freedom to establish religious organizations]:[4B Autonomy of religious organizations]])</f>
        <v>7.0833333333333339</v>
      </c>
      <c r="Y123" s="29">
        <v>7.5</v>
      </c>
      <c r="Z123" s="29">
        <v>10</v>
      </c>
      <c r="AA123" s="29">
        <v>3.3333333333333335</v>
      </c>
      <c r="AB123" s="29">
        <v>6.666666666666667</v>
      </c>
      <c r="AC123" s="29">
        <v>3.3333333333333335</v>
      </c>
      <c r="AD123" s="29">
        <f>AVERAGE(Table1323[[#This Row],[5Ci Political parties]:[5Ciii Educational, sporting and cultural organizations]])</f>
        <v>4.4444444444444446</v>
      </c>
      <c r="AE123" s="29">
        <v>10</v>
      </c>
      <c r="AF123" s="29">
        <v>10</v>
      </c>
      <c r="AG123" s="29">
        <v>7.5</v>
      </c>
      <c r="AH123" s="29">
        <f>AVERAGE(Table1323[[#This Row],[5Di Political parties]:[5Diii Educational, sporting and cultural organizations5]])</f>
        <v>9.1666666666666661</v>
      </c>
      <c r="AI123" s="29">
        <f>AVERAGE(Y123,Z123,AD123,AH123)</f>
        <v>7.7777777777777768</v>
      </c>
      <c r="AJ123" s="14">
        <v>10</v>
      </c>
      <c r="AK123" s="15">
        <v>5.666666666666667</v>
      </c>
      <c r="AL123" s="15">
        <v>5.75</v>
      </c>
      <c r="AM123" s="15">
        <v>10</v>
      </c>
      <c r="AN123" s="15">
        <v>10</v>
      </c>
      <c r="AO123" s="15">
        <f>AVERAGE(Table1323[[#This Row],[6Di Access to foreign television (cable/ satellite)]:[6Dii Access to foreign newspapers]])</f>
        <v>10</v>
      </c>
      <c r="AP123" s="15">
        <v>10</v>
      </c>
      <c r="AQ123" s="29">
        <f t="shared" si="30"/>
        <v>8.283333333333335</v>
      </c>
      <c r="AR123" s="29">
        <v>10</v>
      </c>
      <c r="AS123" s="29">
        <v>10</v>
      </c>
      <c r="AT123" s="29">
        <v>10</v>
      </c>
      <c r="AU123" s="29">
        <f t="shared" si="27"/>
        <v>10</v>
      </c>
      <c r="AV123" s="29">
        <f t="shared" si="31"/>
        <v>10</v>
      </c>
      <c r="AW123" s="31">
        <f>AVERAGE(Table1323[[#This Row],[RULE OF LAW]],Table1323[[#This Row],[SECURITY &amp; SAFETY]],Table1323[[#This Row],[PERSONAL FREEDOM (minus Security &amp;Safety and Rule of Law)]],Table1323[[#This Row],[PERSONAL FREEDOM (minus Security &amp;Safety and Rule of Law)]])</f>
        <v>7.5970602596129373</v>
      </c>
      <c r="AX123" s="32">
        <v>6.55</v>
      </c>
      <c r="AY123" s="53">
        <f>AVERAGE(Table1323[[#This Row],[PERSONAL FREEDOM]:[ECONOMIC FREEDOM]])</f>
        <v>7.0735301298064686</v>
      </c>
      <c r="AZ123" s="61">
        <f t="shared" si="32"/>
        <v>70</v>
      </c>
      <c r="BA123" s="33">
        <f t="shared" si="33"/>
        <v>7.07</v>
      </c>
      <c r="BB123" s="31">
        <f>Table1323[[#This Row],[1 Rule of Law]]</f>
        <v>4.6999999999999993</v>
      </c>
      <c r="BC123" s="31">
        <f>Table1323[[#This Row],[2 Security &amp; Safety]]</f>
        <v>9.097129927340637</v>
      </c>
      <c r="BD123" s="31">
        <f t="shared" si="34"/>
        <v>8.2955555555555556</v>
      </c>
    </row>
    <row r="124" spans="1:56" ht="15" customHeight="1" x14ac:dyDescent="0.25">
      <c r="A124" s="28" t="s">
        <v>170</v>
      </c>
      <c r="B124" s="29">
        <v>5.2999999999999989</v>
      </c>
      <c r="C124" s="29">
        <v>5.4235748177260303</v>
      </c>
      <c r="D124" s="29">
        <v>3.5900067399101059</v>
      </c>
      <c r="E124" s="29">
        <v>4.8</v>
      </c>
      <c r="F124" s="29">
        <v>8.8800000000000008</v>
      </c>
      <c r="G124" s="29">
        <v>10</v>
      </c>
      <c r="H124" s="29">
        <v>10</v>
      </c>
      <c r="I124" s="29">
        <v>7.5</v>
      </c>
      <c r="J124" s="29">
        <v>10</v>
      </c>
      <c r="K124" s="29">
        <v>10</v>
      </c>
      <c r="L124" s="29">
        <f>AVERAGE(Table1323[[#This Row],[2Bi Disappearance]:[2Bv Terrorism Injured ]])</f>
        <v>9.5</v>
      </c>
      <c r="M124" s="29">
        <v>1.5000000000000002</v>
      </c>
      <c r="N124" s="29">
        <v>10</v>
      </c>
      <c r="O124" s="30">
        <v>0</v>
      </c>
      <c r="P124" s="30">
        <f>AVERAGE(Table1323[[#This Row],[2Ci Female Genital Mutilation]:[2Ciii Equal Inheritance Rights]])</f>
        <v>3.8333333333333335</v>
      </c>
      <c r="Q124" s="29">
        <f t="shared" si="28"/>
        <v>7.4044444444444446</v>
      </c>
      <c r="R124" s="29">
        <v>5</v>
      </c>
      <c r="S124" s="29">
        <v>0</v>
      </c>
      <c r="T124" s="29">
        <v>10</v>
      </c>
      <c r="U124" s="29">
        <f t="shared" si="29"/>
        <v>5</v>
      </c>
      <c r="V124" s="29" t="s">
        <v>48</v>
      </c>
      <c r="W124" s="29" t="s">
        <v>48</v>
      </c>
      <c r="X124" s="29" t="s">
        <v>48</v>
      </c>
      <c r="Y124" s="29" t="s">
        <v>48</v>
      </c>
      <c r="Z124" s="29" t="s">
        <v>48</v>
      </c>
      <c r="AA124" s="29" t="s">
        <v>48</v>
      </c>
      <c r="AB124" s="29" t="s">
        <v>48</v>
      </c>
      <c r="AC124" s="29" t="s">
        <v>48</v>
      </c>
      <c r="AD124" s="29" t="s">
        <v>48</v>
      </c>
      <c r="AE124" s="29" t="s">
        <v>48</v>
      </c>
      <c r="AF124" s="29" t="s">
        <v>48</v>
      </c>
      <c r="AG124" s="29" t="s">
        <v>48</v>
      </c>
      <c r="AH124" s="29" t="s">
        <v>48</v>
      </c>
      <c r="AI124" s="29" t="s">
        <v>48</v>
      </c>
      <c r="AJ124" s="14">
        <v>10</v>
      </c>
      <c r="AK124" s="15">
        <v>4.666666666666667</v>
      </c>
      <c r="AL124" s="15">
        <v>4.25</v>
      </c>
      <c r="AM124" s="15" t="s">
        <v>48</v>
      </c>
      <c r="AN124" s="15" t="s">
        <v>48</v>
      </c>
      <c r="AO124" s="15" t="s">
        <v>48</v>
      </c>
      <c r="AP124" s="15" t="s">
        <v>48</v>
      </c>
      <c r="AQ124" s="29">
        <f t="shared" si="30"/>
        <v>6.3055555555555562</v>
      </c>
      <c r="AR124" s="29">
        <v>5</v>
      </c>
      <c r="AS124" s="29">
        <v>0</v>
      </c>
      <c r="AT124" s="29">
        <v>10</v>
      </c>
      <c r="AU124" s="29">
        <f t="shared" si="27"/>
        <v>5</v>
      </c>
      <c r="AV124" s="29">
        <f t="shared" si="31"/>
        <v>5</v>
      </c>
      <c r="AW124" s="31">
        <f>AVERAGE(Table1323[[#This Row],[RULE OF LAW]],Table1323[[#This Row],[SECURITY &amp; SAFETY]],Table1323[[#This Row],[PERSONAL FREEDOM (minus Security &amp;Safety and Rule of Law)]],Table1323[[#This Row],[PERSONAL FREEDOM (minus Security &amp;Safety and Rule of Law)]])</f>
        <v>5.7687037037037046</v>
      </c>
      <c r="AX124" s="32">
        <v>6.34</v>
      </c>
      <c r="AY124" s="53">
        <f>AVERAGE(Table1323[[#This Row],[PERSONAL FREEDOM]:[ECONOMIC FREEDOM]])</f>
        <v>6.0543518518518518</v>
      </c>
      <c r="AZ124" s="61">
        <f t="shared" si="32"/>
        <v>122</v>
      </c>
      <c r="BA124" s="33">
        <f t="shared" si="33"/>
        <v>6.05</v>
      </c>
      <c r="BB124" s="31">
        <f>Table1323[[#This Row],[1 Rule of Law]]</f>
        <v>4.8</v>
      </c>
      <c r="BC124" s="31">
        <f>Table1323[[#This Row],[2 Security &amp; Safety]]</f>
        <v>7.4044444444444446</v>
      </c>
      <c r="BD124" s="31">
        <f t="shared" si="34"/>
        <v>5.435185185185186</v>
      </c>
    </row>
    <row r="125" spans="1:56" ht="15" customHeight="1" x14ac:dyDescent="0.25">
      <c r="A125" s="28" t="s">
        <v>102</v>
      </c>
      <c r="B125" s="29">
        <v>8.3000000000000007</v>
      </c>
      <c r="C125" s="29">
        <v>7.8849605413082289</v>
      </c>
      <c r="D125" s="29">
        <v>8.6512687951063754</v>
      </c>
      <c r="E125" s="29">
        <v>8.2999999999999989</v>
      </c>
      <c r="F125" s="29">
        <v>9.8400000000000016</v>
      </c>
      <c r="G125" s="29">
        <v>10</v>
      </c>
      <c r="H125" s="29">
        <v>10</v>
      </c>
      <c r="I125" s="29">
        <v>10</v>
      </c>
      <c r="J125" s="29">
        <v>10</v>
      </c>
      <c r="K125" s="29">
        <v>10</v>
      </c>
      <c r="L125" s="29">
        <f>AVERAGE(Table1323[[#This Row],[2Bi Disappearance]:[2Bv Terrorism Injured ]])</f>
        <v>10</v>
      </c>
      <c r="M125" s="29">
        <v>10</v>
      </c>
      <c r="N125" s="29">
        <v>10</v>
      </c>
      <c r="O125" s="30">
        <v>10</v>
      </c>
      <c r="P125" s="30">
        <f>AVERAGE(Table1323[[#This Row],[2Ci Female Genital Mutilation]:[2Ciii Equal Inheritance Rights]])</f>
        <v>10</v>
      </c>
      <c r="Q125" s="29">
        <f t="shared" si="28"/>
        <v>9.9466666666666672</v>
      </c>
      <c r="R125" s="29">
        <v>5</v>
      </c>
      <c r="S125" s="29">
        <v>5</v>
      </c>
      <c r="T125" s="29">
        <v>10</v>
      </c>
      <c r="U125" s="29">
        <f t="shared" si="29"/>
        <v>6.666666666666667</v>
      </c>
      <c r="V125" s="29">
        <v>5</v>
      </c>
      <c r="W125" s="29">
        <v>3.3333333333333335</v>
      </c>
      <c r="X125" s="29">
        <f>AVERAGE(Table1323[[#This Row],[4A Freedom to establish religious organizations]:[4B Autonomy of religious organizations]])</f>
        <v>4.166666666666667</v>
      </c>
      <c r="Y125" s="29">
        <v>5</v>
      </c>
      <c r="Z125" s="29">
        <v>2.5</v>
      </c>
      <c r="AA125" s="29">
        <v>3.3333333333333335</v>
      </c>
      <c r="AB125" s="29">
        <v>3.3333333333333335</v>
      </c>
      <c r="AC125" s="29">
        <v>3.3333333333333335</v>
      </c>
      <c r="AD125" s="29">
        <f>AVERAGE(Table1323[[#This Row],[5Ci Political parties]:[5Ciii Educational, sporting and cultural organizations]])</f>
        <v>3.3333333333333335</v>
      </c>
      <c r="AE125" s="29">
        <v>5</v>
      </c>
      <c r="AF125" s="29">
        <v>7.5</v>
      </c>
      <c r="AG125" s="29">
        <v>5</v>
      </c>
      <c r="AH125" s="29">
        <f>AVERAGE(Table1323[[#This Row],[5Di Political parties]:[5Diii Educational, sporting and cultural organizations5]])</f>
        <v>5.833333333333333</v>
      </c>
      <c r="AI125" s="29">
        <f t="shared" ref="AI125:AI130" si="37">AVERAGE(Y125,Z125,AD125,AH125)</f>
        <v>4.166666666666667</v>
      </c>
      <c r="AJ125" s="14">
        <v>10</v>
      </c>
      <c r="AK125" s="15">
        <v>2</v>
      </c>
      <c r="AL125" s="15">
        <v>4.25</v>
      </c>
      <c r="AM125" s="15">
        <v>6.666666666666667</v>
      </c>
      <c r="AN125" s="15">
        <v>3.3333333333333335</v>
      </c>
      <c r="AO125" s="15">
        <f>AVERAGE(Table1323[[#This Row],[6Di Access to foreign television (cable/ satellite)]:[6Dii Access to foreign newspapers]])</f>
        <v>5</v>
      </c>
      <c r="AP125" s="15">
        <v>3.3333333333333335</v>
      </c>
      <c r="AQ125" s="29">
        <f t="shared" si="30"/>
        <v>4.9166666666666661</v>
      </c>
      <c r="AR125" s="29">
        <v>10</v>
      </c>
      <c r="AS125" s="29">
        <v>0</v>
      </c>
      <c r="AT125" s="29">
        <v>10</v>
      </c>
      <c r="AU125" s="29">
        <f t="shared" si="27"/>
        <v>5</v>
      </c>
      <c r="AV125" s="29">
        <f t="shared" si="31"/>
        <v>7.5</v>
      </c>
      <c r="AW125" s="31">
        <f>AVERAGE(Table1323[[#This Row],[RULE OF LAW]],Table1323[[#This Row],[SECURITY &amp; SAFETY]],Table1323[[#This Row],[PERSONAL FREEDOM (minus Security &amp;Safety and Rule of Law)]],Table1323[[#This Row],[PERSONAL FREEDOM (minus Security &amp;Safety and Rule of Law)]])</f>
        <v>7.3033333333333337</v>
      </c>
      <c r="AX125" s="32">
        <v>8.66</v>
      </c>
      <c r="AY125" s="53">
        <f>AVERAGE(Table1323[[#This Row],[PERSONAL FREEDOM]:[ECONOMIC FREEDOM]])</f>
        <v>7.9816666666666674</v>
      </c>
      <c r="AZ125" s="61">
        <f t="shared" si="32"/>
        <v>36</v>
      </c>
      <c r="BA125" s="33">
        <f t="shared" si="33"/>
        <v>7.98</v>
      </c>
      <c r="BB125" s="31">
        <f>Table1323[[#This Row],[1 Rule of Law]]</f>
        <v>8.2999999999999989</v>
      </c>
      <c r="BC125" s="31">
        <f>Table1323[[#This Row],[2 Security &amp; Safety]]</f>
        <v>9.9466666666666672</v>
      </c>
      <c r="BD125" s="31">
        <f t="shared" si="34"/>
        <v>5.4833333333333334</v>
      </c>
    </row>
    <row r="126" spans="1:56" ht="15" customHeight="1" x14ac:dyDescent="0.25">
      <c r="A126" s="28" t="s">
        <v>75</v>
      </c>
      <c r="B126" s="29" t="s">
        <v>48</v>
      </c>
      <c r="C126" s="29" t="s">
        <v>48</v>
      </c>
      <c r="D126" s="29" t="s">
        <v>48</v>
      </c>
      <c r="E126" s="29">
        <v>6.2884220000000006</v>
      </c>
      <c r="F126" s="29">
        <v>9.36</v>
      </c>
      <c r="G126" s="29">
        <v>10</v>
      </c>
      <c r="H126" s="29">
        <v>10</v>
      </c>
      <c r="I126" s="29">
        <v>7.5</v>
      </c>
      <c r="J126" s="29">
        <v>10</v>
      </c>
      <c r="K126" s="29">
        <v>10</v>
      </c>
      <c r="L126" s="29">
        <f>AVERAGE(Table1323[[#This Row],[2Bi Disappearance]:[2Bv Terrorism Injured ]])</f>
        <v>9.5</v>
      </c>
      <c r="M126" s="29">
        <v>10</v>
      </c>
      <c r="N126" s="29">
        <v>10</v>
      </c>
      <c r="O126" s="30">
        <v>10</v>
      </c>
      <c r="P126" s="30">
        <f>AVERAGE(Table1323[[#This Row],[2Ci Female Genital Mutilation]:[2Ciii Equal Inheritance Rights]])</f>
        <v>10</v>
      </c>
      <c r="Q126" s="29">
        <f t="shared" si="28"/>
        <v>9.6199999999999992</v>
      </c>
      <c r="R126" s="29">
        <v>10</v>
      </c>
      <c r="S126" s="29">
        <v>10</v>
      </c>
      <c r="T126" s="29">
        <v>10</v>
      </c>
      <c r="U126" s="29">
        <f t="shared" si="29"/>
        <v>10</v>
      </c>
      <c r="V126" s="29">
        <v>10</v>
      </c>
      <c r="W126" s="29">
        <v>10</v>
      </c>
      <c r="X126" s="29">
        <f>AVERAGE(Table1323[[#This Row],[4A Freedom to establish religious organizations]:[4B Autonomy of religious organizations]])</f>
        <v>10</v>
      </c>
      <c r="Y126" s="29">
        <v>10</v>
      </c>
      <c r="Z126" s="29">
        <v>10</v>
      </c>
      <c r="AA126" s="29">
        <v>10</v>
      </c>
      <c r="AB126" s="29">
        <v>6.666666666666667</v>
      </c>
      <c r="AC126" s="29">
        <v>6.666666666666667</v>
      </c>
      <c r="AD126" s="29">
        <f>AVERAGE(Table1323[[#This Row],[5Ci Political parties]:[5Ciii Educational, sporting and cultural organizations]])</f>
        <v>7.7777777777777786</v>
      </c>
      <c r="AE126" s="29">
        <v>10</v>
      </c>
      <c r="AF126" s="29">
        <v>10</v>
      </c>
      <c r="AG126" s="29">
        <v>10</v>
      </c>
      <c r="AH126" s="29">
        <f>AVERAGE(Table1323[[#This Row],[5Di Political parties]:[5Diii Educational, sporting and cultural organizations5]])</f>
        <v>10</v>
      </c>
      <c r="AI126" s="29">
        <f t="shared" si="37"/>
        <v>9.4444444444444446</v>
      </c>
      <c r="AJ126" s="14">
        <v>10</v>
      </c>
      <c r="AK126" s="15">
        <v>7.666666666666667</v>
      </c>
      <c r="AL126" s="15">
        <v>7.75</v>
      </c>
      <c r="AM126" s="15">
        <v>10</v>
      </c>
      <c r="AN126" s="15">
        <v>10</v>
      </c>
      <c r="AO126" s="15">
        <f>AVERAGE(Table1323[[#This Row],[6Di Access to foreign television (cable/ satellite)]:[6Dii Access to foreign newspapers]])</f>
        <v>10</v>
      </c>
      <c r="AP126" s="15">
        <v>10</v>
      </c>
      <c r="AQ126" s="29">
        <f t="shared" si="30"/>
        <v>9.0833333333333339</v>
      </c>
      <c r="AR126" s="29">
        <v>10</v>
      </c>
      <c r="AS126" s="29">
        <v>10</v>
      </c>
      <c r="AT126" s="29">
        <v>10</v>
      </c>
      <c r="AU126" s="29">
        <f t="shared" si="27"/>
        <v>10</v>
      </c>
      <c r="AV126" s="29">
        <f t="shared" si="31"/>
        <v>10</v>
      </c>
      <c r="AW126" s="31">
        <f>AVERAGE(Table1323[[#This Row],[RULE OF LAW]],Table1323[[#This Row],[SECURITY &amp; SAFETY]],Table1323[[#This Row],[PERSONAL FREEDOM (minus Security &amp;Safety and Rule of Law)]],Table1323[[#This Row],[PERSONAL FREEDOM (minus Security &amp;Safety and Rule of Law)]])</f>
        <v>8.8298832777777783</v>
      </c>
      <c r="AX126" s="32">
        <v>7.42</v>
      </c>
      <c r="AY126" s="53">
        <f>AVERAGE(Table1323[[#This Row],[PERSONAL FREEDOM]:[ECONOMIC FREEDOM]])</f>
        <v>8.1249416388888882</v>
      </c>
      <c r="AZ126" s="61">
        <f t="shared" si="32"/>
        <v>27</v>
      </c>
      <c r="BA126" s="33">
        <f t="shared" si="33"/>
        <v>8.1199999999999992</v>
      </c>
      <c r="BB126" s="31">
        <f>Table1323[[#This Row],[1 Rule of Law]]</f>
        <v>6.2884220000000006</v>
      </c>
      <c r="BC126" s="31">
        <f>Table1323[[#This Row],[2 Security &amp; Safety]]</f>
        <v>9.6199999999999992</v>
      </c>
      <c r="BD126" s="31">
        <f t="shared" si="34"/>
        <v>9.7055555555555557</v>
      </c>
    </row>
    <row r="127" spans="1:56" ht="15" customHeight="1" x14ac:dyDescent="0.25">
      <c r="A127" s="28" t="s">
        <v>89</v>
      </c>
      <c r="B127" s="29">
        <v>8.1666666666666661</v>
      </c>
      <c r="C127" s="29">
        <v>5.9580612933533867</v>
      </c>
      <c r="D127" s="29">
        <v>5.9204937863285343</v>
      </c>
      <c r="E127" s="29">
        <v>6.7</v>
      </c>
      <c r="F127" s="29">
        <v>9.7199999999999989</v>
      </c>
      <c r="G127" s="29">
        <v>10</v>
      </c>
      <c r="H127" s="29">
        <v>10</v>
      </c>
      <c r="I127" s="29">
        <v>7.5</v>
      </c>
      <c r="J127" s="29">
        <v>10</v>
      </c>
      <c r="K127" s="29">
        <v>10</v>
      </c>
      <c r="L127" s="29">
        <f>AVERAGE(Table1323[[#This Row],[2Bi Disappearance]:[2Bv Terrorism Injured ]])</f>
        <v>9.5</v>
      </c>
      <c r="M127" s="29">
        <v>10</v>
      </c>
      <c r="N127" s="29">
        <v>10</v>
      </c>
      <c r="O127" s="30">
        <v>10</v>
      </c>
      <c r="P127" s="30">
        <f>AVERAGE(Table1323[[#This Row],[2Ci Female Genital Mutilation]:[2Ciii Equal Inheritance Rights]])</f>
        <v>10</v>
      </c>
      <c r="Q127" s="29">
        <f t="shared" si="28"/>
        <v>9.74</v>
      </c>
      <c r="R127" s="29">
        <v>10</v>
      </c>
      <c r="S127" s="29">
        <v>10</v>
      </c>
      <c r="T127" s="29">
        <v>10</v>
      </c>
      <c r="U127" s="29">
        <f t="shared" si="29"/>
        <v>10</v>
      </c>
      <c r="V127" s="29">
        <v>10</v>
      </c>
      <c r="W127" s="29">
        <v>3.3333333333333335</v>
      </c>
      <c r="X127" s="29">
        <f>AVERAGE(Table1323[[#This Row],[4A Freedom to establish religious organizations]:[4B Autonomy of religious organizations]])</f>
        <v>6.666666666666667</v>
      </c>
      <c r="Y127" s="29">
        <v>10</v>
      </c>
      <c r="Z127" s="29">
        <v>10</v>
      </c>
      <c r="AA127" s="29">
        <v>6.666666666666667</v>
      </c>
      <c r="AB127" s="29">
        <v>6.666666666666667</v>
      </c>
      <c r="AC127" s="29">
        <v>6.666666666666667</v>
      </c>
      <c r="AD127" s="29">
        <f>AVERAGE(Table1323[[#This Row],[5Ci Political parties]:[5Ciii Educational, sporting and cultural organizations]])</f>
        <v>6.666666666666667</v>
      </c>
      <c r="AE127" s="29">
        <v>10</v>
      </c>
      <c r="AF127" s="29">
        <v>7.5</v>
      </c>
      <c r="AG127" s="29">
        <v>10</v>
      </c>
      <c r="AH127" s="29">
        <f>AVERAGE(Table1323[[#This Row],[5Di Political parties]:[5Diii Educational, sporting and cultural organizations5]])</f>
        <v>9.1666666666666661</v>
      </c>
      <c r="AI127" s="29">
        <f t="shared" si="37"/>
        <v>8.9583333333333339</v>
      </c>
      <c r="AJ127" s="14">
        <v>10</v>
      </c>
      <c r="AK127" s="15">
        <v>7.666666666666667</v>
      </c>
      <c r="AL127" s="15">
        <v>7.5</v>
      </c>
      <c r="AM127" s="15">
        <v>10</v>
      </c>
      <c r="AN127" s="15">
        <v>10</v>
      </c>
      <c r="AO127" s="15">
        <f>AVERAGE(Table1323[[#This Row],[6Di Access to foreign television (cable/ satellite)]:[6Dii Access to foreign newspapers]])</f>
        <v>10</v>
      </c>
      <c r="AP127" s="15">
        <v>10</v>
      </c>
      <c r="AQ127" s="29">
        <f t="shared" si="30"/>
        <v>9.033333333333335</v>
      </c>
      <c r="AR127" s="29">
        <v>10</v>
      </c>
      <c r="AS127" s="29">
        <v>10</v>
      </c>
      <c r="AT127" s="29">
        <v>10</v>
      </c>
      <c r="AU127" s="29">
        <f t="shared" si="27"/>
        <v>10</v>
      </c>
      <c r="AV127" s="29">
        <f t="shared" si="31"/>
        <v>10</v>
      </c>
      <c r="AW127" s="31">
        <f>AVERAGE(Table1323[[#This Row],[RULE OF LAW]],Table1323[[#This Row],[SECURITY &amp; SAFETY]],Table1323[[#This Row],[PERSONAL FREEDOM (minus Security &amp;Safety and Rule of Law)]],Table1323[[#This Row],[PERSONAL FREEDOM (minus Security &amp;Safety and Rule of Law)]])</f>
        <v>8.5758333333333336</v>
      </c>
      <c r="AX127" s="32">
        <v>6.56</v>
      </c>
      <c r="AY127" s="53">
        <f>AVERAGE(Table1323[[#This Row],[PERSONAL FREEDOM]:[ECONOMIC FREEDOM]])</f>
        <v>7.5679166666666671</v>
      </c>
      <c r="AZ127" s="61">
        <f t="shared" si="32"/>
        <v>46</v>
      </c>
      <c r="BA127" s="33">
        <f t="shared" si="33"/>
        <v>7.57</v>
      </c>
      <c r="BB127" s="31">
        <f>Table1323[[#This Row],[1 Rule of Law]]</f>
        <v>6.7</v>
      </c>
      <c r="BC127" s="31">
        <f>Table1323[[#This Row],[2 Security &amp; Safety]]</f>
        <v>9.74</v>
      </c>
      <c r="BD127" s="31">
        <f t="shared" si="34"/>
        <v>8.9316666666666666</v>
      </c>
    </row>
    <row r="128" spans="1:56" ht="15" customHeight="1" x14ac:dyDescent="0.25">
      <c r="A128" s="28" t="s">
        <v>109</v>
      </c>
      <c r="B128" s="29">
        <v>5.8999999999999995</v>
      </c>
      <c r="C128" s="29">
        <v>5.4702061588313953</v>
      </c>
      <c r="D128" s="29">
        <v>4.9322188611506403</v>
      </c>
      <c r="E128" s="29">
        <v>5.4</v>
      </c>
      <c r="F128" s="29">
        <v>0</v>
      </c>
      <c r="G128" s="29">
        <v>10</v>
      </c>
      <c r="H128" s="29">
        <v>10</v>
      </c>
      <c r="I128" s="29">
        <v>2.5</v>
      </c>
      <c r="J128" s="29">
        <v>10</v>
      </c>
      <c r="K128" s="29">
        <v>10</v>
      </c>
      <c r="L128" s="29">
        <f>AVERAGE(Table1323[[#This Row],[2Bi Disappearance]:[2Bv Terrorism Injured ]])</f>
        <v>8.5</v>
      </c>
      <c r="M128" s="29">
        <v>10</v>
      </c>
      <c r="N128" s="29">
        <v>10</v>
      </c>
      <c r="O128" s="30">
        <v>0</v>
      </c>
      <c r="P128" s="30">
        <f>AVERAGE(Table1323[[#This Row],[2Ci Female Genital Mutilation]:[2Ciii Equal Inheritance Rights]])</f>
        <v>6.666666666666667</v>
      </c>
      <c r="Q128" s="29">
        <f t="shared" si="28"/>
        <v>5.0555555555555562</v>
      </c>
      <c r="R128" s="29">
        <v>10</v>
      </c>
      <c r="S128" s="29">
        <v>10</v>
      </c>
      <c r="T128" s="29">
        <v>5</v>
      </c>
      <c r="U128" s="29">
        <f t="shared" si="29"/>
        <v>8.3333333333333339</v>
      </c>
      <c r="V128" s="29">
        <v>7.5</v>
      </c>
      <c r="W128" s="29">
        <v>10</v>
      </c>
      <c r="X128" s="29">
        <f>AVERAGE(Table1323[[#This Row],[4A Freedom to establish religious organizations]:[4B Autonomy of religious organizations]])</f>
        <v>8.75</v>
      </c>
      <c r="Y128" s="29">
        <v>10</v>
      </c>
      <c r="Z128" s="29">
        <v>10</v>
      </c>
      <c r="AA128" s="29">
        <v>10</v>
      </c>
      <c r="AB128" s="29">
        <v>6.666666666666667</v>
      </c>
      <c r="AC128" s="29">
        <v>10</v>
      </c>
      <c r="AD128" s="29">
        <f>AVERAGE(Table1323[[#This Row],[5Ci Political parties]:[5Ciii Educational, sporting and cultural organizations]])</f>
        <v>8.8888888888888893</v>
      </c>
      <c r="AE128" s="29">
        <v>7.5</v>
      </c>
      <c r="AF128" s="29">
        <v>7.5</v>
      </c>
      <c r="AG128" s="29">
        <v>7.5</v>
      </c>
      <c r="AH128" s="29">
        <f>AVERAGE(Table1323[[#This Row],[5Di Political parties]:[5Diii Educational, sporting and cultural organizations5]])</f>
        <v>7.5</v>
      </c>
      <c r="AI128" s="29">
        <f t="shared" si="37"/>
        <v>9.0972222222222214</v>
      </c>
      <c r="AJ128" s="14">
        <v>10</v>
      </c>
      <c r="AK128" s="15">
        <v>7</v>
      </c>
      <c r="AL128" s="15">
        <v>7</v>
      </c>
      <c r="AM128" s="15">
        <v>10</v>
      </c>
      <c r="AN128" s="15">
        <v>10</v>
      </c>
      <c r="AO128" s="15">
        <f>AVERAGE(Table1323[[#This Row],[6Di Access to foreign television (cable/ satellite)]:[6Dii Access to foreign newspapers]])</f>
        <v>10</v>
      </c>
      <c r="AP128" s="15">
        <v>10</v>
      </c>
      <c r="AQ128" s="29">
        <f t="shared" si="30"/>
        <v>8.8000000000000007</v>
      </c>
      <c r="AR128" s="29">
        <v>5</v>
      </c>
      <c r="AS128" s="29">
        <v>10</v>
      </c>
      <c r="AT128" s="29">
        <v>10</v>
      </c>
      <c r="AU128" s="29">
        <f t="shared" ref="AU128:AU135" si="38">AVERAGE(AS128:AT128)</f>
        <v>10</v>
      </c>
      <c r="AV128" s="29">
        <f t="shared" si="31"/>
        <v>7.5</v>
      </c>
      <c r="AW128" s="31">
        <f>AVERAGE(Table1323[[#This Row],[RULE OF LAW]],Table1323[[#This Row],[SECURITY &amp; SAFETY]],Table1323[[#This Row],[PERSONAL FREEDOM (minus Security &amp;Safety and Rule of Law)]],Table1323[[#This Row],[PERSONAL FREEDOM (minus Security &amp;Safety and Rule of Law)]])</f>
        <v>6.8619444444444451</v>
      </c>
      <c r="AX128" s="32">
        <v>6.73</v>
      </c>
      <c r="AY128" s="53">
        <f>AVERAGE(Table1323[[#This Row],[PERSONAL FREEDOM]:[ECONOMIC FREEDOM]])</f>
        <v>6.7959722222222227</v>
      </c>
      <c r="AZ128" s="61">
        <f t="shared" si="32"/>
        <v>86</v>
      </c>
      <c r="BA128" s="33">
        <f t="shared" si="33"/>
        <v>6.8</v>
      </c>
      <c r="BB128" s="31">
        <f>Table1323[[#This Row],[1 Rule of Law]]</f>
        <v>5.4</v>
      </c>
      <c r="BC128" s="31">
        <f>Table1323[[#This Row],[2 Security &amp; Safety]]</f>
        <v>5.0555555555555562</v>
      </c>
      <c r="BD128" s="31">
        <f t="shared" si="34"/>
        <v>8.4961111111111105</v>
      </c>
    </row>
    <row r="129" spans="1:56" ht="15" customHeight="1" x14ac:dyDescent="0.25">
      <c r="A129" s="28" t="s">
        <v>83</v>
      </c>
      <c r="B129" s="29">
        <v>8.4666666666666668</v>
      </c>
      <c r="C129" s="29">
        <v>6.4560552816668713</v>
      </c>
      <c r="D129" s="29">
        <v>6.92366032303946</v>
      </c>
      <c r="E129" s="29">
        <v>7.3</v>
      </c>
      <c r="F129" s="29">
        <v>9.68</v>
      </c>
      <c r="G129" s="29">
        <v>10</v>
      </c>
      <c r="H129" s="29">
        <v>10</v>
      </c>
      <c r="I129" s="29">
        <v>10</v>
      </c>
      <c r="J129" s="29">
        <v>10</v>
      </c>
      <c r="K129" s="29">
        <v>10</v>
      </c>
      <c r="L129" s="29">
        <f>AVERAGE(Table1323[[#This Row],[2Bi Disappearance]:[2Bv Terrorism Injured ]])</f>
        <v>10</v>
      </c>
      <c r="M129" s="29">
        <v>9.5</v>
      </c>
      <c r="N129" s="29">
        <v>10</v>
      </c>
      <c r="O129" s="30">
        <v>10</v>
      </c>
      <c r="P129" s="30">
        <f>AVERAGE(Table1323[[#This Row],[2Ci Female Genital Mutilation]:[2Ciii Equal Inheritance Rights]])</f>
        <v>9.8333333333333339</v>
      </c>
      <c r="Q129" s="29">
        <f t="shared" si="28"/>
        <v>9.8377777777777791</v>
      </c>
      <c r="R129" s="29">
        <v>10</v>
      </c>
      <c r="S129" s="29">
        <v>10</v>
      </c>
      <c r="T129" s="29">
        <v>10</v>
      </c>
      <c r="U129" s="29">
        <f t="shared" si="29"/>
        <v>10</v>
      </c>
      <c r="V129" s="29">
        <v>10</v>
      </c>
      <c r="W129" s="29">
        <v>10</v>
      </c>
      <c r="X129" s="29">
        <f>AVERAGE(Table1323[[#This Row],[4A Freedom to establish religious organizations]:[4B Autonomy of religious organizations]])</f>
        <v>10</v>
      </c>
      <c r="Y129" s="29">
        <v>10</v>
      </c>
      <c r="Z129" s="29">
        <v>10</v>
      </c>
      <c r="AA129" s="29">
        <v>10</v>
      </c>
      <c r="AB129" s="29">
        <v>10</v>
      </c>
      <c r="AC129" s="29">
        <v>10</v>
      </c>
      <c r="AD129" s="29">
        <f>AVERAGE(Table1323[[#This Row],[5Ci Political parties]:[5Ciii Educational, sporting and cultural organizations]])</f>
        <v>10</v>
      </c>
      <c r="AE129" s="29">
        <v>10</v>
      </c>
      <c r="AF129" s="29">
        <v>10</v>
      </c>
      <c r="AG129" s="29">
        <v>10</v>
      </c>
      <c r="AH129" s="29">
        <f>AVERAGE(Table1323[[#This Row],[5Di Political parties]:[5Diii Educational, sporting and cultural organizations5]])</f>
        <v>10</v>
      </c>
      <c r="AI129" s="29">
        <f t="shared" si="37"/>
        <v>10</v>
      </c>
      <c r="AJ129" s="14">
        <v>10</v>
      </c>
      <c r="AK129" s="15">
        <v>8.3333333333333339</v>
      </c>
      <c r="AL129" s="15">
        <v>6.5</v>
      </c>
      <c r="AM129" s="15">
        <v>10</v>
      </c>
      <c r="AN129" s="15">
        <v>10</v>
      </c>
      <c r="AO129" s="15">
        <f>AVERAGE(Table1323[[#This Row],[6Di Access to foreign television (cable/ satellite)]:[6Dii Access to foreign newspapers]])</f>
        <v>10</v>
      </c>
      <c r="AP129" s="15">
        <v>10</v>
      </c>
      <c r="AQ129" s="29">
        <f t="shared" si="30"/>
        <v>8.9666666666666668</v>
      </c>
      <c r="AR129" s="29">
        <v>10</v>
      </c>
      <c r="AS129" s="29">
        <v>10</v>
      </c>
      <c r="AT129" s="29">
        <v>10</v>
      </c>
      <c r="AU129" s="29">
        <f t="shared" si="38"/>
        <v>10</v>
      </c>
      <c r="AV129" s="29">
        <f t="shared" si="31"/>
        <v>10</v>
      </c>
      <c r="AW129" s="31">
        <f>AVERAGE(Table1323[[#This Row],[RULE OF LAW]],Table1323[[#This Row],[SECURITY &amp; SAFETY]],Table1323[[#This Row],[PERSONAL FREEDOM (minus Security &amp;Safety and Rule of Law)]],Table1323[[#This Row],[PERSONAL FREEDOM (minus Security &amp;Safety and Rule of Law)]])</f>
        <v>9.181111111111111</v>
      </c>
      <c r="AX129" s="32">
        <v>7.28</v>
      </c>
      <c r="AY129" s="53">
        <f>AVERAGE(Table1323[[#This Row],[PERSONAL FREEDOM]:[ECONOMIC FREEDOM]])</f>
        <v>8.2305555555555561</v>
      </c>
      <c r="AZ129" s="61">
        <f t="shared" si="32"/>
        <v>21</v>
      </c>
      <c r="BA129" s="33">
        <f t="shared" si="33"/>
        <v>8.23</v>
      </c>
      <c r="BB129" s="31">
        <f>Table1323[[#This Row],[1 Rule of Law]]</f>
        <v>7.3</v>
      </c>
      <c r="BC129" s="31">
        <f>Table1323[[#This Row],[2 Security &amp; Safety]]</f>
        <v>9.8377777777777791</v>
      </c>
      <c r="BD129" s="31">
        <f t="shared" si="34"/>
        <v>9.793333333333333</v>
      </c>
    </row>
    <row r="130" spans="1:56" ht="15" customHeight="1" x14ac:dyDescent="0.25">
      <c r="A130" s="28" t="s">
        <v>173</v>
      </c>
      <c r="B130" s="29">
        <v>4.0999999999999996</v>
      </c>
      <c r="C130" s="29">
        <v>5.2268573867555181</v>
      </c>
      <c r="D130" s="29">
        <v>6.1635622588733963</v>
      </c>
      <c r="E130" s="29">
        <v>5.2</v>
      </c>
      <c r="F130" s="29">
        <v>8.56</v>
      </c>
      <c r="G130" s="29">
        <v>5</v>
      </c>
      <c r="H130" s="29">
        <v>10</v>
      </c>
      <c r="I130" s="29">
        <v>5</v>
      </c>
      <c r="J130" s="29">
        <v>9.9677205894220382</v>
      </c>
      <c r="K130" s="29">
        <v>9.9612647073064444</v>
      </c>
      <c r="L130" s="29">
        <f>AVERAGE(Table1323[[#This Row],[2Bi Disappearance]:[2Bv Terrorism Injured ]])</f>
        <v>7.9857970593456971</v>
      </c>
      <c r="M130" s="29">
        <v>10</v>
      </c>
      <c r="N130" s="29">
        <v>10</v>
      </c>
      <c r="O130" s="30">
        <v>5</v>
      </c>
      <c r="P130" s="30">
        <f>AVERAGE(Table1323[[#This Row],[2Ci Female Genital Mutilation]:[2Ciii Equal Inheritance Rights]])</f>
        <v>8.3333333333333339</v>
      </c>
      <c r="Q130" s="29">
        <f t="shared" ref="Q130:Q154" si="39">AVERAGE(F130,L130,P130)</f>
        <v>8.2930434642263435</v>
      </c>
      <c r="R130" s="29">
        <v>5</v>
      </c>
      <c r="S130" s="29">
        <v>0</v>
      </c>
      <c r="T130" s="29">
        <v>10</v>
      </c>
      <c r="U130" s="29">
        <f t="shared" ref="U130:U154" si="40">AVERAGE(R130:T130)</f>
        <v>5</v>
      </c>
      <c r="V130" s="29">
        <v>10</v>
      </c>
      <c r="W130" s="29">
        <v>6.666666666666667</v>
      </c>
      <c r="X130" s="29">
        <f>AVERAGE(Table1323[[#This Row],[4A Freedom to establish religious organizations]:[4B Autonomy of religious organizations]])</f>
        <v>8.3333333333333339</v>
      </c>
      <c r="Y130" s="29">
        <v>7.5</v>
      </c>
      <c r="Z130" s="29">
        <v>7.5</v>
      </c>
      <c r="AA130" s="29">
        <v>6.666666666666667</v>
      </c>
      <c r="AB130" s="29">
        <v>6.666666666666667</v>
      </c>
      <c r="AC130" s="29">
        <v>6.666666666666667</v>
      </c>
      <c r="AD130" s="29">
        <f>AVERAGE(Table1323[[#This Row],[5Ci Political parties]:[5Ciii Educational, sporting and cultural organizations]])</f>
        <v>6.666666666666667</v>
      </c>
      <c r="AE130" s="29">
        <v>7.5</v>
      </c>
      <c r="AF130" s="29">
        <v>10</v>
      </c>
      <c r="AG130" s="29">
        <v>10</v>
      </c>
      <c r="AH130" s="29">
        <f>AVERAGE(Table1323[[#This Row],[5Di Political parties]:[5Diii Educational, sporting and cultural organizations5]])</f>
        <v>9.1666666666666661</v>
      </c>
      <c r="AI130" s="29">
        <f t="shared" si="37"/>
        <v>7.7083333333333339</v>
      </c>
      <c r="AJ130" s="14">
        <v>10</v>
      </c>
      <c r="AK130" s="15">
        <v>3</v>
      </c>
      <c r="AL130" s="15">
        <v>2</v>
      </c>
      <c r="AM130" s="15">
        <v>10</v>
      </c>
      <c r="AN130" s="15">
        <v>10</v>
      </c>
      <c r="AO130" s="15">
        <f>AVERAGE(Table1323[[#This Row],[6Di Access to foreign television (cable/ satellite)]:[6Dii Access to foreign newspapers]])</f>
        <v>10</v>
      </c>
      <c r="AP130" s="15">
        <v>10</v>
      </c>
      <c r="AQ130" s="29">
        <f t="shared" ref="AQ130:AQ154" si="41">AVERAGE(AJ130:AK130,AL130,AO130,AP130)</f>
        <v>7</v>
      </c>
      <c r="AR130" s="29">
        <v>5</v>
      </c>
      <c r="AS130" s="29">
        <v>0</v>
      </c>
      <c r="AT130" s="29">
        <v>0</v>
      </c>
      <c r="AU130" s="29">
        <f t="shared" si="38"/>
        <v>0</v>
      </c>
      <c r="AV130" s="29">
        <f t="shared" ref="AV130:AV154" si="42">AVERAGE(AR130,AU130)</f>
        <v>2.5</v>
      </c>
      <c r="AW130" s="31">
        <f>AVERAGE(Table1323[[#This Row],[RULE OF LAW]],Table1323[[#This Row],[SECURITY &amp; SAFETY]],Table1323[[#This Row],[PERSONAL FREEDOM (minus Security &amp;Safety and Rule of Law)]],Table1323[[#This Row],[PERSONAL FREEDOM (minus Security &amp;Safety and Rule of Law)]])</f>
        <v>6.4274275327232528</v>
      </c>
      <c r="AX130" s="32">
        <v>6.49</v>
      </c>
      <c r="AY130" s="53">
        <f>AVERAGE(Table1323[[#This Row],[PERSONAL FREEDOM]:[ECONOMIC FREEDOM]])</f>
        <v>6.4587137663616261</v>
      </c>
      <c r="AZ130" s="61">
        <f t="shared" ref="AZ130:AZ154" si="43">RANK(BA130,$BA$2:$BA$154)</f>
        <v>110</v>
      </c>
      <c r="BA130" s="33">
        <f t="shared" ref="BA130:BA154" si="44">ROUND(AY130, 2)</f>
        <v>6.46</v>
      </c>
      <c r="BB130" s="31">
        <f>Table1323[[#This Row],[1 Rule of Law]]</f>
        <v>5.2</v>
      </c>
      <c r="BC130" s="31">
        <f>Table1323[[#This Row],[2 Security &amp; Safety]]</f>
        <v>8.2930434642263435</v>
      </c>
      <c r="BD130" s="31">
        <f t="shared" ref="BD130:BD154" si="45">AVERAGE(AQ130,U130,AI130,AV130,X130)</f>
        <v>6.1083333333333343</v>
      </c>
    </row>
    <row r="131" spans="1:56" ht="15" customHeight="1" x14ac:dyDescent="0.25">
      <c r="A131" s="28" t="s">
        <v>99</v>
      </c>
      <c r="B131" s="29" t="s">
        <v>48</v>
      </c>
      <c r="C131" s="29" t="s">
        <v>48</v>
      </c>
      <c r="D131" s="29" t="s">
        <v>48</v>
      </c>
      <c r="E131" s="29">
        <v>5.3769340000000003</v>
      </c>
      <c r="F131" s="29">
        <v>7.5599999999999987</v>
      </c>
      <c r="G131" s="29">
        <v>10</v>
      </c>
      <c r="H131" s="29">
        <v>10</v>
      </c>
      <c r="I131" s="29" t="s">
        <v>48</v>
      </c>
      <c r="J131" s="29">
        <v>10</v>
      </c>
      <c r="K131" s="29">
        <v>10</v>
      </c>
      <c r="L131" s="29">
        <f>AVERAGE(Table1323[[#This Row],[2Bi Disappearance]:[2Bv Terrorism Injured ]])</f>
        <v>10</v>
      </c>
      <c r="M131" s="29">
        <v>10</v>
      </c>
      <c r="N131" s="29">
        <v>10</v>
      </c>
      <c r="O131" s="30">
        <v>5</v>
      </c>
      <c r="P131" s="30">
        <f>AVERAGE(Table1323[[#This Row],[2Ci Female Genital Mutilation]:[2Ciii Equal Inheritance Rights]])</f>
        <v>8.3333333333333339</v>
      </c>
      <c r="Q131" s="29">
        <f t="shared" si="39"/>
        <v>8.6311111111111103</v>
      </c>
      <c r="R131" s="29">
        <v>10</v>
      </c>
      <c r="S131" s="29">
        <v>10</v>
      </c>
      <c r="T131" s="29" t="s">
        <v>48</v>
      </c>
      <c r="U131" s="29">
        <f t="shared" si="40"/>
        <v>10</v>
      </c>
      <c r="V131" s="29" t="s">
        <v>48</v>
      </c>
      <c r="W131" s="29" t="s">
        <v>48</v>
      </c>
      <c r="X131" s="29" t="s">
        <v>48</v>
      </c>
      <c r="Y131" s="29" t="s">
        <v>48</v>
      </c>
      <c r="Z131" s="29" t="s">
        <v>48</v>
      </c>
      <c r="AA131" s="29" t="s">
        <v>48</v>
      </c>
      <c r="AB131" s="29" t="s">
        <v>48</v>
      </c>
      <c r="AC131" s="29" t="s">
        <v>48</v>
      </c>
      <c r="AD131" s="29" t="s">
        <v>48</v>
      </c>
      <c r="AE131" s="29" t="s">
        <v>48</v>
      </c>
      <c r="AF131" s="29" t="s">
        <v>48</v>
      </c>
      <c r="AG131" s="29" t="s">
        <v>48</v>
      </c>
      <c r="AH131" s="29" t="s">
        <v>48</v>
      </c>
      <c r="AI131" s="29" t="s">
        <v>48</v>
      </c>
      <c r="AJ131" s="14">
        <v>10</v>
      </c>
      <c r="AK131" s="15">
        <v>8.3333333333333339</v>
      </c>
      <c r="AL131" s="15">
        <v>7</v>
      </c>
      <c r="AM131" s="15" t="s">
        <v>48</v>
      </c>
      <c r="AN131" s="15" t="s">
        <v>48</v>
      </c>
      <c r="AO131" s="15" t="s">
        <v>48</v>
      </c>
      <c r="AP131" s="15" t="s">
        <v>48</v>
      </c>
      <c r="AQ131" s="29">
        <f t="shared" si="41"/>
        <v>8.4444444444444446</v>
      </c>
      <c r="AR131" s="29">
        <v>10</v>
      </c>
      <c r="AS131" s="29">
        <v>10</v>
      </c>
      <c r="AT131" s="29">
        <v>10</v>
      </c>
      <c r="AU131" s="29">
        <f t="shared" si="38"/>
        <v>10</v>
      </c>
      <c r="AV131" s="29">
        <f t="shared" si="42"/>
        <v>10</v>
      </c>
      <c r="AW131" s="31">
        <f>AVERAGE(Table1323[[#This Row],[RULE OF LAW]],Table1323[[#This Row],[SECURITY &amp; SAFETY]],Table1323[[#This Row],[PERSONAL FREEDOM (minus Security &amp;Safety and Rule of Law)]],Table1323[[#This Row],[PERSONAL FREEDOM (minus Security &amp;Safety and Rule of Law)]])</f>
        <v>8.2427520185185177</v>
      </c>
      <c r="AX131" s="32">
        <v>6.78</v>
      </c>
      <c r="AY131" s="53">
        <f>AVERAGE(Table1323[[#This Row],[PERSONAL FREEDOM]:[ECONOMIC FREEDOM]])</f>
        <v>7.5113760092592585</v>
      </c>
      <c r="AZ131" s="61">
        <f t="shared" si="43"/>
        <v>49</v>
      </c>
      <c r="BA131" s="33">
        <f t="shared" si="44"/>
        <v>7.51</v>
      </c>
      <c r="BB131" s="31">
        <f>Table1323[[#This Row],[1 Rule of Law]]</f>
        <v>5.3769340000000003</v>
      </c>
      <c r="BC131" s="31">
        <f>Table1323[[#This Row],[2 Security &amp; Safety]]</f>
        <v>8.6311111111111103</v>
      </c>
      <c r="BD131" s="31">
        <f t="shared" si="45"/>
        <v>9.481481481481481</v>
      </c>
    </row>
    <row r="132" spans="1:56" ht="15" customHeight="1" x14ac:dyDescent="0.25">
      <c r="A132" s="28" t="s">
        <v>186</v>
      </c>
      <c r="B132" s="29" t="s">
        <v>48</v>
      </c>
      <c r="C132" s="29" t="s">
        <v>48</v>
      </c>
      <c r="D132" s="29" t="s">
        <v>48</v>
      </c>
      <c r="E132" s="29">
        <v>4.8327629999999999</v>
      </c>
      <c r="F132" s="29">
        <v>0</v>
      </c>
      <c r="G132" s="29">
        <v>10</v>
      </c>
      <c r="H132" s="29">
        <v>10</v>
      </c>
      <c r="I132" s="29">
        <v>7.5</v>
      </c>
      <c r="J132" s="29">
        <v>10</v>
      </c>
      <c r="K132" s="29">
        <v>10</v>
      </c>
      <c r="L132" s="29">
        <f>AVERAGE(Table1323[[#This Row],[2Bi Disappearance]:[2Bv Terrorism Injured ]])</f>
        <v>9.5</v>
      </c>
      <c r="M132" s="29">
        <v>10</v>
      </c>
      <c r="N132" s="29">
        <v>10</v>
      </c>
      <c r="O132" s="30">
        <v>5</v>
      </c>
      <c r="P132" s="30">
        <f>AVERAGE(Table1323[[#This Row],[2Ci Female Genital Mutilation]:[2Ciii Equal Inheritance Rights]])</f>
        <v>8.3333333333333339</v>
      </c>
      <c r="Q132" s="29">
        <f t="shared" si="39"/>
        <v>5.9444444444444455</v>
      </c>
      <c r="R132" s="29">
        <v>5</v>
      </c>
      <c r="S132" s="29">
        <v>5</v>
      </c>
      <c r="T132" s="29">
        <v>5</v>
      </c>
      <c r="U132" s="29">
        <f t="shared" si="40"/>
        <v>5</v>
      </c>
      <c r="V132" s="29" t="s">
        <v>48</v>
      </c>
      <c r="W132" s="29" t="s">
        <v>48</v>
      </c>
      <c r="X132" s="29" t="s">
        <v>48</v>
      </c>
      <c r="Y132" s="29" t="s">
        <v>48</v>
      </c>
      <c r="Z132" s="29" t="s">
        <v>48</v>
      </c>
      <c r="AA132" s="29" t="s">
        <v>48</v>
      </c>
      <c r="AB132" s="29" t="s">
        <v>48</v>
      </c>
      <c r="AC132" s="29" t="s">
        <v>48</v>
      </c>
      <c r="AD132" s="29" t="s">
        <v>48</v>
      </c>
      <c r="AE132" s="29" t="s">
        <v>48</v>
      </c>
      <c r="AF132" s="29" t="s">
        <v>48</v>
      </c>
      <c r="AG132" s="29" t="s">
        <v>48</v>
      </c>
      <c r="AH132" s="29" t="s">
        <v>48</v>
      </c>
      <c r="AI132" s="29" t="s">
        <v>48</v>
      </c>
      <c r="AJ132" s="14">
        <v>10</v>
      </c>
      <c r="AK132" s="15">
        <v>1.6666666666666667</v>
      </c>
      <c r="AL132" s="15">
        <v>3.5</v>
      </c>
      <c r="AM132" s="15" t="s">
        <v>48</v>
      </c>
      <c r="AN132" s="15" t="s">
        <v>48</v>
      </c>
      <c r="AO132" s="15" t="s">
        <v>48</v>
      </c>
      <c r="AP132" s="15" t="s">
        <v>48</v>
      </c>
      <c r="AQ132" s="29">
        <f t="shared" si="41"/>
        <v>5.0555555555555554</v>
      </c>
      <c r="AR132" s="29">
        <v>0</v>
      </c>
      <c r="AS132" s="29">
        <v>0</v>
      </c>
      <c r="AT132" s="29">
        <v>10</v>
      </c>
      <c r="AU132" s="29">
        <f t="shared" si="38"/>
        <v>5</v>
      </c>
      <c r="AV132" s="29">
        <f t="shared" si="42"/>
        <v>2.5</v>
      </c>
      <c r="AW132" s="31">
        <f>AVERAGE(Table1323[[#This Row],[RULE OF LAW]],Table1323[[#This Row],[SECURITY &amp; SAFETY]],Table1323[[#This Row],[PERSONAL FREEDOM (minus Security &amp;Safety and Rule of Law)]],Table1323[[#This Row],[PERSONAL FREEDOM (minus Security &amp;Safety and Rule of Law)]])</f>
        <v>4.7868944537037041</v>
      </c>
      <c r="AX132" s="32">
        <v>6.69</v>
      </c>
      <c r="AY132" s="53">
        <f>AVERAGE(Table1323[[#This Row],[PERSONAL FREEDOM]:[ECONOMIC FREEDOM]])</f>
        <v>5.7384472268518518</v>
      </c>
      <c r="AZ132" s="61">
        <f t="shared" si="43"/>
        <v>134</v>
      </c>
      <c r="BA132" s="33">
        <f t="shared" si="44"/>
        <v>5.74</v>
      </c>
      <c r="BB132" s="31">
        <f>Table1323[[#This Row],[1 Rule of Law]]</f>
        <v>4.8327629999999999</v>
      </c>
      <c r="BC132" s="31">
        <f>Table1323[[#This Row],[2 Security &amp; Safety]]</f>
        <v>5.9444444444444455</v>
      </c>
      <c r="BD132" s="31">
        <f t="shared" si="45"/>
        <v>4.1851851851851851</v>
      </c>
    </row>
    <row r="133" spans="1:56" ht="15" customHeight="1" x14ac:dyDescent="0.25">
      <c r="A133" s="28" t="s">
        <v>64</v>
      </c>
      <c r="B133" s="29">
        <v>9.4999999999999982</v>
      </c>
      <c r="C133" s="29">
        <v>7.7801766416146148</v>
      </c>
      <c r="D133" s="29">
        <v>8.2305540546286675</v>
      </c>
      <c r="E133" s="29">
        <v>8.5</v>
      </c>
      <c r="F133" s="29">
        <v>9.6</v>
      </c>
      <c r="G133" s="29">
        <v>10</v>
      </c>
      <c r="H133" s="29">
        <v>10</v>
      </c>
      <c r="I133" s="29">
        <v>10</v>
      </c>
      <c r="J133" s="29">
        <v>9.9644562961370617</v>
      </c>
      <c r="K133" s="29">
        <v>9.957347555364473</v>
      </c>
      <c r="L133" s="29">
        <f>AVERAGE(Table1323[[#This Row],[2Bi Disappearance]:[2Bv Terrorism Injured ]])</f>
        <v>9.9843607703003059</v>
      </c>
      <c r="M133" s="29">
        <v>9.5</v>
      </c>
      <c r="N133" s="29">
        <v>10</v>
      </c>
      <c r="O133" s="30">
        <v>10</v>
      </c>
      <c r="P133" s="30">
        <f>AVERAGE(Table1323[[#This Row],[2Ci Female Genital Mutilation]:[2Ciii Equal Inheritance Rights]])</f>
        <v>9.8333333333333339</v>
      </c>
      <c r="Q133" s="29">
        <f t="shared" si="39"/>
        <v>9.8058980345445477</v>
      </c>
      <c r="R133" s="29">
        <v>10</v>
      </c>
      <c r="S133" s="29">
        <v>10</v>
      </c>
      <c r="T133" s="29">
        <v>10</v>
      </c>
      <c r="U133" s="29">
        <f t="shared" si="40"/>
        <v>10</v>
      </c>
      <c r="V133" s="29">
        <v>10</v>
      </c>
      <c r="W133" s="29">
        <v>10</v>
      </c>
      <c r="X133" s="29">
        <f>AVERAGE(Table1323[[#This Row],[4A Freedom to establish religious organizations]:[4B Autonomy of religious organizations]])</f>
        <v>10</v>
      </c>
      <c r="Y133" s="29">
        <v>10</v>
      </c>
      <c r="Z133" s="29">
        <v>10</v>
      </c>
      <c r="AA133" s="29">
        <v>10</v>
      </c>
      <c r="AB133" s="29">
        <v>10</v>
      </c>
      <c r="AC133" s="29">
        <v>10</v>
      </c>
      <c r="AD133" s="29">
        <f>AVERAGE(Table1323[[#This Row],[5Ci Political parties]:[5Ciii Educational, sporting and cultural organizations]])</f>
        <v>10</v>
      </c>
      <c r="AE133" s="29">
        <v>10</v>
      </c>
      <c r="AF133" s="29">
        <v>10</v>
      </c>
      <c r="AG133" s="29">
        <v>10</v>
      </c>
      <c r="AH133" s="29">
        <f>AVERAGE(Table1323[[#This Row],[5Di Political parties]:[5Diii Educational, sporting and cultural organizations5]])</f>
        <v>10</v>
      </c>
      <c r="AI133" s="29">
        <f>AVERAGE(Y133,Z133,AD133,AH133)</f>
        <v>10</v>
      </c>
      <c r="AJ133" s="14">
        <v>10</v>
      </c>
      <c r="AK133" s="15">
        <v>9.3333333333333339</v>
      </c>
      <c r="AL133" s="15">
        <v>8.75</v>
      </c>
      <c r="AM133" s="15">
        <v>10</v>
      </c>
      <c r="AN133" s="15">
        <v>10</v>
      </c>
      <c r="AO133" s="15">
        <f>AVERAGE(Table1323[[#This Row],[6Di Access to foreign television (cable/ satellite)]:[6Dii Access to foreign newspapers]])</f>
        <v>10</v>
      </c>
      <c r="AP133" s="15">
        <v>10</v>
      </c>
      <c r="AQ133" s="29">
        <f t="shared" si="41"/>
        <v>9.6166666666666671</v>
      </c>
      <c r="AR133" s="29">
        <v>10</v>
      </c>
      <c r="AS133" s="29">
        <v>10</v>
      </c>
      <c r="AT133" s="29">
        <v>10</v>
      </c>
      <c r="AU133" s="29">
        <f t="shared" si="38"/>
        <v>10</v>
      </c>
      <c r="AV133" s="29">
        <f t="shared" si="42"/>
        <v>10</v>
      </c>
      <c r="AW133" s="31">
        <f>AVERAGE(Table1323[[#This Row],[RULE OF LAW]],Table1323[[#This Row],[SECURITY &amp; SAFETY]],Table1323[[#This Row],[PERSONAL FREEDOM (minus Security &amp;Safety and Rule of Law)]],Table1323[[#This Row],[PERSONAL FREEDOM (minus Security &amp;Safety and Rule of Law)]])</f>
        <v>9.5381411753028029</v>
      </c>
      <c r="AX133" s="32">
        <v>7.51</v>
      </c>
      <c r="AY133" s="53">
        <f>AVERAGE(Table1323[[#This Row],[PERSONAL FREEDOM]:[ECONOMIC FREEDOM]])</f>
        <v>8.5240705876514014</v>
      </c>
      <c r="AZ133" s="61">
        <f t="shared" si="43"/>
        <v>9</v>
      </c>
      <c r="BA133" s="33">
        <f t="shared" si="44"/>
        <v>8.52</v>
      </c>
      <c r="BB133" s="31">
        <f>Table1323[[#This Row],[1 Rule of Law]]</f>
        <v>8.5</v>
      </c>
      <c r="BC133" s="31">
        <f>Table1323[[#This Row],[2 Security &amp; Safety]]</f>
        <v>9.8058980345445477</v>
      </c>
      <c r="BD133" s="31">
        <f t="shared" si="45"/>
        <v>9.9233333333333338</v>
      </c>
    </row>
    <row r="134" spans="1:56" ht="15" customHeight="1" x14ac:dyDescent="0.25">
      <c r="A134" s="28" t="s">
        <v>50</v>
      </c>
      <c r="B134" s="29" t="s">
        <v>48</v>
      </c>
      <c r="C134" s="29" t="s">
        <v>48</v>
      </c>
      <c r="D134" s="29" t="s">
        <v>48</v>
      </c>
      <c r="E134" s="29">
        <v>7.9209379999999996</v>
      </c>
      <c r="F134" s="29">
        <v>9.7199999999999989</v>
      </c>
      <c r="G134" s="29">
        <v>10</v>
      </c>
      <c r="H134" s="29">
        <v>10</v>
      </c>
      <c r="I134" s="29">
        <v>10</v>
      </c>
      <c r="J134" s="29">
        <v>10</v>
      </c>
      <c r="K134" s="29">
        <v>10</v>
      </c>
      <c r="L134" s="29">
        <f>AVERAGE(Table1323[[#This Row],[2Bi Disappearance]:[2Bv Terrorism Injured ]])</f>
        <v>10</v>
      </c>
      <c r="M134" s="29">
        <v>9.5</v>
      </c>
      <c r="N134" s="29">
        <v>10</v>
      </c>
      <c r="O134" s="30">
        <v>10</v>
      </c>
      <c r="P134" s="30">
        <f>AVERAGE(Table1323[[#This Row],[2Ci Female Genital Mutilation]:[2Ciii Equal Inheritance Rights]])</f>
        <v>9.8333333333333339</v>
      </c>
      <c r="Q134" s="29">
        <f t="shared" si="39"/>
        <v>9.8511111111111109</v>
      </c>
      <c r="R134" s="29">
        <v>10</v>
      </c>
      <c r="S134" s="29">
        <v>10</v>
      </c>
      <c r="T134" s="29">
        <v>10</v>
      </c>
      <c r="U134" s="29">
        <f t="shared" si="40"/>
        <v>10</v>
      </c>
      <c r="V134" s="29">
        <v>10</v>
      </c>
      <c r="W134" s="29">
        <v>10</v>
      </c>
      <c r="X134" s="29">
        <f>AVERAGE(Table1323[[#This Row],[4A Freedom to establish religious organizations]:[4B Autonomy of religious organizations]])</f>
        <v>10</v>
      </c>
      <c r="Y134" s="29">
        <v>10</v>
      </c>
      <c r="Z134" s="29">
        <v>10</v>
      </c>
      <c r="AA134" s="29">
        <v>10</v>
      </c>
      <c r="AB134" s="29">
        <v>10</v>
      </c>
      <c r="AC134" s="29">
        <v>10</v>
      </c>
      <c r="AD134" s="29">
        <f>AVERAGE(Table1323[[#This Row],[5Ci Political parties]:[5Ciii Educational, sporting and cultural organizations]])</f>
        <v>10</v>
      </c>
      <c r="AE134" s="29">
        <v>10</v>
      </c>
      <c r="AF134" s="29">
        <v>10</v>
      </c>
      <c r="AG134" s="29">
        <v>10</v>
      </c>
      <c r="AH134" s="29">
        <f>AVERAGE(Table1323[[#This Row],[5Di Political parties]:[5Diii Educational, sporting and cultural organizations5]])</f>
        <v>10</v>
      </c>
      <c r="AI134" s="29">
        <f>AVERAGE(Y134,Z134,AD134,AH134)</f>
        <v>10</v>
      </c>
      <c r="AJ134" s="14">
        <v>10</v>
      </c>
      <c r="AK134" s="15">
        <v>8.3333333333333339</v>
      </c>
      <c r="AL134" s="15">
        <v>9.25</v>
      </c>
      <c r="AM134" s="15">
        <v>10</v>
      </c>
      <c r="AN134" s="15">
        <v>10</v>
      </c>
      <c r="AO134" s="15">
        <f>AVERAGE(Table1323[[#This Row],[6Di Access to foreign television (cable/ satellite)]:[6Dii Access to foreign newspapers]])</f>
        <v>10</v>
      </c>
      <c r="AP134" s="15">
        <v>10</v>
      </c>
      <c r="AQ134" s="29">
        <f t="shared" si="41"/>
        <v>9.5166666666666675</v>
      </c>
      <c r="AR134" s="29">
        <v>10</v>
      </c>
      <c r="AS134" s="29">
        <v>10</v>
      </c>
      <c r="AT134" s="29">
        <v>10</v>
      </c>
      <c r="AU134" s="29">
        <f t="shared" si="38"/>
        <v>10</v>
      </c>
      <c r="AV134" s="29">
        <f t="shared" si="42"/>
        <v>10</v>
      </c>
      <c r="AW134" s="31">
        <f>AVERAGE(Table1323[[#This Row],[RULE OF LAW]],Table1323[[#This Row],[SECURITY &amp; SAFETY]],Table1323[[#This Row],[PERSONAL FREEDOM (minus Security &amp;Safety and Rule of Law)]],Table1323[[#This Row],[PERSONAL FREEDOM (minus Security &amp;Safety and Rule of Law)]])</f>
        <v>9.3946789444444434</v>
      </c>
      <c r="AX134" s="32">
        <v>8.24</v>
      </c>
      <c r="AY134" s="53">
        <f>AVERAGE(Table1323[[#This Row],[PERSONAL FREEDOM]:[ECONOMIC FREEDOM]])</f>
        <v>8.8173394722222227</v>
      </c>
      <c r="AZ134" s="61">
        <f t="shared" si="43"/>
        <v>2</v>
      </c>
      <c r="BA134" s="33">
        <f t="shared" si="44"/>
        <v>8.82</v>
      </c>
      <c r="BB134" s="31">
        <f>Table1323[[#This Row],[1 Rule of Law]]</f>
        <v>7.9209379999999996</v>
      </c>
      <c r="BC134" s="31">
        <f>Table1323[[#This Row],[2 Security &amp; Safety]]</f>
        <v>9.8511111111111109</v>
      </c>
      <c r="BD134" s="31">
        <f t="shared" si="45"/>
        <v>9.9033333333333324</v>
      </c>
    </row>
    <row r="135" spans="1:56" ht="15" customHeight="1" x14ac:dyDescent="0.25">
      <c r="A135" s="28" t="s">
        <v>204</v>
      </c>
      <c r="B135" s="29" t="s">
        <v>48</v>
      </c>
      <c r="C135" s="29" t="s">
        <v>48</v>
      </c>
      <c r="D135" s="29" t="s">
        <v>48</v>
      </c>
      <c r="E135" s="29">
        <v>4.8327629999999999</v>
      </c>
      <c r="F135" s="29">
        <v>9.120000000000001</v>
      </c>
      <c r="G135" s="29">
        <v>5</v>
      </c>
      <c r="H135" s="29">
        <v>10</v>
      </c>
      <c r="I135" s="29">
        <v>0</v>
      </c>
      <c r="J135" s="29">
        <v>10</v>
      </c>
      <c r="K135" s="29">
        <v>10</v>
      </c>
      <c r="L135" s="29">
        <f>AVERAGE(Table1323[[#This Row],[2Bi Disappearance]:[2Bv Terrorism Injured ]])</f>
        <v>7</v>
      </c>
      <c r="M135" s="29">
        <v>10</v>
      </c>
      <c r="N135" s="29">
        <v>5</v>
      </c>
      <c r="O135" s="30">
        <v>5</v>
      </c>
      <c r="P135" s="30">
        <f>AVERAGE(Table1323[[#This Row],[2Ci Female Genital Mutilation]:[2Ciii Equal Inheritance Rights]])</f>
        <v>6.666666666666667</v>
      </c>
      <c r="Q135" s="29">
        <f t="shared" si="39"/>
        <v>7.5955555555555563</v>
      </c>
      <c r="R135" s="29">
        <v>0</v>
      </c>
      <c r="S135" s="29">
        <v>5</v>
      </c>
      <c r="T135" s="29">
        <v>10</v>
      </c>
      <c r="U135" s="29">
        <f t="shared" si="40"/>
        <v>5</v>
      </c>
      <c r="V135" s="29">
        <v>5</v>
      </c>
      <c r="W135" s="29">
        <v>6.666666666666667</v>
      </c>
      <c r="X135" s="29">
        <f>AVERAGE(Table1323[[#This Row],[4A Freedom to establish religious organizations]:[4B Autonomy of religious organizations]])</f>
        <v>5.8333333333333339</v>
      </c>
      <c r="Y135" s="29">
        <v>0</v>
      </c>
      <c r="Z135" s="29">
        <v>0</v>
      </c>
      <c r="AA135" s="29">
        <v>0</v>
      </c>
      <c r="AB135" s="29">
        <v>3.3333333333333335</v>
      </c>
      <c r="AC135" s="29">
        <v>3.3333333333333335</v>
      </c>
      <c r="AD135" s="29">
        <f>AVERAGE(Table1323[[#This Row],[5Ci Political parties]:[5Ciii Educational, sporting and cultural organizations]])</f>
        <v>2.2222222222222223</v>
      </c>
      <c r="AE135" s="29">
        <v>2.5</v>
      </c>
      <c r="AF135" s="29">
        <v>2.5</v>
      </c>
      <c r="AG135" s="29">
        <v>5</v>
      </c>
      <c r="AH135" s="29">
        <f>AVERAGE(Table1323[[#This Row],[5Di Political parties]:[5Diii Educational, sporting and cultural organizations5]])</f>
        <v>3.3333333333333335</v>
      </c>
      <c r="AI135" s="29">
        <f>AVERAGE(Y135,Z135,AD135,AH135)</f>
        <v>1.3888888888888888</v>
      </c>
      <c r="AJ135" s="14">
        <v>10</v>
      </c>
      <c r="AK135" s="15">
        <v>0.33333333333333331</v>
      </c>
      <c r="AL135" s="15">
        <v>1.75</v>
      </c>
      <c r="AM135" s="15">
        <v>3.3333333333333335</v>
      </c>
      <c r="AN135" s="15">
        <v>3.3333333333333335</v>
      </c>
      <c r="AO135" s="15">
        <f>AVERAGE(Table1323[[#This Row],[6Di Access to foreign television (cable/ satellite)]:[6Dii Access to foreign newspapers]])</f>
        <v>3.3333333333333335</v>
      </c>
      <c r="AP135" s="15">
        <v>0</v>
      </c>
      <c r="AQ135" s="29">
        <f t="shared" si="41"/>
        <v>3.0833333333333335</v>
      </c>
      <c r="AR135" s="29">
        <v>5</v>
      </c>
      <c r="AS135" s="29">
        <v>0</v>
      </c>
      <c r="AT135" s="29">
        <v>0</v>
      </c>
      <c r="AU135" s="29">
        <f t="shared" si="38"/>
        <v>0</v>
      </c>
      <c r="AV135" s="29">
        <f t="shared" si="42"/>
        <v>2.5</v>
      </c>
      <c r="AW135" s="31">
        <f>AVERAGE(Table1323[[#This Row],[RULE OF LAW]],Table1323[[#This Row],[SECURITY &amp; SAFETY]],Table1323[[#This Row],[PERSONAL FREEDOM (minus Security &amp;Safety and Rule of Law)]],Table1323[[#This Row],[PERSONAL FREEDOM (minus Security &amp;Safety and Rule of Law)]])</f>
        <v>4.8876351944444449</v>
      </c>
      <c r="AX135" s="32">
        <v>6.2</v>
      </c>
      <c r="AY135" s="53">
        <f>AVERAGE(Table1323[[#This Row],[PERSONAL FREEDOM]:[ECONOMIC FREEDOM]])</f>
        <v>5.5438175972222226</v>
      </c>
      <c r="AZ135" s="61">
        <f t="shared" si="43"/>
        <v>140</v>
      </c>
      <c r="BA135" s="33">
        <f t="shared" si="44"/>
        <v>5.54</v>
      </c>
      <c r="BB135" s="31">
        <f>Table1323[[#This Row],[1 Rule of Law]]</f>
        <v>4.8327629999999999</v>
      </c>
      <c r="BC135" s="31">
        <f>Table1323[[#This Row],[2 Security &amp; Safety]]</f>
        <v>7.5955555555555563</v>
      </c>
      <c r="BD135" s="31">
        <f t="shared" si="45"/>
        <v>3.5611111111111113</v>
      </c>
    </row>
    <row r="136" spans="1:56" ht="15" customHeight="1" x14ac:dyDescent="0.25">
      <c r="A136" s="28" t="s">
        <v>69</v>
      </c>
      <c r="B136" s="29" t="s">
        <v>48</v>
      </c>
      <c r="C136" s="29" t="s">
        <v>48</v>
      </c>
      <c r="D136" s="29" t="s">
        <v>48</v>
      </c>
      <c r="E136" s="29">
        <v>6.8598029999999994</v>
      </c>
      <c r="F136" s="29" t="s">
        <v>48</v>
      </c>
      <c r="G136" s="29">
        <v>10</v>
      </c>
      <c r="H136" s="29" t="s">
        <v>48</v>
      </c>
      <c r="I136" s="29">
        <v>7.5</v>
      </c>
      <c r="J136" s="29">
        <v>10</v>
      </c>
      <c r="K136" s="29">
        <v>10</v>
      </c>
      <c r="L136" s="29">
        <f>AVERAGE(Table1323[[#This Row],[2Bi Disappearance]:[2Bv Terrorism Injured ]])</f>
        <v>9.375</v>
      </c>
      <c r="M136" s="29">
        <v>10</v>
      </c>
      <c r="N136" s="29">
        <v>5</v>
      </c>
      <c r="O136" s="30">
        <v>5</v>
      </c>
      <c r="P136" s="30">
        <f>AVERAGE(Table1323[[#This Row],[2Ci Female Genital Mutilation]:[2Ciii Equal Inheritance Rights]])</f>
        <v>6.666666666666667</v>
      </c>
      <c r="Q136" s="29">
        <f t="shared" si="39"/>
        <v>8.0208333333333339</v>
      </c>
      <c r="R136" s="29">
        <v>10</v>
      </c>
      <c r="S136" s="29">
        <v>10</v>
      </c>
      <c r="T136" s="29">
        <v>10</v>
      </c>
      <c r="U136" s="29">
        <f t="shared" si="40"/>
        <v>10</v>
      </c>
      <c r="V136" s="29">
        <v>7.5</v>
      </c>
      <c r="W136" s="29">
        <v>6.666666666666667</v>
      </c>
      <c r="X136" s="29">
        <f>AVERAGE(Table1323[[#This Row],[4A Freedom to establish religious organizations]:[4B Autonomy of religious organizations]])</f>
        <v>7.0833333333333339</v>
      </c>
      <c r="Y136" s="29">
        <v>10</v>
      </c>
      <c r="Z136" s="29">
        <v>7.5</v>
      </c>
      <c r="AA136" s="29">
        <v>10</v>
      </c>
      <c r="AB136" s="29">
        <v>6.666666666666667</v>
      </c>
      <c r="AC136" s="29">
        <v>6.666666666666667</v>
      </c>
      <c r="AD136" s="29">
        <f>AVERAGE(Table1323[[#This Row],[5Ci Political parties]:[5Ciii Educational, sporting and cultural organizations]])</f>
        <v>7.7777777777777786</v>
      </c>
      <c r="AE136" s="29">
        <v>7.5</v>
      </c>
      <c r="AF136" s="29">
        <v>7.5</v>
      </c>
      <c r="AG136" s="29">
        <v>10</v>
      </c>
      <c r="AH136" s="29">
        <f>AVERAGE(Table1323[[#This Row],[5Di Political parties]:[5Diii Educational, sporting and cultural organizations5]])</f>
        <v>8.3333333333333339</v>
      </c>
      <c r="AI136" s="29">
        <f>AVERAGE(Y136,Z136,AD136,AH136)</f>
        <v>8.4027777777777786</v>
      </c>
      <c r="AJ136" s="14">
        <v>10</v>
      </c>
      <c r="AK136" s="15">
        <v>7.666666666666667</v>
      </c>
      <c r="AL136" s="15">
        <v>7.75</v>
      </c>
      <c r="AM136" s="15">
        <v>10</v>
      </c>
      <c r="AN136" s="15">
        <v>10</v>
      </c>
      <c r="AO136" s="15">
        <f>AVERAGE(Table1323[[#This Row],[6Di Access to foreign television (cable/ satellite)]:[6Dii Access to foreign newspapers]])</f>
        <v>10</v>
      </c>
      <c r="AP136" s="15">
        <v>10</v>
      </c>
      <c r="AQ136" s="29">
        <f t="shared" si="41"/>
        <v>9.0833333333333339</v>
      </c>
      <c r="AR136" s="29">
        <v>10</v>
      </c>
      <c r="AS136" s="29" t="s">
        <v>48</v>
      </c>
      <c r="AT136" s="29" t="s">
        <v>48</v>
      </c>
      <c r="AU136" s="29" t="s">
        <v>48</v>
      </c>
      <c r="AV136" s="29">
        <f t="shared" si="42"/>
        <v>10</v>
      </c>
      <c r="AW136" s="31">
        <f>AVERAGE(Table1323[[#This Row],[RULE OF LAW]],Table1323[[#This Row],[SECURITY &amp; SAFETY]],Table1323[[#This Row],[PERSONAL FREEDOM (minus Security &amp;Safety and Rule of Law)]],Table1323[[#This Row],[PERSONAL FREEDOM (minus Security &amp;Safety and Rule of Law)]])</f>
        <v>8.1771035277777777</v>
      </c>
      <c r="AX136" s="32">
        <v>7.66</v>
      </c>
      <c r="AY136" s="53">
        <f>AVERAGE(Table1323[[#This Row],[PERSONAL FREEDOM]:[ECONOMIC FREEDOM]])</f>
        <v>7.9185517638888889</v>
      </c>
      <c r="AZ136" s="61">
        <f t="shared" si="43"/>
        <v>39</v>
      </c>
      <c r="BA136" s="33">
        <f t="shared" si="44"/>
        <v>7.92</v>
      </c>
      <c r="BB136" s="31">
        <f>Table1323[[#This Row],[1 Rule of Law]]</f>
        <v>6.8598029999999994</v>
      </c>
      <c r="BC136" s="31">
        <f>Table1323[[#This Row],[2 Security &amp; Safety]]</f>
        <v>8.0208333333333339</v>
      </c>
      <c r="BD136" s="31">
        <f t="shared" si="45"/>
        <v>8.9138888888888896</v>
      </c>
    </row>
    <row r="137" spans="1:56" ht="15" customHeight="1" x14ac:dyDescent="0.25">
      <c r="A137" s="28" t="s">
        <v>163</v>
      </c>
      <c r="B137" s="29" t="s">
        <v>48</v>
      </c>
      <c r="C137" s="29" t="s">
        <v>48</v>
      </c>
      <c r="D137" s="29" t="s">
        <v>48</v>
      </c>
      <c r="E137" s="29">
        <v>3.8804620000000001</v>
      </c>
      <c r="F137" s="29">
        <v>9.0400000000000009</v>
      </c>
      <c r="G137" s="29">
        <v>10</v>
      </c>
      <c r="H137" s="29">
        <v>5.2509971573341252</v>
      </c>
      <c r="I137" s="29">
        <v>2.5</v>
      </c>
      <c r="J137" s="29">
        <v>9.8061631492789445</v>
      </c>
      <c r="K137" s="29">
        <v>9.2731118097960383</v>
      </c>
      <c r="L137" s="29">
        <f>AVERAGE(Table1323[[#This Row],[2Bi Disappearance]:[2Bv Terrorism Injured ]])</f>
        <v>7.3660544232818213</v>
      </c>
      <c r="M137" s="29">
        <v>10</v>
      </c>
      <c r="N137" s="29">
        <v>10</v>
      </c>
      <c r="O137" s="30">
        <v>5</v>
      </c>
      <c r="P137" s="30">
        <f>AVERAGE(Table1323[[#This Row],[2Ci Female Genital Mutilation]:[2Ciii Equal Inheritance Rights]])</f>
        <v>8.3333333333333339</v>
      </c>
      <c r="Q137" s="29">
        <f t="shared" si="39"/>
        <v>8.2464625855383868</v>
      </c>
      <c r="R137" s="29">
        <v>10</v>
      </c>
      <c r="S137" s="29">
        <v>10</v>
      </c>
      <c r="T137" s="29">
        <v>10</v>
      </c>
      <c r="U137" s="29">
        <f t="shared" si="40"/>
        <v>10</v>
      </c>
      <c r="V137" s="29" t="s">
        <v>48</v>
      </c>
      <c r="W137" s="29" t="s">
        <v>48</v>
      </c>
      <c r="X137" s="29" t="s">
        <v>48</v>
      </c>
      <c r="Y137" s="29" t="s">
        <v>48</v>
      </c>
      <c r="Z137" s="29" t="s">
        <v>48</v>
      </c>
      <c r="AA137" s="29" t="s">
        <v>48</v>
      </c>
      <c r="AB137" s="29" t="s">
        <v>48</v>
      </c>
      <c r="AC137" s="29" t="s">
        <v>48</v>
      </c>
      <c r="AD137" s="29" t="s">
        <v>48</v>
      </c>
      <c r="AE137" s="29" t="s">
        <v>48</v>
      </c>
      <c r="AF137" s="29" t="s">
        <v>48</v>
      </c>
      <c r="AG137" s="29" t="s">
        <v>48</v>
      </c>
      <c r="AH137" s="29" t="s">
        <v>48</v>
      </c>
      <c r="AI137" s="29" t="s">
        <v>48</v>
      </c>
      <c r="AJ137" s="14">
        <v>10</v>
      </c>
      <c r="AK137" s="15">
        <v>1.6666666666666667</v>
      </c>
      <c r="AL137" s="15">
        <v>3</v>
      </c>
      <c r="AM137" s="15" t="s">
        <v>48</v>
      </c>
      <c r="AN137" s="15" t="s">
        <v>48</v>
      </c>
      <c r="AO137" s="15" t="s">
        <v>48</v>
      </c>
      <c r="AP137" s="15" t="s">
        <v>48</v>
      </c>
      <c r="AQ137" s="29">
        <f t="shared" si="41"/>
        <v>4.8888888888888884</v>
      </c>
      <c r="AR137" s="29">
        <v>10</v>
      </c>
      <c r="AS137" s="29">
        <v>10</v>
      </c>
      <c r="AT137" s="29">
        <v>10</v>
      </c>
      <c r="AU137" s="29">
        <f t="shared" ref="AU137:AU154" si="46">AVERAGE(AS137:AT137)</f>
        <v>10</v>
      </c>
      <c r="AV137" s="29">
        <f t="shared" si="42"/>
        <v>10</v>
      </c>
      <c r="AW137" s="31">
        <f>AVERAGE(Table1323[[#This Row],[RULE OF LAW]],Table1323[[#This Row],[SECURITY &amp; SAFETY]],Table1323[[#This Row],[PERSONAL FREEDOM (minus Security &amp;Safety and Rule of Law)]],Table1323[[#This Row],[PERSONAL FREEDOM (minus Security &amp;Safety and Rule of Law)]])</f>
        <v>7.1798792945327445</v>
      </c>
      <c r="AX137" s="32">
        <v>6.33</v>
      </c>
      <c r="AY137" s="53">
        <f>AVERAGE(Table1323[[#This Row],[PERSONAL FREEDOM]:[ECONOMIC FREEDOM]])</f>
        <v>6.7549396472663723</v>
      </c>
      <c r="AZ137" s="61">
        <f t="shared" si="43"/>
        <v>91</v>
      </c>
      <c r="BA137" s="33">
        <f t="shared" si="44"/>
        <v>6.75</v>
      </c>
      <c r="BB137" s="31">
        <f>Table1323[[#This Row],[1 Rule of Law]]</f>
        <v>3.8804620000000001</v>
      </c>
      <c r="BC137" s="31">
        <f>Table1323[[#This Row],[2 Security &amp; Safety]]</f>
        <v>8.2464625855383868</v>
      </c>
      <c r="BD137" s="31">
        <f t="shared" si="45"/>
        <v>8.2962962962962958</v>
      </c>
    </row>
    <row r="138" spans="1:56" ht="15" customHeight="1" x14ac:dyDescent="0.25">
      <c r="A138" s="28" t="s">
        <v>136</v>
      </c>
      <c r="B138" s="29">
        <v>4.3333333333333339</v>
      </c>
      <c r="C138" s="29">
        <v>4.8477860522136647</v>
      </c>
      <c r="D138" s="29">
        <v>4.8737149278533538</v>
      </c>
      <c r="E138" s="29">
        <v>4.6999999999999993</v>
      </c>
      <c r="F138" s="29">
        <v>4.9200000000000008</v>
      </c>
      <c r="G138" s="29">
        <v>10</v>
      </c>
      <c r="H138" s="29">
        <v>10</v>
      </c>
      <c r="I138" s="29">
        <v>7.5</v>
      </c>
      <c r="J138" s="29">
        <v>10</v>
      </c>
      <c r="K138" s="29">
        <v>10</v>
      </c>
      <c r="L138" s="29">
        <f>AVERAGE(Table1323[[#This Row],[2Bi Disappearance]:[2Bv Terrorism Injured ]])</f>
        <v>9.5</v>
      </c>
      <c r="M138" s="29">
        <v>8.5</v>
      </c>
      <c r="N138" s="29">
        <v>10</v>
      </c>
      <c r="O138" s="30">
        <v>5</v>
      </c>
      <c r="P138" s="30">
        <f>AVERAGE(Table1323[[#This Row],[2Ci Female Genital Mutilation]:[2Ciii Equal Inheritance Rights]])</f>
        <v>7.833333333333333</v>
      </c>
      <c r="Q138" s="29">
        <f t="shared" si="39"/>
        <v>7.4177777777777782</v>
      </c>
      <c r="R138" s="29">
        <v>10</v>
      </c>
      <c r="S138" s="29">
        <v>5</v>
      </c>
      <c r="T138" s="29">
        <v>10</v>
      </c>
      <c r="U138" s="29">
        <f t="shared" si="40"/>
        <v>8.3333333333333339</v>
      </c>
      <c r="V138" s="29">
        <v>7.5</v>
      </c>
      <c r="W138" s="29">
        <v>10</v>
      </c>
      <c r="X138" s="29">
        <f>AVERAGE(Table1323[[#This Row],[4A Freedom to establish religious organizations]:[4B Autonomy of religious organizations]])</f>
        <v>8.75</v>
      </c>
      <c r="Y138" s="29">
        <v>7.5</v>
      </c>
      <c r="Z138" s="29">
        <v>7.5</v>
      </c>
      <c r="AA138" s="29">
        <v>6.666666666666667</v>
      </c>
      <c r="AB138" s="29">
        <v>6.666666666666667</v>
      </c>
      <c r="AC138" s="29">
        <v>6.666666666666667</v>
      </c>
      <c r="AD138" s="29">
        <f>AVERAGE(Table1323[[#This Row],[5Ci Political parties]:[5Ciii Educational, sporting and cultural organizations]])</f>
        <v>6.666666666666667</v>
      </c>
      <c r="AE138" s="29">
        <v>5</v>
      </c>
      <c r="AF138" s="29">
        <v>7.5</v>
      </c>
      <c r="AG138" s="29">
        <v>10</v>
      </c>
      <c r="AH138" s="29">
        <f>AVERAGE(Table1323[[#This Row],[5Di Political parties]:[5Diii Educational, sporting and cultural organizations5]])</f>
        <v>7.5</v>
      </c>
      <c r="AI138" s="29">
        <f>AVERAGE(Y138,Z138,AD138,AH138)</f>
        <v>7.291666666666667</v>
      </c>
      <c r="AJ138" s="14">
        <v>10</v>
      </c>
      <c r="AK138" s="15">
        <v>4.666666666666667</v>
      </c>
      <c r="AL138" s="15">
        <v>5.25</v>
      </c>
      <c r="AM138" s="15">
        <v>6.666666666666667</v>
      </c>
      <c r="AN138" s="15">
        <v>3.3333333333333335</v>
      </c>
      <c r="AO138" s="15">
        <f>AVERAGE(Table1323[[#This Row],[6Di Access to foreign television (cable/ satellite)]:[6Dii Access to foreign newspapers]])</f>
        <v>5</v>
      </c>
      <c r="AP138" s="15">
        <v>10</v>
      </c>
      <c r="AQ138" s="29">
        <f t="shared" si="41"/>
        <v>6.9833333333333343</v>
      </c>
      <c r="AR138" s="29">
        <v>5</v>
      </c>
      <c r="AS138" s="29">
        <v>0</v>
      </c>
      <c r="AT138" s="29">
        <v>0</v>
      </c>
      <c r="AU138" s="29">
        <f t="shared" si="46"/>
        <v>0</v>
      </c>
      <c r="AV138" s="29">
        <f t="shared" si="42"/>
        <v>2.5</v>
      </c>
      <c r="AW138" s="31">
        <f>AVERAGE(Table1323[[#This Row],[RULE OF LAW]],Table1323[[#This Row],[SECURITY &amp; SAFETY]],Table1323[[#This Row],[PERSONAL FREEDOM (minus Security &amp;Safety and Rule of Law)]],Table1323[[#This Row],[PERSONAL FREEDOM (minus Security &amp;Safety and Rule of Law)]])</f>
        <v>6.4152777777777779</v>
      </c>
      <c r="AX138" s="32">
        <v>6.78</v>
      </c>
      <c r="AY138" s="53">
        <f>AVERAGE(Table1323[[#This Row],[PERSONAL FREEDOM]:[ECONOMIC FREEDOM]])</f>
        <v>6.5976388888888895</v>
      </c>
      <c r="AZ138" s="61">
        <f t="shared" si="43"/>
        <v>99</v>
      </c>
      <c r="BA138" s="33">
        <f t="shared" si="44"/>
        <v>6.6</v>
      </c>
      <c r="BB138" s="31">
        <f>Table1323[[#This Row],[1 Rule of Law]]</f>
        <v>4.6999999999999993</v>
      </c>
      <c r="BC138" s="31">
        <f>Table1323[[#This Row],[2 Security &amp; Safety]]</f>
        <v>7.4177777777777782</v>
      </c>
      <c r="BD138" s="31">
        <f t="shared" si="45"/>
        <v>6.7716666666666665</v>
      </c>
    </row>
    <row r="139" spans="1:56" ht="15" customHeight="1" x14ac:dyDescent="0.25">
      <c r="A139" s="28" t="s">
        <v>146</v>
      </c>
      <c r="B139" s="29">
        <v>6.4333333333333336</v>
      </c>
      <c r="C139" s="29">
        <v>4.3208545453908878</v>
      </c>
      <c r="D139" s="29">
        <v>5.9274172742438811</v>
      </c>
      <c r="E139" s="29">
        <v>5.6000000000000005</v>
      </c>
      <c r="F139" s="29">
        <v>7.8000000000000007</v>
      </c>
      <c r="G139" s="29">
        <v>5</v>
      </c>
      <c r="H139" s="29">
        <v>9.6720784998548126</v>
      </c>
      <c r="I139" s="29">
        <v>5</v>
      </c>
      <c r="J139" s="29">
        <v>9.2573542496711934</v>
      </c>
      <c r="K139" s="29">
        <v>9.094357974599026</v>
      </c>
      <c r="L139" s="29">
        <f>AVERAGE(Table1323[[#This Row],[2Bi Disappearance]:[2Bv Terrorism Injured ]])</f>
        <v>7.6047581448250074</v>
      </c>
      <c r="M139" s="29">
        <v>10</v>
      </c>
      <c r="N139" s="29">
        <v>10</v>
      </c>
      <c r="O139" s="30">
        <v>10</v>
      </c>
      <c r="P139" s="30">
        <f>AVERAGE(Table1323[[#This Row],[2Ci Female Genital Mutilation]:[2Ciii Equal Inheritance Rights]])</f>
        <v>10</v>
      </c>
      <c r="Q139" s="29">
        <f t="shared" si="39"/>
        <v>8.46825271494167</v>
      </c>
      <c r="R139" s="29">
        <v>10</v>
      </c>
      <c r="S139" s="29">
        <v>10</v>
      </c>
      <c r="T139" s="29">
        <v>10</v>
      </c>
      <c r="U139" s="29">
        <f t="shared" si="40"/>
        <v>10</v>
      </c>
      <c r="V139" s="29">
        <v>7.5</v>
      </c>
      <c r="W139" s="29">
        <v>10</v>
      </c>
      <c r="X139" s="29">
        <f>AVERAGE(Table1323[[#This Row],[4A Freedom to establish religious organizations]:[4B Autonomy of religious organizations]])</f>
        <v>8.75</v>
      </c>
      <c r="Y139" s="29">
        <v>7.5</v>
      </c>
      <c r="Z139" s="29">
        <v>10</v>
      </c>
      <c r="AA139" s="29">
        <v>6.666666666666667</v>
      </c>
      <c r="AB139" s="29">
        <v>6.666666666666667</v>
      </c>
      <c r="AC139" s="29">
        <v>10</v>
      </c>
      <c r="AD139" s="29">
        <f>AVERAGE(Table1323[[#This Row],[5Ci Political parties]:[5Ciii Educational, sporting and cultural organizations]])</f>
        <v>7.7777777777777786</v>
      </c>
      <c r="AE139" s="29">
        <v>7.5</v>
      </c>
      <c r="AF139" s="29">
        <v>7.5</v>
      </c>
      <c r="AG139" s="29">
        <v>10</v>
      </c>
      <c r="AH139" s="29">
        <f>AVERAGE(Table1323[[#This Row],[5Di Political parties]:[5Diii Educational, sporting and cultural organizations5]])</f>
        <v>8.3333333333333339</v>
      </c>
      <c r="AI139" s="29">
        <f>AVERAGE(Y139,Z139,AD139,AH139)</f>
        <v>8.4027777777777786</v>
      </c>
      <c r="AJ139" s="14">
        <v>7.1065749987189362</v>
      </c>
      <c r="AK139" s="15">
        <v>4.666666666666667</v>
      </c>
      <c r="AL139" s="15">
        <v>3.25</v>
      </c>
      <c r="AM139" s="15">
        <v>10</v>
      </c>
      <c r="AN139" s="15">
        <v>6.666666666666667</v>
      </c>
      <c r="AO139" s="15">
        <f>AVERAGE(Table1323[[#This Row],[6Di Access to foreign television (cable/ satellite)]:[6Dii Access to foreign newspapers]])</f>
        <v>8.3333333333333339</v>
      </c>
      <c r="AP139" s="15">
        <v>3.3333333333333335</v>
      </c>
      <c r="AQ139" s="29">
        <f t="shared" si="41"/>
        <v>5.337981666410454</v>
      </c>
      <c r="AR139" s="29">
        <v>10</v>
      </c>
      <c r="AS139" s="29">
        <v>10</v>
      </c>
      <c r="AT139" s="29">
        <v>10</v>
      </c>
      <c r="AU139" s="29">
        <f t="shared" si="46"/>
        <v>10</v>
      </c>
      <c r="AV139" s="29">
        <f t="shared" si="42"/>
        <v>10</v>
      </c>
      <c r="AW139" s="31">
        <f>AVERAGE(Table1323[[#This Row],[RULE OF LAW]],Table1323[[#This Row],[SECURITY &amp; SAFETY]],Table1323[[#This Row],[PERSONAL FREEDOM (minus Security &amp;Safety and Rule of Law)]],Table1323[[#This Row],[PERSONAL FREEDOM (minus Security &amp;Safety and Rule of Law)]])</f>
        <v>7.7661391231542414</v>
      </c>
      <c r="AX139" s="32">
        <v>6.7</v>
      </c>
      <c r="AY139" s="53">
        <f>AVERAGE(Table1323[[#This Row],[PERSONAL FREEDOM]:[ECONOMIC FREEDOM]])</f>
        <v>7.2330695615771212</v>
      </c>
      <c r="AZ139" s="61">
        <f t="shared" si="43"/>
        <v>61</v>
      </c>
      <c r="BA139" s="33">
        <f t="shared" si="44"/>
        <v>7.23</v>
      </c>
      <c r="BB139" s="31">
        <f>Table1323[[#This Row],[1 Rule of Law]]</f>
        <v>5.6000000000000005</v>
      </c>
      <c r="BC139" s="31">
        <f>Table1323[[#This Row],[2 Security &amp; Safety]]</f>
        <v>8.46825271494167</v>
      </c>
      <c r="BD139" s="31">
        <f t="shared" si="45"/>
        <v>8.4981518888376453</v>
      </c>
    </row>
    <row r="140" spans="1:56" ht="15" customHeight="1" x14ac:dyDescent="0.25">
      <c r="A140" s="28" t="s">
        <v>187</v>
      </c>
      <c r="B140" s="29" t="s">
        <v>48</v>
      </c>
      <c r="C140" s="29" t="s">
        <v>48</v>
      </c>
      <c r="D140" s="29" t="s">
        <v>48</v>
      </c>
      <c r="E140" s="29">
        <v>4.2477780000000003</v>
      </c>
      <c r="F140" s="29">
        <v>5.88</v>
      </c>
      <c r="G140" s="29">
        <v>10</v>
      </c>
      <c r="H140" s="29">
        <v>10</v>
      </c>
      <c r="I140" s="29">
        <v>7.5</v>
      </c>
      <c r="J140" s="29">
        <v>10</v>
      </c>
      <c r="K140" s="29">
        <v>10</v>
      </c>
      <c r="L140" s="29">
        <f>AVERAGE(Table1323[[#This Row],[2Bi Disappearance]:[2Bv Terrorism Injured ]])</f>
        <v>9.5</v>
      </c>
      <c r="M140" s="29">
        <v>8.8000000000000007</v>
      </c>
      <c r="N140" s="29">
        <v>10</v>
      </c>
      <c r="O140" s="30">
        <v>0</v>
      </c>
      <c r="P140" s="30">
        <f>AVERAGE(Table1323[[#This Row],[2Ci Female Genital Mutilation]:[2Ciii Equal Inheritance Rights]])</f>
        <v>6.2666666666666666</v>
      </c>
      <c r="Q140" s="29">
        <f t="shared" si="39"/>
        <v>7.2155555555555546</v>
      </c>
      <c r="R140" s="29">
        <v>5</v>
      </c>
      <c r="S140" s="29">
        <v>0</v>
      </c>
      <c r="T140" s="29">
        <v>10</v>
      </c>
      <c r="U140" s="29">
        <f t="shared" si="40"/>
        <v>5</v>
      </c>
      <c r="V140" s="29">
        <v>7.5</v>
      </c>
      <c r="W140" s="29">
        <v>6.666666666666667</v>
      </c>
      <c r="X140" s="29">
        <f>AVERAGE(Table1323[[#This Row],[4A Freedom to establish religious organizations]:[4B Autonomy of religious organizations]])</f>
        <v>7.0833333333333339</v>
      </c>
      <c r="Y140" s="29">
        <v>10</v>
      </c>
      <c r="Z140" s="29">
        <v>5</v>
      </c>
      <c r="AA140" s="29">
        <v>6.666666666666667</v>
      </c>
      <c r="AB140" s="29">
        <v>3.3333333333333335</v>
      </c>
      <c r="AC140" s="29">
        <v>3.3333333333333335</v>
      </c>
      <c r="AD140" s="29">
        <f>AVERAGE(Table1323[[#This Row],[5Ci Political parties]:[5Ciii Educational, sporting and cultural organizations]])</f>
        <v>4.4444444444444446</v>
      </c>
      <c r="AE140" s="29">
        <v>7.5</v>
      </c>
      <c r="AF140" s="29">
        <v>5</v>
      </c>
      <c r="AG140" s="29">
        <v>5</v>
      </c>
      <c r="AH140" s="29">
        <f>AVERAGE(Table1323[[#This Row],[5Di Political parties]:[5Diii Educational, sporting and cultural organizations5]])</f>
        <v>5.833333333333333</v>
      </c>
      <c r="AI140" s="29">
        <f>AVERAGE(Y140,Z140,AD140,AH140)</f>
        <v>6.3194444444444438</v>
      </c>
      <c r="AJ140" s="14">
        <v>10</v>
      </c>
      <c r="AK140" s="15">
        <v>2.3333333333333335</v>
      </c>
      <c r="AL140" s="15">
        <v>3.25</v>
      </c>
      <c r="AM140" s="15">
        <v>6.666666666666667</v>
      </c>
      <c r="AN140" s="15">
        <v>6.666666666666667</v>
      </c>
      <c r="AO140" s="15">
        <f>AVERAGE(Table1323[[#This Row],[6Di Access to foreign television (cable/ satellite)]:[6Dii Access to foreign newspapers]])</f>
        <v>6.666666666666667</v>
      </c>
      <c r="AP140" s="15">
        <v>10</v>
      </c>
      <c r="AQ140" s="29">
        <f t="shared" si="41"/>
        <v>6.45</v>
      </c>
      <c r="AR140" s="29">
        <v>5</v>
      </c>
      <c r="AS140" s="29">
        <v>0</v>
      </c>
      <c r="AT140" s="29">
        <v>0</v>
      </c>
      <c r="AU140" s="29">
        <f t="shared" si="46"/>
        <v>0</v>
      </c>
      <c r="AV140" s="29">
        <f t="shared" si="42"/>
        <v>2.5</v>
      </c>
      <c r="AW140" s="31">
        <f>AVERAGE(Table1323[[#This Row],[RULE OF LAW]],Table1323[[#This Row],[SECURITY &amp; SAFETY]],Table1323[[#This Row],[PERSONAL FREEDOM (minus Security &amp;Safety and Rule of Law)]],Table1323[[#This Row],[PERSONAL FREEDOM (minus Security &amp;Safety and Rule of Law)]])</f>
        <v>5.6011111666666658</v>
      </c>
      <c r="AX140" s="32">
        <v>5.56</v>
      </c>
      <c r="AY140" s="53">
        <f>AVERAGE(Table1323[[#This Row],[PERSONAL FREEDOM]:[ECONOMIC FREEDOM]])</f>
        <v>5.5805555833333322</v>
      </c>
      <c r="AZ140" s="61">
        <f t="shared" si="43"/>
        <v>138</v>
      </c>
      <c r="BA140" s="33">
        <f t="shared" si="44"/>
        <v>5.58</v>
      </c>
      <c r="BB140" s="31">
        <f>Table1323[[#This Row],[1 Rule of Law]]</f>
        <v>4.2477780000000003</v>
      </c>
      <c r="BC140" s="31">
        <f>Table1323[[#This Row],[2 Security &amp; Safety]]</f>
        <v>7.2155555555555546</v>
      </c>
      <c r="BD140" s="31">
        <f t="shared" si="45"/>
        <v>5.4705555555555545</v>
      </c>
    </row>
    <row r="141" spans="1:56" ht="15" customHeight="1" x14ac:dyDescent="0.25">
      <c r="A141" s="28" t="s">
        <v>123</v>
      </c>
      <c r="B141" s="29" t="s">
        <v>48</v>
      </c>
      <c r="C141" s="29" t="s">
        <v>48</v>
      </c>
      <c r="D141" s="29" t="s">
        <v>48</v>
      </c>
      <c r="E141" s="29">
        <v>5.2000789999999997</v>
      </c>
      <c r="F141" s="29">
        <v>0</v>
      </c>
      <c r="G141" s="29">
        <v>10</v>
      </c>
      <c r="H141" s="29">
        <v>10</v>
      </c>
      <c r="I141" s="29">
        <v>7.5</v>
      </c>
      <c r="J141" s="29">
        <v>10</v>
      </c>
      <c r="K141" s="29">
        <v>10</v>
      </c>
      <c r="L141" s="29">
        <f>AVERAGE(Table1323[[#This Row],[2Bi Disappearance]:[2Bv Terrorism Injured ]])</f>
        <v>9.5</v>
      </c>
      <c r="M141" s="29">
        <v>10</v>
      </c>
      <c r="N141" s="29">
        <v>7.5</v>
      </c>
      <c r="O141" s="30">
        <v>5</v>
      </c>
      <c r="P141" s="30">
        <f>AVERAGE(Table1323[[#This Row],[2Ci Female Genital Mutilation]:[2Ciii Equal Inheritance Rights]])</f>
        <v>7.5</v>
      </c>
      <c r="Q141" s="29">
        <f t="shared" si="39"/>
        <v>5.666666666666667</v>
      </c>
      <c r="R141" s="29">
        <v>10</v>
      </c>
      <c r="S141" s="29">
        <v>10</v>
      </c>
      <c r="T141" s="29">
        <v>10</v>
      </c>
      <c r="U141" s="29">
        <f t="shared" si="40"/>
        <v>10</v>
      </c>
      <c r="V141" s="29" t="s">
        <v>48</v>
      </c>
      <c r="W141" s="29" t="s">
        <v>48</v>
      </c>
      <c r="X141" s="29" t="s">
        <v>48</v>
      </c>
      <c r="Y141" s="29" t="s">
        <v>48</v>
      </c>
      <c r="Z141" s="29" t="s">
        <v>48</v>
      </c>
      <c r="AA141" s="29" t="s">
        <v>48</v>
      </c>
      <c r="AB141" s="29" t="s">
        <v>48</v>
      </c>
      <c r="AC141" s="29" t="s">
        <v>48</v>
      </c>
      <c r="AD141" s="29" t="s">
        <v>48</v>
      </c>
      <c r="AE141" s="29" t="s">
        <v>48</v>
      </c>
      <c r="AF141" s="29" t="s">
        <v>48</v>
      </c>
      <c r="AG141" s="29" t="s">
        <v>48</v>
      </c>
      <c r="AH141" s="29" t="s">
        <v>48</v>
      </c>
      <c r="AI141" s="29" t="s">
        <v>48</v>
      </c>
      <c r="AJ141" s="14">
        <v>10</v>
      </c>
      <c r="AK141" s="15">
        <v>8</v>
      </c>
      <c r="AL141" s="15">
        <v>7.5</v>
      </c>
      <c r="AM141" s="15" t="s">
        <v>48</v>
      </c>
      <c r="AN141" s="15" t="s">
        <v>48</v>
      </c>
      <c r="AO141" s="15" t="s">
        <v>48</v>
      </c>
      <c r="AP141" s="15" t="s">
        <v>48</v>
      </c>
      <c r="AQ141" s="29">
        <f t="shared" si="41"/>
        <v>8.5</v>
      </c>
      <c r="AR141" s="29">
        <v>10</v>
      </c>
      <c r="AS141" s="29">
        <v>0</v>
      </c>
      <c r="AT141" s="29">
        <v>0</v>
      </c>
      <c r="AU141" s="29">
        <f t="shared" si="46"/>
        <v>0</v>
      </c>
      <c r="AV141" s="29">
        <f t="shared" si="42"/>
        <v>5</v>
      </c>
      <c r="AW141" s="31">
        <f>AVERAGE(Table1323[[#This Row],[RULE OF LAW]],Table1323[[#This Row],[SECURITY &amp; SAFETY]],Table1323[[#This Row],[PERSONAL FREEDOM (minus Security &amp;Safety and Rule of Law)]],Table1323[[#This Row],[PERSONAL FREEDOM (minus Security &amp;Safety and Rule of Law)]])</f>
        <v>6.6333530833333327</v>
      </c>
      <c r="AX141" s="32">
        <v>6.97</v>
      </c>
      <c r="AY141" s="53">
        <f>AVERAGE(Table1323[[#This Row],[PERSONAL FREEDOM]:[ECONOMIC FREEDOM]])</f>
        <v>6.8016765416666658</v>
      </c>
      <c r="AZ141" s="61">
        <f t="shared" si="43"/>
        <v>86</v>
      </c>
      <c r="BA141" s="33">
        <f t="shared" si="44"/>
        <v>6.8</v>
      </c>
      <c r="BB141" s="31">
        <f>Table1323[[#This Row],[1 Rule of Law]]</f>
        <v>5.2000789999999997</v>
      </c>
      <c r="BC141" s="31">
        <f>Table1323[[#This Row],[2 Security &amp; Safety]]</f>
        <v>5.666666666666667</v>
      </c>
      <c r="BD141" s="31">
        <f t="shared" si="45"/>
        <v>7.833333333333333</v>
      </c>
    </row>
    <row r="142" spans="1:56" ht="15" customHeight="1" x14ac:dyDescent="0.25">
      <c r="A142" s="28" t="s">
        <v>174</v>
      </c>
      <c r="B142" s="29">
        <v>4.9333333333333336</v>
      </c>
      <c r="C142" s="29">
        <v>5.5559579376737869</v>
      </c>
      <c r="D142" s="29">
        <v>5.2459871956282331</v>
      </c>
      <c r="E142" s="29">
        <v>5.2</v>
      </c>
      <c r="F142" s="29">
        <v>9.120000000000001</v>
      </c>
      <c r="G142" s="29">
        <v>10</v>
      </c>
      <c r="H142" s="29">
        <v>10</v>
      </c>
      <c r="I142" s="29">
        <v>2.5</v>
      </c>
      <c r="J142" s="29">
        <v>10</v>
      </c>
      <c r="K142" s="29">
        <v>10</v>
      </c>
      <c r="L142" s="29">
        <f>AVERAGE(Table1323[[#This Row],[2Bi Disappearance]:[2Bv Terrorism Injured ]])</f>
        <v>8.5</v>
      </c>
      <c r="M142" s="29">
        <v>10</v>
      </c>
      <c r="N142" s="29">
        <v>7.5</v>
      </c>
      <c r="O142" s="30">
        <v>5</v>
      </c>
      <c r="P142" s="30">
        <f>AVERAGE(Table1323[[#This Row],[2Ci Female Genital Mutilation]:[2Ciii Equal Inheritance Rights]])</f>
        <v>7.5</v>
      </c>
      <c r="Q142" s="29">
        <f t="shared" si="39"/>
        <v>8.3733333333333331</v>
      </c>
      <c r="R142" s="29">
        <v>0</v>
      </c>
      <c r="S142" s="29">
        <v>5</v>
      </c>
      <c r="T142" s="29">
        <v>10</v>
      </c>
      <c r="U142" s="29">
        <f t="shared" si="40"/>
        <v>5</v>
      </c>
      <c r="V142" s="29">
        <v>2.5</v>
      </c>
      <c r="W142" s="29">
        <v>0</v>
      </c>
      <c r="X142" s="29">
        <f>AVERAGE(Table1323[[#This Row],[4A Freedom to establish religious organizations]:[4B Autonomy of religious organizations]])</f>
        <v>1.25</v>
      </c>
      <c r="Y142" s="29">
        <v>2.5</v>
      </c>
      <c r="Z142" s="29">
        <v>2.5</v>
      </c>
      <c r="AA142" s="29">
        <v>3.3333333333333335</v>
      </c>
      <c r="AB142" s="29">
        <v>6.666666666666667</v>
      </c>
      <c r="AC142" s="29">
        <v>6.666666666666667</v>
      </c>
      <c r="AD142" s="29">
        <f>AVERAGE(Table1323[[#This Row],[5Ci Political parties]:[5Ciii Educational, sporting and cultural organizations]])</f>
        <v>5.5555555555555562</v>
      </c>
      <c r="AE142" s="29">
        <v>2.5</v>
      </c>
      <c r="AF142" s="29">
        <v>5</v>
      </c>
      <c r="AG142" s="29">
        <v>7.5</v>
      </c>
      <c r="AH142" s="29">
        <f>AVERAGE(Table1323[[#This Row],[5Di Political parties]:[5Diii Educational, sporting and cultural organizations5]])</f>
        <v>5</v>
      </c>
      <c r="AI142" s="29">
        <f t="shared" ref="AI142:AI154" si="47">AVERAGE(Y142,Z142,AD142,AH142)</f>
        <v>3.8888888888888893</v>
      </c>
      <c r="AJ142" s="14">
        <v>10</v>
      </c>
      <c r="AK142" s="15">
        <v>1</v>
      </c>
      <c r="AL142" s="15">
        <v>2.25</v>
      </c>
      <c r="AM142" s="15">
        <v>6.666666666666667</v>
      </c>
      <c r="AN142" s="15">
        <v>3.3333333333333335</v>
      </c>
      <c r="AO142" s="15">
        <f>AVERAGE(Table1323[[#This Row],[6Di Access to foreign television (cable/ satellite)]:[6Dii Access to foreign newspapers]])</f>
        <v>5</v>
      </c>
      <c r="AP142" s="15">
        <v>0</v>
      </c>
      <c r="AQ142" s="29">
        <f t="shared" si="41"/>
        <v>3.65</v>
      </c>
      <c r="AR142" s="29">
        <v>10</v>
      </c>
      <c r="AS142" s="29">
        <v>0</v>
      </c>
      <c r="AT142" s="29">
        <v>0</v>
      </c>
      <c r="AU142" s="29">
        <f t="shared" si="46"/>
        <v>0</v>
      </c>
      <c r="AV142" s="29">
        <f t="shared" si="42"/>
        <v>5</v>
      </c>
      <c r="AW142" s="31">
        <f>AVERAGE(Table1323[[#This Row],[RULE OF LAW]],Table1323[[#This Row],[SECURITY &amp; SAFETY]],Table1323[[#This Row],[PERSONAL FREEDOM (minus Security &amp;Safety and Rule of Law)]],Table1323[[#This Row],[PERSONAL FREEDOM (minus Security &amp;Safety and Rule of Law)]])</f>
        <v>5.272222222222223</v>
      </c>
      <c r="AX142" s="32">
        <v>6.65</v>
      </c>
      <c r="AY142" s="53">
        <f>AVERAGE(Table1323[[#This Row],[PERSONAL FREEDOM]:[ECONOMIC FREEDOM]])</f>
        <v>5.9611111111111121</v>
      </c>
      <c r="AZ142" s="61">
        <f t="shared" si="43"/>
        <v>124</v>
      </c>
      <c r="BA142" s="33">
        <f t="shared" si="44"/>
        <v>5.96</v>
      </c>
      <c r="BB142" s="31">
        <f>Table1323[[#This Row],[1 Rule of Law]]</f>
        <v>5.2</v>
      </c>
      <c r="BC142" s="31">
        <f>Table1323[[#This Row],[2 Security &amp; Safety]]</f>
        <v>8.3733333333333331</v>
      </c>
      <c r="BD142" s="31">
        <f t="shared" si="45"/>
        <v>3.7577777777777781</v>
      </c>
    </row>
    <row r="143" spans="1:56" ht="15" customHeight="1" x14ac:dyDescent="0.25">
      <c r="A143" s="28" t="s">
        <v>119</v>
      </c>
      <c r="B143" s="29">
        <v>4.8</v>
      </c>
      <c r="C143" s="29">
        <v>5.5175251780547461</v>
      </c>
      <c r="D143" s="29">
        <v>4.1950737665552937</v>
      </c>
      <c r="E143" s="29">
        <v>4.8</v>
      </c>
      <c r="F143" s="29">
        <v>8.92</v>
      </c>
      <c r="G143" s="29">
        <v>10</v>
      </c>
      <c r="H143" s="29">
        <v>8.4971843396986522</v>
      </c>
      <c r="I143" s="29">
        <v>2.5</v>
      </c>
      <c r="J143" s="29">
        <v>9.9404371841953729</v>
      </c>
      <c r="K143" s="29">
        <v>9.9807566287400427</v>
      </c>
      <c r="L143" s="29">
        <f>AVERAGE(Table1323[[#This Row],[2Bi Disappearance]:[2Bv Terrorism Injured ]])</f>
        <v>8.1836756305268121</v>
      </c>
      <c r="M143" s="29">
        <v>9.5</v>
      </c>
      <c r="N143" s="29">
        <v>10</v>
      </c>
      <c r="O143" s="30">
        <v>10</v>
      </c>
      <c r="P143" s="30">
        <f>AVERAGE(Table1323[[#This Row],[2Ci Female Genital Mutilation]:[2Ciii Equal Inheritance Rights]])</f>
        <v>9.8333333333333339</v>
      </c>
      <c r="Q143" s="29">
        <f t="shared" si="39"/>
        <v>8.9790029879533808</v>
      </c>
      <c r="R143" s="29">
        <v>10</v>
      </c>
      <c r="S143" s="29">
        <v>10</v>
      </c>
      <c r="T143" s="29">
        <v>10</v>
      </c>
      <c r="U143" s="29">
        <f t="shared" si="40"/>
        <v>10</v>
      </c>
      <c r="V143" s="29">
        <v>5</v>
      </c>
      <c r="W143" s="29">
        <v>3.3333333333333335</v>
      </c>
      <c r="X143" s="29">
        <f>AVERAGE(Table1323[[#This Row],[4A Freedom to establish religious organizations]:[4B Autonomy of religious organizations]])</f>
        <v>4.166666666666667</v>
      </c>
      <c r="Y143" s="29">
        <v>5</v>
      </c>
      <c r="Z143" s="29">
        <v>5</v>
      </c>
      <c r="AA143" s="29">
        <v>3.3333333333333335</v>
      </c>
      <c r="AB143" s="29">
        <v>6.666666666666667</v>
      </c>
      <c r="AC143" s="29">
        <v>6.666666666666667</v>
      </c>
      <c r="AD143" s="29">
        <f>AVERAGE(Table1323[[#This Row],[5Ci Political parties]:[5Ciii Educational, sporting and cultural organizations]])</f>
        <v>5.5555555555555562</v>
      </c>
      <c r="AE143" s="29">
        <v>7.5</v>
      </c>
      <c r="AF143" s="29">
        <v>7.5</v>
      </c>
      <c r="AG143" s="29">
        <v>7.5</v>
      </c>
      <c r="AH143" s="29">
        <f>AVERAGE(Table1323[[#This Row],[5Di Political parties]:[5Diii Educational, sporting and cultural organizations5]])</f>
        <v>7.5</v>
      </c>
      <c r="AI143" s="29">
        <f t="shared" si="47"/>
        <v>5.7638888888888893</v>
      </c>
      <c r="AJ143" s="14">
        <v>10</v>
      </c>
      <c r="AK143" s="15">
        <v>3</v>
      </c>
      <c r="AL143" s="15">
        <v>5.5</v>
      </c>
      <c r="AM143" s="15">
        <v>6.666666666666667</v>
      </c>
      <c r="AN143" s="15">
        <v>6.666666666666667</v>
      </c>
      <c r="AO143" s="15">
        <f>AVERAGE(Table1323[[#This Row],[6Di Access to foreign television (cable/ satellite)]:[6Dii Access to foreign newspapers]])</f>
        <v>6.666666666666667</v>
      </c>
      <c r="AP143" s="15">
        <v>3.3333333333333335</v>
      </c>
      <c r="AQ143" s="29">
        <f t="shared" si="41"/>
        <v>5.7</v>
      </c>
      <c r="AR143" s="29">
        <v>10</v>
      </c>
      <c r="AS143" s="29">
        <v>10</v>
      </c>
      <c r="AT143" s="29">
        <v>10</v>
      </c>
      <c r="AU143" s="29">
        <f t="shared" si="46"/>
        <v>10</v>
      </c>
      <c r="AV143" s="29">
        <f t="shared" si="42"/>
        <v>10</v>
      </c>
      <c r="AW143" s="31">
        <f>AVERAGE(Table1323[[#This Row],[RULE OF LAW]],Table1323[[#This Row],[SECURITY &amp; SAFETY]],Table1323[[#This Row],[PERSONAL FREEDOM (minus Security &amp;Safety and Rule of Law)]],Table1323[[#This Row],[PERSONAL FREEDOM (minus Security &amp;Safety and Rule of Law)]])</f>
        <v>7.0078063025439006</v>
      </c>
      <c r="AX143" s="32">
        <v>6.88</v>
      </c>
      <c r="AY143" s="53">
        <f>AVERAGE(Table1323[[#This Row],[PERSONAL FREEDOM]:[ECONOMIC FREEDOM]])</f>
        <v>6.9439031512719502</v>
      </c>
      <c r="AZ143" s="61">
        <f t="shared" si="43"/>
        <v>73</v>
      </c>
      <c r="BA143" s="33">
        <f t="shared" si="44"/>
        <v>6.94</v>
      </c>
      <c r="BB143" s="31">
        <f>Table1323[[#This Row],[1 Rule of Law]]</f>
        <v>4.8</v>
      </c>
      <c r="BC143" s="31">
        <f>Table1323[[#This Row],[2 Security &amp; Safety]]</f>
        <v>8.9790029879533808</v>
      </c>
      <c r="BD143" s="31">
        <f t="shared" si="45"/>
        <v>7.1261111111111104</v>
      </c>
    </row>
    <row r="144" spans="1:56" ht="15" customHeight="1" x14ac:dyDescent="0.25">
      <c r="A144" s="28" t="s">
        <v>144</v>
      </c>
      <c r="B144" s="29">
        <v>2.7333333333333338</v>
      </c>
      <c r="C144" s="29">
        <v>5.1281219016575106</v>
      </c>
      <c r="D144" s="29">
        <v>4.3085187284066206</v>
      </c>
      <c r="E144" s="29">
        <v>4.0999999999999996</v>
      </c>
      <c r="F144" s="29">
        <v>6.28</v>
      </c>
      <c r="G144" s="29">
        <v>10</v>
      </c>
      <c r="H144" s="29">
        <v>8.8032796002882066</v>
      </c>
      <c r="I144" s="29">
        <v>5</v>
      </c>
      <c r="J144" s="29">
        <v>9.2520497501801273</v>
      </c>
      <c r="K144" s="29">
        <v>9.5751642581023138</v>
      </c>
      <c r="L144" s="29">
        <f>AVERAGE(Table1323[[#This Row],[2Bi Disappearance]:[2Bv Terrorism Injured ]])</f>
        <v>8.5260987217141295</v>
      </c>
      <c r="M144" s="29">
        <v>9.5</v>
      </c>
      <c r="N144" s="29">
        <v>10</v>
      </c>
      <c r="O144" s="30">
        <v>0</v>
      </c>
      <c r="P144" s="30">
        <f>AVERAGE(Table1323[[#This Row],[2Ci Female Genital Mutilation]:[2Ciii Equal Inheritance Rights]])</f>
        <v>6.5</v>
      </c>
      <c r="Q144" s="29">
        <f t="shared" si="39"/>
        <v>7.1020329072380433</v>
      </c>
      <c r="R144" s="29">
        <v>5</v>
      </c>
      <c r="S144" s="29">
        <v>5</v>
      </c>
      <c r="T144" s="29">
        <v>5</v>
      </c>
      <c r="U144" s="29">
        <f t="shared" si="40"/>
        <v>5</v>
      </c>
      <c r="V144" s="29">
        <v>7.5</v>
      </c>
      <c r="W144" s="29">
        <v>3.3333333333333335</v>
      </c>
      <c r="X144" s="29">
        <f>AVERAGE(Table1323[[#This Row],[4A Freedom to establish religious organizations]:[4B Autonomy of religious organizations]])</f>
        <v>5.416666666666667</v>
      </c>
      <c r="Y144" s="29">
        <v>7.5</v>
      </c>
      <c r="Z144" s="29">
        <v>7.5</v>
      </c>
      <c r="AA144" s="29">
        <v>3.3333333333333335</v>
      </c>
      <c r="AB144" s="29">
        <v>3.3333333333333335</v>
      </c>
      <c r="AC144" s="29">
        <v>6.666666666666667</v>
      </c>
      <c r="AD144" s="29">
        <f>AVERAGE(Table1323[[#This Row],[5Ci Political parties]:[5Ciii Educational, sporting and cultural organizations]])</f>
        <v>4.4444444444444446</v>
      </c>
      <c r="AE144" s="29">
        <v>5</v>
      </c>
      <c r="AF144" s="29">
        <v>5</v>
      </c>
      <c r="AG144" s="29">
        <v>7.5</v>
      </c>
      <c r="AH144" s="29">
        <f>AVERAGE(Table1323[[#This Row],[5Di Political parties]:[5Diii Educational, sporting and cultural organizations5]])</f>
        <v>5.833333333333333</v>
      </c>
      <c r="AI144" s="29">
        <f t="shared" si="47"/>
        <v>6.3194444444444438</v>
      </c>
      <c r="AJ144" s="14">
        <v>7.0081990007205164</v>
      </c>
      <c r="AK144" s="15">
        <v>3.3333333333333335</v>
      </c>
      <c r="AL144" s="15">
        <v>5</v>
      </c>
      <c r="AM144" s="15">
        <v>10</v>
      </c>
      <c r="AN144" s="15">
        <v>10</v>
      </c>
      <c r="AO144" s="15">
        <f>AVERAGE(Table1323[[#This Row],[6Di Access to foreign television (cable/ satellite)]:[6Dii Access to foreign newspapers]])</f>
        <v>10</v>
      </c>
      <c r="AP144" s="15">
        <v>10</v>
      </c>
      <c r="AQ144" s="29">
        <f t="shared" si="41"/>
        <v>7.0683064668107702</v>
      </c>
      <c r="AR144" s="29">
        <v>5</v>
      </c>
      <c r="AS144" s="29">
        <v>0</v>
      </c>
      <c r="AT144" s="29">
        <v>0</v>
      </c>
      <c r="AU144" s="29">
        <f t="shared" si="46"/>
        <v>0</v>
      </c>
      <c r="AV144" s="29">
        <f t="shared" si="42"/>
        <v>2.5</v>
      </c>
      <c r="AW144" s="31">
        <f>AVERAGE(Table1323[[#This Row],[RULE OF LAW]],Table1323[[#This Row],[SECURITY &amp; SAFETY]],Table1323[[#This Row],[PERSONAL FREEDOM (minus Security &amp;Safety and Rule of Law)]],Table1323[[#This Row],[PERSONAL FREEDOM (minus Security &amp;Safety and Rule of Law)]])</f>
        <v>5.430949984601698</v>
      </c>
      <c r="AX144" s="32">
        <v>7.33</v>
      </c>
      <c r="AY144" s="53">
        <f>AVERAGE(Table1323[[#This Row],[PERSONAL FREEDOM]:[ECONOMIC FREEDOM]])</f>
        <v>6.380474992300849</v>
      </c>
      <c r="AZ144" s="61">
        <f t="shared" si="43"/>
        <v>114</v>
      </c>
      <c r="BA144" s="33">
        <f t="shared" si="44"/>
        <v>6.38</v>
      </c>
      <c r="BB144" s="31">
        <f>Table1323[[#This Row],[1 Rule of Law]]</f>
        <v>4.0999999999999996</v>
      </c>
      <c r="BC144" s="31">
        <f>Table1323[[#This Row],[2 Security &amp; Safety]]</f>
        <v>7.1020329072380433</v>
      </c>
      <c r="BD144" s="31">
        <f t="shared" si="45"/>
        <v>5.2608835155843767</v>
      </c>
    </row>
    <row r="145" spans="1:56" ht="15" customHeight="1" x14ac:dyDescent="0.25">
      <c r="A145" s="28" t="s">
        <v>133</v>
      </c>
      <c r="B145" s="29">
        <v>5.0999999999999996</v>
      </c>
      <c r="C145" s="29">
        <v>5.1852539745015598</v>
      </c>
      <c r="D145" s="29">
        <v>3.9324416274660572</v>
      </c>
      <c r="E145" s="29">
        <v>4.6999999999999993</v>
      </c>
      <c r="F145" s="29">
        <v>8.2799999999999994</v>
      </c>
      <c r="G145" s="29">
        <v>10</v>
      </c>
      <c r="H145" s="29">
        <v>10</v>
      </c>
      <c r="I145" s="29">
        <v>7.5</v>
      </c>
      <c r="J145" s="29">
        <v>9.9927331971534485</v>
      </c>
      <c r="K145" s="29">
        <v>9.9651193463365502</v>
      </c>
      <c r="L145" s="29">
        <f>AVERAGE(Table1323[[#This Row],[2Bi Disappearance]:[2Bv Terrorism Injured ]])</f>
        <v>9.4915705086980005</v>
      </c>
      <c r="M145" s="29">
        <v>10</v>
      </c>
      <c r="N145" s="29">
        <v>10</v>
      </c>
      <c r="O145" s="30">
        <v>10</v>
      </c>
      <c r="P145" s="30">
        <f>AVERAGE(Table1323[[#This Row],[2Ci Female Genital Mutilation]:[2Ciii Equal Inheritance Rights]])</f>
        <v>10</v>
      </c>
      <c r="Q145" s="29">
        <f t="shared" si="39"/>
        <v>9.2571901695659999</v>
      </c>
      <c r="R145" s="29">
        <v>5</v>
      </c>
      <c r="S145" s="29">
        <v>10</v>
      </c>
      <c r="T145" s="29">
        <v>10</v>
      </c>
      <c r="U145" s="29">
        <f t="shared" si="40"/>
        <v>8.3333333333333339</v>
      </c>
      <c r="V145" s="29">
        <v>10</v>
      </c>
      <c r="W145" s="29">
        <v>10</v>
      </c>
      <c r="X145" s="29">
        <f>AVERAGE(Table1323[[#This Row],[4A Freedom to establish religious organizations]:[4B Autonomy of religious organizations]])</f>
        <v>10</v>
      </c>
      <c r="Y145" s="29">
        <v>7.5</v>
      </c>
      <c r="Z145" s="29">
        <v>7.5</v>
      </c>
      <c r="AA145" s="29">
        <v>3.3333333333333335</v>
      </c>
      <c r="AB145" s="29">
        <v>3.3333333333333335</v>
      </c>
      <c r="AC145" s="29">
        <v>6.666666666666667</v>
      </c>
      <c r="AD145" s="29">
        <f>AVERAGE(Table1323[[#This Row],[5Ci Political parties]:[5Ciii Educational, sporting and cultural organizations]])</f>
        <v>4.4444444444444446</v>
      </c>
      <c r="AE145" s="29">
        <v>10</v>
      </c>
      <c r="AF145" s="29">
        <v>7.5</v>
      </c>
      <c r="AG145" s="29">
        <v>10</v>
      </c>
      <c r="AH145" s="29">
        <f>AVERAGE(Table1323[[#This Row],[5Di Political parties]:[5Diii Educational, sporting and cultural organizations5]])</f>
        <v>9.1666666666666661</v>
      </c>
      <c r="AI145" s="29">
        <f t="shared" si="47"/>
        <v>7.1527777777777768</v>
      </c>
      <c r="AJ145" s="14">
        <v>10</v>
      </c>
      <c r="AK145" s="15">
        <v>5</v>
      </c>
      <c r="AL145" s="15">
        <v>5</v>
      </c>
      <c r="AM145" s="15">
        <v>10</v>
      </c>
      <c r="AN145" s="15">
        <v>10</v>
      </c>
      <c r="AO145" s="15">
        <f>AVERAGE(Table1323[[#This Row],[6Di Access to foreign television (cable/ satellite)]:[6Dii Access to foreign newspapers]])</f>
        <v>10</v>
      </c>
      <c r="AP145" s="15">
        <v>10</v>
      </c>
      <c r="AQ145" s="29">
        <f t="shared" si="41"/>
        <v>8</v>
      </c>
      <c r="AR145" s="29">
        <v>10</v>
      </c>
      <c r="AS145" s="29">
        <v>10</v>
      </c>
      <c r="AT145" s="29">
        <v>10</v>
      </c>
      <c r="AU145" s="29">
        <f t="shared" si="46"/>
        <v>10</v>
      </c>
      <c r="AV145" s="29">
        <f t="shared" si="42"/>
        <v>10</v>
      </c>
      <c r="AW145" s="31">
        <f>AVERAGE(Table1323[[#This Row],[RULE OF LAW]],Table1323[[#This Row],[SECURITY &amp; SAFETY]],Table1323[[#This Row],[PERSONAL FREEDOM (minus Security &amp;Safety and Rule of Law)]],Table1323[[#This Row],[PERSONAL FREEDOM (minus Security &amp;Safety and Rule of Law)]])</f>
        <v>7.8379086535026108</v>
      </c>
      <c r="AX145" s="32">
        <v>5.94</v>
      </c>
      <c r="AY145" s="53">
        <f>AVERAGE(Table1323[[#This Row],[PERSONAL FREEDOM]:[ECONOMIC FREEDOM]])</f>
        <v>6.8889543267513051</v>
      </c>
      <c r="AZ145" s="61">
        <f t="shared" si="43"/>
        <v>79</v>
      </c>
      <c r="BA145" s="33">
        <f t="shared" si="44"/>
        <v>6.89</v>
      </c>
      <c r="BB145" s="31">
        <f>Table1323[[#This Row],[1 Rule of Law]]</f>
        <v>4.6999999999999993</v>
      </c>
      <c r="BC145" s="31">
        <f>Table1323[[#This Row],[2 Security &amp; Safety]]</f>
        <v>9.2571901695659999</v>
      </c>
      <c r="BD145" s="31">
        <f t="shared" si="45"/>
        <v>8.6972222222222229</v>
      </c>
    </row>
    <row r="146" spans="1:56" ht="15" customHeight="1" x14ac:dyDescent="0.25">
      <c r="A146" s="28" t="s">
        <v>184</v>
      </c>
      <c r="B146" s="29">
        <v>6.0666666666666664</v>
      </c>
      <c r="C146" s="29">
        <v>6.0370913245989186</v>
      </c>
      <c r="D146" s="29">
        <v>7.4864907726987084</v>
      </c>
      <c r="E146" s="29">
        <v>6.5</v>
      </c>
      <c r="F146" s="29">
        <v>8.9599999999999991</v>
      </c>
      <c r="G146" s="29">
        <v>10</v>
      </c>
      <c r="H146" s="29">
        <v>10</v>
      </c>
      <c r="I146" s="29">
        <v>10</v>
      </c>
      <c r="J146" s="29">
        <v>10</v>
      </c>
      <c r="K146" s="29">
        <v>10</v>
      </c>
      <c r="L146" s="29">
        <f>AVERAGE(Table1323[[#This Row],[2Bi Disappearance]:[2Bv Terrorism Injured ]])</f>
        <v>10</v>
      </c>
      <c r="M146" s="29">
        <v>7</v>
      </c>
      <c r="N146" s="29">
        <v>5</v>
      </c>
      <c r="O146" s="30">
        <v>5</v>
      </c>
      <c r="P146" s="30">
        <f>AVERAGE(Table1323[[#This Row],[2Ci Female Genital Mutilation]:[2Ciii Equal Inheritance Rights]])</f>
        <v>5.666666666666667</v>
      </c>
      <c r="Q146" s="29">
        <f t="shared" si="39"/>
        <v>8.2088888888888896</v>
      </c>
      <c r="R146" s="29">
        <v>0</v>
      </c>
      <c r="S146" s="29">
        <v>10</v>
      </c>
      <c r="T146" s="29">
        <v>5</v>
      </c>
      <c r="U146" s="29">
        <f t="shared" si="40"/>
        <v>5</v>
      </c>
      <c r="V146" s="29">
        <v>2.5</v>
      </c>
      <c r="W146" s="29">
        <v>3.3333333333333335</v>
      </c>
      <c r="X146" s="29">
        <f>AVERAGE(Table1323[[#This Row],[4A Freedom to establish religious organizations]:[4B Autonomy of religious organizations]])</f>
        <v>2.916666666666667</v>
      </c>
      <c r="Y146" s="29">
        <v>5</v>
      </c>
      <c r="Z146" s="29">
        <v>2.5</v>
      </c>
      <c r="AA146" s="29">
        <v>0</v>
      </c>
      <c r="AB146" s="29">
        <v>3.3333333333333335</v>
      </c>
      <c r="AC146" s="29">
        <v>6.666666666666667</v>
      </c>
      <c r="AD146" s="29">
        <f>AVERAGE(Table1323[[#This Row],[5Ci Political parties]:[5Ciii Educational, sporting and cultural organizations]])</f>
        <v>3.3333333333333335</v>
      </c>
      <c r="AE146" s="29">
        <v>0</v>
      </c>
      <c r="AF146" s="29">
        <v>5</v>
      </c>
      <c r="AG146" s="29">
        <v>10</v>
      </c>
      <c r="AH146" s="29">
        <f>AVERAGE(Table1323[[#This Row],[5Di Political parties]:[5Diii Educational, sporting and cultural organizations5]])</f>
        <v>5</v>
      </c>
      <c r="AI146" s="29">
        <f t="shared" si="47"/>
        <v>3.9583333333333335</v>
      </c>
      <c r="AJ146" s="14">
        <v>10</v>
      </c>
      <c r="AK146" s="15">
        <v>2.3333333333333335</v>
      </c>
      <c r="AL146" s="15">
        <v>4.25</v>
      </c>
      <c r="AM146" s="15">
        <v>10</v>
      </c>
      <c r="AN146" s="15">
        <v>6.666666666666667</v>
      </c>
      <c r="AO146" s="15">
        <f>AVERAGE(Table1323[[#This Row],[6Di Access to foreign television (cable/ satellite)]:[6Dii Access to foreign newspapers]])</f>
        <v>8.3333333333333339</v>
      </c>
      <c r="AP146" s="15">
        <v>3.3333333333333335</v>
      </c>
      <c r="AQ146" s="29">
        <f t="shared" si="41"/>
        <v>5.65</v>
      </c>
      <c r="AR146" s="29">
        <v>0</v>
      </c>
      <c r="AS146" s="29">
        <v>0</v>
      </c>
      <c r="AT146" s="29">
        <v>0</v>
      </c>
      <c r="AU146" s="29">
        <f t="shared" si="46"/>
        <v>0</v>
      </c>
      <c r="AV146" s="29">
        <f t="shared" si="42"/>
        <v>0</v>
      </c>
      <c r="AW146" s="31">
        <f>AVERAGE(Table1323[[#This Row],[RULE OF LAW]],Table1323[[#This Row],[SECURITY &amp; SAFETY]],Table1323[[#This Row],[PERSONAL FREEDOM (minus Security &amp;Safety and Rule of Law)]],Table1323[[#This Row],[PERSONAL FREEDOM (minus Security &amp;Safety and Rule of Law)]])</f>
        <v>5.4297222222222219</v>
      </c>
      <c r="AX146" s="32">
        <v>7.91</v>
      </c>
      <c r="AY146" s="53">
        <f>AVERAGE(Table1323[[#This Row],[PERSONAL FREEDOM]:[ECONOMIC FREEDOM]])</f>
        <v>6.6698611111111106</v>
      </c>
      <c r="AZ146" s="61">
        <f t="shared" si="43"/>
        <v>93</v>
      </c>
      <c r="BA146" s="33">
        <f t="shared" si="44"/>
        <v>6.67</v>
      </c>
      <c r="BB146" s="31">
        <f>Table1323[[#This Row],[1 Rule of Law]]</f>
        <v>6.5</v>
      </c>
      <c r="BC146" s="31">
        <f>Table1323[[#This Row],[2 Security &amp; Safety]]</f>
        <v>8.2088888888888896</v>
      </c>
      <c r="BD146" s="31">
        <f t="shared" si="45"/>
        <v>3.5050000000000003</v>
      </c>
    </row>
    <row r="147" spans="1:56" ht="15" customHeight="1" x14ac:dyDescent="0.25">
      <c r="A147" s="28" t="s">
        <v>53</v>
      </c>
      <c r="B147" s="29">
        <v>8.3000000000000007</v>
      </c>
      <c r="C147" s="29">
        <v>7.2354657398026054</v>
      </c>
      <c r="D147" s="29">
        <v>7.5467761711068135</v>
      </c>
      <c r="E147" s="29">
        <v>7.7</v>
      </c>
      <c r="F147" s="29">
        <v>9.5200000000000014</v>
      </c>
      <c r="G147" s="29">
        <v>10</v>
      </c>
      <c r="H147" s="29">
        <v>10</v>
      </c>
      <c r="I147" s="29">
        <v>10</v>
      </c>
      <c r="J147" s="29">
        <v>10</v>
      </c>
      <c r="K147" s="29">
        <v>9.9325439757867571</v>
      </c>
      <c r="L147" s="29">
        <f>AVERAGE(Table1323[[#This Row],[2Bi Disappearance]:[2Bv Terrorism Injured ]])</f>
        <v>9.9865087951573521</v>
      </c>
      <c r="M147" s="29">
        <v>9.5</v>
      </c>
      <c r="N147" s="29">
        <v>10</v>
      </c>
      <c r="O147" s="30">
        <v>10</v>
      </c>
      <c r="P147" s="30">
        <f>AVERAGE(Table1323[[#This Row],[2Ci Female Genital Mutilation]:[2Ciii Equal Inheritance Rights]])</f>
        <v>9.8333333333333339</v>
      </c>
      <c r="Q147" s="29">
        <f t="shared" si="39"/>
        <v>9.7799473761635625</v>
      </c>
      <c r="R147" s="29">
        <v>10</v>
      </c>
      <c r="S147" s="29">
        <v>10</v>
      </c>
      <c r="T147" s="29">
        <v>10</v>
      </c>
      <c r="U147" s="29">
        <f t="shared" si="40"/>
        <v>10</v>
      </c>
      <c r="V147" s="29">
        <v>10</v>
      </c>
      <c r="W147" s="29">
        <v>6.666666666666667</v>
      </c>
      <c r="X147" s="29">
        <f>AVERAGE(Table1323[[#This Row],[4A Freedom to establish religious organizations]:[4B Autonomy of religious organizations]])</f>
        <v>8.3333333333333339</v>
      </c>
      <c r="Y147" s="29">
        <v>10</v>
      </c>
      <c r="Z147" s="29">
        <v>10</v>
      </c>
      <c r="AA147" s="29">
        <v>10</v>
      </c>
      <c r="AB147" s="29">
        <v>10</v>
      </c>
      <c r="AC147" s="29">
        <v>10</v>
      </c>
      <c r="AD147" s="29">
        <f>AVERAGE(Table1323[[#This Row],[5Ci Political parties]:[5Ciii Educational, sporting and cultural organizations]])</f>
        <v>10</v>
      </c>
      <c r="AE147" s="29">
        <v>10</v>
      </c>
      <c r="AF147" s="29">
        <v>10</v>
      </c>
      <c r="AG147" s="29">
        <v>10</v>
      </c>
      <c r="AH147" s="29">
        <f>AVERAGE(Table1323[[#This Row],[5Di Political parties]:[5Diii Educational, sporting and cultural organizations5]])</f>
        <v>10</v>
      </c>
      <c r="AI147" s="29">
        <f t="shared" si="47"/>
        <v>10</v>
      </c>
      <c r="AJ147" s="14">
        <v>10</v>
      </c>
      <c r="AK147" s="15">
        <v>8</v>
      </c>
      <c r="AL147" s="15">
        <v>8</v>
      </c>
      <c r="AM147" s="15">
        <v>10</v>
      </c>
      <c r="AN147" s="15">
        <v>10</v>
      </c>
      <c r="AO147" s="15">
        <f>AVERAGE(Table1323[[#This Row],[6Di Access to foreign television (cable/ satellite)]:[6Dii Access to foreign newspapers]])</f>
        <v>10</v>
      </c>
      <c r="AP147" s="15">
        <v>10</v>
      </c>
      <c r="AQ147" s="29">
        <f t="shared" si="41"/>
        <v>9.1999999999999993</v>
      </c>
      <c r="AR147" s="29">
        <v>10</v>
      </c>
      <c r="AS147" s="29">
        <v>10</v>
      </c>
      <c r="AT147" s="29">
        <v>10</v>
      </c>
      <c r="AU147" s="29">
        <f t="shared" si="46"/>
        <v>10</v>
      </c>
      <c r="AV147" s="29">
        <f t="shared" si="42"/>
        <v>10</v>
      </c>
      <c r="AW147" s="31">
        <f>AVERAGE(Table1323[[#This Row],[RULE OF LAW]],Table1323[[#This Row],[SECURITY &amp; SAFETY]],Table1323[[#This Row],[PERSONAL FREEDOM (minus Security &amp;Safety and Rule of Law)]],Table1323[[#This Row],[PERSONAL FREEDOM (minus Security &amp;Safety and Rule of Law)]])</f>
        <v>9.1233201773742252</v>
      </c>
      <c r="AX147" s="32">
        <v>7.8</v>
      </c>
      <c r="AY147" s="53">
        <f>AVERAGE(Table1323[[#This Row],[PERSONAL FREEDOM]:[ECONOMIC FREEDOM]])</f>
        <v>8.4616600886871129</v>
      </c>
      <c r="AZ147" s="61">
        <f t="shared" si="43"/>
        <v>10</v>
      </c>
      <c r="BA147" s="33">
        <f t="shared" si="44"/>
        <v>8.4600000000000009</v>
      </c>
      <c r="BB147" s="31">
        <f>Table1323[[#This Row],[1 Rule of Law]]</f>
        <v>7.7</v>
      </c>
      <c r="BC147" s="31">
        <f>Table1323[[#This Row],[2 Security &amp; Safety]]</f>
        <v>9.7799473761635625</v>
      </c>
      <c r="BD147" s="31">
        <f t="shared" si="45"/>
        <v>9.5066666666666677</v>
      </c>
    </row>
    <row r="148" spans="1:56" ht="15" customHeight="1" x14ac:dyDescent="0.25">
      <c r="A148" s="28" t="s">
        <v>68</v>
      </c>
      <c r="B148" s="29">
        <v>7.2666666666666657</v>
      </c>
      <c r="C148" s="29">
        <v>6.5321267037266226</v>
      </c>
      <c r="D148" s="29">
        <v>6.5387777076705014</v>
      </c>
      <c r="E148" s="29">
        <v>6.8000000000000007</v>
      </c>
      <c r="F148" s="29">
        <v>8.120000000000001</v>
      </c>
      <c r="G148" s="29">
        <v>10</v>
      </c>
      <c r="H148" s="29">
        <v>9.7101446361348493</v>
      </c>
      <c r="I148" s="29">
        <v>10</v>
      </c>
      <c r="J148" s="29">
        <v>9.9956898830652037</v>
      </c>
      <c r="K148" s="29">
        <v>9.9890092018162662</v>
      </c>
      <c r="L148" s="29">
        <f>AVERAGE(Table1323[[#This Row],[2Bi Disappearance]:[2Bv Terrorism Injured ]])</f>
        <v>9.9389687442032635</v>
      </c>
      <c r="M148" s="29">
        <v>9.5</v>
      </c>
      <c r="N148" s="29">
        <v>10</v>
      </c>
      <c r="O148" s="30">
        <v>10</v>
      </c>
      <c r="P148" s="30">
        <f>AVERAGE(Table1323[[#This Row],[2Ci Female Genital Mutilation]:[2Ciii Equal Inheritance Rights]])</f>
        <v>9.8333333333333339</v>
      </c>
      <c r="Q148" s="29">
        <f t="shared" si="39"/>
        <v>9.2974340258455328</v>
      </c>
      <c r="R148" s="29">
        <v>10</v>
      </c>
      <c r="S148" s="29">
        <v>10</v>
      </c>
      <c r="T148" s="29">
        <v>10</v>
      </c>
      <c r="U148" s="29">
        <f t="shared" si="40"/>
        <v>10</v>
      </c>
      <c r="V148" s="29">
        <v>7.5</v>
      </c>
      <c r="W148" s="29">
        <v>10</v>
      </c>
      <c r="X148" s="29">
        <f>AVERAGE(Table1323[[#This Row],[4A Freedom to establish religious organizations]:[4B Autonomy of religious organizations]])</f>
        <v>8.75</v>
      </c>
      <c r="Y148" s="29">
        <v>10</v>
      </c>
      <c r="Z148" s="29">
        <v>10</v>
      </c>
      <c r="AA148" s="29">
        <v>6.666666666666667</v>
      </c>
      <c r="AB148" s="29">
        <v>10</v>
      </c>
      <c r="AC148" s="29">
        <v>6.666666666666667</v>
      </c>
      <c r="AD148" s="29">
        <f>AVERAGE(Table1323[[#This Row],[5Ci Political parties]:[5Ciii Educational, sporting and cultural organizations]])</f>
        <v>7.7777777777777786</v>
      </c>
      <c r="AE148" s="29">
        <v>7.5</v>
      </c>
      <c r="AF148" s="29">
        <v>7.5</v>
      </c>
      <c r="AG148" s="29">
        <v>10</v>
      </c>
      <c r="AH148" s="29">
        <f>AVERAGE(Table1323[[#This Row],[5Di Political parties]:[5Diii Educational, sporting and cultural organizations5]])</f>
        <v>8.3333333333333339</v>
      </c>
      <c r="AI148" s="29">
        <f t="shared" si="47"/>
        <v>9.0277777777777786</v>
      </c>
      <c r="AJ148" s="14">
        <v>10</v>
      </c>
      <c r="AK148" s="15">
        <v>8.3333333333333339</v>
      </c>
      <c r="AL148" s="15">
        <v>8</v>
      </c>
      <c r="AM148" s="15">
        <v>10</v>
      </c>
      <c r="AN148" s="15">
        <v>10</v>
      </c>
      <c r="AO148" s="15">
        <f>AVERAGE(Table1323[[#This Row],[6Di Access to foreign television (cable/ satellite)]:[6Dii Access to foreign newspapers]])</f>
        <v>10</v>
      </c>
      <c r="AP148" s="15">
        <v>10</v>
      </c>
      <c r="AQ148" s="29">
        <f t="shared" si="41"/>
        <v>9.2666666666666675</v>
      </c>
      <c r="AR148" s="29">
        <v>10</v>
      </c>
      <c r="AS148" s="29">
        <v>10</v>
      </c>
      <c r="AT148" s="29">
        <v>10</v>
      </c>
      <c r="AU148" s="29">
        <f t="shared" si="46"/>
        <v>10</v>
      </c>
      <c r="AV148" s="29">
        <f t="shared" si="42"/>
        <v>10</v>
      </c>
      <c r="AW148" s="31">
        <f>AVERAGE(Table1323[[#This Row],[RULE OF LAW]],Table1323[[#This Row],[SECURITY &amp; SAFETY]],Table1323[[#This Row],[PERSONAL FREEDOM (minus Security &amp;Safety and Rule of Law)]],Table1323[[#This Row],[PERSONAL FREEDOM (minus Security &amp;Safety and Rule of Law)]])</f>
        <v>8.7288029509058269</v>
      </c>
      <c r="AX148" s="32">
        <v>7.76</v>
      </c>
      <c r="AY148" s="53">
        <f>AVERAGE(Table1323[[#This Row],[PERSONAL FREEDOM]:[ECONOMIC FREEDOM]])</f>
        <v>8.2444014754529142</v>
      </c>
      <c r="AZ148" s="61">
        <f t="shared" si="43"/>
        <v>20</v>
      </c>
      <c r="BA148" s="33">
        <f t="shared" si="44"/>
        <v>8.24</v>
      </c>
      <c r="BB148" s="31">
        <f>Table1323[[#This Row],[1 Rule of Law]]</f>
        <v>6.8000000000000007</v>
      </c>
      <c r="BC148" s="31">
        <f>Table1323[[#This Row],[2 Security &amp; Safety]]</f>
        <v>9.2974340258455328</v>
      </c>
      <c r="BD148" s="31">
        <f t="shared" si="45"/>
        <v>9.4088888888888889</v>
      </c>
    </row>
    <row r="149" spans="1:56" ht="15" customHeight="1" x14ac:dyDescent="0.25">
      <c r="A149" s="28" t="s">
        <v>82</v>
      </c>
      <c r="B149" s="29">
        <v>7.033333333333335</v>
      </c>
      <c r="C149" s="29">
        <v>7.1408485274652289</v>
      </c>
      <c r="D149" s="29">
        <v>5.0352224399015615</v>
      </c>
      <c r="E149" s="29">
        <v>6.4</v>
      </c>
      <c r="F149" s="29">
        <v>7.5599999999999987</v>
      </c>
      <c r="G149" s="29">
        <v>10</v>
      </c>
      <c r="H149" s="29">
        <v>10</v>
      </c>
      <c r="I149" s="29">
        <v>10</v>
      </c>
      <c r="J149" s="29">
        <v>10</v>
      </c>
      <c r="K149" s="29">
        <v>10</v>
      </c>
      <c r="L149" s="29">
        <f>AVERAGE(Table1323[[#This Row],[2Bi Disappearance]:[2Bv Terrorism Injured ]])</f>
        <v>10</v>
      </c>
      <c r="M149" s="29">
        <v>10</v>
      </c>
      <c r="N149" s="29">
        <v>10</v>
      </c>
      <c r="O149" s="30">
        <v>10</v>
      </c>
      <c r="P149" s="30">
        <f>AVERAGE(Table1323[[#This Row],[2Ci Female Genital Mutilation]:[2Ciii Equal Inheritance Rights]])</f>
        <v>10</v>
      </c>
      <c r="Q149" s="29">
        <f t="shared" si="39"/>
        <v>9.1866666666666656</v>
      </c>
      <c r="R149" s="29">
        <v>10</v>
      </c>
      <c r="S149" s="29">
        <v>10</v>
      </c>
      <c r="T149" s="29">
        <v>10</v>
      </c>
      <c r="U149" s="29">
        <f t="shared" si="40"/>
        <v>10</v>
      </c>
      <c r="V149" s="29">
        <v>10</v>
      </c>
      <c r="W149" s="29">
        <v>10</v>
      </c>
      <c r="X149" s="29">
        <f>AVERAGE(Table1323[[#This Row],[4A Freedom to establish religious organizations]:[4B Autonomy of religious organizations]])</f>
        <v>10</v>
      </c>
      <c r="Y149" s="29">
        <v>10</v>
      </c>
      <c r="Z149" s="29">
        <v>10</v>
      </c>
      <c r="AA149" s="29">
        <v>10</v>
      </c>
      <c r="AB149" s="29">
        <v>10</v>
      </c>
      <c r="AC149" s="29">
        <v>10</v>
      </c>
      <c r="AD149" s="29">
        <f>AVERAGE(Table1323[[#This Row],[5Ci Political parties]:[5Ciii Educational, sporting and cultural organizations]])</f>
        <v>10</v>
      </c>
      <c r="AE149" s="29">
        <v>10</v>
      </c>
      <c r="AF149" s="29">
        <v>10</v>
      </c>
      <c r="AG149" s="29">
        <v>10</v>
      </c>
      <c r="AH149" s="29">
        <f>AVERAGE(Table1323[[#This Row],[5Di Political parties]:[5Diii Educational, sporting and cultural organizations5]])</f>
        <v>10</v>
      </c>
      <c r="AI149" s="29">
        <f t="shared" si="47"/>
        <v>10</v>
      </c>
      <c r="AJ149" s="14">
        <v>10</v>
      </c>
      <c r="AK149" s="15">
        <v>7.333333333333333</v>
      </c>
      <c r="AL149" s="15">
        <v>7.75</v>
      </c>
      <c r="AM149" s="15">
        <v>10</v>
      </c>
      <c r="AN149" s="15">
        <v>10</v>
      </c>
      <c r="AO149" s="15">
        <f>AVERAGE(Table1323[[#This Row],[6Di Access to foreign television (cable/ satellite)]:[6Dii Access to foreign newspapers]])</f>
        <v>10</v>
      </c>
      <c r="AP149" s="15">
        <v>10</v>
      </c>
      <c r="AQ149" s="29">
        <f t="shared" si="41"/>
        <v>9.0166666666666657</v>
      </c>
      <c r="AR149" s="29">
        <v>10</v>
      </c>
      <c r="AS149" s="29">
        <v>10</v>
      </c>
      <c r="AT149" s="29">
        <v>10</v>
      </c>
      <c r="AU149" s="29">
        <f t="shared" si="46"/>
        <v>10</v>
      </c>
      <c r="AV149" s="29">
        <f t="shared" si="42"/>
        <v>10</v>
      </c>
      <c r="AW149" s="31">
        <f>AVERAGE(Table1323[[#This Row],[RULE OF LAW]],Table1323[[#This Row],[SECURITY &amp; SAFETY]],Table1323[[#This Row],[PERSONAL FREEDOM (minus Security &amp;Safety and Rule of Law)]],Table1323[[#This Row],[PERSONAL FREEDOM (minus Security &amp;Safety and Rule of Law)]])</f>
        <v>8.7983333333333338</v>
      </c>
      <c r="AX149" s="32">
        <v>7.31</v>
      </c>
      <c r="AY149" s="53">
        <f>AVERAGE(Table1323[[#This Row],[PERSONAL FREEDOM]:[ECONOMIC FREEDOM]])</f>
        <v>8.0541666666666671</v>
      </c>
      <c r="AZ149" s="61">
        <f t="shared" si="43"/>
        <v>33</v>
      </c>
      <c r="BA149" s="33">
        <f t="shared" si="44"/>
        <v>8.0500000000000007</v>
      </c>
      <c r="BB149" s="31">
        <f>Table1323[[#This Row],[1 Rule of Law]]</f>
        <v>6.4</v>
      </c>
      <c r="BC149" s="31">
        <f>Table1323[[#This Row],[2 Security &amp; Safety]]</f>
        <v>9.1866666666666656</v>
      </c>
      <c r="BD149" s="31">
        <f t="shared" si="45"/>
        <v>9.8033333333333328</v>
      </c>
    </row>
    <row r="150" spans="1:56" ht="15" customHeight="1" x14ac:dyDescent="0.25">
      <c r="A150" s="28" t="s">
        <v>194</v>
      </c>
      <c r="B150" s="29">
        <v>3.0000000000000004</v>
      </c>
      <c r="C150" s="29">
        <v>3.7816877846120978</v>
      </c>
      <c r="D150" s="29">
        <v>2.3692389617938301</v>
      </c>
      <c r="E150" s="29">
        <v>3.1</v>
      </c>
      <c r="F150" s="29">
        <v>0</v>
      </c>
      <c r="G150" s="29">
        <v>5</v>
      </c>
      <c r="H150" s="29">
        <v>10</v>
      </c>
      <c r="I150" s="29">
        <v>5</v>
      </c>
      <c r="J150" s="29">
        <v>10</v>
      </c>
      <c r="K150" s="29">
        <v>10</v>
      </c>
      <c r="L150" s="29">
        <f>AVERAGE(Table1323[[#This Row],[2Bi Disappearance]:[2Bv Terrorism Injured ]])</f>
        <v>8</v>
      </c>
      <c r="M150" s="29">
        <v>10</v>
      </c>
      <c r="N150" s="29">
        <v>10</v>
      </c>
      <c r="O150" s="30">
        <v>10</v>
      </c>
      <c r="P150" s="30">
        <f>AVERAGE(Table1323[[#This Row],[2Ci Female Genital Mutilation]:[2Ciii Equal Inheritance Rights]])</f>
        <v>10</v>
      </c>
      <c r="Q150" s="29">
        <f t="shared" si="39"/>
        <v>6</v>
      </c>
      <c r="R150" s="29">
        <v>10</v>
      </c>
      <c r="S150" s="29">
        <v>10</v>
      </c>
      <c r="T150" s="29">
        <v>10</v>
      </c>
      <c r="U150" s="29">
        <f t="shared" si="40"/>
        <v>10</v>
      </c>
      <c r="V150" s="29">
        <v>7.5</v>
      </c>
      <c r="W150" s="29">
        <v>6.666666666666667</v>
      </c>
      <c r="X150" s="29">
        <f>AVERAGE(Table1323[[#This Row],[4A Freedom to establish religious organizations]:[4B Autonomy of religious organizations]])</f>
        <v>7.0833333333333339</v>
      </c>
      <c r="Y150" s="29">
        <v>7.5</v>
      </c>
      <c r="Z150" s="29">
        <v>5</v>
      </c>
      <c r="AA150" s="29">
        <v>3.3333333333333335</v>
      </c>
      <c r="AB150" s="29">
        <v>6.666666666666667</v>
      </c>
      <c r="AC150" s="29">
        <v>3.3333333333333335</v>
      </c>
      <c r="AD150" s="29">
        <f>AVERAGE(Table1323[[#This Row],[5Ci Political parties]:[5Ciii Educational, sporting and cultural organizations]])</f>
        <v>4.4444444444444446</v>
      </c>
      <c r="AE150" s="29">
        <v>7.5</v>
      </c>
      <c r="AF150" s="29">
        <v>5</v>
      </c>
      <c r="AG150" s="29">
        <v>5</v>
      </c>
      <c r="AH150" s="29">
        <f>AVERAGE(Table1323[[#This Row],[5Di Political parties]:[5Diii Educational, sporting and cultural organizations5]])</f>
        <v>5.833333333333333</v>
      </c>
      <c r="AI150" s="29">
        <f t="shared" si="47"/>
        <v>5.6944444444444438</v>
      </c>
      <c r="AJ150" s="14">
        <v>10</v>
      </c>
      <c r="AK150" s="15">
        <v>1.3333333333333333</v>
      </c>
      <c r="AL150" s="15">
        <v>3</v>
      </c>
      <c r="AM150" s="15">
        <v>10</v>
      </c>
      <c r="AN150" s="15">
        <v>10</v>
      </c>
      <c r="AO150" s="15">
        <f>AVERAGE(Table1323[[#This Row],[6Di Access to foreign television (cable/ satellite)]:[6Dii Access to foreign newspapers]])</f>
        <v>10</v>
      </c>
      <c r="AP150" s="15">
        <v>6.666666666666667</v>
      </c>
      <c r="AQ150" s="29">
        <f t="shared" si="41"/>
        <v>6.2000000000000011</v>
      </c>
      <c r="AR150" s="29">
        <v>10</v>
      </c>
      <c r="AS150" s="29">
        <v>10</v>
      </c>
      <c r="AT150" s="29">
        <v>10</v>
      </c>
      <c r="AU150" s="29">
        <f t="shared" si="46"/>
        <v>10</v>
      </c>
      <c r="AV150" s="29">
        <f t="shared" si="42"/>
        <v>10</v>
      </c>
      <c r="AW150" s="31">
        <f>AVERAGE(Table1323[[#This Row],[RULE OF LAW]],Table1323[[#This Row],[SECURITY &amp; SAFETY]],Table1323[[#This Row],[PERSONAL FREEDOM (minus Security &amp;Safety and Rule of Law)]],Table1323[[#This Row],[PERSONAL FREEDOM (minus Security &amp;Safety and Rule of Law)]])</f>
        <v>6.1727777777777781</v>
      </c>
      <c r="AX150" s="32">
        <v>4.01</v>
      </c>
      <c r="AY150" s="53">
        <f>AVERAGE(Table1323[[#This Row],[PERSONAL FREEDOM]:[ECONOMIC FREEDOM]])</f>
        <v>5.091388888888889</v>
      </c>
      <c r="AZ150" s="61">
        <f t="shared" si="43"/>
        <v>149</v>
      </c>
      <c r="BA150" s="33">
        <f t="shared" si="44"/>
        <v>5.09</v>
      </c>
      <c r="BB150" s="31">
        <f>Table1323[[#This Row],[1 Rule of Law]]</f>
        <v>3.1</v>
      </c>
      <c r="BC150" s="31">
        <f>Table1323[[#This Row],[2 Security &amp; Safety]]</f>
        <v>6</v>
      </c>
      <c r="BD150" s="31">
        <f t="shared" si="45"/>
        <v>7.7955555555555565</v>
      </c>
    </row>
    <row r="151" spans="1:56" ht="15" customHeight="1" x14ac:dyDescent="0.25">
      <c r="A151" s="28" t="s">
        <v>181</v>
      </c>
      <c r="B151" s="29">
        <v>6.6666666666666661</v>
      </c>
      <c r="C151" s="29">
        <v>4.3491010938215195</v>
      </c>
      <c r="D151" s="29">
        <v>5.6948467516657946</v>
      </c>
      <c r="E151" s="29">
        <v>5.6000000000000005</v>
      </c>
      <c r="F151" s="29">
        <v>8.68</v>
      </c>
      <c r="G151" s="29">
        <v>10</v>
      </c>
      <c r="H151" s="29">
        <v>10</v>
      </c>
      <c r="I151" s="29">
        <v>10</v>
      </c>
      <c r="J151" s="29">
        <v>10</v>
      </c>
      <c r="K151" s="29">
        <v>10</v>
      </c>
      <c r="L151" s="29">
        <f>AVERAGE(Table1323[[#This Row],[2Bi Disappearance]:[2Bv Terrorism Injured ]])</f>
        <v>10</v>
      </c>
      <c r="M151" s="29">
        <v>10</v>
      </c>
      <c r="N151" s="29">
        <v>10</v>
      </c>
      <c r="O151" s="30">
        <v>10</v>
      </c>
      <c r="P151" s="30">
        <f>AVERAGE(Table1323[[#This Row],[2Ci Female Genital Mutilation]:[2Ciii Equal Inheritance Rights]])</f>
        <v>10</v>
      </c>
      <c r="Q151" s="29">
        <f t="shared" si="39"/>
        <v>9.56</v>
      </c>
      <c r="R151" s="29">
        <v>5</v>
      </c>
      <c r="S151" s="29">
        <v>0</v>
      </c>
      <c r="T151" s="29">
        <v>10</v>
      </c>
      <c r="U151" s="29">
        <f t="shared" si="40"/>
        <v>5</v>
      </c>
      <c r="V151" s="29">
        <v>5</v>
      </c>
      <c r="W151" s="29">
        <v>3.3333333333333335</v>
      </c>
      <c r="X151" s="29">
        <f>AVERAGE(Table1323[[#This Row],[4A Freedom to establish religious organizations]:[4B Autonomy of religious organizations]])</f>
        <v>4.166666666666667</v>
      </c>
      <c r="Y151" s="29">
        <v>2.5</v>
      </c>
      <c r="Z151" s="29">
        <v>2.5</v>
      </c>
      <c r="AA151" s="29">
        <v>3.3333333333333335</v>
      </c>
      <c r="AB151" s="29">
        <v>3.3333333333333335</v>
      </c>
      <c r="AC151" s="29">
        <v>3.3333333333333335</v>
      </c>
      <c r="AD151" s="29">
        <f>AVERAGE(Table1323[[#This Row],[5Ci Political parties]:[5Ciii Educational, sporting and cultural organizations]])</f>
        <v>3.3333333333333335</v>
      </c>
      <c r="AE151" s="29">
        <v>0</v>
      </c>
      <c r="AF151" s="29">
        <v>2.5</v>
      </c>
      <c r="AG151" s="29">
        <v>5</v>
      </c>
      <c r="AH151" s="29">
        <f>AVERAGE(Table1323[[#This Row],[5Di Political parties]:[5Diii Educational, sporting and cultural organizations5]])</f>
        <v>2.5</v>
      </c>
      <c r="AI151" s="29">
        <f t="shared" si="47"/>
        <v>2.7083333333333335</v>
      </c>
      <c r="AJ151" s="14">
        <v>10</v>
      </c>
      <c r="AK151" s="15">
        <v>0.66666666666666663</v>
      </c>
      <c r="AL151" s="15">
        <v>1.75</v>
      </c>
      <c r="AM151" s="15">
        <v>3.3333333333333335</v>
      </c>
      <c r="AN151" s="15">
        <v>3.3333333333333335</v>
      </c>
      <c r="AO151" s="15">
        <f>AVERAGE(Table1323[[#This Row],[6Di Access to foreign television (cable/ satellite)]:[6Dii Access to foreign newspapers]])</f>
        <v>3.3333333333333335</v>
      </c>
      <c r="AP151" s="15">
        <v>3.3333333333333335</v>
      </c>
      <c r="AQ151" s="29">
        <f t="shared" si="41"/>
        <v>3.8166666666666664</v>
      </c>
      <c r="AR151" s="29">
        <v>10</v>
      </c>
      <c r="AS151" s="29">
        <v>10</v>
      </c>
      <c r="AT151" s="29">
        <v>10</v>
      </c>
      <c r="AU151" s="29">
        <f t="shared" si="46"/>
        <v>10</v>
      </c>
      <c r="AV151" s="29">
        <f t="shared" si="42"/>
        <v>10</v>
      </c>
      <c r="AW151" s="31">
        <f>AVERAGE(Table1323[[#This Row],[RULE OF LAW]],Table1323[[#This Row],[SECURITY &amp; SAFETY]],Table1323[[#This Row],[PERSONAL FREEDOM (minus Security &amp;Safety and Rule of Law)]],Table1323[[#This Row],[PERSONAL FREEDOM (minus Security &amp;Safety and Rule of Law)]])</f>
        <v>6.3591666666666669</v>
      </c>
      <c r="AX151" s="32">
        <v>6.35</v>
      </c>
      <c r="AY151" s="53">
        <f>AVERAGE(Table1323[[#This Row],[PERSONAL FREEDOM]:[ECONOMIC FREEDOM]])</f>
        <v>6.3545833333333333</v>
      </c>
      <c r="AZ151" s="61">
        <f t="shared" si="43"/>
        <v>115</v>
      </c>
      <c r="BA151" s="33">
        <f t="shared" si="44"/>
        <v>6.35</v>
      </c>
      <c r="BB151" s="31">
        <f>Table1323[[#This Row],[1 Rule of Law]]</f>
        <v>5.6000000000000005</v>
      </c>
      <c r="BC151" s="31">
        <f>Table1323[[#This Row],[2 Security &amp; Safety]]</f>
        <v>9.56</v>
      </c>
      <c r="BD151" s="31">
        <f t="shared" si="45"/>
        <v>5.1383333333333336</v>
      </c>
    </row>
    <row r="152" spans="1:56" ht="15" customHeight="1" x14ac:dyDescent="0.25">
      <c r="A152" s="28" t="s">
        <v>203</v>
      </c>
      <c r="B152" s="29" t="s">
        <v>48</v>
      </c>
      <c r="C152" s="29" t="s">
        <v>48</v>
      </c>
      <c r="D152" s="29" t="s">
        <v>48</v>
      </c>
      <c r="E152" s="29">
        <v>4.0437139999999996</v>
      </c>
      <c r="F152" s="29">
        <v>8.08</v>
      </c>
      <c r="G152" s="29">
        <v>5</v>
      </c>
      <c r="H152" s="29">
        <v>7.5747510911610592</v>
      </c>
      <c r="I152" s="29">
        <v>2.5</v>
      </c>
      <c r="J152" s="29">
        <v>5.0386336607751971</v>
      </c>
      <c r="K152" s="29">
        <v>8.062572585967521</v>
      </c>
      <c r="L152" s="29">
        <f>AVERAGE(Table1323[[#This Row],[2Bi Disappearance]:[2Bv Terrorism Injured ]])</f>
        <v>5.6351914675807553</v>
      </c>
      <c r="M152" s="29">
        <v>10</v>
      </c>
      <c r="N152" s="29">
        <v>5</v>
      </c>
      <c r="O152" s="30">
        <v>5</v>
      </c>
      <c r="P152" s="30">
        <f>AVERAGE(Table1323[[#This Row],[2Ci Female Genital Mutilation]:[2Ciii Equal Inheritance Rights]])</f>
        <v>6.666666666666667</v>
      </c>
      <c r="Q152" s="29">
        <f t="shared" si="39"/>
        <v>6.793952711415808</v>
      </c>
      <c r="R152" s="29">
        <v>0</v>
      </c>
      <c r="S152" s="29">
        <v>5</v>
      </c>
      <c r="T152" s="29">
        <v>5</v>
      </c>
      <c r="U152" s="29">
        <f t="shared" si="40"/>
        <v>3.3333333333333335</v>
      </c>
      <c r="V152" s="29">
        <v>5</v>
      </c>
      <c r="W152" s="29">
        <v>6.666666666666667</v>
      </c>
      <c r="X152" s="29">
        <f>AVERAGE(Table1323[[#This Row],[4A Freedom to establish religious organizations]:[4B Autonomy of religious organizations]])</f>
        <v>5.8333333333333339</v>
      </c>
      <c r="Y152" s="29">
        <v>7.5</v>
      </c>
      <c r="Z152" s="29">
        <v>5</v>
      </c>
      <c r="AA152" s="29">
        <v>6.666666666666667</v>
      </c>
      <c r="AB152" s="29">
        <v>3.3333333333333335</v>
      </c>
      <c r="AC152" s="29">
        <v>3.3333333333333335</v>
      </c>
      <c r="AD152" s="29">
        <f>AVERAGE(Table1323[[#This Row],[5Ci Political parties]:[5Ciii Educational, sporting and cultural organizations]])</f>
        <v>4.4444444444444446</v>
      </c>
      <c r="AE152" s="29">
        <v>7.5</v>
      </c>
      <c r="AF152" s="29">
        <v>5</v>
      </c>
      <c r="AG152" s="29">
        <v>5</v>
      </c>
      <c r="AH152" s="29">
        <f>AVERAGE(Table1323[[#This Row],[5Di Political parties]:[5Diii Educational, sporting and cultural organizations5]])</f>
        <v>5.833333333333333</v>
      </c>
      <c r="AI152" s="29">
        <f t="shared" si="47"/>
        <v>5.6944444444444438</v>
      </c>
      <c r="AJ152" s="14">
        <v>5.8424304419903885</v>
      </c>
      <c r="AK152" s="15">
        <v>1.3333333333333333</v>
      </c>
      <c r="AL152" s="15">
        <v>2.25</v>
      </c>
      <c r="AM152" s="15">
        <v>10</v>
      </c>
      <c r="AN152" s="15">
        <v>6.666666666666667</v>
      </c>
      <c r="AO152" s="15">
        <f>AVERAGE(Table1323[[#This Row],[6Di Access to foreign television (cable/ satellite)]:[6Dii Access to foreign newspapers]])</f>
        <v>8.3333333333333339</v>
      </c>
      <c r="AP152" s="15">
        <v>3.3333333333333335</v>
      </c>
      <c r="AQ152" s="29">
        <f t="shared" si="41"/>
        <v>4.2184860883980777</v>
      </c>
      <c r="AR152" s="29">
        <v>0</v>
      </c>
      <c r="AS152" s="29">
        <v>0</v>
      </c>
      <c r="AT152" s="29">
        <v>0</v>
      </c>
      <c r="AU152" s="29">
        <f t="shared" si="46"/>
        <v>0</v>
      </c>
      <c r="AV152" s="29">
        <f t="shared" si="42"/>
        <v>0</v>
      </c>
      <c r="AW152" s="31">
        <f>AVERAGE(Table1323[[#This Row],[RULE OF LAW]],Table1323[[#This Row],[SECURITY &amp; SAFETY]],Table1323[[#This Row],[PERSONAL FREEDOM (minus Security &amp;Safety and Rule of Law)]],Table1323[[#This Row],[PERSONAL FREEDOM (minus Security &amp;Safety and Rule of Law)]])</f>
        <v>4.6173763978048701</v>
      </c>
      <c r="AX152" s="32">
        <v>6.33</v>
      </c>
      <c r="AY152" s="53">
        <f>AVERAGE(Table1323[[#This Row],[PERSONAL FREEDOM]:[ECONOMIC FREEDOM]])</f>
        <v>5.4736881989024351</v>
      </c>
      <c r="AZ152" s="61">
        <f t="shared" si="43"/>
        <v>144</v>
      </c>
      <c r="BA152" s="33">
        <f t="shared" si="44"/>
        <v>5.47</v>
      </c>
      <c r="BB152" s="31">
        <f>Table1323[[#This Row],[1 Rule of Law]]</f>
        <v>4.0437139999999996</v>
      </c>
      <c r="BC152" s="31">
        <f>Table1323[[#This Row],[2 Security &amp; Safety]]</f>
        <v>6.793952711415808</v>
      </c>
      <c r="BD152" s="31">
        <f t="shared" si="45"/>
        <v>3.8159194399018377</v>
      </c>
    </row>
    <row r="153" spans="1:56" ht="15" customHeight="1" x14ac:dyDescent="0.25">
      <c r="A153" s="28" t="s">
        <v>150</v>
      </c>
      <c r="B153" s="29">
        <v>4.8</v>
      </c>
      <c r="C153" s="29">
        <v>4.5780030427571914</v>
      </c>
      <c r="D153" s="29">
        <v>3.6886519973087184</v>
      </c>
      <c r="E153" s="29">
        <v>4.4000000000000004</v>
      </c>
      <c r="F153" s="29">
        <v>5.7200000000000006</v>
      </c>
      <c r="G153" s="29">
        <v>10</v>
      </c>
      <c r="H153" s="29">
        <v>10</v>
      </c>
      <c r="I153" s="29">
        <v>10</v>
      </c>
      <c r="J153" s="29">
        <v>10</v>
      </c>
      <c r="K153" s="29">
        <v>10</v>
      </c>
      <c r="L153" s="29">
        <f>AVERAGE(Table1323[[#This Row],[2Bi Disappearance]:[2Bv Terrorism Injured ]])</f>
        <v>10</v>
      </c>
      <c r="M153" s="29">
        <v>10</v>
      </c>
      <c r="N153" s="29">
        <v>10</v>
      </c>
      <c r="O153" s="30">
        <v>0</v>
      </c>
      <c r="P153" s="30">
        <f>AVERAGE(Table1323[[#This Row],[2Ci Female Genital Mutilation]:[2Ciii Equal Inheritance Rights]])</f>
        <v>6.666666666666667</v>
      </c>
      <c r="Q153" s="29">
        <f t="shared" si="39"/>
        <v>7.4622222222222225</v>
      </c>
      <c r="R153" s="29">
        <v>10</v>
      </c>
      <c r="S153" s="29">
        <v>5</v>
      </c>
      <c r="T153" s="29">
        <v>10</v>
      </c>
      <c r="U153" s="29">
        <f t="shared" si="40"/>
        <v>8.3333333333333339</v>
      </c>
      <c r="V153" s="29">
        <v>5</v>
      </c>
      <c r="W153" s="29">
        <v>6.666666666666667</v>
      </c>
      <c r="X153" s="29">
        <f>AVERAGE(Table1323[[#This Row],[4A Freedom to establish religious organizations]:[4B Autonomy of religious organizations]])</f>
        <v>5.8333333333333339</v>
      </c>
      <c r="Y153" s="29">
        <v>5</v>
      </c>
      <c r="Z153" s="29">
        <v>5</v>
      </c>
      <c r="AA153" s="29">
        <v>3.3333333333333335</v>
      </c>
      <c r="AB153" s="29">
        <v>3.3333333333333335</v>
      </c>
      <c r="AC153" s="29">
        <v>3.3333333333333335</v>
      </c>
      <c r="AD153" s="29">
        <f>AVERAGE(Table1323[[#This Row],[5Ci Political parties]:[5Ciii Educational, sporting and cultural organizations]])</f>
        <v>3.3333333333333335</v>
      </c>
      <c r="AE153" s="29">
        <v>5</v>
      </c>
      <c r="AF153" s="29">
        <v>2.5</v>
      </c>
      <c r="AG153" s="29">
        <v>5</v>
      </c>
      <c r="AH153" s="29">
        <f>AVERAGE(Table1323[[#This Row],[5Di Political parties]:[5Diii Educational, sporting and cultural organizations5]])</f>
        <v>4.166666666666667</v>
      </c>
      <c r="AI153" s="29">
        <f t="shared" si="47"/>
        <v>4.375</v>
      </c>
      <c r="AJ153" s="14">
        <v>10</v>
      </c>
      <c r="AK153" s="15">
        <v>3.3333333333333335</v>
      </c>
      <c r="AL153" s="15">
        <v>3.75</v>
      </c>
      <c r="AM153" s="15">
        <v>6.666666666666667</v>
      </c>
      <c r="AN153" s="15">
        <v>6.666666666666667</v>
      </c>
      <c r="AO153" s="15">
        <f>AVERAGE(Table1323[[#This Row],[6Di Access to foreign television (cable/ satellite)]:[6Dii Access to foreign newspapers]])</f>
        <v>6.666666666666667</v>
      </c>
      <c r="AP153" s="15">
        <v>10</v>
      </c>
      <c r="AQ153" s="29">
        <f t="shared" si="41"/>
        <v>6.75</v>
      </c>
      <c r="AR153" s="29">
        <v>0</v>
      </c>
      <c r="AS153" s="29">
        <v>0</v>
      </c>
      <c r="AT153" s="29">
        <v>10</v>
      </c>
      <c r="AU153" s="29">
        <f t="shared" si="46"/>
        <v>5</v>
      </c>
      <c r="AV153" s="29">
        <f t="shared" si="42"/>
        <v>2.5</v>
      </c>
      <c r="AW153" s="31">
        <f>AVERAGE(Table1323[[#This Row],[RULE OF LAW]],Table1323[[#This Row],[SECURITY &amp; SAFETY]],Table1323[[#This Row],[PERSONAL FREEDOM (minus Security &amp;Safety and Rule of Law)]],Table1323[[#This Row],[PERSONAL FREEDOM (minus Security &amp;Safety and Rule of Law)]])</f>
        <v>5.7447222222222223</v>
      </c>
      <c r="AX153" s="32">
        <v>7.21</v>
      </c>
      <c r="AY153" s="53">
        <f>AVERAGE(Table1323[[#This Row],[PERSONAL FREEDOM]:[ECONOMIC FREEDOM]])</f>
        <v>6.4773611111111116</v>
      </c>
      <c r="AZ153" s="61">
        <f t="shared" si="43"/>
        <v>108</v>
      </c>
      <c r="BA153" s="33">
        <f t="shared" si="44"/>
        <v>6.48</v>
      </c>
      <c r="BB153" s="31">
        <f>Table1323[[#This Row],[1 Rule of Law]]</f>
        <v>4.4000000000000004</v>
      </c>
      <c r="BC153" s="31">
        <f>Table1323[[#This Row],[2 Security &amp; Safety]]</f>
        <v>7.4622222222222225</v>
      </c>
      <c r="BD153" s="31">
        <f t="shared" si="45"/>
        <v>5.5583333333333345</v>
      </c>
    </row>
    <row r="154" spans="1:56" ht="15" customHeight="1" x14ac:dyDescent="0.25">
      <c r="A154" s="34" t="s">
        <v>197</v>
      </c>
      <c r="B154" s="35">
        <v>2.7</v>
      </c>
      <c r="C154" s="35">
        <v>3.9915815305949298</v>
      </c>
      <c r="D154" s="35">
        <v>4.3276598026981885</v>
      </c>
      <c r="E154" s="35">
        <v>3.7</v>
      </c>
      <c r="F154" s="35">
        <v>5.7600000000000007</v>
      </c>
      <c r="G154" s="35">
        <v>0</v>
      </c>
      <c r="H154" s="35">
        <v>10</v>
      </c>
      <c r="I154" s="35">
        <v>2.5</v>
      </c>
      <c r="J154" s="35">
        <v>9.9734849021176615</v>
      </c>
      <c r="K154" s="35">
        <v>9.9840909412705958</v>
      </c>
      <c r="L154" s="35">
        <f>AVERAGE(Table1323[[#This Row],[2Bi Disappearance]:[2Bv Terrorism Injured ]])</f>
        <v>6.4915151686776511</v>
      </c>
      <c r="M154" s="35">
        <v>9.5</v>
      </c>
      <c r="N154" s="35">
        <v>10</v>
      </c>
      <c r="O154" s="36">
        <v>5</v>
      </c>
      <c r="P154" s="36">
        <f>AVERAGE(Table1323[[#This Row],[2Ci Female Genital Mutilation]:[2Ciii Equal Inheritance Rights]])</f>
        <v>8.1666666666666661</v>
      </c>
      <c r="Q154" s="35">
        <f t="shared" si="39"/>
        <v>6.8060606117814402</v>
      </c>
      <c r="R154" s="35">
        <v>0</v>
      </c>
      <c r="S154" s="35">
        <v>0</v>
      </c>
      <c r="T154" s="35">
        <v>5</v>
      </c>
      <c r="U154" s="35">
        <f t="shared" si="40"/>
        <v>1.6666666666666667</v>
      </c>
      <c r="V154" s="35">
        <v>10</v>
      </c>
      <c r="W154" s="35">
        <v>6.666666666666667</v>
      </c>
      <c r="X154" s="35">
        <f>AVERAGE(Table1323[[#This Row],[4A Freedom to establish religious organizations]:[4B Autonomy of religious organizations]])</f>
        <v>8.3333333333333339</v>
      </c>
      <c r="Y154" s="35">
        <v>5</v>
      </c>
      <c r="Z154" s="35">
        <v>5</v>
      </c>
      <c r="AA154" s="35">
        <v>0</v>
      </c>
      <c r="AB154" s="35">
        <v>0</v>
      </c>
      <c r="AC154" s="35">
        <v>6.666666666666667</v>
      </c>
      <c r="AD154" s="35">
        <f>AVERAGE(Table1323[[#This Row],[5Ci Political parties]:[5Ciii Educational, sporting and cultural organizations]])</f>
        <v>2.2222222222222223</v>
      </c>
      <c r="AE154" s="35">
        <v>5</v>
      </c>
      <c r="AF154" s="35">
        <v>5</v>
      </c>
      <c r="AG154" s="35">
        <v>7.5</v>
      </c>
      <c r="AH154" s="35">
        <f>AVERAGE(Table1323[[#This Row],[5Di Political parties]:[5Diii Educational, sporting and cultural organizations5]])</f>
        <v>5.833333333333333</v>
      </c>
      <c r="AI154" s="35">
        <f t="shared" si="47"/>
        <v>4.5138888888888884</v>
      </c>
      <c r="AJ154" s="21">
        <v>10</v>
      </c>
      <c r="AK154" s="22">
        <v>0.33333333333333331</v>
      </c>
      <c r="AL154" s="22">
        <v>2</v>
      </c>
      <c r="AM154" s="22">
        <v>6.666666666666667</v>
      </c>
      <c r="AN154" s="22">
        <v>3.3333333333333335</v>
      </c>
      <c r="AO154" s="22">
        <f>AVERAGE(Table1323[[#This Row],[6Di Access to foreign television (cable/ satellite)]:[6Dii Access to foreign newspapers]])</f>
        <v>5</v>
      </c>
      <c r="AP154" s="22">
        <v>10</v>
      </c>
      <c r="AQ154" s="35">
        <f t="shared" si="41"/>
        <v>5.4666666666666668</v>
      </c>
      <c r="AR154" s="35">
        <v>5</v>
      </c>
      <c r="AS154" s="35">
        <v>0</v>
      </c>
      <c r="AT154" s="35">
        <v>10</v>
      </c>
      <c r="AU154" s="35">
        <f t="shared" si="46"/>
        <v>5</v>
      </c>
      <c r="AV154" s="35">
        <f t="shared" si="42"/>
        <v>5</v>
      </c>
      <c r="AW154" s="37">
        <f>AVERAGE(Table1323[[#This Row],[RULE OF LAW]],Table1323[[#This Row],[SECURITY &amp; SAFETY]],Table1323[[#This Row],[PERSONAL FREEDOM (minus Security &amp;Safety and Rule of Law)]],Table1323[[#This Row],[PERSONAL FREEDOM (minus Security &amp;Safety and Rule of Law)]])</f>
        <v>5.1245707085009151</v>
      </c>
      <c r="AX154" s="38">
        <v>4.45</v>
      </c>
      <c r="AY154" s="59">
        <f>AVERAGE(Table1323[[#This Row],[PERSONAL FREEDOM]:[ECONOMIC FREEDOM]])</f>
        <v>4.7872853542504572</v>
      </c>
      <c r="AZ154" s="61">
        <f t="shared" si="43"/>
        <v>152</v>
      </c>
      <c r="BA154" s="41">
        <f t="shared" si="44"/>
        <v>4.79</v>
      </c>
      <c r="BB154" s="37">
        <f>Table1323[[#This Row],[1 Rule of Law]]</f>
        <v>3.7</v>
      </c>
      <c r="BC154" s="37">
        <f>Table1323[[#This Row],[2 Security &amp; Safety]]</f>
        <v>6.8060606117814402</v>
      </c>
      <c r="BD154" s="37">
        <f t="shared" si="45"/>
        <v>4.9961111111111105</v>
      </c>
    </row>
  </sheetData>
  <pageMargins left="0" right="0" top="0" bottom="0" header="0" footer="0"/>
  <pageSetup paperSize="5" scale="40" fitToWidth="0"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D154"/>
  <sheetViews>
    <sheetView zoomScale="85" zoomScaleNormal="85" workbookViewId="0">
      <pane xSplit="1" ySplit="1" topLeftCell="B2" activePane="bottomRight" state="frozen"/>
      <selection pane="topRight"/>
      <selection pane="bottomLeft"/>
      <selection pane="bottomRight"/>
    </sheetView>
  </sheetViews>
  <sheetFormatPr defaultColWidth="9.1796875" defaultRowHeight="14.5" x14ac:dyDescent="0.35"/>
  <cols>
    <col min="1" max="1" width="30.7265625" style="1" customWidth="1"/>
    <col min="2" max="5" width="12.7265625" style="1" customWidth="1"/>
    <col min="6" max="6" width="12.7265625" style="2" customWidth="1"/>
    <col min="7" max="15" width="12.7265625" style="1" customWidth="1"/>
    <col min="16" max="16" width="12.7265625" style="2" customWidth="1"/>
    <col min="17" max="19" width="12.7265625" style="1" customWidth="1"/>
    <col min="20" max="20" width="12.7265625" style="2" customWidth="1"/>
    <col min="21" max="23" width="12.7265625" style="1" customWidth="1"/>
    <col min="24" max="24" width="12.7265625" style="2" customWidth="1"/>
    <col min="25" max="29" width="12.7265625" style="1" customWidth="1"/>
    <col min="30" max="30" width="12.7265625" style="2" customWidth="1"/>
    <col min="31" max="31" width="12.7265625" style="3" customWidth="1"/>
    <col min="32" max="32" width="12.7265625" style="4" customWidth="1"/>
    <col min="33" max="33" width="12.7265625" style="5" customWidth="1"/>
    <col min="34" max="38" width="12.7265625" style="1" customWidth="1"/>
    <col min="39" max="41" width="12.7265625" style="2" customWidth="1"/>
    <col min="42" max="48" width="12.7265625" style="1" customWidth="1"/>
    <col min="49" max="50" width="13.7265625" style="26" customWidth="1"/>
    <col min="51" max="51" width="13.7265625" style="50" customWidth="1"/>
    <col min="52" max="52" width="10.54296875" style="51" customWidth="1"/>
    <col min="53" max="53" width="11.7265625" style="1" customWidth="1"/>
    <col min="54" max="54" width="12.7265625" style="1" customWidth="1"/>
    <col min="55" max="55" width="12.81640625" style="1" customWidth="1"/>
    <col min="56" max="56" width="13.26953125" style="1" customWidth="1"/>
    <col min="57" max="59" width="12.7265625" style="1" customWidth="1"/>
    <col min="60" max="16384" width="9.1796875" style="1"/>
  </cols>
  <sheetData>
    <row r="1" spans="1:56" s="39" customFormat="1" ht="92.5" customHeight="1" x14ac:dyDescent="0.3">
      <c r="A1" s="6" t="s">
        <v>218</v>
      </c>
      <c r="B1" s="7" t="s">
        <v>0</v>
      </c>
      <c r="C1" s="7" t="s">
        <v>1</v>
      </c>
      <c r="D1" s="7" t="s">
        <v>2</v>
      </c>
      <c r="E1" s="7" t="s">
        <v>3</v>
      </c>
      <c r="F1" s="7" t="s">
        <v>4</v>
      </c>
      <c r="G1" s="7" t="s">
        <v>5</v>
      </c>
      <c r="H1" s="7" t="s">
        <v>6</v>
      </c>
      <c r="I1" s="7" t="s">
        <v>7</v>
      </c>
      <c r="J1" s="7" t="s">
        <v>8</v>
      </c>
      <c r="K1" s="7" t="s">
        <v>9</v>
      </c>
      <c r="L1" s="7" t="s">
        <v>10</v>
      </c>
      <c r="M1" s="7" t="s">
        <v>11</v>
      </c>
      <c r="N1" s="7" t="s">
        <v>12</v>
      </c>
      <c r="O1" s="7" t="s">
        <v>206</v>
      </c>
      <c r="P1" s="7" t="s">
        <v>219</v>
      </c>
      <c r="Q1" s="7" t="s">
        <v>13</v>
      </c>
      <c r="R1" s="7" t="s">
        <v>14</v>
      </c>
      <c r="S1" s="7" t="s">
        <v>15</v>
      </c>
      <c r="T1" s="7" t="s">
        <v>16</v>
      </c>
      <c r="U1" s="7" t="s">
        <v>17</v>
      </c>
      <c r="V1" s="8" t="s">
        <v>18</v>
      </c>
      <c r="W1" s="8" t="s">
        <v>19</v>
      </c>
      <c r="X1" s="8" t="s">
        <v>20</v>
      </c>
      <c r="Y1" s="8" t="s">
        <v>21</v>
      </c>
      <c r="Z1" s="8" t="s">
        <v>22</v>
      </c>
      <c r="AA1" s="8" t="s">
        <v>23</v>
      </c>
      <c r="AB1" s="8" t="s">
        <v>24</v>
      </c>
      <c r="AC1" s="8" t="s">
        <v>25</v>
      </c>
      <c r="AD1" s="8" t="s">
        <v>26</v>
      </c>
      <c r="AE1" s="8" t="s">
        <v>27</v>
      </c>
      <c r="AF1" s="8" t="s">
        <v>28</v>
      </c>
      <c r="AG1" s="8" t="s">
        <v>29</v>
      </c>
      <c r="AH1" s="8" t="s">
        <v>30</v>
      </c>
      <c r="AI1" s="8" t="s">
        <v>31</v>
      </c>
      <c r="AJ1" s="9" t="s">
        <v>32</v>
      </c>
      <c r="AK1" s="9" t="s">
        <v>33</v>
      </c>
      <c r="AL1" s="9" t="s">
        <v>34</v>
      </c>
      <c r="AM1" s="8" t="s">
        <v>35</v>
      </c>
      <c r="AN1" s="8" t="s">
        <v>36</v>
      </c>
      <c r="AO1" s="8" t="s">
        <v>37</v>
      </c>
      <c r="AP1" s="8" t="s">
        <v>38</v>
      </c>
      <c r="AQ1" s="8" t="s">
        <v>39</v>
      </c>
      <c r="AR1" s="10" t="s">
        <v>212</v>
      </c>
      <c r="AS1" s="10" t="s">
        <v>42</v>
      </c>
      <c r="AT1" s="10" t="s">
        <v>43</v>
      </c>
      <c r="AU1" s="10" t="s">
        <v>213</v>
      </c>
      <c r="AV1" s="10" t="s">
        <v>45</v>
      </c>
      <c r="AW1" s="7" t="s">
        <v>46</v>
      </c>
      <c r="AX1" s="7" t="s">
        <v>47</v>
      </c>
      <c r="AY1" s="57" t="s">
        <v>224</v>
      </c>
      <c r="AZ1" s="58" t="s">
        <v>225</v>
      </c>
      <c r="BA1" s="11" t="s">
        <v>227</v>
      </c>
      <c r="BB1" s="10" t="s">
        <v>214</v>
      </c>
      <c r="BC1" s="10" t="s">
        <v>215</v>
      </c>
      <c r="BD1" s="7" t="s">
        <v>228</v>
      </c>
    </row>
    <row r="2" spans="1:56" ht="15" customHeight="1" x14ac:dyDescent="0.25">
      <c r="A2" s="28" t="s">
        <v>105</v>
      </c>
      <c r="B2" s="29">
        <v>5.6666666666666679</v>
      </c>
      <c r="C2" s="29">
        <v>5.0747846507805248</v>
      </c>
      <c r="D2" s="29">
        <v>4.1005158089876224</v>
      </c>
      <c r="E2" s="29">
        <v>4.9000000000000004</v>
      </c>
      <c r="F2" s="29">
        <v>8.1999999999999993</v>
      </c>
      <c r="G2" s="29">
        <v>10</v>
      </c>
      <c r="H2" s="29">
        <v>10</v>
      </c>
      <c r="I2" s="29">
        <v>10</v>
      </c>
      <c r="J2" s="29">
        <v>10</v>
      </c>
      <c r="K2" s="29">
        <v>10</v>
      </c>
      <c r="L2" s="29">
        <f>AVERAGE(Table2734[[#This Row],[2Bi Disappearance]:[2Bv Terrorism Injured ]])</f>
        <v>10</v>
      </c>
      <c r="M2" s="29">
        <v>10</v>
      </c>
      <c r="N2" s="29">
        <v>7.5</v>
      </c>
      <c r="O2" s="29">
        <v>7.5</v>
      </c>
      <c r="P2" s="29">
        <f>AVERAGE(Table2734[[#This Row],[2Ci Female Genital Mutilation]:[2Ciii Equal Inheritance Rights]])</f>
        <v>8.3333333333333339</v>
      </c>
      <c r="Q2" s="29">
        <f t="shared" ref="Q2:Q33" si="0">AVERAGE(F2,L2,P2)</f>
        <v>8.8444444444444432</v>
      </c>
      <c r="R2" s="29">
        <v>5</v>
      </c>
      <c r="S2" s="29">
        <v>10</v>
      </c>
      <c r="T2" s="29">
        <v>5</v>
      </c>
      <c r="U2" s="29">
        <f t="shared" ref="U2:U33" si="1">AVERAGE(R2:T2)</f>
        <v>6.666666666666667</v>
      </c>
      <c r="V2" s="29">
        <v>10</v>
      </c>
      <c r="W2" s="29">
        <v>7.5</v>
      </c>
      <c r="X2" s="29">
        <f>AVERAGE(Table2734[[#This Row],[4A Freedom to establish religious organizations]:[4B Autonomy of religious organizations]])</f>
        <v>8.75</v>
      </c>
      <c r="Y2" s="29">
        <v>10</v>
      </c>
      <c r="Z2" s="29">
        <v>10</v>
      </c>
      <c r="AA2" s="29">
        <v>7.5</v>
      </c>
      <c r="AB2" s="29">
        <v>5</v>
      </c>
      <c r="AC2" s="29">
        <v>7.5</v>
      </c>
      <c r="AD2" s="29">
        <f>AVERAGE(Table2734[[#This Row],[5Ci Political parties]:[5Ciii Educational, sporting and cultural organizations]])</f>
        <v>6.666666666666667</v>
      </c>
      <c r="AE2" s="29">
        <v>10</v>
      </c>
      <c r="AF2" s="29">
        <v>10</v>
      </c>
      <c r="AG2" s="29">
        <v>10</v>
      </c>
      <c r="AH2" s="29">
        <f>AVERAGE(Table2734[[#This Row],[5Di Political parties]:[5Diii Educational, sporting and cultural organizations5]])</f>
        <v>10</v>
      </c>
      <c r="AI2" s="29">
        <f t="shared" ref="AI2:AI9" si="2">AVERAGE(Y2:Z2,AD2,AH2)</f>
        <v>9.1666666666666679</v>
      </c>
      <c r="AJ2" s="29">
        <v>10</v>
      </c>
      <c r="AK2" s="30">
        <v>4.666666666666667</v>
      </c>
      <c r="AL2" s="30">
        <v>5.5</v>
      </c>
      <c r="AM2" s="30">
        <v>10</v>
      </c>
      <c r="AN2" s="30">
        <v>10</v>
      </c>
      <c r="AO2" s="30">
        <f>AVERAGE(Table2734[[#This Row],[6Di Access to foreign television (cable/ satellite)]:[6Dii Access to foreign newspapers]])</f>
        <v>10</v>
      </c>
      <c r="AP2" s="30">
        <v>10</v>
      </c>
      <c r="AQ2" s="29">
        <f t="shared" ref="AQ2:AQ33" si="3">AVERAGE(AJ2:AL2,AO2:AP2)</f>
        <v>8.033333333333335</v>
      </c>
      <c r="AR2" s="29">
        <v>10</v>
      </c>
      <c r="AS2" s="29">
        <v>10</v>
      </c>
      <c r="AT2" s="29">
        <v>10</v>
      </c>
      <c r="AU2" s="29">
        <f t="shared" ref="AU2:AU33" si="4">AVERAGE(AS2:AT2)</f>
        <v>10</v>
      </c>
      <c r="AV2" s="29">
        <f t="shared" ref="AV2:AV33" si="5">AVERAGE(AR2,AU2)</f>
        <v>10</v>
      </c>
      <c r="AW2" s="31">
        <f>AVERAGE(Table2734[[#This Row],[RULE OF LAW]],Table2734[[#This Row],[SECURITY &amp; SAFETY]],Table2734[[#This Row],[PERSONAL FREEDOM (minus Security &amp;Safety and Rule of Law)]],Table2734[[#This Row],[PERSONAL FREEDOM (minus Security &amp;Safety and Rule of Law)]])</f>
        <v>7.6977777777777785</v>
      </c>
      <c r="AX2" s="32">
        <v>7.18</v>
      </c>
      <c r="AY2" s="53">
        <f>AVERAGE(Table2734[[#This Row],[PERSONAL FREEDOM]:[ECONOMIC FREEDOM]])</f>
        <v>7.4388888888888891</v>
      </c>
      <c r="AZ2" s="63">
        <f t="shared" ref="AZ2:AZ33" si="6">RANK(BA2,$BA$2:$BA$154)</f>
        <v>52</v>
      </c>
      <c r="BA2" s="18">
        <f t="shared" ref="BA2:BA33" si="7">ROUND(AY2, 2)</f>
        <v>7.44</v>
      </c>
      <c r="BB2" s="31">
        <f>Table2734[[#This Row],[1 Rule of Law]]</f>
        <v>4.9000000000000004</v>
      </c>
      <c r="BC2" s="31">
        <f>Table2734[[#This Row],[2 Security &amp; Safety]]</f>
        <v>8.8444444444444432</v>
      </c>
      <c r="BD2" s="31">
        <f t="shared" ref="BD2:BD33" si="8">AVERAGE(AQ2,U2,AI2,AV2,X2)</f>
        <v>8.5233333333333352</v>
      </c>
    </row>
    <row r="3" spans="1:56" ht="15" customHeight="1" x14ac:dyDescent="0.25">
      <c r="A3" s="28" t="s">
        <v>200</v>
      </c>
      <c r="B3" s="29" t="s">
        <v>48</v>
      </c>
      <c r="C3" s="29" t="s">
        <v>48</v>
      </c>
      <c r="D3" s="29" t="s">
        <v>48</v>
      </c>
      <c r="E3" s="29">
        <v>4.4654470000000002</v>
      </c>
      <c r="F3" s="29">
        <v>9.7199999999999989</v>
      </c>
      <c r="G3" s="29">
        <v>5</v>
      </c>
      <c r="H3" s="29">
        <v>7.6255393666771507</v>
      </c>
      <c r="I3" s="29">
        <v>5</v>
      </c>
      <c r="J3" s="29">
        <v>9.7793252199514082</v>
      </c>
      <c r="K3" s="29">
        <v>9.8199293794803495</v>
      </c>
      <c r="L3" s="29">
        <f>AVERAGE(Table2734[[#This Row],[2Bi Disappearance]:[2Bv Terrorism Injured ]])</f>
        <v>7.4449587932217822</v>
      </c>
      <c r="M3" s="29">
        <v>10</v>
      </c>
      <c r="N3" s="29">
        <v>7.5</v>
      </c>
      <c r="O3" s="30">
        <v>5</v>
      </c>
      <c r="P3" s="30">
        <f>AVERAGE(Table2734[[#This Row],[2Ci Female Genital Mutilation]:[2Ciii Equal Inheritance Rights]])</f>
        <v>7.5</v>
      </c>
      <c r="Q3" s="29">
        <f t="shared" si="0"/>
        <v>8.2216529310739279</v>
      </c>
      <c r="R3" s="29">
        <v>5</v>
      </c>
      <c r="S3" s="29">
        <v>5</v>
      </c>
      <c r="T3" s="29">
        <v>0</v>
      </c>
      <c r="U3" s="29">
        <f t="shared" si="1"/>
        <v>3.3333333333333335</v>
      </c>
      <c r="V3" s="29">
        <v>2.5</v>
      </c>
      <c r="W3" s="29">
        <v>5</v>
      </c>
      <c r="X3" s="29">
        <f>AVERAGE(Table2734[[#This Row],[4A Freedom to establish religious organizations]:[4B Autonomy of religious organizations]])</f>
        <v>3.75</v>
      </c>
      <c r="Y3" s="29">
        <v>5</v>
      </c>
      <c r="Z3" s="29">
        <v>2.5</v>
      </c>
      <c r="AA3" s="29">
        <v>5</v>
      </c>
      <c r="AB3" s="29">
        <v>5</v>
      </c>
      <c r="AC3" s="29">
        <v>5</v>
      </c>
      <c r="AD3" s="29">
        <f>AVERAGE(Table2734[[#This Row],[5Ci Political parties]:[5Ciii Educational, sporting and cultural organizations]])</f>
        <v>5</v>
      </c>
      <c r="AE3" s="29">
        <v>2.5</v>
      </c>
      <c r="AF3" s="29">
        <v>2.5</v>
      </c>
      <c r="AG3" s="29">
        <v>2.5</v>
      </c>
      <c r="AH3" s="29">
        <f>AVERAGE(Table2734[[#This Row],[5Di Political parties]:[5Diii Educational, sporting and cultural organizations5]])</f>
        <v>2.5</v>
      </c>
      <c r="AI3" s="29">
        <f t="shared" si="2"/>
        <v>3.75</v>
      </c>
      <c r="AJ3" s="29">
        <v>10</v>
      </c>
      <c r="AK3" s="30">
        <v>2.6666666666666665</v>
      </c>
      <c r="AL3" s="30">
        <v>4.25</v>
      </c>
      <c r="AM3" s="30">
        <v>10</v>
      </c>
      <c r="AN3" s="30">
        <v>7.5</v>
      </c>
      <c r="AO3" s="30">
        <f>AVERAGE(Table2734[[#This Row],[6Di Access to foreign television (cable/ satellite)]:[6Dii Access to foreign newspapers]])</f>
        <v>8.75</v>
      </c>
      <c r="AP3" s="30">
        <v>7.5</v>
      </c>
      <c r="AQ3" s="29">
        <f t="shared" si="3"/>
        <v>6.6333333333333329</v>
      </c>
      <c r="AR3" s="29">
        <v>5</v>
      </c>
      <c r="AS3" s="29">
        <v>0</v>
      </c>
      <c r="AT3" s="29">
        <v>0</v>
      </c>
      <c r="AU3" s="29">
        <f t="shared" si="4"/>
        <v>0</v>
      </c>
      <c r="AV3" s="29">
        <f t="shared" si="5"/>
        <v>2.5</v>
      </c>
      <c r="AW3" s="31">
        <f>AVERAGE(Table2734[[#This Row],[RULE OF LAW]],Table2734[[#This Row],[SECURITY &amp; SAFETY]],Table2734[[#This Row],[PERSONAL FREEDOM (minus Security &amp;Safety and Rule of Law)]],Table2734[[#This Row],[PERSONAL FREEDOM (minus Security &amp;Safety and Rule of Law)]])</f>
        <v>5.1684416494351479</v>
      </c>
      <c r="AX3" s="32">
        <v>5.2</v>
      </c>
      <c r="AY3" s="53">
        <f>AVERAGE(Table2734[[#This Row],[PERSONAL FREEDOM]:[ECONOMIC FREEDOM]])</f>
        <v>5.1842208247175741</v>
      </c>
      <c r="AZ3" s="63">
        <f t="shared" si="6"/>
        <v>147</v>
      </c>
      <c r="BA3" s="18">
        <f t="shared" si="7"/>
        <v>5.18</v>
      </c>
      <c r="BB3" s="31">
        <f>Table2734[[#This Row],[1 Rule of Law]]</f>
        <v>4.4654470000000002</v>
      </c>
      <c r="BC3" s="31">
        <f>Table2734[[#This Row],[2 Security &amp; Safety]]</f>
        <v>8.2216529310739279</v>
      </c>
      <c r="BD3" s="31">
        <f t="shared" si="8"/>
        <v>3.9933333333333336</v>
      </c>
    </row>
    <row r="4" spans="1:56" ht="15" customHeight="1" x14ac:dyDescent="0.25">
      <c r="A4" s="28" t="s">
        <v>191</v>
      </c>
      <c r="B4" s="29" t="s">
        <v>48</v>
      </c>
      <c r="C4" s="29" t="s">
        <v>48</v>
      </c>
      <c r="D4" s="29" t="s">
        <v>48</v>
      </c>
      <c r="E4" s="29">
        <v>3.8124409999999997</v>
      </c>
      <c r="F4" s="29">
        <v>6</v>
      </c>
      <c r="G4" s="29">
        <v>5</v>
      </c>
      <c r="H4" s="29">
        <v>10</v>
      </c>
      <c r="I4" s="29">
        <v>7.5</v>
      </c>
      <c r="J4" s="29">
        <v>10</v>
      </c>
      <c r="K4" s="29">
        <v>10</v>
      </c>
      <c r="L4" s="29">
        <f>AVERAGE(Table2734[[#This Row],[2Bi Disappearance]:[2Bv Terrorism Injured ]])</f>
        <v>8.5</v>
      </c>
      <c r="M4" s="29">
        <v>10</v>
      </c>
      <c r="N4" s="29">
        <v>10</v>
      </c>
      <c r="O4" s="30">
        <v>5</v>
      </c>
      <c r="P4" s="30">
        <f>AVERAGE(Table2734[[#This Row],[2Ci Female Genital Mutilation]:[2Ciii Equal Inheritance Rights]])</f>
        <v>8.3333333333333339</v>
      </c>
      <c r="Q4" s="29">
        <f t="shared" si="0"/>
        <v>7.6111111111111116</v>
      </c>
      <c r="R4" s="29">
        <v>0</v>
      </c>
      <c r="S4" s="29">
        <v>5</v>
      </c>
      <c r="T4" s="29">
        <v>5</v>
      </c>
      <c r="U4" s="29">
        <f t="shared" si="1"/>
        <v>3.3333333333333335</v>
      </c>
      <c r="V4" s="29">
        <v>5</v>
      </c>
      <c r="W4" s="29">
        <v>5</v>
      </c>
      <c r="X4" s="29">
        <f>AVERAGE(Table2734[[#This Row],[4A Freedom to establish religious organizations]:[4B Autonomy of religious organizations]])</f>
        <v>5</v>
      </c>
      <c r="Y4" s="29">
        <v>2.5</v>
      </c>
      <c r="Z4" s="29">
        <v>2.5</v>
      </c>
      <c r="AA4" s="29">
        <v>2.5</v>
      </c>
      <c r="AB4" s="29">
        <v>2.5</v>
      </c>
      <c r="AC4" s="29">
        <v>5</v>
      </c>
      <c r="AD4" s="29">
        <f>AVERAGE(Table2734[[#This Row],[5Ci Political parties]:[5Ciii Educational, sporting and cultural organizations]])</f>
        <v>3.3333333333333335</v>
      </c>
      <c r="AE4" s="29">
        <v>2.5</v>
      </c>
      <c r="AF4" s="29">
        <v>2.5</v>
      </c>
      <c r="AG4" s="29">
        <v>5</v>
      </c>
      <c r="AH4" s="29">
        <f>AVERAGE(Table2734[[#This Row],[5Di Political parties]:[5Diii Educational, sporting and cultural organizations5]])</f>
        <v>3.3333333333333335</v>
      </c>
      <c r="AI4" s="29">
        <f t="shared" si="2"/>
        <v>2.916666666666667</v>
      </c>
      <c r="AJ4" s="29">
        <v>10</v>
      </c>
      <c r="AK4" s="30">
        <v>3.6666666666666665</v>
      </c>
      <c r="AL4" s="30">
        <v>3.25</v>
      </c>
      <c r="AM4" s="30">
        <v>7.5</v>
      </c>
      <c r="AN4" s="30">
        <v>5</v>
      </c>
      <c r="AO4" s="30">
        <f>AVERAGE(Table2734[[#This Row],[6Di Access to foreign television (cable/ satellite)]:[6Dii Access to foreign newspapers]])</f>
        <v>6.25</v>
      </c>
      <c r="AP4" s="30">
        <v>7.5</v>
      </c>
      <c r="AQ4" s="29">
        <f t="shared" si="3"/>
        <v>6.1333333333333329</v>
      </c>
      <c r="AR4" s="29">
        <v>10</v>
      </c>
      <c r="AS4" s="29">
        <v>0</v>
      </c>
      <c r="AT4" s="29">
        <v>0</v>
      </c>
      <c r="AU4" s="29">
        <f t="shared" si="4"/>
        <v>0</v>
      </c>
      <c r="AV4" s="29">
        <f t="shared" si="5"/>
        <v>5</v>
      </c>
      <c r="AW4" s="31">
        <f>AVERAGE(Table2734[[#This Row],[RULE OF LAW]],Table2734[[#This Row],[SECURITY &amp; SAFETY]],Table2734[[#This Row],[PERSONAL FREEDOM (minus Security &amp;Safety and Rule of Law)]],Table2734[[#This Row],[PERSONAL FREEDOM (minus Security &amp;Safety and Rule of Law)]])</f>
        <v>5.0942213611111109</v>
      </c>
      <c r="AX4" s="32">
        <v>5.23</v>
      </c>
      <c r="AY4" s="53">
        <f>AVERAGE(Table2734[[#This Row],[PERSONAL FREEDOM]:[ECONOMIC FREEDOM]])</f>
        <v>5.1621106805555552</v>
      </c>
      <c r="AZ4" s="63">
        <f t="shared" si="6"/>
        <v>148</v>
      </c>
      <c r="BA4" s="18">
        <f t="shared" si="7"/>
        <v>5.16</v>
      </c>
      <c r="BB4" s="31">
        <f>Table2734[[#This Row],[1 Rule of Law]]</f>
        <v>3.8124409999999997</v>
      </c>
      <c r="BC4" s="31">
        <f>Table2734[[#This Row],[2 Security &amp; Safety]]</f>
        <v>7.6111111111111116</v>
      </c>
      <c r="BD4" s="31">
        <f t="shared" si="8"/>
        <v>4.4766666666666666</v>
      </c>
    </row>
    <row r="5" spans="1:56" ht="15" customHeight="1" x14ac:dyDescent="0.25">
      <c r="A5" s="28" t="s">
        <v>137</v>
      </c>
      <c r="B5" s="29">
        <v>6.333333333333333</v>
      </c>
      <c r="C5" s="29">
        <v>5.366584392268444</v>
      </c>
      <c r="D5" s="29">
        <v>4.3436517423791141</v>
      </c>
      <c r="E5" s="29">
        <v>5.3000000000000007</v>
      </c>
      <c r="F5" s="29">
        <v>7.8000000000000007</v>
      </c>
      <c r="G5" s="29">
        <v>10</v>
      </c>
      <c r="H5" s="29">
        <v>10</v>
      </c>
      <c r="I5" s="29">
        <v>7.5</v>
      </c>
      <c r="J5" s="29">
        <v>10</v>
      </c>
      <c r="K5" s="29">
        <v>10</v>
      </c>
      <c r="L5" s="29">
        <f>AVERAGE(Table2734[[#This Row],[2Bi Disappearance]:[2Bv Terrorism Injured ]])</f>
        <v>9.5</v>
      </c>
      <c r="M5" s="29">
        <v>10</v>
      </c>
      <c r="N5" s="29">
        <v>10</v>
      </c>
      <c r="O5" s="30">
        <v>10</v>
      </c>
      <c r="P5" s="30">
        <f>AVERAGE(Table2734[[#This Row],[2Ci Female Genital Mutilation]:[2Ciii Equal Inheritance Rights]])</f>
        <v>10</v>
      </c>
      <c r="Q5" s="29">
        <f t="shared" si="0"/>
        <v>9.1</v>
      </c>
      <c r="R5" s="29">
        <v>10</v>
      </c>
      <c r="S5" s="29">
        <v>10</v>
      </c>
      <c r="T5" s="29">
        <v>10</v>
      </c>
      <c r="U5" s="29">
        <f t="shared" si="1"/>
        <v>10</v>
      </c>
      <c r="V5" s="29">
        <v>10</v>
      </c>
      <c r="W5" s="29">
        <v>10</v>
      </c>
      <c r="X5" s="29">
        <f>AVERAGE(Table2734[[#This Row],[4A Freedom to establish religious organizations]:[4B Autonomy of religious organizations]])</f>
        <v>10</v>
      </c>
      <c r="Y5" s="29">
        <v>10</v>
      </c>
      <c r="Z5" s="29">
        <v>10</v>
      </c>
      <c r="AA5" s="29">
        <v>5</v>
      </c>
      <c r="AB5" s="29">
        <v>5</v>
      </c>
      <c r="AC5" s="29">
        <v>10</v>
      </c>
      <c r="AD5" s="29">
        <f>AVERAGE(Table2734[[#This Row],[5Ci Political parties]:[5Ciii Educational, sporting and cultural organizations]])</f>
        <v>6.666666666666667</v>
      </c>
      <c r="AE5" s="29">
        <v>10</v>
      </c>
      <c r="AF5" s="29">
        <v>5</v>
      </c>
      <c r="AG5" s="29">
        <v>10</v>
      </c>
      <c r="AH5" s="29">
        <f>AVERAGE(Table2734[[#This Row],[5Di Political parties]:[5Diii Educational, sporting and cultural organizations5]])</f>
        <v>8.3333333333333339</v>
      </c>
      <c r="AI5" s="29">
        <f t="shared" si="2"/>
        <v>8.75</v>
      </c>
      <c r="AJ5" s="29">
        <v>10</v>
      </c>
      <c r="AK5" s="30">
        <v>6</v>
      </c>
      <c r="AL5" s="30">
        <v>4.5</v>
      </c>
      <c r="AM5" s="30">
        <v>10</v>
      </c>
      <c r="AN5" s="30">
        <v>10</v>
      </c>
      <c r="AO5" s="30">
        <f>AVERAGE(Table2734[[#This Row],[6Di Access to foreign television (cable/ satellite)]:[6Dii Access to foreign newspapers]])</f>
        <v>10</v>
      </c>
      <c r="AP5" s="30">
        <v>10</v>
      </c>
      <c r="AQ5" s="29">
        <f t="shared" si="3"/>
        <v>8.1</v>
      </c>
      <c r="AR5" s="29">
        <v>10</v>
      </c>
      <c r="AS5" s="29">
        <v>10</v>
      </c>
      <c r="AT5" s="29">
        <v>10</v>
      </c>
      <c r="AU5" s="29">
        <f t="shared" si="4"/>
        <v>10</v>
      </c>
      <c r="AV5" s="29">
        <f t="shared" si="5"/>
        <v>10</v>
      </c>
      <c r="AW5" s="31">
        <f>AVERAGE(Table2734[[#This Row],[RULE OF LAW]],Table2734[[#This Row],[SECURITY &amp; SAFETY]],Table2734[[#This Row],[PERSONAL FREEDOM (minus Security &amp;Safety and Rule of Law)]],Table2734[[#This Row],[PERSONAL FREEDOM (minus Security &amp;Safety and Rule of Law)]])</f>
        <v>8.2850000000000001</v>
      </c>
      <c r="AX5" s="32">
        <v>5.82</v>
      </c>
      <c r="AY5" s="53">
        <f>AVERAGE(Table2734[[#This Row],[PERSONAL FREEDOM]:[ECONOMIC FREEDOM]])</f>
        <v>7.0525000000000002</v>
      </c>
      <c r="AZ5" s="63">
        <f t="shared" si="6"/>
        <v>66</v>
      </c>
      <c r="BA5" s="18">
        <f t="shared" si="7"/>
        <v>7.05</v>
      </c>
      <c r="BB5" s="31">
        <f>Table2734[[#This Row],[1 Rule of Law]]</f>
        <v>5.3000000000000007</v>
      </c>
      <c r="BC5" s="31">
        <f>Table2734[[#This Row],[2 Security &amp; Safety]]</f>
        <v>9.1</v>
      </c>
      <c r="BD5" s="31">
        <f t="shared" si="8"/>
        <v>9.370000000000001</v>
      </c>
    </row>
    <row r="6" spans="1:56" ht="15" customHeight="1" x14ac:dyDescent="0.25">
      <c r="A6" s="28" t="s">
        <v>112</v>
      </c>
      <c r="B6" s="29" t="s">
        <v>48</v>
      </c>
      <c r="C6" s="29" t="s">
        <v>48</v>
      </c>
      <c r="D6" s="29" t="s">
        <v>48</v>
      </c>
      <c r="E6" s="29">
        <v>4.8599709999999998</v>
      </c>
      <c r="F6" s="29">
        <v>9.120000000000001</v>
      </c>
      <c r="G6" s="29">
        <v>10</v>
      </c>
      <c r="H6" s="29">
        <v>10</v>
      </c>
      <c r="I6" s="29">
        <v>7.5</v>
      </c>
      <c r="J6" s="29">
        <v>10</v>
      </c>
      <c r="K6" s="29">
        <v>10</v>
      </c>
      <c r="L6" s="29">
        <f>AVERAGE(Table2734[[#This Row],[2Bi Disappearance]:[2Bv Terrorism Injured ]])</f>
        <v>9.5</v>
      </c>
      <c r="M6" s="29">
        <v>10</v>
      </c>
      <c r="N6" s="29">
        <v>7.5</v>
      </c>
      <c r="O6" s="30">
        <v>10</v>
      </c>
      <c r="P6" s="30">
        <f>AVERAGE(Table2734[[#This Row],[2Ci Female Genital Mutilation]:[2Ciii Equal Inheritance Rights]])</f>
        <v>9.1666666666666661</v>
      </c>
      <c r="Q6" s="29">
        <f t="shared" si="0"/>
        <v>9.2622222222222224</v>
      </c>
      <c r="R6" s="29">
        <v>5</v>
      </c>
      <c r="S6" s="29">
        <v>5</v>
      </c>
      <c r="T6" s="29">
        <v>10</v>
      </c>
      <c r="U6" s="29">
        <f t="shared" si="1"/>
        <v>6.666666666666667</v>
      </c>
      <c r="V6" s="29">
        <v>5</v>
      </c>
      <c r="W6" s="29">
        <v>5</v>
      </c>
      <c r="X6" s="29">
        <f>AVERAGE(Table2734[[#This Row],[4A Freedom to establish religious organizations]:[4B Autonomy of religious organizations]])</f>
        <v>5</v>
      </c>
      <c r="Y6" s="29">
        <v>5</v>
      </c>
      <c r="Z6" s="29">
        <v>7.5</v>
      </c>
      <c r="AA6" s="29">
        <v>10</v>
      </c>
      <c r="AB6" s="29">
        <v>7.5</v>
      </c>
      <c r="AC6" s="29">
        <v>10</v>
      </c>
      <c r="AD6" s="29">
        <f>AVERAGE(Table2734[[#This Row],[5Ci Political parties]:[5Ciii Educational, sporting and cultural organizations]])</f>
        <v>9.1666666666666661</v>
      </c>
      <c r="AE6" s="29">
        <v>10</v>
      </c>
      <c r="AF6" s="29">
        <v>5</v>
      </c>
      <c r="AG6" s="29">
        <v>10</v>
      </c>
      <c r="AH6" s="29">
        <f>AVERAGE(Table2734[[#This Row],[5Di Political parties]:[5Diii Educational, sporting and cultural organizations5]])</f>
        <v>8.3333333333333339</v>
      </c>
      <c r="AI6" s="29">
        <f t="shared" si="2"/>
        <v>7.5</v>
      </c>
      <c r="AJ6" s="29">
        <v>10</v>
      </c>
      <c r="AK6" s="30">
        <v>3</v>
      </c>
      <c r="AL6" s="30">
        <v>4</v>
      </c>
      <c r="AM6" s="30">
        <v>10</v>
      </c>
      <c r="AN6" s="30">
        <v>10</v>
      </c>
      <c r="AO6" s="30">
        <f>AVERAGE(Table2734[[#This Row],[6Di Access to foreign television (cable/ satellite)]:[6Dii Access to foreign newspapers]])</f>
        <v>10</v>
      </c>
      <c r="AP6" s="30">
        <v>10</v>
      </c>
      <c r="AQ6" s="29">
        <f t="shared" si="3"/>
        <v>7.4</v>
      </c>
      <c r="AR6" s="29">
        <v>10</v>
      </c>
      <c r="AS6" s="29">
        <v>10</v>
      </c>
      <c r="AT6" s="29">
        <v>10</v>
      </c>
      <c r="AU6" s="29">
        <f t="shared" si="4"/>
        <v>10</v>
      </c>
      <c r="AV6" s="29">
        <f t="shared" si="5"/>
        <v>10</v>
      </c>
      <c r="AW6" s="31">
        <f>AVERAGE(Table2734[[#This Row],[RULE OF LAW]],Table2734[[#This Row],[SECURITY &amp; SAFETY]],Table2734[[#This Row],[PERSONAL FREEDOM (minus Security &amp;Safety and Rule of Law)]],Table2734[[#This Row],[PERSONAL FREEDOM (minus Security &amp;Safety and Rule of Law)]])</f>
        <v>7.1872149722222218</v>
      </c>
      <c r="AX6" s="32">
        <v>7.73</v>
      </c>
      <c r="AY6" s="53">
        <f>AVERAGE(Table2734[[#This Row],[PERSONAL FREEDOM]:[ECONOMIC FREEDOM]])</f>
        <v>7.4586074861111111</v>
      </c>
      <c r="AZ6" s="63">
        <f t="shared" si="6"/>
        <v>51</v>
      </c>
      <c r="BA6" s="18">
        <f t="shared" si="7"/>
        <v>7.46</v>
      </c>
      <c r="BB6" s="31">
        <f>Table2734[[#This Row],[1 Rule of Law]]</f>
        <v>4.8599709999999998</v>
      </c>
      <c r="BC6" s="31">
        <f>Table2734[[#This Row],[2 Security &amp; Safety]]</f>
        <v>9.2622222222222224</v>
      </c>
      <c r="BD6" s="31">
        <f t="shared" si="8"/>
        <v>7.3133333333333326</v>
      </c>
    </row>
    <row r="7" spans="1:56" ht="15" customHeight="1" x14ac:dyDescent="0.25">
      <c r="A7" s="28" t="s">
        <v>55</v>
      </c>
      <c r="B7" s="29">
        <v>8.8000000000000007</v>
      </c>
      <c r="C7" s="29">
        <v>7.2328309720832715</v>
      </c>
      <c r="D7" s="29">
        <v>7.2364292656589857</v>
      </c>
      <c r="E7" s="29">
        <v>7.8000000000000007</v>
      </c>
      <c r="F7" s="29">
        <v>9.5599999999999987</v>
      </c>
      <c r="G7" s="29">
        <v>10</v>
      </c>
      <c r="H7" s="29">
        <v>10</v>
      </c>
      <c r="I7" s="29">
        <v>10</v>
      </c>
      <c r="J7" s="29">
        <v>10</v>
      </c>
      <c r="K7" s="29">
        <v>10</v>
      </c>
      <c r="L7" s="29">
        <f>AVERAGE(Table2734[[#This Row],[2Bi Disappearance]:[2Bv Terrorism Injured ]])</f>
        <v>10</v>
      </c>
      <c r="M7" s="29">
        <v>9.5</v>
      </c>
      <c r="N7" s="29">
        <v>10</v>
      </c>
      <c r="O7" s="30">
        <v>10</v>
      </c>
      <c r="P7" s="30">
        <f>AVERAGE(Table2734[[#This Row],[2Ci Female Genital Mutilation]:[2Ciii Equal Inheritance Rights]])</f>
        <v>9.8333333333333339</v>
      </c>
      <c r="Q7" s="29">
        <f t="shared" si="0"/>
        <v>9.7977777777777764</v>
      </c>
      <c r="R7" s="29">
        <v>10</v>
      </c>
      <c r="S7" s="29">
        <v>10</v>
      </c>
      <c r="T7" s="29">
        <v>10</v>
      </c>
      <c r="U7" s="29">
        <f t="shared" si="1"/>
        <v>10</v>
      </c>
      <c r="V7" s="29">
        <v>10</v>
      </c>
      <c r="W7" s="29">
        <v>10</v>
      </c>
      <c r="X7" s="29">
        <f>AVERAGE(Table2734[[#This Row],[4A Freedom to establish religious organizations]:[4B Autonomy of religious organizations]])</f>
        <v>10</v>
      </c>
      <c r="Y7" s="29">
        <v>10</v>
      </c>
      <c r="Z7" s="29">
        <v>10</v>
      </c>
      <c r="AA7" s="29">
        <v>10</v>
      </c>
      <c r="AB7" s="29">
        <v>7.5</v>
      </c>
      <c r="AC7" s="29">
        <v>5</v>
      </c>
      <c r="AD7" s="29">
        <f>AVERAGE(Table2734[[#This Row],[5Ci Political parties]:[5Ciii Educational, sporting and cultural organizations]])</f>
        <v>7.5</v>
      </c>
      <c r="AE7" s="29">
        <v>10</v>
      </c>
      <c r="AF7" s="29">
        <v>10</v>
      </c>
      <c r="AG7" s="29">
        <v>10</v>
      </c>
      <c r="AH7" s="29">
        <f>AVERAGE(Table2734[[#This Row],[5Di Political parties]:[5Diii Educational, sporting and cultural organizations5]])</f>
        <v>10</v>
      </c>
      <c r="AI7" s="29">
        <f t="shared" si="2"/>
        <v>9.375</v>
      </c>
      <c r="AJ7" s="29">
        <v>10</v>
      </c>
      <c r="AK7" s="30">
        <v>8.6666666666666661</v>
      </c>
      <c r="AL7" s="30">
        <v>7.5</v>
      </c>
      <c r="AM7" s="30">
        <v>10</v>
      </c>
      <c r="AN7" s="30">
        <v>10</v>
      </c>
      <c r="AO7" s="30">
        <f>AVERAGE(Table2734[[#This Row],[6Di Access to foreign television (cable/ satellite)]:[6Dii Access to foreign newspapers]])</f>
        <v>10</v>
      </c>
      <c r="AP7" s="30">
        <v>10</v>
      </c>
      <c r="AQ7" s="29">
        <f t="shared" si="3"/>
        <v>9.2333333333333325</v>
      </c>
      <c r="AR7" s="29">
        <v>10</v>
      </c>
      <c r="AS7" s="29">
        <v>10</v>
      </c>
      <c r="AT7" s="29">
        <v>10</v>
      </c>
      <c r="AU7" s="29">
        <f t="shared" si="4"/>
        <v>10</v>
      </c>
      <c r="AV7" s="29">
        <f t="shared" si="5"/>
        <v>10</v>
      </c>
      <c r="AW7" s="31">
        <f>AVERAGE(Table2734[[#This Row],[RULE OF LAW]],Table2734[[#This Row],[SECURITY &amp; SAFETY]],Table2734[[#This Row],[PERSONAL FREEDOM (minus Security &amp;Safety and Rule of Law)]],Table2734[[#This Row],[PERSONAL FREEDOM (minus Security &amp;Safety and Rule of Law)]])</f>
        <v>9.2602777777777785</v>
      </c>
      <c r="AX7" s="32">
        <v>7.93</v>
      </c>
      <c r="AY7" s="53">
        <f>AVERAGE(Table2734[[#This Row],[PERSONAL FREEDOM]:[ECONOMIC FREEDOM]])</f>
        <v>8.59513888888889</v>
      </c>
      <c r="AZ7" s="63">
        <f t="shared" si="6"/>
        <v>4</v>
      </c>
      <c r="BA7" s="18">
        <f t="shared" si="7"/>
        <v>8.6</v>
      </c>
      <c r="BB7" s="31">
        <f>Table2734[[#This Row],[1 Rule of Law]]</f>
        <v>7.8000000000000007</v>
      </c>
      <c r="BC7" s="31">
        <f>Table2734[[#This Row],[2 Security &amp; Safety]]</f>
        <v>9.7977777777777764</v>
      </c>
      <c r="BD7" s="31">
        <f t="shared" si="8"/>
        <v>9.7216666666666676</v>
      </c>
    </row>
    <row r="8" spans="1:56" ht="15" customHeight="1" x14ac:dyDescent="0.25">
      <c r="A8" s="28" t="s">
        <v>58</v>
      </c>
      <c r="B8" s="29">
        <v>8.1</v>
      </c>
      <c r="C8" s="29">
        <v>7.4392399971699943</v>
      </c>
      <c r="D8" s="29">
        <v>7.4790809181214604</v>
      </c>
      <c r="E8" s="29">
        <v>7.7</v>
      </c>
      <c r="F8" s="29">
        <v>9.68</v>
      </c>
      <c r="G8" s="29">
        <v>10</v>
      </c>
      <c r="H8" s="29">
        <v>10</v>
      </c>
      <c r="I8" s="29">
        <v>10</v>
      </c>
      <c r="J8" s="29">
        <v>10</v>
      </c>
      <c r="K8" s="29">
        <v>10</v>
      </c>
      <c r="L8" s="29">
        <f>AVERAGE(Table2734[[#This Row],[2Bi Disappearance]:[2Bv Terrorism Injured ]])</f>
        <v>10</v>
      </c>
      <c r="M8" s="29">
        <v>9.5</v>
      </c>
      <c r="N8" s="29">
        <v>10</v>
      </c>
      <c r="O8" s="30">
        <v>10</v>
      </c>
      <c r="P8" s="30">
        <f>AVERAGE(Table2734[[#This Row],[2Ci Female Genital Mutilation]:[2Ciii Equal Inheritance Rights]])</f>
        <v>9.8333333333333339</v>
      </c>
      <c r="Q8" s="29">
        <f t="shared" si="0"/>
        <v>9.8377777777777791</v>
      </c>
      <c r="R8" s="29">
        <v>10</v>
      </c>
      <c r="S8" s="29">
        <v>10</v>
      </c>
      <c r="T8" s="29">
        <v>10</v>
      </c>
      <c r="U8" s="29">
        <f t="shared" si="1"/>
        <v>10</v>
      </c>
      <c r="V8" s="29">
        <v>10</v>
      </c>
      <c r="W8" s="29">
        <v>10</v>
      </c>
      <c r="X8" s="29">
        <f>AVERAGE(Table2734[[#This Row],[4A Freedom to establish religious organizations]:[4B Autonomy of religious organizations]])</f>
        <v>10</v>
      </c>
      <c r="Y8" s="29">
        <v>10</v>
      </c>
      <c r="Z8" s="29">
        <v>10</v>
      </c>
      <c r="AA8" s="29">
        <v>10</v>
      </c>
      <c r="AB8" s="29">
        <v>10</v>
      </c>
      <c r="AC8" s="29">
        <v>10</v>
      </c>
      <c r="AD8" s="29">
        <f>AVERAGE(Table2734[[#This Row],[5Ci Political parties]:[5Ciii Educational, sporting and cultural organizations]])</f>
        <v>10</v>
      </c>
      <c r="AE8" s="29">
        <v>10</v>
      </c>
      <c r="AF8" s="29">
        <v>10</v>
      </c>
      <c r="AG8" s="29">
        <v>10</v>
      </c>
      <c r="AH8" s="29">
        <f>AVERAGE(Table2734[[#This Row],[5Di Political parties]:[5Diii Educational, sporting and cultural organizations5]])</f>
        <v>10</v>
      </c>
      <c r="AI8" s="29">
        <f t="shared" si="2"/>
        <v>10</v>
      </c>
      <c r="AJ8" s="29">
        <v>10</v>
      </c>
      <c r="AK8" s="30">
        <v>7.333333333333333</v>
      </c>
      <c r="AL8" s="30">
        <v>8</v>
      </c>
      <c r="AM8" s="30">
        <v>10</v>
      </c>
      <c r="AN8" s="30">
        <v>10</v>
      </c>
      <c r="AO8" s="30">
        <f>AVERAGE(Table2734[[#This Row],[6Di Access to foreign television (cable/ satellite)]:[6Dii Access to foreign newspapers]])</f>
        <v>10</v>
      </c>
      <c r="AP8" s="30">
        <v>10</v>
      </c>
      <c r="AQ8" s="29">
        <f t="shared" si="3"/>
        <v>9.0666666666666664</v>
      </c>
      <c r="AR8" s="29">
        <v>10</v>
      </c>
      <c r="AS8" s="29">
        <v>10</v>
      </c>
      <c r="AT8" s="29">
        <v>10</v>
      </c>
      <c r="AU8" s="29">
        <f t="shared" si="4"/>
        <v>10</v>
      </c>
      <c r="AV8" s="29">
        <f t="shared" si="5"/>
        <v>10</v>
      </c>
      <c r="AW8" s="31">
        <f>AVERAGE(Table2734[[#This Row],[RULE OF LAW]],Table2734[[#This Row],[SECURITY &amp; SAFETY]],Table2734[[#This Row],[PERSONAL FREEDOM (minus Security &amp;Safety and Rule of Law)]],Table2734[[#This Row],[PERSONAL FREEDOM (minus Security &amp;Safety and Rule of Law)]])</f>
        <v>9.2911111111111104</v>
      </c>
      <c r="AX8" s="32">
        <v>7.52</v>
      </c>
      <c r="AY8" s="53">
        <f>AVERAGE(Table2734[[#This Row],[PERSONAL FREEDOM]:[ECONOMIC FREEDOM]])</f>
        <v>8.405555555555555</v>
      </c>
      <c r="AZ8" s="63">
        <f t="shared" si="6"/>
        <v>14</v>
      </c>
      <c r="BA8" s="18">
        <f t="shared" si="7"/>
        <v>8.41</v>
      </c>
      <c r="BB8" s="31">
        <f>Table2734[[#This Row],[1 Rule of Law]]</f>
        <v>7.7</v>
      </c>
      <c r="BC8" s="31">
        <f>Table2734[[#This Row],[2 Security &amp; Safety]]</f>
        <v>9.8377777777777791</v>
      </c>
      <c r="BD8" s="31">
        <f t="shared" si="8"/>
        <v>9.8133333333333326</v>
      </c>
    </row>
    <row r="9" spans="1:56" ht="15" customHeight="1" x14ac:dyDescent="0.25">
      <c r="A9" s="28" t="s">
        <v>182</v>
      </c>
      <c r="B9" s="29" t="s">
        <v>48</v>
      </c>
      <c r="C9" s="29" t="s">
        <v>48</v>
      </c>
      <c r="D9" s="29" t="s">
        <v>48</v>
      </c>
      <c r="E9" s="29">
        <v>4.3158000000000003</v>
      </c>
      <c r="F9" s="29">
        <v>9.16</v>
      </c>
      <c r="G9" s="29">
        <v>10</v>
      </c>
      <c r="H9" s="29">
        <v>10</v>
      </c>
      <c r="I9" s="29">
        <v>7.5</v>
      </c>
      <c r="J9" s="29">
        <v>10</v>
      </c>
      <c r="K9" s="29">
        <v>10</v>
      </c>
      <c r="L9" s="29">
        <f>AVERAGE(Table2734[[#This Row],[2Bi Disappearance]:[2Bv Terrorism Injured ]])</f>
        <v>9.5</v>
      </c>
      <c r="M9" s="29">
        <v>10</v>
      </c>
      <c r="N9" s="29">
        <v>7.5</v>
      </c>
      <c r="O9" s="30">
        <v>5</v>
      </c>
      <c r="P9" s="30">
        <f>AVERAGE(Table2734[[#This Row],[2Ci Female Genital Mutilation]:[2Ciii Equal Inheritance Rights]])</f>
        <v>7.5</v>
      </c>
      <c r="Q9" s="29">
        <f t="shared" si="0"/>
        <v>8.7200000000000006</v>
      </c>
      <c r="R9" s="29">
        <v>5</v>
      </c>
      <c r="S9" s="29">
        <v>5</v>
      </c>
      <c r="T9" s="29">
        <v>5</v>
      </c>
      <c r="U9" s="29">
        <f t="shared" si="1"/>
        <v>5</v>
      </c>
      <c r="V9" s="29">
        <v>2.5</v>
      </c>
      <c r="W9" s="29">
        <v>2.5</v>
      </c>
      <c r="X9" s="29">
        <f>AVERAGE(Table2734[[#This Row],[4A Freedom to establish religious organizations]:[4B Autonomy of religious organizations]])</f>
        <v>2.5</v>
      </c>
      <c r="Y9" s="29">
        <v>2.5</v>
      </c>
      <c r="Z9" s="29">
        <v>5</v>
      </c>
      <c r="AA9" s="29">
        <v>2.5</v>
      </c>
      <c r="AB9" s="29">
        <v>2.5</v>
      </c>
      <c r="AC9" s="29">
        <v>2.5</v>
      </c>
      <c r="AD9" s="29">
        <f>AVERAGE(Table2734[[#This Row],[5Ci Political parties]:[5Ciii Educational, sporting and cultural organizations]])</f>
        <v>2.5</v>
      </c>
      <c r="AE9" s="29">
        <v>2.5</v>
      </c>
      <c r="AF9" s="29">
        <v>2.5</v>
      </c>
      <c r="AG9" s="29">
        <v>2.5</v>
      </c>
      <c r="AH9" s="29">
        <f>AVERAGE(Table2734[[#This Row],[5Di Political parties]:[5Diii Educational, sporting and cultural organizations5]])</f>
        <v>2.5</v>
      </c>
      <c r="AI9" s="29">
        <f t="shared" si="2"/>
        <v>3.125</v>
      </c>
      <c r="AJ9" s="29">
        <v>0</v>
      </c>
      <c r="AK9" s="30">
        <v>1.3333333333333333</v>
      </c>
      <c r="AL9" s="30">
        <v>2</v>
      </c>
      <c r="AM9" s="30">
        <v>7.5</v>
      </c>
      <c r="AN9" s="30">
        <v>7.5</v>
      </c>
      <c r="AO9" s="30">
        <f>AVERAGE(Table2734[[#This Row],[6Di Access to foreign television (cable/ satellite)]:[6Dii Access to foreign newspapers]])</f>
        <v>7.5</v>
      </c>
      <c r="AP9" s="30">
        <v>7.5</v>
      </c>
      <c r="AQ9" s="29">
        <f t="shared" si="3"/>
        <v>3.6666666666666665</v>
      </c>
      <c r="AR9" s="29">
        <v>10</v>
      </c>
      <c r="AS9" s="29">
        <v>10</v>
      </c>
      <c r="AT9" s="29">
        <v>10</v>
      </c>
      <c r="AU9" s="29">
        <f t="shared" si="4"/>
        <v>10</v>
      </c>
      <c r="AV9" s="29">
        <f t="shared" si="5"/>
        <v>10</v>
      </c>
      <c r="AW9" s="31">
        <f>AVERAGE(Table2734[[#This Row],[RULE OF LAW]],Table2734[[#This Row],[SECURITY &amp; SAFETY]],Table2734[[#This Row],[PERSONAL FREEDOM (minus Security &amp;Safety and Rule of Law)]],Table2734[[#This Row],[PERSONAL FREEDOM (minus Security &amp;Safety and Rule of Law)]])</f>
        <v>5.6881166666666676</v>
      </c>
      <c r="AX9" s="32">
        <v>6.19</v>
      </c>
      <c r="AY9" s="53">
        <f>AVERAGE(Table2734[[#This Row],[PERSONAL FREEDOM]:[ECONOMIC FREEDOM]])</f>
        <v>5.9390583333333336</v>
      </c>
      <c r="AZ9" s="63">
        <f t="shared" si="6"/>
        <v>128</v>
      </c>
      <c r="BA9" s="18">
        <f t="shared" si="7"/>
        <v>5.94</v>
      </c>
      <c r="BB9" s="31">
        <f>Table2734[[#This Row],[1 Rule of Law]]</f>
        <v>4.3158000000000003</v>
      </c>
      <c r="BC9" s="31">
        <f>Table2734[[#This Row],[2 Security &amp; Safety]]</f>
        <v>8.7200000000000006</v>
      </c>
      <c r="BD9" s="31">
        <f t="shared" si="8"/>
        <v>4.8583333333333325</v>
      </c>
    </row>
    <row r="10" spans="1:56" ht="15" customHeight="1" x14ac:dyDescent="0.25">
      <c r="A10" s="28" t="s">
        <v>96</v>
      </c>
      <c r="B10" s="29" t="s">
        <v>48</v>
      </c>
      <c r="C10" s="29" t="s">
        <v>48</v>
      </c>
      <c r="D10" s="29" t="s">
        <v>48</v>
      </c>
      <c r="E10" s="29">
        <v>6.4244650000000005</v>
      </c>
      <c r="F10" s="29">
        <v>0</v>
      </c>
      <c r="G10" s="29">
        <v>10</v>
      </c>
      <c r="H10" s="29">
        <v>10</v>
      </c>
      <c r="I10" s="29" t="s">
        <v>48</v>
      </c>
      <c r="J10" s="29">
        <v>10</v>
      </c>
      <c r="K10" s="29">
        <v>10</v>
      </c>
      <c r="L10" s="29">
        <f>AVERAGE(Table2734[[#This Row],[2Bi Disappearance]:[2Bv Terrorism Injured ]])</f>
        <v>10</v>
      </c>
      <c r="M10" s="29" t="s">
        <v>48</v>
      </c>
      <c r="N10" s="29">
        <v>10</v>
      </c>
      <c r="O10" s="30">
        <v>0</v>
      </c>
      <c r="P10" s="30">
        <f>AVERAGE(Table2734[[#This Row],[2Ci Female Genital Mutilation]:[2Ciii Equal Inheritance Rights]])</f>
        <v>5</v>
      </c>
      <c r="Q10" s="29">
        <f t="shared" si="0"/>
        <v>5</v>
      </c>
      <c r="R10" s="29">
        <v>10</v>
      </c>
      <c r="S10" s="29">
        <v>10</v>
      </c>
      <c r="T10" s="29">
        <v>10</v>
      </c>
      <c r="U10" s="29">
        <f t="shared" si="1"/>
        <v>10</v>
      </c>
      <c r="V10" s="29" t="s">
        <v>48</v>
      </c>
      <c r="W10" s="29" t="s">
        <v>48</v>
      </c>
      <c r="X10" s="29" t="s">
        <v>48</v>
      </c>
      <c r="Y10" s="29" t="s">
        <v>48</v>
      </c>
      <c r="Z10" s="29" t="s">
        <v>48</v>
      </c>
      <c r="AA10" s="29" t="s">
        <v>48</v>
      </c>
      <c r="AB10" s="29" t="s">
        <v>48</v>
      </c>
      <c r="AC10" s="29" t="s">
        <v>48</v>
      </c>
      <c r="AD10" s="29" t="s">
        <v>48</v>
      </c>
      <c r="AE10" s="29" t="s">
        <v>48</v>
      </c>
      <c r="AF10" s="29" t="s">
        <v>48</v>
      </c>
      <c r="AG10" s="29" t="s">
        <v>48</v>
      </c>
      <c r="AH10" s="29" t="s">
        <v>48</v>
      </c>
      <c r="AI10" s="29" t="s">
        <v>48</v>
      </c>
      <c r="AJ10" s="29">
        <v>10</v>
      </c>
      <c r="AK10" s="30">
        <v>9</v>
      </c>
      <c r="AL10" s="30">
        <v>7.5</v>
      </c>
      <c r="AM10" s="30" t="s">
        <v>48</v>
      </c>
      <c r="AN10" s="30" t="s">
        <v>48</v>
      </c>
      <c r="AO10" s="30" t="s">
        <v>48</v>
      </c>
      <c r="AP10" s="30" t="s">
        <v>48</v>
      </c>
      <c r="AQ10" s="29">
        <f t="shared" si="3"/>
        <v>8.8333333333333339</v>
      </c>
      <c r="AR10" s="29">
        <v>10</v>
      </c>
      <c r="AS10" s="29">
        <v>10</v>
      </c>
      <c r="AT10" s="29">
        <v>10</v>
      </c>
      <c r="AU10" s="29">
        <f t="shared" si="4"/>
        <v>10</v>
      </c>
      <c r="AV10" s="29">
        <f t="shared" si="5"/>
        <v>10</v>
      </c>
      <c r="AW10" s="31">
        <f>AVERAGE(Table2734[[#This Row],[RULE OF LAW]],Table2734[[#This Row],[SECURITY &amp; SAFETY]],Table2734[[#This Row],[PERSONAL FREEDOM (minus Security &amp;Safety and Rule of Law)]],Table2734[[#This Row],[PERSONAL FREEDOM (minus Security &amp;Safety and Rule of Law)]])</f>
        <v>7.6616718055555566</v>
      </c>
      <c r="AX10" s="32">
        <v>7.4</v>
      </c>
      <c r="AY10" s="53">
        <f>AVERAGE(Table2734[[#This Row],[PERSONAL FREEDOM]:[ECONOMIC FREEDOM]])</f>
        <v>7.5308359027777785</v>
      </c>
      <c r="AZ10" s="63">
        <f t="shared" si="6"/>
        <v>49</v>
      </c>
      <c r="BA10" s="18">
        <f t="shared" si="7"/>
        <v>7.53</v>
      </c>
      <c r="BB10" s="31">
        <f>Table2734[[#This Row],[1 Rule of Law]]</f>
        <v>6.4244650000000005</v>
      </c>
      <c r="BC10" s="31">
        <f>Table2734[[#This Row],[2 Security &amp; Safety]]</f>
        <v>5</v>
      </c>
      <c r="BD10" s="31">
        <f t="shared" si="8"/>
        <v>9.6111111111111125</v>
      </c>
    </row>
    <row r="11" spans="1:56" ht="15" customHeight="1" x14ac:dyDescent="0.25">
      <c r="A11" s="28" t="s">
        <v>148</v>
      </c>
      <c r="B11" s="29" t="s">
        <v>48</v>
      </c>
      <c r="C11" s="29" t="s">
        <v>48</v>
      </c>
      <c r="D11" s="29" t="s">
        <v>48</v>
      </c>
      <c r="E11" s="29">
        <v>6.0843579999999999</v>
      </c>
      <c r="F11" s="29">
        <v>9.8000000000000007</v>
      </c>
      <c r="G11" s="29">
        <v>0</v>
      </c>
      <c r="H11" s="29">
        <v>10</v>
      </c>
      <c r="I11" s="29">
        <v>2.5</v>
      </c>
      <c r="J11" s="29">
        <v>10</v>
      </c>
      <c r="K11" s="29">
        <v>10</v>
      </c>
      <c r="L11" s="29">
        <f>AVERAGE(Table2734[[#This Row],[2Bi Disappearance]:[2Bv Terrorism Injured ]])</f>
        <v>6.5</v>
      </c>
      <c r="M11" s="29">
        <v>10</v>
      </c>
      <c r="N11" s="29">
        <v>7.5</v>
      </c>
      <c r="O11" s="30">
        <v>0</v>
      </c>
      <c r="P11" s="30">
        <f>AVERAGE(Table2734[[#This Row],[2Ci Female Genital Mutilation]:[2Ciii Equal Inheritance Rights]])</f>
        <v>5.833333333333333</v>
      </c>
      <c r="Q11" s="29">
        <f t="shared" si="0"/>
        <v>7.3777777777777773</v>
      </c>
      <c r="R11" s="29">
        <v>10</v>
      </c>
      <c r="S11" s="29">
        <v>5</v>
      </c>
      <c r="T11" s="29">
        <v>5</v>
      </c>
      <c r="U11" s="29">
        <f t="shared" si="1"/>
        <v>6.666666666666667</v>
      </c>
      <c r="V11" s="29">
        <v>7.5</v>
      </c>
      <c r="W11" s="29">
        <v>7.5</v>
      </c>
      <c r="X11" s="29">
        <f>AVERAGE(Table2734[[#This Row],[4A Freedom to establish religious organizations]:[4B Autonomy of religious organizations]])</f>
        <v>7.5</v>
      </c>
      <c r="Y11" s="29">
        <v>5</v>
      </c>
      <c r="Z11" s="29">
        <v>2.5</v>
      </c>
      <c r="AA11" s="29">
        <v>5</v>
      </c>
      <c r="AB11" s="29">
        <v>7.5</v>
      </c>
      <c r="AC11" s="29">
        <v>7.5</v>
      </c>
      <c r="AD11" s="29">
        <f>AVERAGE(Table2734[[#This Row],[5Ci Political parties]:[5Ciii Educational, sporting and cultural organizations]])</f>
        <v>6.666666666666667</v>
      </c>
      <c r="AE11" s="29">
        <v>7.5</v>
      </c>
      <c r="AF11" s="29">
        <v>7.5</v>
      </c>
      <c r="AG11" s="29">
        <v>7.5</v>
      </c>
      <c r="AH11" s="29">
        <f>AVERAGE(Table2734[[#This Row],[5Di Political parties]:[5Diii Educational, sporting and cultural organizations5]])</f>
        <v>7.5</v>
      </c>
      <c r="AI11" s="29">
        <f>AVERAGE(Y11:Z11,AD11,AH11)</f>
        <v>5.416666666666667</v>
      </c>
      <c r="AJ11" s="29">
        <v>0</v>
      </c>
      <c r="AK11" s="30">
        <v>0.66666666666666663</v>
      </c>
      <c r="AL11" s="30">
        <v>1.25</v>
      </c>
      <c r="AM11" s="30">
        <v>10</v>
      </c>
      <c r="AN11" s="30">
        <v>7.5</v>
      </c>
      <c r="AO11" s="30">
        <f>AVERAGE(Table2734[[#This Row],[6Di Access to foreign television (cable/ satellite)]:[6Dii Access to foreign newspapers]])</f>
        <v>8.75</v>
      </c>
      <c r="AP11" s="30">
        <v>2.5</v>
      </c>
      <c r="AQ11" s="29">
        <f t="shared" si="3"/>
        <v>2.6333333333333333</v>
      </c>
      <c r="AR11" s="29">
        <v>0</v>
      </c>
      <c r="AS11" s="29">
        <v>10</v>
      </c>
      <c r="AT11" s="29">
        <v>10</v>
      </c>
      <c r="AU11" s="29">
        <f t="shared" si="4"/>
        <v>10</v>
      </c>
      <c r="AV11" s="29">
        <f t="shared" si="5"/>
        <v>5</v>
      </c>
      <c r="AW11" s="31">
        <f>AVERAGE(Table2734[[#This Row],[RULE OF LAW]],Table2734[[#This Row],[SECURITY &amp; SAFETY]],Table2734[[#This Row],[PERSONAL FREEDOM (minus Security &amp;Safety and Rule of Law)]],Table2734[[#This Row],[PERSONAL FREEDOM (minus Security &amp;Safety and Rule of Law)]])</f>
        <v>6.0872006111111112</v>
      </c>
      <c r="AX11" s="32">
        <v>7.76</v>
      </c>
      <c r="AY11" s="53">
        <f>AVERAGE(Table2734[[#This Row],[PERSONAL FREEDOM]:[ECONOMIC FREEDOM]])</f>
        <v>6.9236003055555555</v>
      </c>
      <c r="AZ11" s="63">
        <f t="shared" si="6"/>
        <v>77</v>
      </c>
      <c r="BA11" s="18">
        <f t="shared" si="7"/>
        <v>6.92</v>
      </c>
      <c r="BB11" s="31">
        <f>Table2734[[#This Row],[1 Rule of Law]]</f>
        <v>6.0843579999999999</v>
      </c>
      <c r="BC11" s="31">
        <f>Table2734[[#This Row],[2 Security &amp; Safety]]</f>
        <v>7.3777777777777773</v>
      </c>
      <c r="BD11" s="31">
        <f t="shared" si="8"/>
        <v>5.4433333333333334</v>
      </c>
    </row>
    <row r="12" spans="1:56" ht="15" customHeight="1" x14ac:dyDescent="0.25">
      <c r="A12" s="28" t="s">
        <v>185</v>
      </c>
      <c r="B12" s="29">
        <v>3.4000000000000004</v>
      </c>
      <c r="C12" s="29">
        <v>3.2247674314856001</v>
      </c>
      <c r="D12" s="29">
        <v>3.8183600442172732</v>
      </c>
      <c r="E12" s="29">
        <v>3.5</v>
      </c>
      <c r="F12" s="29">
        <v>8.9599999999999991</v>
      </c>
      <c r="G12" s="29">
        <v>5</v>
      </c>
      <c r="H12" s="29">
        <v>10</v>
      </c>
      <c r="I12" s="29">
        <v>5</v>
      </c>
      <c r="J12" s="29">
        <v>9.9803745107259232</v>
      </c>
      <c r="K12" s="29">
        <v>9.9895330723871574</v>
      </c>
      <c r="L12" s="29">
        <f>AVERAGE(Table2734[[#This Row],[2Bi Disappearance]:[2Bv Terrorism Injured ]])</f>
        <v>7.9939815166226165</v>
      </c>
      <c r="M12" s="29">
        <v>10</v>
      </c>
      <c r="N12" s="29">
        <v>7.5</v>
      </c>
      <c r="O12" s="30">
        <v>5</v>
      </c>
      <c r="P12" s="30">
        <f>AVERAGE(Table2734[[#This Row],[2Ci Female Genital Mutilation]:[2Ciii Equal Inheritance Rights]])</f>
        <v>7.5</v>
      </c>
      <c r="Q12" s="29">
        <f t="shared" si="0"/>
        <v>8.1513271722075391</v>
      </c>
      <c r="R12" s="29">
        <v>10</v>
      </c>
      <c r="S12" s="29">
        <v>5</v>
      </c>
      <c r="T12" s="29">
        <v>5</v>
      </c>
      <c r="U12" s="29">
        <f t="shared" si="1"/>
        <v>6.666666666666667</v>
      </c>
      <c r="V12" s="29">
        <v>5</v>
      </c>
      <c r="W12" s="29">
        <v>5</v>
      </c>
      <c r="X12" s="29">
        <f>AVERAGE(Table2734[[#This Row],[4A Freedom to establish religious organizations]:[4B Autonomy of religious organizations]])</f>
        <v>5</v>
      </c>
      <c r="Y12" s="29">
        <v>7.5</v>
      </c>
      <c r="Z12" s="29">
        <v>5</v>
      </c>
      <c r="AA12" s="29">
        <v>7.5</v>
      </c>
      <c r="AB12" s="29">
        <v>5</v>
      </c>
      <c r="AC12" s="29">
        <v>5</v>
      </c>
      <c r="AD12" s="29">
        <f>AVERAGE(Table2734[[#This Row],[5Ci Political parties]:[5Ciii Educational, sporting and cultural organizations]])</f>
        <v>5.833333333333333</v>
      </c>
      <c r="AE12" s="29">
        <v>7.5</v>
      </c>
      <c r="AF12" s="29">
        <v>5</v>
      </c>
      <c r="AG12" s="29">
        <v>7.5</v>
      </c>
      <c r="AH12" s="29">
        <f>AVERAGE(Table2734[[#This Row],[5Di Political parties]:[5Diii Educational, sporting and cultural organizations5]])</f>
        <v>6.666666666666667</v>
      </c>
      <c r="AI12" s="29">
        <f>AVERAGE(Y12:Z12,AD12,AH12)</f>
        <v>6.25</v>
      </c>
      <c r="AJ12" s="29">
        <v>10</v>
      </c>
      <c r="AK12" s="30">
        <v>5</v>
      </c>
      <c r="AL12" s="30">
        <v>4.75</v>
      </c>
      <c r="AM12" s="30">
        <v>7.5</v>
      </c>
      <c r="AN12" s="30">
        <v>10</v>
      </c>
      <c r="AO12" s="30">
        <f>AVERAGE(Table2734[[#This Row],[6Di Access to foreign television (cable/ satellite)]:[6Dii Access to foreign newspapers]])</f>
        <v>8.75</v>
      </c>
      <c r="AP12" s="30">
        <v>10</v>
      </c>
      <c r="AQ12" s="29">
        <f t="shared" si="3"/>
        <v>7.7</v>
      </c>
      <c r="AR12" s="29">
        <v>0</v>
      </c>
      <c r="AS12" s="29">
        <v>0</v>
      </c>
      <c r="AT12" s="29">
        <v>0</v>
      </c>
      <c r="AU12" s="29">
        <f t="shared" si="4"/>
        <v>0</v>
      </c>
      <c r="AV12" s="29">
        <f t="shared" si="5"/>
        <v>0</v>
      </c>
      <c r="AW12" s="31">
        <f>AVERAGE(Table2734[[#This Row],[RULE OF LAW]],Table2734[[#This Row],[SECURITY &amp; SAFETY]],Table2734[[#This Row],[PERSONAL FREEDOM (minus Security &amp;Safety and Rule of Law)]],Table2734[[#This Row],[PERSONAL FREEDOM (minus Security &amp;Safety and Rule of Law)]])</f>
        <v>5.4744984597185518</v>
      </c>
      <c r="AX12" s="32">
        <v>6.41</v>
      </c>
      <c r="AY12" s="53">
        <f>AVERAGE(Table2734[[#This Row],[PERSONAL FREEDOM]:[ECONOMIC FREEDOM]])</f>
        <v>5.9422492298592759</v>
      </c>
      <c r="AZ12" s="63">
        <f t="shared" si="6"/>
        <v>128</v>
      </c>
      <c r="BA12" s="18">
        <f t="shared" si="7"/>
        <v>5.94</v>
      </c>
      <c r="BB12" s="31">
        <f>Table2734[[#This Row],[1 Rule of Law]]</f>
        <v>3.5</v>
      </c>
      <c r="BC12" s="31">
        <f>Table2734[[#This Row],[2 Security &amp; Safety]]</f>
        <v>8.1513271722075391</v>
      </c>
      <c r="BD12" s="31">
        <f t="shared" si="8"/>
        <v>5.1233333333333331</v>
      </c>
    </row>
    <row r="13" spans="1:56" ht="15" customHeight="1" x14ac:dyDescent="0.25">
      <c r="A13" s="28" t="s">
        <v>141</v>
      </c>
      <c r="B13" s="29" t="s">
        <v>48</v>
      </c>
      <c r="C13" s="29" t="s">
        <v>48</v>
      </c>
      <c r="D13" s="29" t="s">
        <v>48</v>
      </c>
      <c r="E13" s="29">
        <v>6.9142200000000003</v>
      </c>
      <c r="F13" s="29">
        <v>6.16</v>
      </c>
      <c r="G13" s="29">
        <v>10</v>
      </c>
      <c r="H13" s="29">
        <v>10</v>
      </c>
      <c r="I13" s="29" t="s">
        <v>48</v>
      </c>
      <c r="J13" s="29">
        <v>10</v>
      </c>
      <c r="K13" s="29">
        <v>10</v>
      </c>
      <c r="L13" s="29">
        <f>AVERAGE(Table2734[[#This Row],[2Bi Disappearance]:[2Bv Terrorism Injured ]])</f>
        <v>10</v>
      </c>
      <c r="M13" s="29" t="s">
        <v>48</v>
      </c>
      <c r="N13" s="29">
        <v>10</v>
      </c>
      <c r="O13" s="30" t="s">
        <v>48</v>
      </c>
      <c r="P13" s="30">
        <f>AVERAGE(Table2734[[#This Row],[2Ci Female Genital Mutilation]:[2Ciii Equal Inheritance Rights]])</f>
        <v>10</v>
      </c>
      <c r="Q13" s="29">
        <f t="shared" si="0"/>
        <v>8.7200000000000006</v>
      </c>
      <c r="R13" s="29">
        <v>10</v>
      </c>
      <c r="S13" s="29">
        <v>10</v>
      </c>
      <c r="T13" s="29" t="s">
        <v>48</v>
      </c>
      <c r="U13" s="29">
        <f t="shared" si="1"/>
        <v>10</v>
      </c>
      <c r="V13" s="29" t="s">
        <v>48</v>
      </c>
      <c r="W13" s="29" t="s">
        <v>48</v>
      </c>
      <c r="X13" s="29" t="s">
        <v>48</v>
      </c>
      <c r="Y13" s="29" t="s">
        <v>48</v>
      </c>
      <c r="Z13" s="29" t="s">
        <v>48</v>
      </c>
      <c r="AA13" s="29" t="s">
        <v>48</v>
      </c>
      <c r="AB13" s="29" t="s">
        <v>48</v>
      </c>
      <c r="AC13" s="29" t="s">
        <v>48</v>
      </c>
      <c r="AD13" s="29" t="s">
        <v>48</v>
      </c>
      <c r="AE13" s="29" t="s">
        <v>48</v>
      </c>
      <c r="AF13" s="29" t="s">
        <v>48</v>
      </c>
      <c r="AG13" s="29" t="s">
        <v>48</v>
      </c>
      <c r="AH13" s="29" t="s">
        <v>48</v>
      </c>
      <c r="AI13" s="29" t="s">
        <v>48</v>
      </c>
      <c r="AJ13" s="29">
        <v>10</v>
      </c>
      <c r="AK13" s="30">
        <v>9</v>
      </c>
      <c r="AL13" s="30">
        <v>7.5</v>
      </c>
      <c r="AM13" s="30" t="s">
        <v>48</v>
      </c>
      <c r="AN13" s="30" t="s">
        <v>48</v>
      </c>
      <c r="AO13" s="30" t="s">
        <v>48</v>
      </c>
      <c r="AP13" s="30" t="s">
        <v>48</v>
      </c>
      <c r="AQ13" s="29">
        <f t="shared" si="3"/>
        <v>8.8333333333333339</v>
      </c>
      <c r="AR13" s="29">
        <v>10</v>
      </c>
      <c r="AS13" s="29">
        <v>0</v>
      </c>
      <c r="AT13" s="29">
        <v>0</v>
      </c>
      <c r="AU13" s="29">
        <f t="shared" si="4"/>
        <v>0</v>
      </c>
      <c r="AV13" s="29">
        <f t="shared" si="5"/>
        <v>5</v>
      </c>
      <c r="AW13" s="31">
        <f>AVERAGE(Table2734[[#This Row],[RULE OF LAW]],Table2734[[#This Row],[SECURITY &amp; SAFETY]],Table2734[[#This Row],[PERSONAL FREEDOM (minus Security &amp;Safety and Rule of Law)]],Table2734[[#This Row],[PERSONAL FREEDOM (minus Security &amp;Safety and Rule of Law)]])</f>
        <v>7.880777222222223</v>
      </c>
      <c r="AX13" s="32">
        <v>6.82</v>
      </c>
      <c r="AY13" s="53">
        <f>AVERAGE(Table2734[[#This Row],[PERSONAL FREEDOM]:[ECONOMIC FREEDOM]])</f>
        <v>7.3503886111111116</v>
      </c>
      <c r="AZ13" s="63">
        <f t="shared" si="6"/>
        <v>56</v>
      </c>
      <c r="BA13" s="18">
        <f t="shared" si="7"/>
        <v>7.35</v>
      </c>
      <c r="BB13" s="31">
        <f>Table2734[[#This Row],[1 Rule of Law]]</f>
        <v>6.9142200000000003</v>
      </c>
      <c r="BC13" s="31">
        <f>Table2734[[#This Row],[2 Security &amp; Safety]]</f>
        <v>8.7200000000000006</v>
      </c>
      <c r="BD13" s="31">
        <f t="shared" si="8"/>
        <v>7.9444444444444455</v>
      </c>
    </row>
    <row r="14" spans="1:56" ht="15" customHeight="1" x14ac:dyDescent="0.25">
      <c r="A14" s="28" t="s">
        <v>66</v>
      </c>
      <c r="B14" s="29">
        <v>8.4333333333333336</v>
      </c>
      <c r="C14" s="29">
        <v>6.7815029119556716</v>
      </c>
      <c r="D14" s="29">
        <v>7.1580345314131808</v>
      </c>
      <c r="E14" s="29">
        <v>7.5</v>
      </c>
      <c r="F14" s="29">
        <v>9.24</v>
      </c>
      <c r="G14" s="29">
        <v>10</v>
      </c>
      <c r="H14" s="29">
        <v>10</v>
      </c>
      <c r="I14" s="29">
        <v>10</v>
      </c>
      <c r="J14" s="29">
        <v>10</v>
      </c>
      <c r="K14" s="29">
        <v>10</v>
      </c>
      <c r="L14" s="29">
        <f>AVERAGE(Table2734[[#This Row],[2Bi Disappearance]:[2Bv Terrorism Injured ]])</f>
        <v>10</v>
      </c>
      <c r="M14" s="29">
        <v>9.5</v>
      </c>
      <c r="N14" s="29">
        <v>10</v>
      </c>
      <c r="O14" s="30">
        <v>10</v>
      </c>
      <c r="P14" s="30">
        <f>AVERAGE(Table2734[[#This Row],[2Ci Female Genital Mutilation]:[2Ciii Equal Inheritance Rights]])</f>
        <v>9.8333333333333339</v>
      </c>
      <c r="Q14" s="29">
        <f t="shared" si="0"/>
        <v>9.6911111111111126</v>
      </c>
      <c r="R14" s="29">
        <v>10</v>
      </c>
      <c r="S14" s="29">
        <v>10</v>
      </c>
      <c r="T14" s="29">
        <v>10</v>
      </c>
      <c r="U14" s="29">
        <f t="shared" si="1"/>
        <v>10</v>
      </c>
      <c r="V14" s="29">
        <v>10</v>
      </c>
      <c r="W14" s="29">
        <v>10</v>
      </c>
      <c r="X14" s="29">
        <f>AVERAGE(Table2734[[#This Row],[4A Freedom to establish religious organizations]:[4B Autonomy of religious organizations]])</f>
        <v>10</v>
      </c>
      <c r="Y14" s="29">
        <v>10</v>
      </c>
      <c r="Z14" s="29">
        <v>10</v>
      </c>
      <c r="AA14" s="29">
        <v>10</v>
      </c>
      <c r="AB14" s="29">
        <v>10</v>
      </c>
      <c r="AC14" s="29">
        <v>7.5</v>
      </c>
      <c r="AD14" s="29">
        <f>AVERAGE(Table2734[[#This Row],[5Ci Political parties]:[5Ciii Educational, sporting and cultural organizations]])</f>
        <v>9.1666666666666661</v>
      </c>
      <c r="AE14" s="29">
        <v>10</v>
      </c>
      <c r="AF14" s="29">
        <v>10</v>
      </c>
      <c r="AG14" s="29">
        <v>10</v>
      </c>
      <c r="AH14" s="29">
        <f>AVERAGE(Table2734[[#This Row],[5Di Political parties]:[5Diii Educational, sporting and cultural organizations5]])</f>
        <v>10</v>
      </c>
      <c r="AI14" s="29">
        <f>AVERAGE(Y14:Z14,AD14,AH14)</f>
        <v>9.7916666666666661</v>
      </c>
      <c r="AJ14" s="29">
        <v>10</v>
      </c>
      <c r="AK14" s="30">
        <v>9.3333333333333339</v>
      </c>
      <c r="AL14" s="30">
        <v>9</v>
      </c>
      <c r="AM14" s="30">
        <v>10</v>
      </c>
      <c r="AN14" s="30">
        <v>10</v>
      </c>
      <c r="AO14" s="30">
        <f>AVERAGE(Table2734[[#This Row],[6Di Access to foreign television (cable/ satellite)]:[6Dii Access to foreign newspapers]])</f>
        <v>10</v>
      </c>
      <c r="AP14" s="30">
        <v>10</v>
      </c>
      <c r="AQ14" s="29">
        <f t="shared" si="3"/>
        <v>9.6666666666666679</v>
      </c>
      <c r="AR14" s="29">
        <v>10</v>
      </c>
      <c r="AS14" s="29">
        <v>10</v>
      </c>
      <c r="AT14" s="29">
        <v>10</v>
      </c>
      <c r="AU14" s="29">
        <f t="shared" si="4"/>
        <v>10</v>
      </c>
      <c r="AV14" s="29">
        <f t="shared" si="5"/>
        <v>10</v>
      </c>
      <c r="AW14" s="31">
        <f>AVERAGE(Table2734[[#This Row],[RULE OF LAW]],Table2734[[#This Row],[SECURITY &amp; SAFETY]],Table2734[[#This Row],[PERSONAL FREEDOM (minus Security &amp;Safety and Rule of Law)]],Table2734[[#This Row],[PERSONAL FREEDOM (minus Security &amp;Safety and Rule of Law)]])</f>
        <v>9.243611111111111</v>
      </c>
      <c r="AX14" s="32">
        <v>7.31</v>
      </c>
      <c r="AY14" s="53">
        <f>AVERAGE(Table2734[[#This Row],[PERSONAL FREEDOM]:[ECONOMIC FREEDOM]])</f>
        <v>8.2768055555555549</v>
      </c>
      <c r="AZ14" s="63">
        <f t="shared" si="6"/>
        <v>17</v>
      </c>
      <c r="BA14" s="18">
        <f t="shared" si="7"/>
        <v>8.2799999999999994</v>
      </c>
      <c r="BB14" s="31">
        <f>Table2734[[#This Row],[1 Rule of Law]]</f>
        <v>7.5</v>
      </c>
      <c r="BC14" s="31">
        <f>Table2734[[#This Row],[2 Security &amp; Safety]]</f>
        <v>9.6911111111111126</v>
      </c>
      <c r="BD14" s="31">
        <f t="shared" si="8"/>
        <v>9.8916666666666675</v>
      </c>
    </row>
    <row r="15" spans="1:56" ht="15" customHeight="1" x14ac:dyDescent="0.25">
      <c r="A15" s="28" t="s">
        <v>152</v>
      </c>
      <c r="B15" s="29" t="s">
        <v>48</v>
      </c>
      <c r="C15" s="29" t="s">
        <v>48</v>
      </c>
      <c r="D15" s="29" t="s">
        <v>48</v>
      </c>
      <c r="E15" s="29">
        <v>5.0096179999999997</v>
      </c>
      <c r="F15" s="29">
        <v>0</v>
      </c>
      <c r="G15" s="29">
        <v>10</v>
      </c>
      <c r="H15" s="29">
        <v>10</v>
      </c>
      <c r="I15" s="29" t="s">
        <v>48</v>
      </c>
      <c r="J15" s="29">
        <v>10</v>
      </c>
      <c r="K15" s="29">
        <v>10</v>
      </c>
      <c r="L15" s="29">
        <f>AVERAGE(Table2734[[#This Row],[2Bi Disappearance]:[2Bv Terrorism Injured ]])</f>
        <v>10</v>
      </c>
      <c r="M15" s="29" t="s">
        <v>48</v>
      </c>
      <c r="N15" s="29">
        <v>10</v>
      </c>
      <c r="O15" s="30">
        <v>10</v>
      </c>
      <c r="P15" s="30">
        <f>AVERAGE(Table2734[[#This Row],[2Ci Female Genital Mutilation]:[2Ciii Equal Inheritance Rights]])</f>
        <v>10</v>
      </c>
      <c r="Q15" s="29">
        <f t="shared" si="0"/>
        <v>6.666666666666667</v>
      </c>
      <c r="R15" s="29">
        <v>10</v>
      </c>
      <c r="S15" s="29">
        <v>10</v>
      </c>
      <c r="T15" s="29" t="s">
        <v>48</v>
      </c>
      <c r="U15" s="29">
        <f t="shared" si="1"/>
        <v>10</v>
      </c>
      <c r="V15" s="29" t="s">
        <v>48</v>
      </c>
      <c r="W15" s="29" t="s">
        <v>48</v>
      </c>
      <c r="X15" s="29" t="s">
        <v>48</v>
      </c>
      <c r="Y15" s="29" t="s">
        <v>48</v>
      </c>
      <c r="Z15" s="29" t="s">
        <v>48</v>
      </c>
      <c r="AA15" s="29" t="s">
        <v>48</v>
      </c>
      <c r="AB15" s="29" t="s">
        <v>48</v>
      </c>
      <c r="AC15" s="29" t="s">
        <v>48</v>
      </c>
      <c r="AD15" s="29" t="s">
        <v>48</v>
      </c>
      <c r="AE15" s="29" t="s">
        <v>48</v>
      </c>
      <c r="AF15" s="29" t="s">
        <v>48</v>
      </c>
      <c r="AG15" s="29" t="s">
        <v>48</v>
      </c>
      <c r="AH15" s="29" t="s">
        <v>48</v>
      </c>
      <c r="AI15" s="29" t="s">
        <v>48</v>
      </c>
      <c r="AJ15" s="29">
        <v>10</v>
      </c>
      <c r="AK15" s="30">
        <v>7.333333333333333</v>
      </c>
      <c r="AL15" s="30">
        <v>8</v>
      </c>
      <c r="AM15" s="30" t="s">
        <v>48</v>
      </c>
      <c r="AN15" s="30" t="s">
        <v>48</v>
      </c>
      <c r="AO15" s="30" t="s">
        <v>48</v>
      </c>
      <c r="AP15" s="30" t="s">
        <v>48</v>
      </c>
      <c r="AQ15" s="29">
        <f t="shared" si="3"/>
        <v>8.4444444444444446</v>
      </c>
      <c r="AR15" s="29">
        <v>10</v>
      </c>
      <c r="AS15" s="29">
        <v>0</v>
      </c>
      <c r="AT15" s="29">
        <v>10</v>
      </c>
      <c r="AU15" s="29">
        <f t="shared" si="4"/>
        <v>5</v>
      </c>
      <c r="AV15" s="29">
        <f t="shared" si="5"/>
        <v>7.5</v>
      </c>
      <c r="AW15" s="31">
        <f>AVERAGE(Table2734[[#This Row],[RULE OF LAW]],Table2734[[#This Row],[SECURITY &amp; SAFETY]],Table2734[[#This Row],[PERSONAL FREEDOM (minus Security &amp;Safety and Rule of Law)]],Table2734[[#This Row],[PERSONAL FREEDOM (minus Security &amp;Safety and Rule of Law)]])</f>
        <v>7.2431452407407395</v>
      </c>
      <c r="AX15" s="32">
        <v>6.6</v>
      </c>
      <c r="AY15" s="53">
        <f>AVERAGE(Table2734[[#This Row],[PERSONAL FREEDOM]:[ECONOMIC FREEDOM]])</f>
        <v>6.9215726203703696</v>
      </c>
      <c r="AZ15" s="63">
        <f t="shared" si="6"/>
        <v>77</v>
      </c>
      <c r="BA15" s="18">
        <f t="shared" si="7"/>
        <v>6.92</v>
      </c>
      <c r="BB15" s="31">
        <f>Table2734[[#This Row],[1 Rule of Law]]</f>
        <v>5.0096179999999997</v>
      </c>
      <c r="BC15" s="31">
        <f>Table2734[[#This Row],[2 Security &amp; Safety]]</f>
        <v>6.666666666666667</v>
      </c>
      <c r="BD15" s="31">
        <f t="shared" si="8"/>
        <v>8.648148148148147</v>
      </c>
    </row>
    <row r="16" spans="1:56" ht="15" customHeight="1" x14ac:dyDescent="0.25">
      <c r="A16" s="28" t="s">
        <v>134</v>
      </c>
      <c r="B16" s="29" t="s">
        <v>48</v>
      </c>
      <c r="C16" s="29" t="s">
        <v>48</v>
      </c>
      <c r="D16" s="29" t="s">
        <v>48</v>
      </c>
      <c r="E16" s="29">
        <v>4.5062600000000002</v>
      </c>
      <c r="F16" s="29">
        <v>6.6400000000000006</v>
      </c>
      <c r="G16" s="29">
        <v>10</v>
      </c>
      <c r="H16" s="29">
        <v>10</v>
      </c>
      <c r="I16" s="29">
        <v>2.5</v>
      </c>
      <c r="J16" s="29">
        <v>10</v>
      </c>
      <c r="K16" s="29">
        <v>10</v>
      </c>
      <c r="L16" s="29">
        <f>AVERAGE(Table2734[[#This Row],[2Bi Disappearance]:[2Bv Terrorism Injured ]])</f>
        <v>8.5</v>
      </c>
      <c r="M16" s="29">
        <v>8.6999999999999993</v>
      </c>
      <c r="N16" s="29">
        <v>10</v>
      </c>
      <c r="O16" s="30">
        <v>2.5</v>
      </c>
      <c r="P16" s="30">
        <f>AVERAGE(Table2734[[#This Row],[2Ci Female Genital Mutilation]:[2Ciii Equal Inheritance Rights]])</f>
        <v>7.0666666666666664</v>
      </c>
      <c r="Q16" s="29">
        <f t="shared" si="0"/>
        <v>7.402222222222222</v>
      </c>
      <c r="R16" s="29">
        <v>0</v>
      </c>
      <c r="S16" s="29">
        <v>10</v>
      </c>
      <c r="T16" s="29">
        <v>5</v>
      </c>
      <c r="U16" s="29">
        <f t="shared" si="1"/>
        <v>5</v>
      </c>
      <c r="V16" s="29">
        <v>10</v>
      </c>
      <c r="W16" s="29">
        <v>10</v>
      </c>
      <c r="X16" s="29">
        <f>AVERAGE(Table2734[[#This Row],[4A Freedom to establish religious organizations]:[4B Autonomy of religious organizations]])</f>
        <v>10</v>
      </c>
      <c r="Y16" s="29">
        <v>10</v>
      </c>
      <c r="Z16" s="29">
        <v>10</v>
      </c>
      <c r="AA16" s="29">
        <v>10</v>
      </c>
      <c r="AB16" s="29">
        <v>10</v>
      </c>
      <c r="AC16" s="29">
        <v>10</v>
      </c>
      <c r="AD16" s="29">
        <f>AVERAGE(Table2734[[#This Row],[5Ci Political parties]:[5Ciii Educational, sporting and cultural organizations]])</f>
        <v>10</v>
      </c>
      <c r="AE16" s="29">
        <v>10</v>
      </c>
      <c r="AF16" s="29">
        <v>10</v>
      </c>
      <c r="AG16" s="29">
        <v>10</v>
      </c>
      <c r="AH16" s="29">
        <f>AVERAGE(Table2734[[#This Row],[5Di Political parties]:[5Diii Educational, sporting and cultural organizations5]])</f>
        <v>10</v>
      </c>
      <c r="AI16" s="29">
        <f>AVERAGE(Y16:Z16,AD16,AH16)</f>
        <v>10</v>
      </c>
      <c r="AJ16" s="29">
        <v>10</v>
      </c>
      <c r="AK16" s="30">
        <v>6.333333333333333</v>
      </c>
      <c r="AL16" s="30">
        <v>7</v>
      </c>
      <c r="AM16" s="30">
        <v>10</v>
      </c>
      <c r="AN16" s="30">
        <v>10</v>
      </c>
      <c r="AO16" s="30">
        <f>AVERAGE(Table2734[[#This Row],[6Di Access to foreign television (cable/ satellite)]:[6Dii Access to foreign newspapers]])</f>
        <v>10</v>
      </c>
      <c r="AP16" s="30">
        <v>10</v>
      </c>
      <c r="AQ16" s="29">
        <f t="shared" si="3"/>
        <v>8.6666666666666661</v>
      </c>
      <c r="AR16" s="29">
        <v>5</v>
      </c>
      <c r="AS16" s="29">
        <v>10</v>
      </c>
      <c r="AT16" s="29">
        <v>10</v>
      </c>
      <c r="AU16" s="29">
        <f t="shared" si="4"/>
        <v>10</v>
      </c>
      <c r="AV16" s="29">
        <f t="shared" si="5"/>
        <v>7.5</v>
      </c>
      <c r="AW16" s="31">
        <f>AVERAGE(Table2734[[#This Row],[RULE OF LAW]],Table2734[[#This Row],[SECURITY &amp; SAFETY]],Table2734[[#This Row],[PERSONAL FREEDOM (minus Security &amp;Safety and Rule of Law)]],Table2734[[#This Row],[PERSONAL FREEDOM (minus Security &amp;Safety and Rule of Law)]])</f>
        <v>7.0937872222222218</v>
      </c>
      <c r="AX16" s="32">
        <v>6.11</v>
      </c>
      <c r="AY16" s="53">
        <f>AVERAGE(Table2734[[#This Row],[PERSONAL FREEDOM]:[ECONOMIC FREEDOM]])</f>
        <v>6.6018936111111106</v>
      </c>
      <c r="AZ16" s="63">
        <f t="shared" si="6"/>
        <v>100</v>
      </c>
      <c r="BA16" s="18">
        <f t="shared" si="7"/>
        <v>6.6</v>
      </c>
      <c r="BB16" s="31">
        <f>Table2734[[#This Row],[1 Rule of Law]]</f>
        <v>4.5062600000000002</v>
      </c>
      <c r="BC16" s="31">
        <f>Table2734[[#This Row],[2 Security &amp; Safety]]</f>
        <v>7.402222222222222</v>
      </c>
      <c r="BD16" s="31">
        <f t="shared" si="8"/>
        <v>8.2333333333333325</v>
      </c>
    </row>
    <row r="17" spans="1:56" ht="15" customHeight="1" x14ac:dyDescent="0.25">
      <c r="A17" s="28" t="s">
        <v>107</v>
      </c>
      <c r="B17" s="29">
        <v>4.4333333333333336</v>
      </c>
      <c r="C17" s="29">
        <v>3.7894526348272652</v>
      </c>
      <c r="D17" s="29">
        <v>2.8212521267580826</v>
      </c>
      <c r="E17" s="29">
        <v>3.7</v>
      </c>
      <c r="F17" s="29">
        <v>6</v>
      </c>
      <c r="G17" s="29">
        <v>10</v>
      </c>
      <c r="H17" s="29">
        <v>10</v>
      </c>
      <c r="I17" s="29">
        <v>5</v>
      </c>
      <c r="J17" s="29">
        <v>10</v>
      </c>
      <c r="K17" s="29">
        <v>10</v>
      </c>
      <c r="L17" s="29">
        <f>AVERAGE(Table2734[[#This Row],[2Bi Disappearance]:[2Bv Terrorism Injured ]])</f>
        <v>9</v>
      </c>
      <c r="M17" s="29">
        <v>10</v>
      </c>
      <c r="N17" s="29">
        <v>10</v>
      </c>
      <c r="O17" s="30">
        <v>10</v>
      </c>
      <c r="P17" s="30">
        <f>AVERAGE(Table2734[[#This Row],[2Ci Female Genital Mutilation]:[2Ciii Equal Inheritance Rights]])</f>
        <v>10</v>
      </c>
      <c r="Q17" s="29">
        <f t="shared" si="0"/>
        <v>8.3333333333333339</v>
      </c>
      <c r="R17" s="29">
        <v>10</v>
      </c>
      <c r="S17" s="29">
        <v>10</v>
      </c>
      <c r="T17" s="29">
        <v>10</v>
      </c>
      <c r="U17" s="29">
        <f t="shared" si="1"/>
        <v>10</v>
      </c>
      <c r="V17" s="29">
        <v>10</v>
      </c>
      <c r="W17" s="29">
        <v>10</v>
      </c>
      <c r="X17" s="29">
        <f>AVERAGE(Table2734[[#This Row],[4A Freedom to establish religious organizations]:[4B Autonomy of religious organizations]])</f>
        <v>10</v>
      </c>
      <c r="Y17" s="29">
        <v>10</v>
      </c>
      <c r="Z17" s="29">
        <v>10</v>
      </c>
      <c r="AA17" s="29">
        <v>7.5</v>
      </c>
      <c r="AB17" s="29">
        <v>7.5</v>
      </c>
      <c r="AC17" s="29">
        <v>10</v>
      </c>
      <c r="AD17" s="29">
        <f>AVERAGE(Table2734[[#This Row],[5Ci Political parties]:[5Ciii Educational, sporting and cultural organizations]])</f>
        <v>8.3333333333333339</v>
      </c>
      <c r="AE17" s="29">
        <v>10</v>
      </c>
      <c r="AF17" s="29">
        <v>10</v>
      </c>
      <c r="AG17" s="29">
        <v>10</v>
      </c>
      <c r="AH17" s="29">
        <f>AVERAGE(Table2734[[#This Row],[5Di Political parties]:[5Diii Educational, sporting and cultural organizations5]])</f>
        <v>10</v>
      </c>
      <c r="AI17" s="29">
        <f>AVERAGE(Y17:Z17,AD17,AH17)</f>
        <v>9.5833333333333339</v>
      </c>
      <c r="AJ17" s="29">
        <v>0.31424933737358302</v>
      </c>
      <c r="AK17" s="30">
        <v>5.666666666666667</v>
      </c>
      <c r="AL17" s="30">
        <v>4.5</v>
      </c>
      <c r="AM17" s="30">
        <v>10</v>
      </c>
      <c r="AN17" s="30">
        <v>10</v>
      </c>
      <c r="AO17" s="30">
        <f>AVERAGE(Table2734[[#This Row],[6Di Access to foreign television (cable/ satellite)]:[6Dii Access to foreign newspapers]])</f>
        <v>10</v>
      </c>
      <c r="AP17" s="30">
        <v>10</v>
      </c>
      <c r="AQ17" s="29">
        <f t="shared" si="3"/>
        <v>6.0961832008080501</v>
      </c>
      <c r="AR17" s="29">
        <v>10</v>
      </c>
      <c r="AS17" s="29">
        <v>10</v>
      </c>
      <c r="AT17" s="29">
        <v>10</v>
      </c>
      <c r="AU17" s="29">
        <f t="shared" si="4"/>
        <v>10</v>
      </c>
      <c r="AV17" s="29">
        <f t="shared" si="5"/>
        <v>10</v>
      </c>
      <c r="AW17" s="31">
        <f>AVERAGE(Table2734[[#This Row],[RULE OF LAW]],Table2734[[#This Row],[SECURITY &amp; SAFETY]],Table2734[[#This Row],[PERSONAL FREEDOM (minus Security &amp;Safety and Rule of Law)]],Table2734[[#This Row],[PERSONAL FREEDOM (minus Security &amp;Safety and Rule of Law)]])</f>
        <v>7.5762849867474724</v>
      </c>
      <c r="AX17" s="32">
        <v>6.39</v>
      </c>
      <c r="AY17" s="53">
        <f>AVERAGE(Table2734[[#This Row],[PERSONAL FREEDOM]:[ECONOMIC FREEDOM]])</f>
        <v>6.9831424933737356</v>
      </c>
      <c r="AZ17" s="63">
        <f t="shared" si="6"/>
        <v>75</v>
      </c>
      <c r="BA17" s="18">
        <f t="shared" si="7"/>
        <v>6.98</v>
      </c>
      <c r="BB17" s="31">
        <f>Table2734[[#This Row],[1 Rule of Law]]</f>
        <v>3.7</v>
      </c>
      <c r="BC17" s="31">
        <f>Table2734[[#This Row],[2 Security &amp; Safety]]</f>
        <v>8.3333333333333339</v>
      </c>
      <c r="BD17" s="31">
        <f t="shared" si="8"/>
        <v>9.1359033068282773</v>
      </c>
    </row>
    <row r="18" spans="1:56" ht="15" customHeight="1" x14ac:dyDescent="0.25">
      <c r="A18" s="28" t="s">
        <v>217</v>
      </c>
      <c r="B18" s="29">
        <v>7.0000000000000009</v>
      </c>
      <c r="C18" s="29">
        <v>4.9949702304935375</v>
      </c>
      <c r="D18" s="29">
        <v>6.1715393008058763</v>
      </c>
      <c r="E18" s="29">
        <v>6.1</v>
      </c>
      <c r="F18" s="29">
        <v>9.48</v>
      </c>
      <c r="G18" s="29">
        <v>10</v>
      </c>
      <c r="H18" s="29">
        <v>10</v>
      </c>
      <c r="I18" s="29">
        <v>7.5</v>
      </c>
      <c r="J18" s="29">
        <v>10</v>
      </c>
      <c r="K18" s="29">
        <v>9.9479074690791762</v>
      </c>
      <c r="L18" s="29">
        <f>AVERAGE(Table2734[[#This Row],[2Bi Disappearance]:[2Bv Terrorism Injured ]])</f>
        <v>9.4895814938158356</v>
      </c>
      <c r="M18" s="29">
        <v>10</v>
      </c>
      <c r="N18" s="29">
        <v>10</v>
      </c>
      <c r="O18" s="30">
        <v>5</v>
      </c>
      <c r="P18" s="30">
        <f>AVERAGE(Table2734[[#This Row],[2Ci Female Genital Mutilation]:[2Ciii Equal Inheritance Rights]])</f>
        <v>8.3333333333333339</v>
      </c>
      <c r="Q18" s="29">
        <f t="shared" si="0"/>
        <v>9.1009716090497239</v>
      </c>
      <c r="R18" s="29">
        <v>0</v>
      </c>
      <c r="S18" s="29">
        <v>10</v>
      </c>
      <c r="T18" s="29">
        <v>10</v>
      </c>
      <c r="U18" s="29">
        <f t="shared" si="1"/>
        <v>6.666666666666667</v>
      </c>
      <c r="V18" s="29">
        <v>7.5</v>
      </c>
      <c r="W18" s="29">
        <v>7.5</v>
      </c>
      <c r="X18" s="29">
        <f>AVERAGE(Table2734[[#This Row],[4A Freedom to establish religious organizations]:[4B Autonomy of religious organizations]])</f>
        <v>7.5</v>
      </c>
      <c r="Y18" s="29">
        <v>10</v>
      </c>
      <c r="Z18" s="29">
        <v>10</v>
      </c>
      <c r="AA18" s="29">
        <v>2.5</v>
      </c>
      <c r="AB18" s="29">
        <v>7.5</v>
      </c>
      <c r="AC18" s="29">
        <v>10</v>
      </c>
      <c r="AD18" s="29">
        <f>AVERAGE(Table2734[[#This Row],[5Ci Political parties]:[5Ciii Educational, sporting and cultural organizations]])</f>
        <v>6.666666666666667</v>
      </c>
      <c r="AE18" s="29">
        <v>10</v>
      </c>
      <c r="AF18" s="29">
        <v>7.5</v>
      </c>
      <c r="AG18" s="29">
        <v>10</v>
      </c>
      <c r="AH18" s="29">
        <f>AVERAGE(Table2734[[#This Row],[5Di Political parties]:[5Diii Educational, sporting and cultural organizations5]])</f>
        <v>9.1666666666666661</v>
      </c>
      <c r="AI18" s="29">
        <f>AVERAGE(Y18:Z18,AD18,AH18)</f>
        <v>8.9583333333333339</v>
      </c>
      <c r="AJ18" s="29">
        <v>10</v>
      </c>
      <c r="AK18" s="30">
        <v>7</v>
      </c>
      <c r="AL18" s="30">
        <v>4.25</v>
      </c>
      <c r="AM18" s="30">
        <v>10</v>
      </c>
      <c r="AN18" s="30">
        <v>10</v>
      </c>
      <c r="AO18" s="30">
        <f>AVERAGE(Table2734[[#This Row],[6Di Access to foreign television (cable/ satellite)]:[6Dii Access to foreign newspapers]])</f>
        <v>10</v>
      </c>
      <c r="AP18" s="30">
        <v>10</v>
      </c>
      <c r="AQ18" s="29">
        <f t="shared" si="3"/>
        <v>8.25</v>
      </c>
      <c r="AR18" s="29">
        <v>10</v>
      </c>
      <c r="AS18" s="29">
        <v>10</v>
      </c>
      <c r="AT18" s="29">
        <v>10</v>
      </c>
      <c r="AU18" s="29">
        <f t="shared" si="4"/>
        <v>10</v>
      </c>
      <c r="AV18" s="29">
        <f t="shared" si="5"/>
        <v>10</v>
      </c>
      <c r="AW18" s="31">
        <f>AVERAGE(Table2734[[#This Row],[RULE OF LAW]],Table2734[[#This Row],[SECURITY &amp; SAFETY]],Table2734[[#This Row],[PERSONAL FREEDOM (minus Security &amp;Safety and Rule of Law)]],Table2734[[#This Row],[PERSONAL FREEDOM (minus Security &amp;Safety and Rule of Law)]])</f>
        <v>7.9377429022624302</v>
      </c>
      <c r="AX18" s="32">
        <v>6.73</v>
      </c>
      <c r="AY18" s="53">
        <f>AVERAGE(Table2734[[#This Row],[PERSONAL FREEDOM]:[ECONOMIC FREEDOM]])</f>
        <v>7.3338714511312153</v>
      </c>
      <c r="AZ18" s="63">
        <f t="shared" si="6"/>
        <v>58</v>
      </c>
      <c r="BA18" s="18">
        <f t="shared" si="7"/>
        <v>7.33</v>
      </c>
      <c r="BB18" s="31">
        <f>Table2734[[#This Row],[1 Rule of Law]]</f>
        <v>6.1</v>
      </c>
      <c r="BC18" s="31">
        <f>Table2734[[#This Row],[2 Security &amp; Safety]]</f>
        <v>9.1009716090497239</v>
      </c>
      <c r="BD18" s="31">
        <f t="shared" si="8"/>
        <v>8.2750000000000004</v>
      </c>
    </row>
    <row r="19" spans="1:56" ht="15" customHeight="1" x14ac:dyDescent="0.25">
      <c r="A19" s="28" t="s">
        <v>151</v>
      </c>
      <c r="B19" s="29">
        <v>4.833333333333333</v>
      </c>
      <c r="C19" s="29">
        <v>6.5427171857891047</v>
      </c>
      <c r="D19" s="29">
        <v>7.1739739682245851</v>
      </c>
      <c r="E19" s="29">
        <v>6.2</v>
      </c>
      <c r="F19" s="29">
        <v>2.6400000000000006</v>
      </c>
      <c r="G19" s="29">
        <v>10</v>
      </c>
      <c r="H19" s="29">
        <v>10</v>
      </c>
      <c r="I19" s="29">
        <v>10</v>
      </c>
      <c r="J19" s="29">
        <v>10</v>
      </c>
      <c r="K19" s="29">
        <v>10</v>
      </c>
      <c r="L19" s="29">
        <f>AVERAGE(Table2734[[#This Row],[2Bi Disappearance]:[2Bv Terrorism Injured ]])</f>
        <v>10</v>
      </c>
      <c r="M19" s="29">
        <v>10</v>
      </c>
      <c r="N19" s="29">
        <v>10</v>
      </c>
      <c r="O19" s="30">
        <v>5</v>
      </c>
      <c r="P19" s="30">
        <f>AVERAGE(Table2734[[#This Row],[2Ci Female Genital Mutilation]:[2Ciii Equal Inheritance Rights]])</f>
        <v>8.3333333333333339</v>
      </c>
      <c r="Q19" s="29">
        <f t="shared" si="0"/>
        <v>6.9911111111111124</v>
      </c>
      <c r="R19" s="29">
        <v>5</v>
      </c>
      <c r="S19" s="29">
        <v>10</v>
      </c>
      <c r="T19" s="29">
        <v>5</v>
      </c>
      <c r="U19" s="29">
        <f t="shared" si="1"/>
        <v>6.666666666666667</v>
      </c>
      <c r="V19" s="29">
        <v>5</v>
      </c>
      <c r="W19" s="29">
        <v>7.5</v>
      </c>
      <c r="X19" s="29">
        <f>AVERAGE(Table2734[[#This Row],[4A Freedom to establish religious organizations]:[4B Autonomy of religious organizations]])</f>
        <v>6.25</v>
      </c>
      <c r="Y19" s="29">
        <v>7.5</v>
      </c>
      <c r="Z19" s="29">
        <v>7.5</v>
      </c>
      <c r="AA19" s="29">
        <v>5</v>
      </c>
      <c r="AB19" s="29">
        <v>5</v>
      </c>
      <c r="AC19" s="29">
        <v>7.5</v>
      </c>
      <c r="AD19" s="29">
        <f>AVERAGE(Table2734[[#This Row],[5Ci Political parties]:[5Ciii Educational, sporting and cultural organizations]])</f>
        <v>5.833333333333333</v>
      </c>
      <c r="AE19" s="29">
        <v>5</v>
      </c>
      <c r="AF19" s="29">
        <v>5</v>
      </c>
      <c r="AG19" s="29">
        <v>5</v>
      </c>
      <c r="AH19" s="29">
        <f>AVERAGE(Table2734[[#This Row],[5Di Political parties]:[5Diii Educational, sporting and cultural organizations5]])</f>
        <v>5</v>
      </c>
      <c r="AI19" s="29">
        <f>AVERAGE(Y19:Z19,AD19,AH19)</f>
        <v>6.458333333333333</v>
      </c>
      <c r="AJ19" s="29">
        <v>10</v>
      </c>
      <c r="AK19" s="30">
        <v>6.333333333333333</v>
      </c>
      <c r="AL19" s="30">
        <v>5.75</v>
      </c>
      <c r="AM19" s="30">
        <v>7.5</v>
      </c>
      <c r="AN19" s="30">
        <v>5</v>
      </c>
      <c r="AO19" s="30">
        <f>AVERAGE(Table2734[[#This Row],[6Di Access to foreign television (cable/ satellite)]:[6Dii Access to foreign newspapers]])</f>
        <v>6.25</v>
      </c>
      <c r="AP19" s="30">
        <v>7.5</v>
      </c>
      <c r="AQ19" s="29">
        <f t="shared" si="3"/>
        <v>7.1666666666666661</v>
      </c>
      <c r="AR19" s="29">
        <v>5</v>
      </c>
      <c r="AS19" s="29">
        <v>0</v>
      </c>
      <c r="AT19" s="29">
        <v>0</v>
      </c>
      <c r="AU19" s="29">
        <f t="shared" si="4"/>
        <v>0</v>
      </c>
      <c r="AV19" s="29">
        <f t="shared" si="5"/>
        <v>2.5</v>
      </c>
      <c r="AW19" s="31">
        <f>AVERAGE(Table2734[[#This Row],[RULE OF LAW]],Table2734[[#This Row],[SECURITY &amp; SAFETY]],Table2734[[#This Row],[PERSONAL FREEDOM (minus Security &amp;Safety and Rule of Law)]],Table2734[[#This Row],[PERSONAL FREEDOM (minus Security &amp;Safety and Rule of Law)]])</f>
        <v>6.2019444444444449</v>
      </c>
      <c r="AX19" s="32">
        <v>7.23</v>
      </c>
      <c r="AY19" s="53">
        <f>AVERAGE(Table2734[[#This Row],[PERSONAL FREEDOM]:[ECONOMIC FREEDOM]])</f>
        <v>6.7159722222222227</v>
      </c>
      <c r="AZ19" s="63">
        <f t="shared" si="6"/>
        <v>92</v>
      </c>
      <c r="BA19" s="18">
        <f t="shared" si="7"/>
        <v>6.72</v>
      </c>
      <c r="BB19" s="31">
        <f>Table2734[[#This Row],[1 Rule of Law]]</f>
        <v>6.2</v>
      </c>
      <c r="BC19" s="31">
        <f>Table2734[[#This Row],[2 Security &amp; Safety]]</f>
        <v>6.9911111111111124</v>
      </c>
      <c r="BD19" s="31">
        <f t="shared" si="8"/>
        <v>5.8083333333333327</v>
      </c>
    </row>
    <row r="20" spans="1:56" ht="15" customHeight="1" x14ac:dyDescent="0.25">
      <c r="A20" s="28" t="s">
        <v>111</v>
      </c>
      <c r="B20" s="29">
        <v>6.1</v>
      </c>
      <c r="C20" s="29">
        <v>5.5462805147641792</v>
      </c>
      <c r="D20" s="29">
        <v>4.85032514366572</v>
      </c>
      <c r="E20" s="29">
        <v>5.5</v>
      </c>
      <c r="F20" s="29">
        <v>0.64000000000000057</v>
      </c>
      <c r="G20" s="29">
        <v>5</v>
      </c>
      <c r="H20" s="29">
        <v>10</v>
      </c>
      <c r="I20" s="29">
        <v>10</v>
      </c>
      <c r="J20" s="29">
        <v>10</v>
      </c>
      <c r="K20" s="29">
        <v>10</v>
      </c>
      <c r="L20" s="29">
        <f>AVERAGE(Table2734[[#This Row],[2Bi Disappearance]:[2Bv Terrorism Injured ]])</f>
        <v>9</v>
      </c>
      <c r="M20" s="29">
        <v>10</v>
      </c>
      <c r="N20" s="29">
        <v>10</v>
      </c>
      <c r="O20" s="30">
        <v>7.5</v>
      </c>
      <c r="P20" s="30">
        <f>AVERAGE(Table2734[[#This Row],[2Ci Female Genital Mutilation]:[2Ciii Equal Inheritance Rights]])</f>
        <v>9.1666666666666661</v>
      </c>
      <c r="Q20" s="29">
        <f t="shared" si="0"/>
        <v>6.2688888888888883</v>
      </c>
      <c r="R20" s="29">
        <v>10</v>
      </c>
      <c r="S20" s="29">
        <v>10</v>
      </c>
      <c r="T20" s="29">
        <v>10</v>
      </c>
      <c r="U20" s="29">
        <f t="shared" si="1"/>
        <v>10</v>
      </c>
      <c r="V20" s="29">
        <v>10</v>
      </c>
      <c r="W20" s="29">
        <v>10</v>
      </c>
      <c r="X20" s="29">
        <f>AVERAGE(Table2734[[#This Row],[4A Freedom to establish religious organizations]:[4B Autonomy of religious organizations]])</f>
        <v>10</v>
      </c>
      <c r="Y20" s="29">
        <v>10</v>
      </c>
      <c r="Z20" s="29">
        <v>10</v>
      </c>
      <c r="AA20" s="29">
        <v>7.5</v>
      </c>
      <c r="AB20" s="29">
        <v>7.5</v>
      </c>
      <c r="AC20" s="29">
        <v>10</v>
      </c>
      <c r="AD20" s="29">
        <f>AVERAGE(Table2734[[#This Row],[5Ci Political parties]:[5Ciii Educational, sporting and cultural organizations]])</f>
        <v>8.3333333333333339</v>
      </c>
      <c r="AE20" s="29">
        <v>10</v>
      </c>
      <c r="AF20" s="29">
        <v>10</v>
      </c>
      <c r="AG20" s="29">
        <v>10</v>
      </c>
      <c r="AH20" s="29">
        <f>AVERAGE(Table2734[[#This Row],[5Di Political parties]:[5Diii Educational, sporting and cultural organizations5]])</f>
        <v>10</v>
      </c>
      <c r="AI20" s="29">
        <f>AVERAGE(Y20:Z20,AD20,AH20)</f>
        <v>9.5833333333333339</v>
      </c>
      <c r="AJ20" s="29">
        <v>6.9533115406416011</v>
      </c>
      <c r="AK20" s="30">
        <v>5.666666666666667</v>
      </c>
      <c r="AL20" s="30">
        <v>5</v>
      </c>
      <c r="AM20" s="30">
        <v>10</v>
      </c>
      <c r="AN20" s="30">
        <v>10</v>
      </c>
      <c r="AO20" s="30">
        <f>AVERAGE(Table2734[[#This Row],[6Di Access to foreign television (cable/ satellite)]:[6Dii Access to foreign newspapers]])</f>
        <v>10</v>
      </c>
      <c r="AP20" s="30">
        <v>10</v>
      </c>
      <c r="AQ20" s="29">
        <f t="shared" si="3"/>
        <v>7.5239956414616529</v>
      </c>
      <c r="AR20" s="29">
        <v>10</v>
      </c>
      <c r="AS20" s="29">
        <v>10</v>
      </c>
      <c r="AT20" s="29">
        <v>10</v>
      </c>
      <c r="AU20" s="29">
        <f t="shared" si="4"/>
        <v>10</v>
      </c>
      <c r="AV20" s="29">
        <f t="shared" si="5"/>
        <v>10</v>
      </c>
      <c r="AW20" s="31">
        <f>AVERAGE(Table2734[[#This Row],[RULE OF LAW]],Table2734[[#This Row],[SECURITY &amp; SAFETY]],Table2734[[#This Row],[PERSONAL FREEDOM (minus Security &amp;Safety and Rule of Law)]],Table2734[[#This Row],[PERSONAL FREEDOM (minus Security &amp;Safety and Rule of Law)]])</f>
        <v>7.6529551197017209</v>
      </c>
      <c r="AX20" s="32">
        <v>6.57</v>
      </c>
      <c r="AY20" s="53">
        <f>AVERAGE(Table2734[[#This Row],[PERSONAL FREEDOM]:[ECONOMIC FREEDOM]])</f>
        <v>7.1114775598508606</v>
      </c>
      <c r="AZ20" s="63">
        <f t="shared" si="6"/>
        <v>62</v>
      </c>
      <c r="BA20" s="18">
        <f t="shared" si="7"/>
        <v>7.11</v>
      </c>
      <c r="BB20" s="31">
        <f>Table2734[[#This Row],[1 Rule of Law]]</f>
        <v>5.5</v>
      </c>
      <c r="BC20" s="31">
        <f>Table2734[[#This Row],[2 Security &amp; Safety]]</f>
        <v>6.2688888888888883</v>
      </c>
      <c r="BD20" s="31">
        <f t="shared" si="8"/>
        <v>9.4214657949589977</v>
      </c>
    </row>
    <row r="21" spans="1:56" ht="15" customHeight="1" x14ac:dyDescent="0.25">
      <c r="A21" s="28" t="s">
        <v>138</v>
      </c>
      <c r="B21" s="29" t="s">
        <v>48</v>
      </c>
      <c r="C21" s="29" t="s">
        <v>48</v>
      </c>
      <c r="D21" s="29" t="s">
        <v>48</v>
      </c>
      <c r="E21" s="29">
        <v>6.5877169999999996</v>
      </c>
      <c r="F21" s="29">
        <v>9.2000000000000011</v>
      </c>
      <c r="G21" s="29">
        <v>10</v>
      </c>
      <c r="H21" s="29">
        <v>10</v>
      </c>
      <c r="I21" s="29" t="s">
        <v>48</v>
      </c>
      <c r="J21" s="29">
        <v>10</v>
      </c>
      <c r="K21" s="29">
        <v>10</v>
      </c>
      <c r="L21" s="29">
        <f>AVERAGE(Table2734[[#This Row],[2Bi Disappearance]:[2Bv Terrorism Injured ]])</f>
        <v>10</v>
      </c>
      <c r="M21" s="29">
        <v>9</v>
      </c>
      <c r="N21" s="29">
        <v>10</v>
      </c>
      <c r="O21" s="30">
        <v>0</v>
      </c>
      <c r="P21" s="30">
        <f>AVERAGE(Table2734[[#This Row],[2Ci Female Genital Mutilation]:[2Ciii Equal Inheritance Rights]])</f>
        <v>6.333333333333333</v>
      </c>
      <c r="Q21" s="29">
        <f t="shared" si="0"/>
        <v>8.5111111111111111</v>
      </c>
      <c r="R21" s="29">
        <v>10</v>
      </c>
      <c r="S21" s="29">
        <v>5</v>
      </c>
      <c r="T21" s="29">
        <v>10</v>
      </c>
      <c r="U21" s="29">
        <f t="shared" si="1"/>
        <v>8.3333333333333339</v>
      </c>
      <c r="V21" s="29" t="s">
        <v>48</v>
      </c>
      <c r="W21" s="29" t="s">
        <v>48</v>
      </c>
      <c r="X21" s="29" t="s">
        <v>48</v>
      </c>
      <c r="Y21" s="29" t="s">
        <v>48</v>
      </c>
      <c r="Z21" s="29" t="s">
        <v>48</v>
      </c>
      <c r="AA21" s="29" t="s">
        <v>48</v>
      </c>
      <c r="AB21" s="29" t="s">
        <v>48</v>
      </c>
      <c r="AC21" s="29" t="s">
        <v>48</v>
      </c>
      <c r="AD21" s="29" t="s">
        <v>48</v>
      </c>
      <c r="AE21" s="29" t="s">
        <v>48</v>
      </c>
      <c r="AF21" s="29" t="s">
        <v>48</v>
      </c>
      <c r="AG21" s="29" t="s">
        <v>48</v>
      </c>
      <c r="AH21" s="29" t="s">
        <v>48</v>
      </c>
      <c r="AI21" s="29" t="s">
        <v>48</v>
      </c>
      <c r="AJ21" s="29">
        <v>10</v>
      </c>
      <c r="AK21" s="30">
        <v>0.66666666666666663</v>
      </c>
      <c r="AL21" s="30">
        <v>3.75</v>
      </c>
      <c r="AM21" s="30" t="s">
        <v>48</v>
      </c>
      <c r="AN21" s="30" t="s">
        <v>48</v>
      </c>
      <c r="AO21" s="30" t="s">
        <v>48</v>
      </c>
      <c r="AP21" s="30" t="s">
        <v>48</v>
      </c>
      <c r="AQ21" s="29">
        <f t="shared" si="3"/>
        <v>4.8055555555555554</v>
      </c>
      <c r="AR21" s="29">
        <v>0</v>
      </c>
      <c r="AS21" s="29">
        <v>0</v>
      </c>
      <c r="AT21" s="29">
        <v>10</v>
      </c>
      <c r="AU21" s="29">
        <f t="shared" si="4"/>
        <v>5</v>
      </c>
      <c r="AV21" s="29">
        <f t="shared" si="5"/>
        <v>2.5</v>
      </c>
      <c r="AW21" s="31">
        <f>AVERAGE(Table2734[[#This Row],[RULE OF LAW]],Table2734[[#This Row],[SECURITY &amp; SAFETY]],Table2734[[#This Row],[PERSONAL FREEDOM (minus Security &amp;Safety and Rule of Law)]],Table2734[[#This Row],[PERSONAL FREEDOM (minus Security &amp;Safety and Rule of Law)]])</f>
        <v>6.3811885092592586</v>
      </c>
      <c r="AX21" s="32">
        <v>7.03</v>
      </c>
      <c r="AY21" s="53">
        <f>AVERAGE(Table2734[[#This Row],[PERSONAL FREEDOM]:[ECONOMIC FREEDOM]])</f>
        <v>6.705594254629629</v>
      </c>
      <c r="AZ21" s="63">
        <f t="shared" si="6"/>
        <v>94</v>
      </c>
      <c r="BA21" s="18">
        <f t="shared" si="7"/>
        <v>6.71</v>
      </c>
      <c r="BB21" s="31">
        <f>Table2734[[#This Row],[1 Rule of Law]]</f>
        <v>6.5877169999999996</v>
      </c>
      <c r="BC21" s="31">
        <f>Table2734[[#This Row],[2 Security &amp; Safety]]</f>
        <v>8.5111111111111111</v>
      </c>
      <c r="BD21" s="31">
        <f t="shared" si="8"/>
        <v>5.2129629629629628</v>
      </c>
    </row>
    <row r="22" spans="1:56" ht="15" customHeight="1" x14ac:dyDescent="0.25">
      <c r="A22" s="28" t="s">
        <v>86</v>
      </c>
      <c r="B22" s="29">
        <v>6.3</v>
      </c>
      <c r="C22" s="29">
        <v>5.6612906259097349</v>
      </c>
      <c r="D22" s="29">
        <v>3.8725544316012601</v>
      </c>
      <c r="E22" s="29">
        <v>5.3000000000000007</v>
      </c>
      <c r="F22" s="29">
        <v>9.32</v>
      </c>
      <c r="G22" s="29">
        <v>10</v>
      </c>
      <c r="H22" s="29">
        <v>10</v>
      </c>
      <c r="I22" s="29">
        <v>10</v>
      </c>
      <c r="J22" s="29">
        <v>10</v>
      </c>
      <c r="K22" s="29">
        <v>10</v>
      </c>
      <c r="L22" s="29">
        <f>AVERAGE(Table2734[[#This Row],[2Bi Disappearance]:[2Bv Terrorism Injured ]])</f>
        <v>10</v>
      </c>
      <c r="M22" s="29">
        <v>10</v>
      </c>
      <c r="N22" s="29">
        <v>10</v>
      </c>
      <c r="O22" s="30">
        <v>10</v>
      </c>
      <c r="P22" s="30">
        <f>AVERAGE(Table2734[[#This Row],[2Ci Female Genital Mutilation]:[2Ciii Equal Inheritance Rights]])</f>
        <v>10</v>
      </c>
      <c r="Q22" s="29">
        <f t="shared" si="0"/>
        <v>9.7733333333333334</v>
      </c>
      <c r="R22" s="29">
        <v>10</v>
      </c>
      <c r="S22" s="29">
        <v>10</v>
      </c>
      <c r="T22" s="29">
        <v>10</v>
      </c>
      <c r="U22" s="29">
        <f t="shared" si="1"/>
        <v>10</v>
      </c>
      <c r="V22" s="29">
        <v>7.5</v>
      </c>
      <c r="W22" s="29">
        <v>7.5</v>
      </c>
      <c r="X22" s="29">
        <f>AVERAGE(Table2734[[#This Row],[4A Freedom to establish religious organizations]:[4B Autonomy of religious organizations]])</f>
        <v>7.5</v>
      </c>
      <c r="Y22" s="29">
        <v>10</v>
      </c>
      <c r="Z22" s="29">
        <v>10</v>
      </c>
      <c r="AA22" s="29">
        <v>7.5</v>
      </c>
      <c r="AB22" s="29">
        <v>7.5</v>
      </c>
      <c r="AC22" s="29">
        <v>10</v>
      </c>
      <c r="AD22" s="29">
        <f>AVERAGE(Table2734[[#This Row],[5Ci Political parties]:[5Ciii Educational, sporting and cultural organizations]])</f>
        <v>8.3333333333333339</v>
      </c>
      <c r="AE22" s="29">
        <v>10</v>
      </c>
      <c r="AF22" s="29">
        <v>10</v>
      </c>
      <c r="AG22" s="29">
        <v>10</v>
      </c>
      <c r="AH22" s="29">
        <f>AVERAGE(Table2734[[#This Row],[5Di Political parties]:[5Diii Educational, sporting and cultural organizations5]])</f>
        <v>10</v>
      </c>
      <c r="AI22" s="29">
        <f t="shared" ref="AI22:AI27" si="9">AVERAGE(Y22:Z22,AD22,AH22)</f>
        <v>9.5833333333333339</v>
      </c>
      <c r="AJ22" s="29">
        <v>10</v>
      </c>
      <c r="AK22" s="30">
        <v>6.333333333333333</v>
      </c>
      <c r="AL22" s="30">
        <v>6.25</v>
      </c>
      <c r="AM22" s="30">
        <v>10</v>
      </c>
      <c r="AN22" s="30">
        <v>10</v>
      </c>
      <c r="AO22" s="30">
        <f>AVERAGE(Table2734[[#This Row],[6Di Access to foreign television (cable/ satellite)]:[6Dii Access to foreign newspapers]])</f>
        <v>10</v>
      </c>
      <c r="AP22" s="30">
        <v>10</v>
      </c>
      <c r="AQ22" s="29">
        <f t="shared" si="3"/>
        <v>8.5166666666666657</v>
      </c>
      <c r="AR22" s="29">
        <v>10</v>
      </c>
      <c r="AS22" s="29">
        <v>10</v>
      </c>
      <c r="AT22" s="29">
        <v>10</v>
      </c>
      <c r="AU22" s="29">
        <f t="shared" si="4"/>
        <v>10</v>
      </c>
      <c r="AV22" s="29">
        <f t="shared" si="5"/>
        <v>10</v>
      </c>
      <c r="AW22" s="31">
        <f>AVERAGE(Table2734[[#This Row],[RULE OF LAW]],Table2734[[#This Row],[SECURITY &amp; SAFETY]],Table2734[[#This Row],[PERSONAL FREEDOM (minus Security &amp;Safety and Rule of Law)]],Table2734[[#This Row],[PERSONAL FREEDOM (minus Security &amp;Safety and Rule of Law)]])</f>
        <v>8.3283333333333331</v>
      </c>
      <c r="AX22" s="32">
        <v>7.38</v>
      </c>
      <c r="AY22" s="53">
        <f>AVERAGE(Table2734[[#This Row],[PERSONAL FREEDOM]:[ECONOMIC FREEDOM]])</f>
        <v>7.8541666666666661</v>
      </c>
      <c r="AZ22" s="63">
        <f t="shared" si="6"/>
        <v>41</v>
      </c>
      <c r="BA22" s="18">
        <f t="shared" si="7"/>
        <v>7.85</v>
      </c>
      <c r="BB22" s="31">
        <f>Table2734[[#This Row],[1 Rule of Law]]</f>
        <v>5.3000000000000007</v>
      </c>
      <c r="BC22" s="31">
        <f>Table2734[[#This Row],[2 Security &amp; Safety]]</f>
        <v>9.7733333333333334</v>
      </c>
      <c r="BD22" s="31">
        <f t="shared" si="8"/>
        <v>9.120000000000001</v>
      </c>
    </row>
    <row r="23" spans="1:56" ht="15" customHeight="1" x14ac:dyDescent="0.25">
      <c r="A23" s="28" t="s">
        <v>130</v>
      </c>
      <c r="B23" s="29">
        <v>4.2333333333333334</v>
      </c>
      <c r="C23" s="29">
        <v>5.8899062596520766</v>
      </c>
      <c r="D23" s="29">
        <v>4.4652524019713073</v>
      </c>
      <c r="E23" s="29">
        <v>4.9000000000000004</v>
      </c>
      <c r="F23" s="29">
        <v>6.8000000000000007</v>
      </c>
      <c r="G23" s="29">
        <v>10</v>
      </c>
      <c r="H23" s="29">
        <v>10</v>
      </c>
      <c r="I23" s="29">
        <v>7.5</v>
      </c>
      <c r="J23" s="29">
        <v>10</v>
      </c>
      <c r="K23" s="29">
        <v>10</v>
      </c>
      <c r="L23" s="29">
        <f>AVERAGE(Table2734[[#This Row],[2Bi Disappearance]:[2Bv Terrorism Injured ]])</f>
        <v>9.5</v>
      </c>
      <c r="M23" s="29">
        <v>2.7</v>
      </c>
      <c r="N23" s="29">
        <v>10</v>
      </c>
      <c r="O23" s="30">
        <v>0</v>
      </c>
      <c r="P23" s="30">
        <f>AVERAGE(Table2734[[#This Row],[2Ci Female Genital Mutilation]:[2Ciii Equal Inheritance Rights]])</f>
        <v>4.2333333333333334</v>
      </c>
      <c r="Q23" s="29">
        <f t="shared" si="0"/>
        <v>6.844444444444445</v>
      </c>
      <c r="R23" s="29">
        <v>10</v>
      </c>
      <c r="S23" s="29">
        <v>10</v>
      </c>
      <c r="T23" s="29">
        <v>5</v>
      </c>
      <c r="U23" s="29">
        <f t="shared" si="1"/>
        <v>8.3333333333333339</v>
      </c>
      <c r="V23" s="29">
        <v>7.5</v>
      </c>
      <c r="W23" s="29">
        <v>10</v>
      </c>
      <c r="X23" s="29">
        <f>AVERAGE(Table2734[[#This Row],[4A Freedom to establish religious organizations]:[4B Autonomy of religious organizations]])</f>
        <v>8.75</v>
      </c>
      <c r="Y23" s="29">
        <v>10</v>
      </c>
      <c r="Z23" s="29">
        <v>7.5</v>
      </c>
      <c r="AA23" s="29">
        <v>2.5</v>
      </c>
      <c r="AB23" s="29">
        <v>7.5</v>
      </c>
      <c r="AC23" s="29">
        <v>10</v>
      </c>
      <c r="AD23" s="29">
        <f>AVERAGE(Table2734[[#This Row],[5Ci Political parties]:[5Ciii Educational, sporting and cultural organizations]])</f>
        <v>6.666666666666667</v>
      </c>
      <c r="AE23" s="29">
        <v>10</v>
      </c>
      <c r="AF23" s="29">
        <v>10</v>
      </c>
      <c r="AG23" s="29">
        <v>10</v>
      </c>
      <c r="AH23" s="29">
        <f>AVERAGE(Table2734[[#This Row],[5Di Political parties]:[5Diii Educational, sporting and cultural organizations5]])</f>
        <v>10</v>
      </c>
      <c r="AI23" s="29">
        <f t="shared" si="9"/>
        <v>8.5416666666666679</v>
      </c>
      <c r="AJ23" s="29">
        <v>10</v>
      </c>
      <c r="AK23" s="30">
        <v>5.666666666666667</v>
      </c>
      <c r="AL23" s="30">
        <v>6</v>
      </c>
      <c r="AM23" s="30">
        <v>10</v>
      </c>
      <c r="AN23" s="30">
        <v>10</v>
      </c>
      <c r="AO23" s="30">
        <f>AVERAGE(Table2734[[#This Row],[6Di Access to foreign television (cable/ satellite)]:[6Dii Access to foreign newspapers]])</f>
        <v>10</v>
      </c>
      <c r="AP23" s="30">
        <v>10</v>
      </c>
      <c r="AQ23" s="29">
        <f t="shared" si="3"/>
        <v>8.3333333333333339</v>
      </c>
      <c r="AR23" s="29">
        <v>7.5</v>
      </c>
      <c r="AS23" s="29">
        <v>10</v>
      </c>
      <c r="AT23" s="29">
        <v>10</v>
      </c>
      <c r="AU23" s="29">
        <f t="shared" si="4"/>
        <v>10</v>
      </c>
      <c r="AV23" s="29">
        <f t="shared" si="5"/>
        <v>8.75</v>
      </c>
      <c r="AW23" s="31">
        <f>AVERAGE(Table2734[[#This Row],[RULE OF LAW]],Table2734[[#This Row],[SECURITY &amp; SAFETY]],Table2734[[#This Row],[PERSONAL FREEDOM (minus Security &amp;Safety and Rule of Law)]],Table2734[[#This Row],[PERSONAL FREEDOM (minus Security &amp;Safety and Rule of Law)]])</f>
        <v>7.2069444444444448</v>
      </c>
      <c r="AX23" s="32">
        <v>5.95</v>
      </c>
      <c r="AY23" s="53">
        <f>AVERAGE(Table2734[[#This Row],[PERSONAL FREEDOM]:[ECONOMIC FREEDOM]])</f>
        <v>6.5784722222222225</v>
      </c>
      <c r="AZ23" s="63">
        <f t="shared" si="6"/>
        <v>101</v>
      </c>
      <c r="BA23" s="18">
        <f t="shared" si="7"/>
        <v>6.58</v>
      </c>
      <c r="BB23" s="31">
        <f>Table2734[[#This Row],[1 Rule of Law]]</f>
        <v>4.9000000000000004</v>
      </c>
      <c r="BC23" s="31">
        <f>Table2734[[#This Row],[2 Security &amp; Safety]]</f>
        <v>6.844444444444445</v>
      </c>
      <c r="BD23" s="31">
        <f t="shared" si="8"/>
        <v>8.5416666666666679</v>
      </c>
    </row>
    <row r="24" spans="1:56" ht="15" customHeight="1" x14ac:dyDescent="0.25">
      <c r="A24" s="28" t="s">
        <v>165</v>
      </c>
      <c r="B24" s="29" t="s">
        <v>48</v>
      </c>
      <c r="C24" s="29" t="s">
        <v>48</v>
      </c>
      <c r="D24" s="29" t="s">
        <v>48</v>
      </c>
      <c r="E24" s="29">
        <v>3.8804620000000001</v>
      </c>
      <c r="F24" s="29">
        <v>6.8000000000000007</v>
      </c>
      <c r="G24" s="29">
        <v>10</v>
      </c>
      <c r="H24" s="29">
        <v>10</v>
      </c>
      <c r="I24" s="29">
        <v>2.5</v>
      </c>
      <c r="J24" s="29">
        <v>8.3578540660546565</v>
      </c>
      <c r="K24" s="29">
        <v>9.3710930465741242</v>
      </c>
      <c r="L24" s="29">
        <f>AVERAGE(Table2734[[#This Row],[2Bi Disappearance]:[2Bv Terrorism Injured ]])</f>
        <v>8.0457894225257558</v>
      </c>
      <c r="M24" s="29">
        <v>10</v>
      </c>
      <c r="N24" s="29">
        <v>10</v>
      </c>
      <c r="O24" s="30">
        <v>0</v>
      </c>
      <c r="P24" s="30">
        <f>AVERAGE(Table2734[[#This Row],[2Ci Female Genital Mutilation]:[2Ciii Equal Inheritance Rights]])</f>
        <v>6.666666666666667</v>
      </c>
      <c r="Q24" s="29">
        <f t="shared" si="0"/>
        <v>7.1708186963974745</v>
      </c>
      <c r="R24" s="29">
        <v>5</v>
      </c>
      <c r="S24" s="29">
        <v>5</v>
      </c>
      <c r="T24" s="29">
        <v>5</v>
      </c>
      <c r="U24" s="29">
        <f t="shared" si="1"/>
        <v>5</v>
      </c>
      <c r="V24" s="29">
        <v>10</v>
      </c>
      <c r="W24" s="29">
        <v>10</v>
      </c>
      <c r="X24" s="29">
        <f>AVERAGE(Table2734[[#This Row],[4A Freedom to establish religious organizations]:[4B Autonomy of religious organizations]])</f>
        <v>10</v>
      </c>
      <c r="Y24" s="29">
        <v>7.5</v>
      </c>
      <c r="Z24" s="29">
        <v>7.5</v>
      </c>
      <c r="AA24" s="29">
        <v>5</v>
      </c>
      <c r="AB24" s="29">
        <v>10</v>
      </c>
      <c r="AC24" s="29">
        <v>10</v>
      </c>
      <c r="AD24" s="29">
        <f>AVERAGE(Table2734[[#This Row],[5Ci Political parties]:[5Ciii Educational, sporting and cultural organizations]])</f>
        <v>8.3333333333333339</v>
      </c>
      <c r="AE24" s="29">
        <v>10</v>
      </c>
      <c r="AF24" s="29">
        <v>10</v>
      </c>
      <c r="AG24" s="29">
        <v>10</v>
      </c>
      <c r="AH24" s="29">
        <f>AVERAGE(Table2734[[#This Row],[5Di Political parties]:[5Diii Educational, sporting and cultural organizations5]])</f>
        <v>10</v>
      </c>
      <c r="AI24" s="29">
        <f t="shared" si="9"/>
        <v>8.3333333333333339</v>
      </c>
      <c r="AJ24" s="29">
        <v>10</v>
      </c>
      <c r="AK24" s="30">
        <v>2.3333333333333335</v>
      </c>
      <c r="AL24" s="30">
        <v>3</v>
      </c>
      <c r="AM24" s="30">
        <v>7.5</v>
      </c>
      <c r="AN24" s="30">
        <v>10</v>
      </c>
      <c r="AO24" s="30">
        <f>AVERAGE(Table2734[[#This Row],[6Di Access to foreign television (cable/ satellite)]:[6Dii Access to foreign newspapers]])</f>
        <v>8.75</v>
      </c>
      <c r="AP24" s="30">
        <v>10</v>
      </c>
      <c r="AQ24" s="29">
        <f t="shared" si="3"/>
        <v>6.8166666666666673</v>
      </c>
      <c r="AR24" s="29">
        <v>5</v>
      </c>
      <c r="AS24" s="29">
        <v>0</v>
      </c>
      <c r="AT24" s="29">
        <v>0</v>
      </c>
      <c r="AU24" s="29">
        <f t="shared" si="4"/>
        <v>0</v>
      </c>
      <c r="AV24" s="29">
        <f t="shared" si="5"/>
        <v>2.5</v>
      </c>
      <c r="AW24" s="31">
        <f>AVERAGE(Table2734[[#This Row],[RULE OF LAW]],Table2734[[#This Row],[SECURITY &amp; SAFETY]],Table2734[[#This Row],[PERSONAL FREEDOM (minus Security &amp;Safety and Rule of Law)]],Table2734[[#This Row],[PERSONAL FREEDOM (minus Security &amp;Safety and Rule of Law)]])</f>
        <v>6.027820174099368</v>
      </c>
      <c r="AX24" s="32">
        <v>5.21</v>
      </c>
      <c r="AY24" s="53">
        <f>AVERAGE(Table2734[[#This Row],[PERSONAL FREEDOM]:[ECONOMIC FREEDOM]])</f>
        <v>5.6189100870496844</v>
      </c>
      <c r="AZ24" s="63">
        <f t="shared" si="6"/>
        <v>136</v>
      </c>
      <c r="BA24" s="18">
        <f t="shared" si="7"/>
        <v>5.62</v>
      </c>
      <c r="BB24" s="31">
        <f>Table2734[[#This Row],[1 Rule of Law]]</f>
        <v>3.8804620000000001</v>
      </c>
      <c r="BC24" s="31">
        <f>Table2734[[#This Row],[2 Security &amp; Safety]]</f>
        <v>7.1708186963974745</v>
      </c>
      <c r="BD24" s="31">
        <f t="shared" si="8"/>
        <v>6.5299999999999994</v>
      </c>
    </row>
    <row r="25" spans="1:56" ht="15" customHeight="1" x14ac:dyDescent="0.25">
      <c r="A25" s="28" t="s">
        <v>115</v>
      </c>
      <c r="B25" s="29">
        <v>3.8000000000000007</v>
      </c>
      <c r="C25" s="29">
        <v>3.7437709495704272</v>
      </c>
      <c r="D25" s="29">
        <v>3.965153189454826</v>
      </c>
      <c r="E25" s="29">
        <v>3.8</v>
      </c>
      <c r="F25" s="29">
        <v>7.4</v>
      </c>
      <c r="G25" s="29">
        <v>10</v>
      </c>
      <c r="H25" s="29">
        <v>9.3609871616387093</v>
      </c>
      <c r="I25" s="29">
        <v>7.5</v>
      </c>
      <c r="J25" s="29">
        <v>10</v>
      </c>
      <c r="K25" s="29">
        <v>10</v>
      </c>
      <c r="L25" s="29">
        <f>AVERAGE(Table2734[[#This Row],[2Bi Disappearance]:[2Bv Terrorism Injured ]])</f>
        <v>9.3721974323277415</v>
      </c>
      <c r="M25" s="29">
        <v>10</v>
      </c>
      <c r="N25" s="29">
        <v>10</v>
      </c>
      <c r="O25" s="30">
        <v>10</v>
      </c>
      <c r="P25" s="30">
        <f>AVERAGE(Table2734[[#This Row],[2Ci Female Genital Mutilation]:[2Ciii Equal Inheritance Rights]])</f>
        <v>10</v>
      </c>
      <c r="Q25" s="29">
        <f t="shared" si="0"/>
        <v>8.9240658107759145</v>
      </c>
      <c r="R25" s="29">
        <v>10</v>
      </c>
      <c r="S25" s="29">
        <v>5</v>
      </c>
      <c r="T25" s="29">
        <v>10</v>
      </c>
      <c r="U25" s="29">
        <f t="shared" si="1"/>
        <v>8.3333333333333339</v>
      </c>
      <c r="V25" s="29">
        <v>7.5</v>
      </c>
      <c r="W25" s="29">
        <v>7.5</v>
      </c>
      <c r="X25" s="29">
        <f>AVERAGE(Table2734[[#This Row],[4A Freedom to establish religious organizations]:[4B Autonomy of religious organizations]])</f>
        <v>7.5</v>
      </c>
      <c r="Y25" s="29">
        <v>7.5</v>
      </c>
      <c r="Z25" s="29">
        <v>5</v>
      </c>
      <c r="AA25" s="29">
        <v>7.5</v>
      </c>
      <c r="AB25" s="29">
        <v>7.5</v>
      </c>
      <c r="AC25" s="29">
        <v>7.5</v>
      </c>
      <c r="AD25" s="29">
        <f>AVERAGE(Table2734[[#This Row],[5Ci Political parties]:[5Ciii Educational, sporting and cultural organizations]])</f>
        <v>7.5</v>
      </c>
      <c r="AE25" s="29">
        <v>7.5</v>
      </c>
      <c r="AF25" s="29">
        <v>7.5</v>
      </c>
      <c r="AG25" s="29">
        <v>7.5</v>
      </c>
      <c r="AH25" s="29">
        <f>AVERAGE(Table2734[[#This Row],[5Di Political parties]:[5Diii Educational, sporting and cultural organizations5]])</f>
        <v>7.5</v>
      </c>
      <c r="AI25" s="29">
        <f t="shared" si="9"/>
        <v>6.875</v>
      </c>
      <c r="AJ25" s="29">
        <v>10</v>
      </c>
      <c r="AK25" s="30">
        <v>3</v>
      </c>
      <c r="AL25" s="30">
        <v>4.25</v>
      </c>
      <c r="AM25" s="30">
        <v>10</v>
      </c>
      <c r="AN25" s="30">
        <v>10</v>
      </c>
      <c r="AO25" s="30">
        <f>AVERAGE(Table2734[[#This Row],[6Di Access to foreign television (cable/ satellite)]:[6Dii Access to foreign newspapers]])</f>
        <v>10</v>
      </c>
      <c r="AP25" s="30">
        <v>10</v>
      </c>
      <c r="AQ25" s="29">
        <f t="shared" si="3"/>
        <v>7.45</v>
      </c>
      <c r="AR25" s="29">
        <v>10</v>
      </c>
      <c r="AS25" s="29">
        <v>10</v>
      </c>
      <c r="AT25" s="29">
        <v>10</v>
      </c>
      <c r="AU25" s="29">
        <f t="shared" si="4"/>
        <v>10</v>
      </c>
      <c r="AV25" s="29">
        <f t="shared" si="5"/>
        <v>10</v>
      </c>
      <c r="AW25" s="31">
        <f>AVERAGE(Table2734[[#This Row],[RULE OF LAW]],Table2734[[#This Row],[SECURITY &amp; SAFETY]],Table2734[[#This Row],[PERSONAL FREEDOM (minus Security &amp;Safety and Rule of Law)]],Table2734[[#This Row],[PERSONAL FREEDOM (minus Security &amp;Safety and Rule of Law)]])</f>
        <v>7.196849786027312</v>
      </c>
      <c r="AX25" s="32">
        <v>7.06</v>
      </c>
      <c r="AY25" s="53">
        <f>AVERAGE(Table2734[[#This Row],[PERSONAL FREEDOM]:[ECONOMIC FREEDOM]])</f>
        <v>7.1284248930136558</v>
      </c>
      <c r="AZ25" s="63">
        <f t="shared" si="6"/>
        <v>61</v>
      </c>
      <c r="BA25" s="18">
        <f t="shared" si="7"/>
        <v>7.13</v>
      </c>
      <c r="BB25" s="31">
        <f>Table2734[[#This Row],[1 Rule of Law]]</f>
        <v>3.8</v>
      </c>
      <c r="BC25" s="31">
        <f>Table2734[[#This Row],[2 Security &amp; Safety]]</f>
        <v>8.9240658107759145</v>
      </c>
      <c r="BD25" s="31">
        <f t="shared" si="8"/>
        <v>8.0316666666666663</v>
      </c>
    </row>
    <row r="26" spans="1:56" ht="15" customHeight="1" x14ac:dyDescent="0.25">
      <c r="A26" s="28" t="s">
        <v>169</v>
      </c>
      <c r="B26" s="29">
        <v>3.5333333333333332</v>
      </c>
      <c r="C26" s="29">
        <v>3.4594980055639333</v>
      </c>
      <c r="D26" s="29">
        <v>3.1706423282054148</v>
      </c>
      <c r="E26" s="29">
        <v>3.4000000000000004</v>
      </c>
      <c r="F26" s="29">
        <v>6.9599999999999991</v>
      </c>
      <c r="G26" s="29">
        <v>10</v>
      </c>
      <c r="H26" s="29">
        <v>10</v>
      </c>
      <c r="I26" s="29">
        <v>5</v>
      </c>
      <c r="J26" s="29">
        <v>9.9369769242268529</v>
      </c>
      <c r="K26" s="29">
        <v>10</v>
      </c>
      <c r="L26" s="29">
        <f>AVERAGE(Table2734[[#This Row],[2Bi Disappearance]:[2Bv Terrorism Injured ]])</f>
        <v>8.9873953848453709</v>
      </c>
      <c r="M26" s="29">
        <v>9.9</v>
      </c>
      <c r="N26" s="29">
        <v>10</v>
      </c>
      <c r="O26" s="30">
        <v>5</v>
      </c>
      <c r="P26" s="30">
        <f>AVERAGE(Table2734[[#This Row],[2Ci Female Genital Mutilation]:[2Ciii Equal Inheritance Rights]])</f>
        <v>8.2999999999999989</v>
      </c>
      <c r="Q26" s="29">
        <f t="shared" si="0"/>
        <v>8.0824651282817896</v>
      </c>
      <c r="R26" s="29">
        <v>0</v>
      </c>
      <c r="S26" s="29">
        <v>5</v>
      </c>
      <c r="T26" s="29">
        <v>5</v>
      </c>
      <c r="U26" s="29">
        <f t="shared" si="1"/>
        <v>3.3333333333333335</v>
      </c>
      <c r="V26" s="29">
        <v>10</v>
      </c>
      <c r="W26" s="29">
        <v>7.5</v>
      </c>
      <c r="X26" s="29">
        <f>AVERAGE(Table2734[[#This Row],[4A Freedom to establish religious organizations]:[4B Autonomy of religious organizations]])</f>
        <v>8.75</v>
      </c>
      <c r="Y26" s="29">
        <v>7.5</v>
      </c>
      <c r="Z26" s="29">
        <v>7.5</v>
      </c>
      <c r="AA26" s="29">
        <v>10</v>
      </c>
      <c r="AB26" s="29">
        <v>5</v>
      </c>
      <c r="AC26" s="29">
        <v>7.5</v>
      </c>
      <c r="AD26" s="29">
        <f>AVERAGE(Table2734[[#This Row],[5Ci Political parties]:[5Ciii Educational, sporting and cultural organizations]])</f>
        <v>7.5</v>
      </c>
      <c r="AE26" s="29">
        <v>7.5</v>
      </c>
      <c r="AF26" s="29">
        <v>7.5</v>
      </c>
      <c r="AG26" s="29">
        <v>10</v>
      </c>
      <c r="AH26" s="29">
        <f>AVERAGE(Table2734[[#This Row],[5Di Political parties]:[5Diii Educational, sporting and cultural organizations5]])</f>
        <v>8.3333333333333339</v>
      </c>
      <c r="AI26" s="29">
        <f t="shared" si="9"/>
        <v>7.7083333333333339</v>
      </c>
      <c r="AJ26" s="29">
        <v>10</v>
      </c>
      <c r="AK26" s="30">
        <v>3</v>
      </c>
      <c r="AL26" s="30">
        <v>3.5</v>
      </c>
      <c r="AM26" s="30">
        <v>10</v>
      </c>
      <c r="AN26" s="30">
        <v>7.5</v>
      </c>
      <c r="AO26" s="30">
        <f>AVERAGE(Table2734[[#This Row],[6Di Access to foreign television (cable/ satellite)]:[6Dii Access to foreign newspapers]])</f>
        <v>8.75</v>
      </c>
      <c r="AP26" s="30">
        <v>10</v>
      </c>
      <c r="AQ26" s="29">
        <f t="shared" si="3"/>
        <v>7.05</v>
      </c>
      <c r="AR26" s="29">
        <v>7.5</v>
      </c>
      <c r="AS26" s="29">
        <v>0</v>
      </c>
      <c r="AT26" s="29">
        <v>0</v>
      </c>
      <c r="AU26" s="29">
        <f t="shared" si="4"/>
        <v>0</v>
      </c>
      <c r="AV26" s="29">
        <f t="shared" si="5"/>
        <v>3.75</v>
      </c>
      <c r="AW26" s="31">
        <f>AVERAGE(Table2734[[#This Row],[RULE OF LAW]],Table2734[[#This Row],[SECURITY &amp; SAFETY]],Table2734[[#This Row],[PERSONAL FREEDOM (minus Security &amp;Safety and Rule of Law)]],Table2734[[#This Row],[PERSONAL FREEDOM (minus Security &amp;Safety and Rule of Law)]])</f>
        <v>5.929782948737115</v>
      </c>
      <c r="AX26" s="32">
        <v>6.33</v>
      </c>
      <c r="AY26" s="53">
        <f>AVERAGE(Table2734[[#This Row],[PERSONAL FREEDOM]:[ECONOMIC FREEDOM]])</f>
        <v>6.1298914743685575</v>
      </c>
      <c r="AZ26" s="63">
        <f t="shared" si="6"/>
        <v>123</v>
      </c>
      <c r="BA26" s="18">
        <f t="shared" si="7"/>
        <v>6.13</v>
      </c>
      <c r="BB26" s="31">
        <f>Table2734[[#This Row],[1 Rule of Law]]</f>
        <v>3.4000000000000004</v>
      </c>
      <c r="BC26" s="31">
        <f>Table2734[[#This Row],[2 Security &amp; Safety]]</f>
        <v>8.0824651282817896</v>
      </c>
      <c r="BD26" s="31">
        <f t="shared" si="8"/>
        <v>6.1183333333333341</v>
      </c>
    </row>
    <row r="27" spans="1:56" ht="15" customHeight="1" x14ac:dyDescent="0.25">
      <c r="A27" s="28" t="s">
        <v>52</v>
      </c>
      <c r="B27" s="29">
        <v>8.3000000000000007</v>
      </c>
      <c r="C27" s="29">
        <v>7.2313955460199262</v>
      </c>
      <c r="D27" s="29">
        <v>7.4838631946403575</v>
      </c>
      <c r="E27" s="29">
        <v>7.7</v>
      </c>
      <c r="F27" s="29">
        <v>9.3999999999999986</v>
      </c>
      <c r="G27" s="29">
        <v>10</v>
      </c>
      <c r="H27" s="29">
        <v>10</v>
      </c>
      <c r="I27" s="29">
        <v>10</v>
      </c>
      <c r="J27" s="29">
        <v>10</v>
      </c>
      <c r="K27" s="29">
        <v>10</v>
      </c>
      <c r="L27" s="29">
        <f>AVERAGE(Table2734[[#This Row],[2Bi Disappearance]:[2Bv Terrorism Injured ]])</f>
        <v>10</v>
      </c>
      <c r="M27" s="29">
        <v>9.5</v>
      </c>
      <c r="N27" s="29">
        <v>10</v>
      </c>
      <c r="O27" s="30">
        <v>10</v>
      </c>
      <c r="P27" s="30">
        <f>AVERAGE(Table2734[[#This Row],[2Ci Female Genital Mutilation]:[2Ciii Equal Inheritance Rights]])</f>
        <v>9.8333333333333339</v>
      </c>
      <c r="Q27" s="29">
        <f t="shared" si="0"/>
        <v>9.7444444444444454</v>
      </c>
      <c r="R27" s="29">
        <v>10</v>
      </c>
      <c r="S27" s="29">
        <v>10</v>
      </c>
      <c r="T27" s="29">
        <v>10</v>
      </c>
      <c r="U27" s="29">
        <f t="shared" si="1"/>
        <v>10</v>
      </c>
      <c r="V27" s="29">
        <v>10</v>
      </c>
      <c r="W27" s="29">
        <v>10</v>
      </c>
      <c r="X27" s="29">
        <f>AVERAGE(Table2734[[#This Row],[4A Freedom to establish religious organizations]:[4B Autonomy of religious organizations]])</f>
        <v>10</v>
      </c>
      <c r="Y27" s="29">
        <v>10</v>
      </c>
      <c r="Z27" s="29">
        <v>10</v>
      </c>
      <c r="AA27" s="29">
        <v>10</v>
      </c>
      <c r="AB27" s="29">
        <v>10</v>
      </c>
      <c r="AC27" s="29">
        <v>10</v>
      </c>
      <c r="AD27" s="29">
        <f>AVERAGE(Table2734[[#This Row],[5Ci Political parties]:[5Ciii Educational, sporting and cultural organizations]])</f>
        <v>10</v>
      </c>
      <c r="AE27" s="29">
        <v>10</v>
      </c>
      <c r="AF27" s="29">
        <v>10</v>
      </c>
      <c r="AG27" s="29">
        <v>10</v>
      </c>
      <c r="AH27" s="29">
        <f>AVERAGE(Table2734[[#This Row],[5Di Political parties]:[5Diii Educational, sporting and cultural organizations5]])</f>
        <v>10</v>
      </c>
      <c r="AI27" s="29">
        <f t="shared" si="9"/>
        <v>10</v>
      </c>
      <c r="AJ27" s="29">
        <v>10</v>
      </c>
      <c r="AK27" s="30">
        <v>8.3333333333333339</v>
      </c>
      <c r="AL27" s="30">
        <v>8</v>
      </c>
      <c r="AM27" s="30">
        <v>10</v>
      </c>
      <c r="AN27" s="30">
        <v>10</v>
      </c>
      <c r="AO27" s="30">
        <f>AVERAGE(Table2734[[#This Row],[6Di Access to foreign television (cable/ satellite)]:[6Dii Access to foreign newspapers]])</f>
        <v>10</v>
      </c>
      <c r="AP27" s="30">
        <v>10</v>
      </c>
      <c r="AQ27" s="29">
        <f t="shared" si="3"/>
        <v>9.2666666666666675</v>
      </c>
      <c r="AR27" s="29">
        <v>10</v>
      </c>
      <c r="AS27" s="29">
        <v>10</v>
      </c>
      <c r="AT27" s="29">
        <v>10</v>
      </c>
      <c r="AU27" s="29">
        <f t="shared" si="4"/>
        <v>10</v>
      </c>
      <c r="AV27" s="29">
        <f t="shared" si="5"/>
        <v>10</v>
      </c>
      <c r="AW27" s="31">
        <f>AVERAGE(Table2734[[#This Row],[RULE OF LAW]],Table2734[[#This Row],[SECURITY &amp; SAFETY]],Table2734[[#This Row],[PERSONAL FREEDOM (minus Security &amp;Safety and Rule of Law)]],Table2734[[#This Row],[PERSONAL FREEDOM (minus Security &amp;Safety and Rule of Law)]])</f>
        <v>9.2877777777777784</v>
      </c>
      <c r="AX27" s="32">
        <v>7.87</v>
      </c>
      <c r="AY27" s="53">
        <f>AVERAGE(Table2734[[#This Row],[PERSONAL FREEDOM]:[ECONOMIC FREEDOM]])</f>
        <v>8.5788888888888888</v>
      </c>
      <c r="AZ27" s="63">
        <f t="shared" si="6"/>
        <v>7</v>
      </c>
      <c r="BA27" s="18">
        <f t="shared" si="7"/>
        <v>8.58</v>
      </c>
      <c r="BB27" s="31">
        <f>Table2734[[#This Row],[1 Rule of Law]]</f>
        <v>7.7</v>
      </c>
      <c r="BC27" s="31">
        <f>Table2734[[#This Row],[2 Security &amp; Safety]]</f>
        <v>9.7444444444444454</v>
      </c>
      <c r="BD27" s="31">
        <f t="shared" si="8"/>
        <v>9.8533333333333335</v>
      </c>
    </row>
    <row r="28" spans="1:56" ht="15" customHeight="1" x14ac:dyDescent="0.25">
      <c r="A28" s="28" t="s">
        <v>94</v>
      </c>
      <c r="B28" s="29" t="s">
        <v>48</v>
      </c>
      <c r="C28" s="29" t="s">
        <v>48</v>
      </c>
      <c r="D28" s="29" t="s">
        <v>48</v>
      </c>
      <c r="E28" s="29">
        <v>6.0707529999999998</v>
      </c>
      <c r="F28" s="29">
        <v>3.96</v>
      </c>
      <c r="G28" s="29">
        <v>10</v>
      </c>
      <c r="H28" s="29">
        <v>10</v>
      </c>
      <c r="I28" s="29" t="s">
        <v>48</v>
      </c>
      <c r="J28" s="29">
        <v>10</v>
      </c>
      <c r="K28" s="29">
        <v>10</v>
      </c>
      <c r="L28" s="29">
        <f>AVERAGE(Table2734[[#This Row],[2Bi Disappearance]:[2Bv Terrorism Injured ]])</f>
        <v>10</v>
      </c>
      <c r="M28" s="29">
        <v>10</v>
      </c>
      <c r="N28" s="29">
        <v>10</v>
      </c>
      <c r="O28" s="30" t="s">
        <v>48</v>
      </c>
      <c r="P28" s="30">
        <f>AVERAGE(Table2734[[#This Row],[2Ci Female Genital Mutilation]:[2Ciii Equal Inheritance Rights]])</f>
        <v>10</v>
      </c>
      <c r="Q28" s="29">
        <f t="shared" si="0"/>
        <v>7.9866666666666672</v>
      </c>
      <c r="R28" s="29">
        <v>10</v>
      </c>
      <c r="S28" s="29">
        <v>10</v>
      </c>
      <c r="T28" s="29">
        <v>10</v>
      </c>
      <c r="U28" s="29">
        <f t="shared" si="1"/>
        <v>10</v>
      </c>
      <c r="V28" s="29" t="s">
        <v>48</v>
      </c>
      <c r="W28" s="29" t="s">
        <v>48</v>
      </c>
      <c r="X28" s="29" t="s">
        <v>48</v>
      </c>
      <c r="Y28" s="29" t="s">
        <v>48</v>
      </c>
      <c r="Z28" s="29" t="s">
        <v>48</v>
      </c>
      <c r="AA28" s="29" t="s">
        <v>48</v>
      </c>
      <c r="AB28" s="29" t="s">
        <v>48</v>
      </c>
      <c r="AC28" s="29" t="s">
        <v>48</v>
      </c>
      <c r="AD28" s="29" t="s">
        <v>48</v>
      </c>
      <c r="AE28" s="29" t="s">
        <v>48</v>
      </c>
      <c r="AF28" s="29" t="s">
        <v>48</v>
      </c>
      <c r="AG28" s="29" t="s">
        <v>48</v>
      </c>
      <c r="AH28" s="29" t="s">
        <v>48</v>
      </c>
      <c r="AI28" s="29" t="s">
        <v>48</v>
      </c>
      <c r="AJ28" s="29">
        <v>10</v>
      </c>
      <c r="AK28" s="30">
        <v>8</v>
      </c>
      <c r="AL28" s="30">
        <v>7.75</v>
      </c>
      <c r="AM28" s="30" t="s">
        <v>48</v>
      </c>
      <c r="AN28" s="30" t="s">
        <v>48</v>
      </c>
      <c r="AO28" s="30" t="s">
        <v>48</v>
      </c>
      <c r="AP28" s="30" t="s">
        <v>48</v>
      </c>
      <c r="AQ28" s="29">
        <f t="shared" si="3"/>
        <v>8.5833333333333339</v>
      </c>
      <c r="AR28" s="29" t="s">
        <v>48</v>
      </c>
      <c r="AS28" s="29">
        <v>10</v>
      </c>
      <c r="AT28" s="29">
        <v>10</v>
      </c>
      <c r="AU28" s="29">
        <f t="shared" si="4"/>
        <v>10</v>
      </c>
      <c r="AV28" s="29">
        <f t="shared" si="5"/>
        <v>10</v>
      </c>
      <c r="AW28" s="31">
        <f>AVERAGE(Table2734[[#This Row],[RULE OF LAW]],Table2734[[#This Row],[SECURITY &amp; SAFETY]],Table2734[[#This Row],[PERSONAL FREEDOM (minus Security &amp;Safety and Rule of Law)]],Table2734[[#This Row],[PERSONAL FREEDOM (minus Security &amp;Safety and Rule of Law)]])</f>
        <v>8.2782438055555563</v>
      </c>
      <c r="AX28" s="32">
        <v>6.54</v>
      </c>
      <c r="AY28" s="53">
        <f>AVERAGE(Table2734[[#This Row],[PERSONAL FREEDOM]:[ECONOMIC FREEDOM]])</f>
        <v>7.4091219027777786</v>
      </c>
      <c r="AZ28" s="63">
        <f t="shared" si="6"/>
        <v>53</v>
      </c>
      <c r="BA28" s="18">
        <f t="shared" si="7"/>
        <v>7.41</v>
      </c>
      <c r="BB28" s="31">
        <f>Table2734[[#This Row],[1 Rule of Law]]</f>
        <v>6.0707529999999998</v>
      </c>
      <c r="BC28" s="31">
        <f>Table2734[[#This Row],[2 Security &amp; Safety]]</f>
        <v>7.9866666666666672</v>
      </c>
      <c r="BD28" s="31">
        <f t="shared" si="8"/>
        <v>9.5277777777777786</v>
      </c>
    </row>
    <row r="29" spans="1:56" ht="15" customHeight="1" x14ac:dyDescent="0.25">
      <c r="A29" s="28" t="s">
        <v>195</v>
      </c>
      <c r="B29" s="29" t="s">
        <v>48</v>
      </c>
      <c r="C29" s="29" t="s">
        <v>48</v>
      </c>
      <c r="D29" s="29" t="s">
        <v>48</v>
      </c>
      <c r="E29" s="29">
        <v>3.7308150000000002</v>
      </c>
      <c r="F29" s="29">
        <v>5.28</v>
      </c>
      <c r="G29" s="29">
        <v>10</v>
      </c>
      <c r="H29" s="29">
        <v>6.693879792925669</v>
      </c>
      <c r="I29" s="29">
        <v>2.5</v>
      </c>
      <c r="J29" s="29">
        <v>7.3701316534635994</v>
      </c>
      <c r="K29" s="29">
        <v>9.8647496278924134</v>
      </c>
      <c r="L29" s="29">
        <f>AVERAGE(Table2734[[#This Row],[2Bi Disappearance]:[2Bv Terrorism Injured ]])</f>
        <v>7.2857522148563358</v>
      </c>
      <c r="M29" s="29">
        <v>7.4</v>
      </c>
      <c r="N29" s="29">
        <v>10</v>
      </c>
      <c r="O29" s="30">
        <v>5</v>
      </c>
      <c r="P29" s="30">
        <f>AVERAGE(Table2734[[#This Row],[2Ci Female Genital Mutilation]:[2Ciii Equal Inheritance Rights]])</f>
        <v>7.4666666666666659</v>
      </c>
      <c r="Q29" s="29">
        <f t="shared" si="0"/>
        <v>6.677472960507667</v>
      </c>
      <c r="R29" s="29">
        <v>0</v>
      </c>
      <c r="S29" s="29">
        <v>5</v>
      </c>
      <c r="T29" s="29">
        <v>0</v>
      </c>
      <c r="U29" s="29">
        <f t="shared" si="1"/>
        <v>1.6666666666666667</v>
      </c>
      <c r="V29" s="29">
        <v>7.5</v>
      </c>
      <c r="W29" s="29">
        <v>7.5</v>
      </c>
      <c r="X29" s="29">
        <f>AVERAGE(Table2734[[#This Row],[4A Freedom to establish religious organizations]:[4B Autonomy of religious organizations]])</f>
        <v>7.5</v>
      </c>
      <c r="Y29" s="29">
        <v>7.5</v>
      </c>
      <c r="Z29" s="29">
        <v>2.5</v>
      </c>
      <c r="AA29" s="29">
        <v>7.5</v>
      </c>
      <c r="AB29" s="29">
        <v>7.5</v>
      </c>
      <c r="AC29" s="29">
        <v>5</v>
      </c>
      <c r="AD29" s="29">
        <f>AVERAGE(Table2734[[#This Row],[5Ci Political parties]:[5Ciii Educational, sporting and cultural organizations]])</f>
        <v>6.666666666666667</v>
      </c>
      <c r="AE29" s="29">
        <v>2.5</v>
      </c>
      <c r="AF29" s="29">
        <v>7.5</v>
      </c>
      <c r="AG29" s="29">
        <v>7.5</v>
      </c>
      <c r="AH29" s="29">
        <f>AVERAGE(Table2734[[#This Row],[5Di Political parties]:[5Diii Educational, sporting and cultural organizations5]])</f>
        <v>5.833333333333333</v>
      </c>
      <c r="AI29" s="29">
        <f t="shared" ref="AI29:AI42" si="10">AVERAGE(Y29:Z29,AD29,AH29)</f>
        <v>5.625</v>
      </c>
      <c r="AJ29" s="29">
        <v>10</v>
      </c>
      <c r="AK29" s="30">
        <v>3.3333333333333335</v>
      </c>
      <c r="AL29" s="30">
        <v>4.25</v>
      </c>
      <c r="AM29" s="30">
        <v>5</v>
      </c>
      <c r="AN29" s="30">
        <v>2.5</v>
      </c>
      <c r="AO29" s="30">
        <f>AVERAGE(Table2734[[#This Row],[6Di Access to foreign television (cable/ satellite)]:[6Dii Access to foreign newspapers]])</f>
        <v>3.75</v>
      </c>
      <c r="AP29" s="30">
        <v>5</v>
      </c>
      <c r="AQ29" s="29">
        <f t="shared" si="3"/>
        <v>5.2666666666666675</v>
      </c>
      <c r="AR29" s="29">
        <v>0</v>
      </c>
      <c r="AS29" s="29">
        <v>10</v>
      </c>
      <c r="AT29" s="29">
        <v>10</v>
      </c>
      <c r="AU29" s="29">
        <f t="shared" si="4"/>
        <v>10</v>
      </c>
      <c r="AV29" s="29">
        <f t="shared" si="5"/>
        <v>5</v>
      </c>
      <c r="AW29" s="31">
        <f>AVERAGE(Table2734[[#This Row],[RULE OF LAW]],Table2734[[#This Row],[SECURITY &amp; SAFETY]],Table2734[[#This Row],[PERSONAL FREEDOM (minus Security &amp;Safety and Rule of Law)]],Table2734[[#This Row],[PERSONAL FREEDOM (minus Security &amp;Safety and Rule of Law)]])</f>
        <v>5.1079053234602503</v>
      </c>
      <c r="AX29" s="32">
        <v>5.32</v>
      </c>
      <c r="AY29" s="53">
        <f>AVERAGE(Table2734[[#This Row],[PERSONAL FREEDOM]:[ECONOMIC FREEDOM]])</f>
        <v>5.2139526617301257</v>
      </c>
      <c r="AZ29" s="63">
        <f t="shared" si="6"/>
        <v>146</v>
      </c>
      <c r="BA29" s="18">
        <f t="shared" si="7"/>
        <v>5.21</v>
      </c>
      <c r="BB29" s="31">
        <f>Table2734[[#This Row],[1 Rule of Law]]</f>
        <v>3.7308150000000002</v>
      </c>
      <c r="BC29" s="31">
        <f>Table2734[[#This Row],[2 Security &amp; Safety]]</f>
        <v>6.677472960507667</v>
      </c>
      <c r="BD29" s="31">
        <f t="shared" si="8"/>
        <v>5.0116666666666667</v>
      </c>
    </row>
    <row r="30" spans="1:56" ht="15" customHeight="1" x14ac:dyDescent="0.25">
      <c r="A30" s="28" t="s">
        <v>193</v>
      </c>
      <c r="B30" s="29" t="s">
        <v>48</v>
      </c>
      <c r="C30" s="29" t="s">
        <v>48</v>
      </c>
      <c r="D30" s="29" t="s">
        <v>48</v>
      </c>
      <c r="E30" s="29">
        <v>3.4587289999999999</v>
      </c>
      <c r="F30" s="29">
        <v>7.08</v>
      </c>
      <c r="G30" s="29">
        <v>5</v>
      </c>
      <c r="H30" s="29">
        <v>10</v>
      </c>
      <c r="I30" s="29">
        <v>2.5</v>
      </c>
      <c r="J30" s="29">
        <v>10</v>
      </c>
      <c r="K30" s="29">
        <v>10</v>
      </c>
      <c r="L30" s="29">
        <f>AVERAGE(Table2734[[#This Row],[2Bi Disappearance]:[2Bv Terrorism Injured ]])</f>
        <v>7.5</v>
      </c>
      <c r="M30" s="29">
        <v>5.5</v>
      </c>
      <c r="N30" s="29">
        <v>10</v>
      </c>
      <c r="O30" s="30">
        <v>0</v>
      </c>
      <c r="P30" s="30">
        <f>AVERAGE(Table2734[[#This Row],[2Ci Female Genital Mutilation]:[2Ciii Equal Inheritance Rights]])</f>
        <v>5.166666666666667</v>
      </c>
      <c r="Q30" s="29">
        <f t="shared" si="0"/>
        <v>6.5822222222222218</v>
      </c>
      <c r="R30" s="29">
        <v>5</v>
      </c>
      <c r="S30" s="29">
        <v>10</v>
      </c>
      <c r="T30" s="29">
        <v>5</v>
      </c>
      <c r="U30" s="29">
        <f t="shared" si="1"/>
        <v>6.666666666666667</v>
      </c>
      <c r="V30" s="29">
        <v>5</v>
      </c>
      <c r="W30" s="29">
        <v>7.5</v>
      </c>
      <c r="X30" s="29">
        <f>AVERAGE(Table2734[[#This Row],[4A Freedom to establish religious organizations]:[4B Autonomy of religious organizations]])</f>
        <v>6.25</v>
      </c>
      <c r="Y30" s="29">
        <v>7.5</v>
      </c>
      <c r="Z30" s="29">
        <v>5</v>
      </c>
      <c r="AA30" s="29">
        <v>7.5</v>
      </c>
      <c r="AB30" s="29">
        <v>7.5</v>
      </c>
      <c r="AC30" s="29">
        <v>7.5</v>
      </c>
      <c r="AD30" s="29">
        <f>AVERAGE(Table2734[[#This Row],[5Ci Political parties]:[5Ciii Educational, sporting and cultural organizations]])</f>
        <v>7.5</v>
      </c>
      <c r="AE30" s="29">
        <v>7.5</v>
      </c>
      <c r="AF30" s="29">
        <v>5</v>
      </c>
      <c r="AG30" s="29">
        <v>5</v>
      </c>
      <c r="AH30" s="29">
        <f>AVERAGE(Table2734[[#This Row],[5Di Political parties]:[5Diii Educational, sporting and cultural organizations5]])</f>
        <v>5.833333333333333</v>
      </c>
      <c r="AI30" s="29">
        <f t="shared" si="10"/>
        <v>6.458333333333333</v>
      </c>
      <c r="AJ30" s="29">
        <v>10</v>
      </c>
      <c r="AK30" s="30">
        <v>2.3333333333333335</v>
      </c>
      <c r="AL30" s="30">
        <v>2.25</v>
      </c>
      <c r="AM30" s="30">
        <v>5</v>
      </c>
      <c r="AN30" s="30">
        <v>7.5</v>
      </c>
      <c r="AO30" s="30">
        <f>AVERAGE(Table2734[[#This Row],[6Di Access to foreign television (cable/ satellite)]:[6Dii Access to foreign newspapers]])</f>
        <v>6.25</v>
      </c>
      <c r="AP30" s="30">
        <v>7.5</v>
      </c>
      <c r="AQ30" s="29">
        <f t="shared" si="3"/>
        <v>5.666666666666667</v>
      </c>
      <c r="AR30" s="29">
        <v>0</v>
      </c>
      <c r="AS30" s="29">
        <v>10</v>
      </c>
      <c r="AT30" s="29">
        <v>10</v>
      </c>
      <c r="AU30" s="29">
        <f t="shared" si="4"/>
        <v>10</v>
      </c>
      <c r="AV30" s="29">
        <f t="shared" si="5"/>
        <v>5</v>
      </c>
      <c r="AW30" s="31">
        <f>AVERAGE(Table2734[[#This Row],[RULE OF LAW]],Table2734[[#This Row],[SECURITY &amp; SAFETY]],Table2734[[#This Row],[PERSONAL FREEDOM (minus Security &amp;Safety and Rule of Law)]],Table2734[[#This Row],[PERSONAL FREEDOM (minus Security &amp;Safety and Rule of Law)]])</f>
        <v>5.5144044722222221</v>
      </c>
      <c r="AX30" s="32">
        <v>5.07</v>
      </c>
      <c r="AY30" s="53">
        <f>AVERAGE(Table2734[[#This Row],[PERSONAL FREEDOM]:[ECONOMIC FREEDOM]])</f>
        <v>5.2922022361111107</v>
      </c>
      <c r="AZ30" s="63">
        <f t="shared" si="6"/>
        <v>144</v>
      </c>
      <c r="BA30" s="18">
        <f t="shared" si="7"/>
        <v>5.29</v>
      </c>
      <c r="BB30" s="31">
        <f>Table2734[[#This Row],[1 Rule of Law]]</f>
        <v>3.4587289999999999</v>
      </c>
      <c r="BC30" s="31">
        <f>Table2734[[#This Row],[2 Security &amp; Safety]]</f>
        <v>6.5822222222222218</v>
      </c>
      <c r="BD30" s="31">
        <f t="shared" si="8"/>
        <v>6.0083333333333337</v>
      </c>
    </row>
    <row r="31" spans="1:56" ht="15" customHeight="1" x14ac:dyDescent="0.25">
      <c r="A31" s="28" t="s">
        <v>74</v>
      </c>
      <c r="B31" s="29">
        <v>7.5666666666666673</v>
      </c>
      <c r="C31" s="29">
        <v>6.6010828442133853</v>
      </c>
      <c r="D31" s="29">
        <v>6.0245590980259758</v>
      </c>
      <c r="E31" s="29">
        <v>6.7</v>
      </c>
      <c r="F31" s="29">
        <v>8.52</v>
      </c>
      <c r="G31" s="29">
        <v>10</v>
      </c>
      <c r="H31" s="29">
        <v>10</v>
      </c>
      <c r="I31" s="29">
        <v>10</v>
      </c>
      <c r="J31" s="29">
        <v>10</v>
      </c>
      <c r="K31" s="29">
        <v>9.988444949631246</v>
      </c>
      <c r="L31" s="29">
        <f>AVERAGE(Table2734[[#This Row],[2Bi Disappearance]:[2Bv Terrorism Injured ]])</f>
        <v>9.9976889899262495</v>
      </c>
      <c r="M31" s="29" t="s">
        <v>48</v>
      </c>
      <c r="N31" s="29">
        <v>10</v>
      </c>
      <c r="O31" s="30">
        <v>10</v>
      </c>
      <c r="P31" s="30">
        <f>AVERAGE(Table2734[[#This Row],[2Ci Female Genital Mutilation]:[2Ciii Equal Inheritance Rights]])</f>
        <v>10</v>
      </c>
      <c r="Q31" s="29">
        <f t="shared" si="0"/>
        <v>9.5058963299754158</v>
      </c>
      <c r="R31" s="29">
        <v>10</v>
      </c>
      <c r="S31" s="29">
        <v>10</v>
      </c>
      <c r="T31" s="29">
        <v>10</v>
      </c>
      <c r="U31" s="29">
        <f t="shared" si="1"/>
        <v>10</v>
      </c>
      <c r="V31" s="29">
        <v>10</v>
      </c>
      <c r="W31" s="29">
        <v>10</v>
      </c>
      <c r="X31" s="29">
        <f>AVERAGE(Table2734[[#This Row],[4A Freedom to establish religious organizations]:[4B Autonomy of religious organizations]])</f>
        <v>10</v>
      </c>
      <c r="Y31" s="29">
        <v>10</v>
      </c>
      <c r="Z31" s="29">
        <v>7.5</v>
      </c>
      <c r="AA31" s="29">
        <v>7.5</v>
      </c>
      <c r="AB31" s="29">
        <v>10</v>
      </c>
      <c r="AC31" s="29">
        <v>10</v>
      </c>
      <c r="AD31" s="29">
        <f>AVERAGE(Table2734[[#This Row],[5Ci Political parties]:[5Ciii Educational, sporting and cultural organizations]])</f>
        <v>9.1666666666666661</v>
      </c>
      <c r="AE31" s="29">
        <v>10</v>
      </c>
      <c r="AF31" s="29">
        <v>10</v>
      </c>
      <c r="AG31" s="29">
        <v>10</v>
      </c>
      <c r="AH31" s="29">
        <f>AVERAGE(Table2734[[#This Row],[5Di Political parties]:[5Diii Educational, sporting and cultural organizations5]])</f>
        <v>10</v>
      </c>
      <c r="AI31" s="29">
        <f t="shared" si="10"/>
        <v>9.1666666666666661</v>
      </c>
      <c r="AJ31" s="29">
        <v>10</v>
      </c>
      <c r="AK31" s="30">
        <v>7.333333333333333</v>
      </c>
      <c r="AL31" s="30">
        <v>6.5</v>
      </c>
      <c r="AM31" s="30">
        <v>10</v>
      </c>
      <c r="AN31" s="30">
        <v>10</v>
      </c>
      <c r="AO31" s="30">
        <f>AVERAGE(Table2734[[#This Row],[6Di Access to foreign television (cable/ satellite)]:[6Dii Access to foreign newspapers]])</f>
        <v>10</v>
      </c>
      <c r="AP31" s="30">
        <v>10</v>
      </c>
      <c r="AQ31" s="29">
        <f t="shared" si="3"/>
        <v>8.7666666666666657</v>
      </c>
      <c r="AR31" s="29">
        <v>0</v>
      </c>
      <c r="AS31" s="29">
        <v>10</v>
      </c>
      <c r="AT31" s="29">
        <v>10</v>
      </c>
      <c r="AU31" s="29">
        <f t="shared" si="4"/>
        <v>10</v>
      </c>
      <c r="AV31" s="29">
        <f t="shared" si="5"/>
        <v>5</v>
      </c>
      <c r="AW31" s="31">
        <f>AVERAGE(Table2734[[#This Row],[RULE OF LAW]],Table2734[[#This Row],[SECURITY &amp; SAFETY]],Table2734[[#This Row],[PERSONAL FREEDOM (minus Security &amp;Safety and Rule of Law)]],Table2734[[#This Row],[PERSONAL FREEDOM (minus Security &amp;Safety and Rule of Law)]])</f>
        <v>8.3448074158271872</v>
      </c>
      <c r="AX31" s="32">
        <v>7.94</v>
      </c>
      <c r="AY31" s="53">
        <f>AVERAGE(Table2734[[#This Row],[PERSONAL FREEDOM]:[ECONOMIC FREEDOM]])</f>
        <v>8.1424037079135942</v>
      </c>
      <c r="AZ31" s="63">
        <f t="shared" si="6"/>
        <v>26</v>
      </c>
      <c r="BA31" s="18">
        <f t="shared" si="7"/>
        <v>8.14</v>
      </c>
      <c r="BB31" s="31">
        <f>Table2734[[#This Row],[1 Rule of Law]]</f>
        <v>6.7</v>
      </c>
      <c r="BC31" s="31">
        <f>Table2734[[#This Row],[2 Security &amp; Safety]]</f>
        <v>9.5058963299754158</v>
      </c>
      <c r="BD31" s="31">
        <f t="shared" si="8"/>
        <v>8.586666666666666</v>
      </c>
    </row>
    <row r="32" spans="1:56" ht="15" customHeight="1" x14ac:dyDescent="0.25">
      <c r="A32" s="28" t="s">
        <v>189</v>
      </c>
      <c r="B32" s="29">
        <v>4.3</v>
      </c>
      <c r="C32" s="29">
        <v>4.3065421038355947</v>
      </c>
      <c r="D32" s="29">
        <v>5.4335053432729179</v>
      </c>
      <c r="E32" s="29">
        <v>4.6999999999999993</v>
      </c>
      <c r="F32" s="29">
        <v>9.6</v>
      </c>
      <c r="G32" s="29">
        <v>0</v>
      </c>
      <c r="H32" s="29">
        <v>10</v>
      </c>
      <c r="I32" s="29">
        <v>5</v>
      </c>
      <c r="J32" s="29">
        <v>9.995288154171595</v>
      </c>
      <c r="K32" s="29">
        <v>9.9952385557944528</v>
      </c>
      <c r="L32" s="29">
        <f>AVERAGE(Table2734[[#This Row],[2Bi Disappearance]:[2Bv Terrorism Injured ]])</f>
        <v>6.9981053419932095</v>
      </c>
      <c r="M32" s="29">
        <v>10</v>
      </c>
      <c r="N32" s="29">
        <v>2.5</v>
      </c>
      <c r="O32" s="30">
        <v>5</v>
      </c>
      <c r="P32" s="30">
        <f>AVERAGE(Table2734[[#This Row],[2Ci Female Genital Mutilation]:[2Ciii Equal Inheritance Rights]])</f>
        <v>5.833333333333333</v>
      </c>
      <c r="Q32" s="29">
        <f t="shared" si="0"/>
        <v>7.4771462251088474</v>
      </c>
      <c r="R32" s="29">
        <v>0</v>
      </c>
      <c r="S32" s="29">
        <v>0</v>
      </c>
      <c r="T32" s="29">
        <v>10</v>
      </c>
      <c r="U32" s="29">
        <f t="shared" si="1"/>
        <v>3.3333333333333335</v>
      </c>
      <c r="V32" s="29">
        <v>2.5</v>
      </c>
      <c r="W32" s="29">
        <v>2.5</v>
      </c>
      <c r="X32" s="29">
        <f>AVERAGE(Table2734[[#This Row],[4A Freedom to establish religious organizations]:[4B Autonomy of religious organizations]])</f>
        <v>2.5</v>
      </c>
      <c r="Y32" s="29">
        <v>0</v>
      </c>
      <c r="Z32" s="29">
        <v>2.5</v>
      </c>
      <c r="AA32" s="29">
        <v>0</v>
      </c>
      <c r="AB32" s="29">
        <v>2.5</v>
      </c>
      <c r="AC32" s="29">
        <v>5</v>
      </c>
      <c r="AD32" s="29">
        <f>AVERAGE(Table2734[[#This Row],[5Ci Political parties]:[5Ciii Educational, sporting and cultural organizations]])</f>
        <v>2.5</v>
      </c>
      <c r="AE32" s="29">
        <v>0</v>
      </c>
      <c r="AF32" s="29">
        <v>0</v>
      </c>
      <c r="AG32" s="29">
        <v>5</v>
      </c>
      <c r="AH32" s="29">
        <f>AVERAGE(Table2734[[#This Row],[5Di Political parties]:[5Diii Educational, sporting and cultural organizations5]])</f>
        <v>1.6666666666666667</v>
      </c>
      <c r="AI32" s="29">
        <f t="shared" si="10"/>
        <v>1.6666666666666667</v>
      </c>
      <c r="AJ32" s="29">
        <v>9.9256024342883507</v>
      </c>
      <c r="AK32" s="30">
        <v>0.33333333333333331</v>
      </c>
      <c r="AL32" s="30">
        <v>1.5</v>
      </c>
      <c r="AM32" s="30">
        <v>5</v>
      </c>
      <c r="AN32" s="30">
        <v>7.5</v>
      </c>
      <c r="AO32" s="30">
        <f>AVERAGE(Table2734[[#This Row],[6Di Access to foreign television (cable/ satellite)]:[6Dii Access to foreign newspapers]])</f>
        <v>6.25</v>
      </c>
      <c r="AP32" s="30">
        <v>5</v>
      </c>
      <c r="AQ32" s="29">
        <f t="shared" si="3"/>
        <v>4.6017871535243371</v>
      </c>
      <c r="AR32" s="29">
        <v>10</v>
      </c>
      <c r="AS32" s="29">
        <v>10</v>
      </c>
      <c r="AT32" s="29">
        <v>10</v>
      </c>
      <c r="AU32" s="29">
        <f t="shared" si="4"/>
        <v>10</v>
      </c>
      <c r="AV32" s="29">
        <f t="shared" si="5"/>
        <v>10</v>
      </c>
      <c r="AW32" s="31">
        <f>AVERAGE(Table2734[[#This Row],[RULE OF LAW]],Table2734[[#This Row],[SECURITY &amp; SAFETY]],Table2734[[#This Row],[PERSONAL FREEDOM (minus Security &amp;Safety and Rule of Law)]],Table2734[[#This Row],[PERSONAL FREEDOM (minus Security &amp;Safety and Rule of Law)]])</f>
        <v>5.2544652716296447</v>
      </c>
      <c r="AX32" s="32">
        <v>6.32</v>
      </c>
      <c r="AY32" s="53">
        <f>AVERAGE(Table2734[[#This Row],[PERSONAL FREEDOM]:[ECONOMIC FREEDOM]])</f>
        <v>5.7872326358148225</v>
      </c>
      <c r="AZ32" s="63">
        <f t="shared" si="6"/>
        <v>133</v>
      </c>
      <c r="BA32" s="18">
        <f t="shared" si="7"/>
        <v>5.79</v>
      </c>
      <c r="BB32" s="31">
        <f>Table2734[[#This Row],[1 Rule of Law]]</f>
        <v>4.6999999999999993</v>
      </c>
      <c r="BC32" s="31">
        <f>Table2734[[#This Row],[2 Security &amp; Safety]]</f>
        <v>7.4771462251088474</v>
      </c>
      <c r="BD32" s="31">
        <f t="shared" si="8"/>
        <v>4.4203574307048665</v>
      </c>
    </row>
    <row r="33" spans="1:56" ht="15" customHeight="1" x14ac:dyDescent="0.25">
      <c r="A33" s="28" t="s">
        <v>142</v>
      </c>
      <c r="B33" s="29">
        <v>4.5999999999999996</v>
      </c>
      <c r="C33" s="29">
        <v>5.3452783513136239</v>
      </c>
      <c r="D33" s="29">
        <v>4.315201644016633</v>
      </c>
      <c r="E33" s="29">
        <v>4.8</v>
      </c>
      <c r="F33" s="29">
        <v>0</v>
      </c>
      <c r="G33" s="29">
        <v>0</v>
      </c>
      <c r="H33" s="29">
        <v>8.5697735546542191</v>
      </c>
      <c r="I33" s="29">
        <v>2.5</v>
      </c>
      <c r="J33" s="29">
        <v>9.6955458556937195</v>
      </c>
      <c r="K33" s="29">
        <v>9.6389032241948769</v>
      </c>
      <c r="L33" s="29">
        <f>AVERAGE(Table2734[[#This Row],[2Bi Disappearance]:[2Bv Terrorism Injured ]])</f>
        <v>6.0808445269085629</v>
      </c>
      <c r="M33" s="29">
        <v>10</v>
      </c>
      <c r="N33" s="29">
        <v>10</v>
      </c>
      <c r="O33" s="30">
        <v>10</v>
      </c>
      <c r="P33" s="30">
        <f>AVERAGE(Table2734[[#This Row],[2Ci Female Genital Mutilation]:[2Ciii Equal Inheritance Rights]])</f>
        <v>10</v>
      </c>
      <c r="Q33" s="29">
        <f t="shared" si="0"/>
        <v>5.3602815089695213</v>
      </c>
      <c r="R33" s="29">
        <v>5</v>
      </c>
      <c r="S33" s="29">
        <v>10</v>
      </c>
      <c r="T33" s="29">
        <v>5</v>
      </c>
      <c r="U33" s="29">
        <f t="shared" si="1"/>
        <v>6.666666666666667</v>
      </c>
      <c r="V33" s="29">
        <v>7.5</v>
      </c>
      <c r="W33" s="29">
        <v>7.5</v>
      </c>
      <c r="X33" s="29">
        <f>AVERAGE(Table2734[[#This Row],[4A Freedom to establish religious organizations]:[4B Autonomy of religious organizations]])</f>
        <v>7.5</v>
      </c>
      <c r="Y33" s="29">
        <v>10</v>
      </c>
      <c r="Z33" s="29">
        <v>7.5</v>
      </c>
      <c r="AA33" s="29">
        <v>7.5</v>
      </c>
      <c r="AB33" s="29">
        <v>7.5</v>
      </c>
      <c r="AC33" s="29">
        <v>7.5</v>
      </c>
      <c r="AD33" s="29">
        <f>AVERAGE(Table2734[[#This Row],[5Ci Political parties]:[5Ciii Educational, sporting and cultural organizations]])</f>
        <v>7.5</v>
      </c>
      <c r="AE33" s="29">
        <v>7.5</v>
      </c>
      <c r="AF33" s="29">
        <v>5</v>
      </c>
      <c r="AG33" s="29">
        <v>7.5</v>
      </c>
      <c r="AH33" s="29">
        <f>AVERAGE(Table2734[[#This Row],[5Di Political parties]:[5Diii Educational, sporting and cultural organizations5]])</f>
        <v>6.666666666666667</v>
      </c>
      <c r="AI33" s="29">
        <f t="shared" si="10"/>
        <v>7.916666666666667</v>
      </c>
      <c r="AJ33" s="29">
        <v>7.8759013187933959</v>
      </c>
      <c r="AK33" s="30">
        <v>6.333333333333333</v>
      </c>
      <c r="AL33" s="30">
        <v>3</v>
      </c>
      <c r="AM33" s="30">
        <v>10</v>
      </c>
      <c r="AN33" s="30">
        <v>10</v>
      </c>
      <c r="AO33" s="30">
        <f>AVERAGE(Table2734[[#This Row],[6Di Access to foreign television (cable/ satellite)]:[6Dii Access to foreign newspapers]])</f>
        <v>10</v>
      </c>
      <c r="AP33" s="30">
        <v>7.5</v>
      </c>
      <c r="AQ33" s="29">
        <f t="shared" si="3"/>
        <v>6.9418469304253447</v>
      </c>
      <c r="AR33" s="29">
        <v>10</v>
      </c>
      <c r="AS33" s="29">
        <v>10</v>
      </c>
      <c r="AT33" s="29">
        <v>10</v>
      </c>
      <c r="AU33" s="29">
        <f t="shared" si="4"/>
        <v>10</v>
      </c>
      <c r="AV33" s="29">
        <f t="shared" si="5"/>
        <v>10</v>
      </c>
      <c r="AW33" s="31">
        <f>AVERAGE(Table2734[[#This Row],[RULE OF LAW]],Table2734[[#This Row],[SECURITY &amp; SAFETY]],Table2734[[#This Row],[PERSONAL FREEDOM (minus Security &amp;Safety and Rule of Law)]],Table2734[[#This Row],[PERSONAL FREEDOM (minus Security &amp;Safety and Rule of Law)]])</f>
        <v>6.4425884036182479</v>
      </c>
      <c r="AX33" s="32">
        <v>6.6</v>
      </c>
      <c r="AY33" s="53">
        <f>AVERAGE(Table2734[[#This Row],[PERSONAL FREEDOM]:[ECONOMIC FREEDOM]])</f>
        <v>6.5212942018091233</v>
      </c>
      <c r="AZ33" s="63">
        <f t="shared" si="6"/>
        <v>105</v>
      </c>
      <c r="BA33" s="18">
        <f t="shared" si="7"/>
        <v>6.52</v>
      </c>
      <c r="BB33" s="31">
        <f>Table2734[[#This Row],[1 Rule of Law]]</f>
        <v>4.8</v>
      </c>
      <c r="BC33" s="31">
        <f>Table2734[[#This Row],[2 Security &amp; Safety]]</f>
        <v>5.3602815089695213</v>
      </c>
      <c r="BD33" s="31">
        <f t="shared" si="8"/>
        <v>7.8050360527517357</v>
      </c>
    </row>
    <row r="34" spans="1:56" ht="15" customHeight="1" x14ac:dyDescent="0.25">
      <c r="A34" s="28" t="s">
        <v>198</v>
      </c>
      <c r="B34" s="29" t="s">
        <v>48</v>
      </c>
      <c r="C34" s="29" t="s">
        <v>48</v>
      </c>
      <c r="D34" s="29" t="s">
        <v>48</v>
      </c>
      <c r="E34" s="29">
        <v>3.3090820000000001</v>
      </c>
      <c r="F34" s="29">
        <v>0</v>
      </c>
      <c r="G34" s="29">
        <v>0</v>
      </c>
      <c r="H34" s="29">
        <v>10</v>
      </c>
      <c r="I34" s="29">
        <v>2.5</v>
      </c>
      <c r="J34" s="29">
        <v>6.0555619849895201</v>
      </c>
      <c r="K34" s="29">
        <v>9.621333950558995</v>
      </c>
      <c r="L34" s="29">
        <f>AVERAGE(Table2734[[#This Row],[2Bi Disappearance]:[2Bv Terrorism Injured ]])</f>
        <v>5.6353791871097032</v>
      </c>
      <c r="M34" s="29">
        <v>10</v>
      </c>
      <c r="N34" s="29">
        <v>10</v>
      </c>
      <c r="O34" s="30">
        <v>5</v>
      </c>
      <c r="P34" s="30">
        <f>AVERAGE(Table2734[[#This Row],[2Ci Female Genital Mutilation]:[2Ciii Equal Inheritance Rights]])</f>
        <v>8.3333333333333339</v>
      </c>
      <c r="Q34" s="29">
        <f t="shared" ref="Q34:Q65" si="11">AVERAGE(F34,L34,P34)</f>
        <v>4.656237506814346</v>
      </c>
      <c r="R34" s="29">
        <v>0</v>
      </c>
      <c r="S34" s="29">
        <v>0</v>
      </c>
      <c r="T34" s="29">
        <v>0</v>
      </c>
      <c r="U34" s="29">
        <f t="shared" ref="U34:U65" si="12">AVERAGE(R34:T34)</f>
        <v>0</v>
      </c>
      <c r="V34" s="29">
        <v>5</v>
      </c>
      <c r="W34" s="29">
        <v>7.5</v>
      </c>
      <c r="X34" s="29">
        <f>AVERAGE(Table2734[[#This Row],[4A Freedom to establish religious organizations]:[4B Autonomy of religious organizations]])</f>
        <v>6.25</v>
      </c>
      <c r="Y34" s="29">
        <v>7.5</v>
      </c>
      <c r="Z34" s="29">
        <v>7.5</v>
      </c>
      <c r="AA34" s="29">
        <v>2.5</v>
      </c>
      <c r="AB34" s="29">
        <v>5</v>
      </c>
      <c r="AC34" s="29">
        <v>5</v>
      </c>
      <c r="AD34" s="29">
        <f>AVERAGE(Table2734[[#This Row],[5Ci Political parties]:[5Ciii Educational, sporting and cultural organizations]])</f>
        <v>4.166666666666667</v>
      </c>
      <c r="AE34" s="29">
        <v>5</v>
      </c>
      <c r="AF34" s="29">
        <v>2.5</v>
      </c>
      <c r="AG34" s="29">
        <v>2.5</v>
      </c>
      <c r="AH34" s="29">
        <f>AVERAGE(Table2734[[#This Row],[5Di Political parties]:[5Diii Educational, sporting and cultural organizations5]])</f>
        <v>3.3333333333333335</v>
      </c>
      <c r="AI34" s="29">
        <f t="shared" si="10"/>
        <v>5.625</v>
      </c>
      <c r="AJ34" s="29">
        <v>0</v>
      </c>
      <c r="AK34" s="40">
        <v>4.666666666666667</v>
      </c>
      <c r="AL34" s="29">
        <v>4.5</v>
      </c>
      <c r="AM34" s="29">
        <v>7.5</v>
      </c>
      <c r="AN34" s="29">
        <v>7.5</v>
      </c>
      <c r="AO34" s="29">
        <f>AVERAGE(Table2734[[#This Row],[6Di Access to foreign television (cable/ satellite)]:[6Dii Access to foreign newspapers]])</f>
        <v>7.5</v>
      </c>
      <c r="AP34" s="29">
        <v>10</v>
      </c>
      <c r="AQ34" s="29">
        <f t="shared" ref="AQ34:AQ65" si="13">AVERAGE(AJ34:AL34,AO34:AP34)</f>
        <v>5.3333333333333339</v>
      </c>
      <c r="AR34" s="29">
        <v>0</v>
      </c>
      <c r="AS34" s="29">
        <v>10</v>
      </c>
      <c r="AT34" s="29">
        <v>10</v>
      </c>
      <c r="AU34" s="29">
        <f t="shared" ref="AU34:AU57" si="14">AVERAGE(AS34:AT34)</f>
        <v>10</v>
      </c>
      <c r="AV34" s="29">
        <f t="shared" ref="AV34:AV65" si="15">AVERAGE(AR34,AU34)</f>
        <v>5</v>
      </c>
      <c r="AW34" s="31">
        <f>AVERAGE(Table2734[[#This Row],[RULE OF LAW]],Table2734[[#This Row],[SECURITY &amp; SAFETY]],Table2734[[#This Row],[PERSONAL FREEDOM (minus Security &amp;Safety and Rule of Law)]],Table2734[[#This Row],[PERSONAL FREEDOM (minus Security &amp;Safety and Rule of Law)]])</f>
        <v>4.2121632100369197</v>
      </c>
      <c r="AX34" s="32">
        <v>5.43</v>
      </c>
      <c r="AY34" s="53">
        <f>AVERAGE(Table2734[[#This Row],[PERSONAL FREEDOM]:[ECONOMIC FREEDOM]])</f>
        <v>4.8210816050184597</v>
      </c>
      <c r="AZ34" s="63">
        <f t="shared" ref="AZ34:AZ65" si="16">RANK(BA34,$BA$2:$BA$154)</f>
        <v>151</v>
      </c>
      <c r="BA34" s="18">
        <f t="shared" ref="BA34:BA65" si="17">ROUND(AY34, 2)</f>
        <v>4.82</v>
      </c>
      <c r="BB34" s="31">
        <f>Table2734[[#This Row],[1 Rule of Law]]</f>
        <v>3.3090820000000001</v>
      </c>
      <c r="BC34" s="31">
        <f>Table2734[[#This Row],[2 Security &amp; Safety]]</f>
        <v>4.656237506814346</v>
      </c>
      <c r="BD34" s="31">
        <f t="shared" ref="BD34:BD65" si="18">AVERAGE(AQ34,U34,AI34,AV34,X34)</f>
        <v>4.4416666666666673</v>
      </c>
    </row>
    <row r="35" spans="1:56" ht="15" customHeight="1" x14ac:dyDescent="0.25">
      <c r="A35" s="28" t="s">
        <v>177</v>
      </c>
      <c r="B35" s="29" t="s">
        <v>48</v>
      </c>
      <c r="C35" s="29" t="s">
        <v>48</v>
      </c>
      <c r="D35" s="29" t="s">
        <v>48</v>
      </c>
      <c r="E35" s="29">
        <v>3.9348800000000002</v>
      </c>
      <c r="F35" s="29">
        <v>5</v>
      </c>
      <c r="G35" s="29">
        <v>10</v>
      </c>
      <c r="H35" s="29">
        <v>10</v>
      </c>
      <c r="I35" s="29">
        <v>5</v>
      </c>
      <c r="J35" s="29">
        <v>10</v>
      </c>
      <c r="K35" s="29">
        <v>10</v>
      </c>
      <c r="L35" s="29">
        <f>AVERAGE(Table2734[[#This Row],[2Bi Disappearance]:[2Bv Terrorism Injured ]])</f>
        <v>9</v>
      </c>
      <c r="M35" s="29">
        <v>9</v>
      </c>
      <c r="N35" s="29">
        <v>10</v>
      </c>
      <c r="O35" s="30">
        <v>2.5</v>
      </c>
      <c r="P35" s="30">
        <f>AVERAGE(Table2734[[#This Row],[2Ci Female Genital Mutilation]:[2Ciii Equal Inheritance Rights]])</f>
        <v>7.166666666666667</v>
      </c>
      <c r="Q35" s="29">
        <f t="shared" si="11"/>
        <v>7.0555555555555562</v>
      </c>
      <c r="R35" s="29">
        <v>10</v>
      </c>
      <c r="S35" s="29">
        <v>10</v>
      </c>
      <c r="T35" s="29">
        <v>5</v>
      </c>
      <c r="U35" s="29">
        <f t="shared" si="12"/>
        <v>8.3333333333333339</v>
      </c>
      <c r="V35" s="29">
        <v>10</v>
      </c>
      <c r="W35" s="29">
        <v>7.5</v>
      </c>
      <c r="X35" s="29">
        <f>AVERAGE(Table2734[[#This Row],[4A Freedom to establish religious organizations]:[4B Autonomy of religious organizations]])</f>
        <v>8.75</v>
      </c>
      <c r="Y35" s="29">
        <v>7.5</v>
      </c>
      <c r="Z35" s="29">
        <v>5</v>
      </c>
      <c r="AA35" s="29">
        <v>7.5</v>
      </c>
      <c r="AB35" s="29">
        <v>5</v>
      </c>
      <c r="AC35" s="29">
        <v>5</v>
      </c>
      <c r="AD35" s="29">
        <f>AVERAGE(Table2734[[#This Row],[5Ci Political parties]:[5Ciii Educational, sporting and cultural organizations]])</f>
        <v>5.833333333333333</v>
      </c>
      <c r="AE35" s="29">
        <v>10</v>
      </c>
      <c r="AF35" s="29">
        <v>10</v>
      </c>
      <c r="AG35" s="29">
        <v>7.5</v>
      </c>
      <c r="AH35" s="29">
        <f>AVERAGE(Table2734[[#This Row],[5Di Political parties]:[5Diii Educational, sporting and cultural organizations5]])</f>
        <v>9.1666666666666661</v>
      </c>
      <c r="AI35" s="29">
        <f t="shared" si="10"/>
        <v>6.875</v>
      </c>
      <c r="AJ35" s="29">
        <v>10</v>
      </c>
      <c r="AK35" s="40">
        <v>1.6666666666666667</v>
      </c>
      <c r="AL35" s="29">
        <v>1.5</v>
      </c>
      <c r="AM35" s="29">
        <v>7.5</v>
      </c>
      <c r="AN35" s="29">
        <v>7.5</v>
      </c>
      <c r="AO35" s="29">
        <f>AVERAGE(Table2734[[#This Row],[6Di Access to foreign television (cable/ satellite)]:[6Dii Access to foreign newspapers]])</f>
        <v>7.5</v>
      </c>
      <c r="AP35" s="29">
        <v>5</v>
      </c>
      <c r="AQ35" s="29">
        <f t="shared" si="13"/>
        <v>5.1333333333333329</v>
      </c>
      <c r="AR35" s="29">
        <v>0</v>
      </c>
      <c r="AS35" s="29">
        <v>10</v>
      </c>
      <c r="AT35" s="29">
        <v>10</v>
      </c>
      <c r="AU35" s="29">
        <f t="shared" si="14"/>
        <v>10</v>
      </c>
      <c r="AV35" s="29">
        <f t="shared" si="15"/>
        <v>5</v>
      </c>
      <c r="AW35" s="31">
        <f>AVERAGE(Table2734[[#This Row],[RULE OF LAW]],Table2734[[#This Row],[SECURITY &amp; SAFETY]],Table2734[[#This Row],[PERSONAL FREEDOM (minus Security &amp;Safety and Rule of Law)]],Table2734[[#This Row],[PERSONAL FREEDOM (minus Security &amp;Safety and Rule of Law)]])</f>
        <v>6.1567755555555568</v>
      </c>
      <c r="AX35" s="32">
        <v>4.53</v>
      </c>
      <c r="AY35" s="53">
        <f>AVERAGE(Table2734[[#This Row],[PERSONAL FREEDOM]:[ECONOMIC FREEDOM]])</f>
        <v>5.3433877777777781</v>
      </c>
      <c r="AZ35" s="63">
        <f t="shared" si="16"/>
        <v>142</v>
      </c>
      <c r="BA35" s="18">
        <f t="shared" si="17"/>
        <v>5.34</v>
      </c>
      <c r="BB35" s="31">
        <f>Table2734[[#This Row],[1 Rule of Law]]</f>
        <v>3.9348800000000002</v>
      </c>
      <c r="BC35" s="31">
        <f>Table2734[[#This Row],[2 Security &amp; Safety]]</f>
        <v>7.0555555555555562</v>
      </c>
      <c r="BD35" s="31">
        <f t="shared" si="18"/>
        <v>6.8183333333333334</v>
      </c>
    </row>
    <row r="36" spans="1:56" ht="15" customHeight="1" x14ac:dyDescent="0.25">
      <c r="A36" s="28" t="s">
        <v>88</v>
      </c>
      <c r="B36" s="29" t="s">
        <v>48</v>
      </c>
      <c r="C36" s="29" t="s">
        <v>48</v>
      </c>
      <c r="D36" s="29" t="s">
        <v>48</v>
      </c>
      <c r="E36" s="29">
        <v>6.1659839999999999</v>
      </c>
      <c r="F36" s="29">
        <v>6</v>
      </c>
      <c r="G36" s="29">
        <v>10</v>
      </c>
      <c r="H36" s="29">
        <v>10</v>
      </c>
      <c r="I36" s="29">
        <v>10</v>
      </c>
      <c r="J36" s="29">
        <v>10</v>
      </c>
      <c r="K36" s="29">
        <v>10</v>
      </c>
      <c r="L36" s="29">
        <f>AVERAGE(Table2734[[#This Row],[2Bi Disappearance]:[2Bv Terrorism Injured ]])</f>
        <v>10</v>
      </c>
      <c r="M36" s="29">
        <v>10</v>
      </c>
      <c r="N36" s="29">
        <v>10</v>
      </c>
      <c r="O36" s="30">
        <v>10</v>
      </c>
      <c r="P36" s="30">
        <f>AVERAGE(Table2734[[#This Row],[2Ci Female Genital Mutilation]:[2Ciii Equal Inheritance Rights]])</f>
        <v>10</v>
      </c>
      <c r="Q36" s="29">
        <f t="shared" si="11"/>
        <v>8.6666666666666661</v>
      </c>
      <c r="R36" s="29">
        <v>5</v>
      </c>
      <c r="S36" s="29">
        <v>10</v>
      </c>
      <c r="T36" s="29">
        <v>10</v>
      </c>
      <c r="U36" s="29">
        <f t="shared" si="12"/>
        <v>8.3333333333333339</v>
      </c>
      <c r="V36" s="29">
        <v>7.5</v>
      </c>
      <c r="W36" s="29">
        <v>7.5</v>
      </c>
      <c r="X36" s="29">
        <f>AVERAGE(Table2734[[#This Row],[4A Freedom to establish religious organizations]:[4B Autonomy of religious organizations]])</f>
        <v>7.5</v>
      </c>
      <c r="Y36" s="29">
        <v>10</v>
      </c>
      <c r="Z36" s="29">
        <v>10</v>
      </c>
      <c r="AA36" s="29">
        <v>10</v>
      </c>
      <c r="AB36" s="29">
        <v>7.5</v>
      </c>
      <c r="AC36" s="29">
        <v>7.5</v>
      </c>
      <c r="AD36" s="29">
        <f>AVERAGE(Table2734[[#This Row],[5Ci Political parties]:[5Ciii Educational, sporting and cultural organizations]])</f>
        <v>8.3333333333333339</v>
      </c>
      <c r="AE36" s="29">
        <v>7.5</v>
      </c>
      <c r="AF36" s="29">
        <v>7.5</v>
      </c>
      <c r="AG36" s="29">
        <v>10</v>
      </c>
      <c r="AH36" s="29">
        <f>AVERAGE(Table2734[[#This Row],[5Di Political parties]:[5Diii Educational, sporting and cultural organizations5]])</f>
        <v>8.3333333333333339</v>
      </c>
      <c r="AI36" s="29">
        <f t="shared" si="10"/>
        <v>9.1666666666666679</v>
      </c>
      <c r="AJ36" s="29">
        <v>10</v>
      </c>
      <c r="AK36" s="30">
        <v>8.3333333333333339</v>
      </c>
      <c r="AL36" s="30">
        <v>8</v>
      </c>
      <c r="AM36" s="30">
        <v>10</v>
      </c>
      <c r="AN36" s="30">
        <v>10</v>
      </c>
      <c r="AO36" s="30">
        <f>AVERAGE(Table2734[[#This Row],[6Di Access to foreign television (cable/ satellite)]:[6Dii Access to foreign newspapers]])</f>
        <v>10</v>
      </c>
      <c r="AP36" s="30">
        <v>10</v>
      </c>
      <c r="AQ36" s="29">
        <f t="shared" si="13"/>
        <v>9.2666666666666675</v>
      </c>
      <c r="AR36" s="29">
        <v>10</v>
      </c>
      <c r="AS36" s="29">
        <v>10</v>
      </c>
      <c r="AT36" s="29">
        <v>10</v>
      </c>
      <c r="AU36" s="29">
        <f t="shared" si="14"/>
        <v>10</v>
      </c>
      <c r="AV36" s="29">
        <f t="shared" si="15"/>
        <v>10</v>
      </c>
      <c r="AW36" s="31">
        <f>AVERAGE(Table2734[[#This Row],[RULE OF LAW]],Table2734[[#This Row],[SECURITY &amp; SAFETY]],Table2734[[#This Row],[PERSONAL FREEDOM (minus Security &amp;Safety and Rule of Law)]],Table2734[[#This Row],[PERSONAL FREEDOM (minus Security &amp;Safety and Rule of Law)]])</f>
        <v>8.1348293333333324</v>
      </c>
      <c r="AX36" s="32">
        <v>7.61</v>
      </c>
      <c r="AY36" s="53">
        <f>AVERAGE(Table2734[[#This Row],[PERSONAL FREEDOM]:[ECONOMIC FREEDOM]])</f>
        <v>7.8724146666666659</v>
      </c>
      <c r="AZ36" s="63">
        <f t="shared" si="16"/>
        <v>40</v>
      </c>
      <c r="BA36" s="18">
        <f t="shared" si="17"/>
        <v>7.87</v>
      </c>
      <c r="BB36" s="31">
        <f>Table2734[[#This Row],[1 Rule of Law]]</f>
        <v>6.1659839999999999</v>
      </c>
      <c r="BC36" s="31">
        <f>Table2734[[#This Row],[2 Security &amp; Safety]]</f>
        <v>8.6666666666666661</v>
      </c>
      <c r="BD36" s="31">
        <f t="shared" si="18"/>
        <v>8.8533333333333335</v>
      </c>
    </row>
    <row r="37" spans="1:56" ht="15" customHeight="1" x14ac:dyDescent="0.25">
      <c r="A37" s="28" t="s">
        <v>143</v>
      </c>
      <c r="B37" s="29">
        <v>2.7333333333333338</v>
      </c>
      <c r="C37" s="29">
        <v>5.0922796466900708</v>
      </c>
      <c r="D37" s="29">
        <v>3.7202476381334497</v>
      </c>
      <c r="E37" s="29">
        <v>3.8</v>
      </c>
      <c r="F37" s="29">
        <v>4.5600000000000005</v>
      </c>
      <c r="G37" s="29">
        <v>5</v>
      </c>
      <c r="H37" s="29">
        <v>9.3983138553775483</v>
      </c>
      <c r="I37" s="29">
        <v>2.5</v>
      </c>
      <c r="J37" s="29">
        <v>9.6046062478195324</v>
      </c>
      <c r="K37" s="29">
        <v>9.9690561411337022</v>
      </c>
      <c r="L37" s="29">
        <f>AVERAGE(Table2734[[#This Row],[2Bi Disappearance]:[2Bv Terrorism Injured ]])</f>
        <v>7.2943952488661568</v>
      </c>
      <c r="M37" s="29">
        <v>6.4</v>
      </c>
      <c r="N37" s="29">
        <v>10</v>
      </c>
      <c r="O37" s="30">
        <v>5</v>
      </c>
      <c r="P37" s="30">
        <f>AVERAGE(Table2734[[#This Row],[2Ci Female Genital Mutilation]:[2Ciii Equal Inheritance Rights]])</f>
        <v>7.1333333333333329</v>
      </c>
      <c r="Q37" s="29">
        <f t="shared" si="11"/>
        <v>6.3292428607331637</v>
      </c>
      <c r="R37" s="29">
        <v>0</v>
      </c>
      <c r="S37" s="29">
        <v>5</v>
      </c>
      <c r="T37" s="29">
        <v>5</v>
      </c>
      <c r="U37" s="29">
        <f t="shared" si="12"/>
        <v>3.3333333333333335</v>
      </c>
      <c r="V37" s="29">
        <v>10</v>
      </c>
      <c r="W37" s="29">
        <v>10</v>
      </c>
      <c r="X37" s="29">
        <f>AVERAGE(Table2734[[#This Row],[4A Freedom to establish religious organizations]:[4B Autonomy of religious organizations]])</f>
        <v>10</v>
      </c>
      <c r="Y37" s="29">
        <v>10</v>
      </c>
      <c r="Z37" s="29">
        <v>7.5</v>
      </c>
      <c r="AA37" s="29">
        <v>10</v>
      </c>
      <c r="AB37" s="29">
        <v>10</v>
      </c>
      <c r="AC37" s="29">
        <v>10</v>
      </c>
      <c r="AD37" s="29">
        <f>AVERAGE(Table2734[[#This Row],[5Ci Political parties]:[5Ciii Educational, sporting and cultural organizations]])</f>
        <v>10</v>
      </c>
      <c r="AE37" s="29">
        <v>10</v>
      </c>
      <c r="AF37" s="29">
        <v>10</v>
      </c>
      <c r="AG37" s="29">
        <v>10</v>
      </c>
      <c r="AH37" s="29">
        <f>AVERAGE(Table2734[[#This Row],[5Di Political parties]:[5Diii Educational, sporting and cultural organizations5]])</f>
        <v>10</v>
      </c>
      <c r="AI37" s="29">
        <f t="shared" si="10"/>
        <v>9.375</v>
      </c>
      <c r="AJ37" s="29">
        <v>0</v>
      </c>
      <c r="AK37" s="30">
        <v>3.3333333333333335</v>
      </c>
      <c r="AL37" s="30">
        <v>2.25</v>
      </c>
      <c r="AM37" s="30">
        <v>10</v>
      </c>
      <c r="AN37" s="30">
        <v>7.5</v>
      </c>
      <c r="AO37" s="30">
        <f>AVERAGE(Table2734[[#This Row],[6Di Access to foreign television (cable/ satellite)]:[6Dii Access to foreign newspapers]])</f>
        <v>8.75</v>
      </c>
      <c r="AP37" s="30">
        <v>10</v>
      </c>
      <c r="AQ37" s="29">
        <f t="shared" si="13"/>
        <v>4.8666666666666671</v>
      </c>
      <c r="AR37" s="29">
        <v>5</v>
      </c>
      <c r="AS37" s="29">
        <v>10</v>
      </c>
      <c r="AT37" s="29">
        <v>10</v>
      </c>
      <c r="AU37" s="29">
        <f t="shared" si="14"/>
        <v>10</v>
      </c>
      <c r="AV37" s="29">
        <f t="shared" si="15"/>
        <v>7.5</v>
      </c>
      <c r="AW37" s="31">
        <f>AVERAGE(Table2734[[#This Row],[RULE OF LAW]],Table2734[[#This Row],[SECURITY &amp; SAFETY]],Table2734[[#This Row],[PERSONAL FREEDOM (minus Security &amp;Safety and Rule of Law)]],Table2734[[#This Row],[PERSONAL FREEDOM (minus Security &amp;Safety and Rule of Law)]])</f>
        <v>6.0398107151832914</v>
      </c>
      <c r="AX37" s="32">
        <v>5.98</v>
      </c>
      <c r="AY37" s="53">
        <f>AVERAGE(Table2734[[#This Row],[PERSONAL FREEDOM]:[ECONOMIC FREEDOM]])</f>
        <v>6.0099053575916459</v>
      </c>
      <c r="AZ37" s="63">
        <f t="shared" si="16"/>
        <v>126</v>
      </c>
      <c r="BA37" s="18">
        <f t="shared" si="17"/>
        <v>6.01</v>
      </c>
      <c r="BB37" s="31">
        <f>Table2734[[#This Row],[1 Rule of Law]]</f>
        <v>3.8</v>
      </c>
      <c r="BC37" s="31">
        <f>Table2734[[#This Row],[2 Security &amp; Safety]]</f>
        <v>6.3292428607331637</v>
      </c>
      <c r="BD37" s="31">
        <f t="shared" si="18"/>
        <v>7.0150000000000006</v>
      </c>
    </row>
    <row r="38" spans="1:56" ht="15" customHeight="1" x14ac:dyDescent="0.25">
      <c r="A38" s="28" t="s">
        <v>92</v>
      </c>
      <c r="B38" s="29">
        <v>6.3</v>
      </c>
      <c r="C38" s="29">
        <v>5.1203930555860486</v>
      </c>
      <c r="D38" s="29">
        <v>5.2729957159174043</v>
      </c>
      <c r="E38" s="29">
        <v>5.6000000000000005</v>
      </c>
      <c r="F38" s="29">
        <v>9.5599999999999987</v>
      </c>
      <c r="G38" s="29">
        <v>10</v>
      </c>
      <c r="H38" s="29">
        <v>10</v>
      </c>
      <c r="I38" s="29">
        <v>10</v>
      </c>
      <c r="J38" s="29">
        <v>10</v>
      </c>
      <c r="K38" s="29">
        <v>10</v>
      </c>
      <c r="L38" s="29">
        <f>AVERAGE(Table2734[[#This Row],[2Bi Disappearance]:[2Bv Terrorism Injured ]])</f>
        <v>10</v>
      </c>
      <c r="M38" s="29">
        <v>10</v>
      </c>
      <c r="N38" s="29">
        <v>10</v>
      </c>
      <c r="O38" s="30">
        <v>10</v>
      </c>
      <c r="P38" s="30">
        <f>AVERAGE(Table2734[[#This Row],[2Ci Female Genital Mutilation]:[2Ciii Equal Inheritance Rights]])</f>
        <v>10</v>
      </c>
      <c r="Q38" s="29">
        <f t="shared" si="11"/>
        <v>9.8533333333333335</v>
      </c>
      <c r="R38" s="29">
        <v>10</v>
      </c>
      <c r="S38" s="29">
        <v>10</v>
      </c>
      <c r="T38" s="29">
        <v>10</v>
      </c>
      <c r="U38" s="29">
        <f t="shared" si="12"/>
        <v>10</v>
      </c>
      <c r="V38" s="29">
        <v>7.5</v>
      </c>
      <c r="W38" s="29">
        <v>7.5</v>
      </c>
      <c r="X38" s="29">
        <f>AVERAGE(Table2734[[#This Row],[4A Freedom to establish religious organizations]:[4B Autonomy of religious organizations]])</f>
        <v>7.5</v>
      </c>
      <c r="Y38" s="29">
        <v>10</v>
      </c>
      <c r="Z38" s="29">
        <v>10</v>
      </c>
      <c r="AA38" s="29">
        <v>10</v>
      </c>
      <c r="AB38" s="29">
        <v>7.5</v>
      </c>
      <c r="AC38" s="29">
        <v>10</v>
      </c>
      <c r="AD38" s="29">
        <f>AVERAGE(Table2734[[#This Row],[5Ci Political parties]:[5Ciii Educational, sporting and cultural organizations]])</f>
        <v>9.1666666666666661</v>
      </c>
      <c r="AE38" s="29">
        <v>10</v>
      </c>
      <c r="AF38" s="29">
        <v>7.5</v>
      </c>
      <c r="AG38" s="29">
        <v>10</v>
      </c>
      <c r="AH38" s="29">
        <f>AVERAGE(Table2734[[#This Row],[5Di Political parties]:[5Diii Educational, sporting and cultural organizations5]])</f>
        <v>9.1666666666666661</v>
      </c>
      <c r="AI38" s="29">
        <f t="shared" si="10"/>
        <v>9.5833333333333321</v>
      </c>
      <c r="AJ38" s="29">
        <v>10</v>
      </c>
      <c r="AK38" s="30">
        <v>7</v>
      </c>
      <c r="AL38" s="30">
        <v>6</v>
      </c>
      <c r="AM38" s="30">
        <v>10</v>
      </c>
      <c r="AN38" s="30">
        <v>10</v>
      </c>
      <c r="AO38" s="30">
        <f>AVERAGE(Table2734[[#This Row],[6Di Access to foreign television (cable/ satellite)]:[6Dii Access to foreign newspapers]])</f>
        <v>10</v>
      </c>
      <c r="AP38" s="30">
        <v>10</v>
      </c>
      <c r="AQ38" s="29">
        <f t="shared" si="13"/>
        <v>8.6</v>
      </c>
      <c r="AR38" s="29">
        <v>10</v>
      </c>
      <c r="AS38" s="29">
        <v>10</v>
      </c>
      <c r="AT38" s="29">
        <v>10</v>
      </c>
      <c r="AU38" s="29">
        <f t="shared" si="14"/>
        <v>10</v>
      </c>
      <c r="AV38" s="29">
        <f t="shared" si="15"/>
        <v>10</v>
      </c>
      <c r="AW38" s="31">
        <f>AVERAGE(Table2734[[#This Row],[RULE OF LAW]],Table2734[[#This Row],[SECURITY &amp; SAFETY]],Table2734[[#This Row],[PERSONAL FREEDOM (minus Security &amp;Safety and Rule of Law)]],Table2734[[#This Row],[PERSONAL FREEDOM (minus Security &amp;Safety and Rule of Law)]])</f>
        <v>8.4316666666666666</v>
      </c>
      <c r="AX38" s="32">
        <v>6.91</v>
      </c>
      <c r="AY38" s="53">
        <f>AVERAGE(Table2734[[#This Row],[PERSONAL FREEDOM]:[ECONOMIC FREEDOM]])</f>
        <v>7.6708333333333334</v>
      </c>
      <c r="AZ38" s="63">
        <f t="shared" si="16"/>
        <v>44</v>
      </c>
      <c r="BA38" s="18">
        <f t="shared" si="17"/>
        <v>7.67</v>
      </c>
      <c r="BB38" s="31">
        <f>Table2734[[#This Row],[1 Rule of Law]]</f>
        <v>5.6000000000000005</v>
      </c>
      <c r="BC38" s="31">
        <f>Table2734[[#This Row],[2 Security &amp; Safety]]</f>
        <v>9.8533333333333335</v>
      </c>
      <c r="BD38" s="31">
        <f t="shared" si="18"/>
        <v>9.1366666666666667</v>
      </c>
    </row>
    <row r="39" spans="1:56" ht="15" customHeight="1" x14ac:dyDescent="0.25">
      <c r="A39" s="28" t="s">
        <v>91</v>
      </c>
      <c r="B39" s="29" t="s">
        <v>48</v>
      </c>
      <c r="C39" s="29" t="s">
        <v>48</v>
      </c>
      <c r="D39" s="29" t="s">
        <v>48</v>
      </c>
      <c r="E39" s="29">
        <v>7.1182840000000001</v>
      </c>
      <c r="F39" s="29">
        <v>9.68</v>
      </c>
      <c r="G39" s="29">
        <v>10</v>
      </c>
      <c r="H39" s="29">
        <v>10</v>
      </c>
      <c r="I39" s="29">
        <v>7.5</v>
      </c>
      <c r="J39" s="29">
        <v>10</v>
      </c>
      <c r="K39" s="29">
        <v>10</v>
      </c>
      <c r="L39" s="29">
        <f>AVERAGE(Table2734[[#This Row],[2Bi Disappearance]:[2Bv Terrorism Injured ]])</f>
        <v>9.5</v>
      </c>
      <c r="M39" s="29">
        <v>10</v>
      </c>
      <c r="N39" s="29">
        <v>10</v>
      </c>
      <c r="O39" s="30" t="s">
        <v>48</v>
      </c>
      <c r="P39" s="30">
        <f>AVERAGE(Table2734[[#This Row],[2Ci Female Genital Mutilation]:[2Ciii Equal Inheritance Rights]])</f>
        <v>10</v>
      </c>
      <c r="Q39" s="29">
        <f t="shared" si="11"/>
        <v>9.7266666666666666</v>
      </c>
      <c r="R39" s="29">
        <v>10</v>
      </c>
      <c r="S39" s="29">
        <v>10</v>
      </c>
      <c r="T39" s="29">
        <v>10</v>
      </c>
      <c r="U39" s="29">
        <f t="shared" si="12"/>
        <v>10</v>
      </c>
      <c r="V39" s="29">
        <v>5</v>
      </c>
      <c r="W39" s="29">
        <v>10</v>
      </c>
      <c r="X39" s="29">
        <f>AVERAGE(Table2734[[#This Row],[4A Freedom to establish religious organizations]:[4B Autonomy of religious organizations]])</f>
        <v>7.5</v>
      </c>
      <c r="Y39" s="29">
        <v>10</v>
      </c>
      <c r="Z39" s="29">
        <v>10</v>
      </c>
      <c r="AA39" s="29">
        <v>7.5</v>
      </c>
      <c r="AB39" s="29">
        <v>10</v>
      </c>
      <c r="AC39" s="29">
        <v>7.5</v>
      </c>
      <c r="AD39" s="29">
        <f>AVERAGE(Table2734[[#This Row],[5Ci Political parties]:[5Ciii Educational, sporting and cultural organizations]])</f>
        <v>8.3333333333333339</v>
      </c>
      <c r="AE39" s="29">
        <v>10</v>
      </c>
      <c r="AF39" s="29">
        <v>10</v>
      </c>
      <c r="AG39" s="29">
        <v>10</v>
      </c>
      <c r="AH39" s="29">
        <f>AVERAGE(Table2734[[#This Row],[5Di Political parties]:[5Diii Educational, sporting and cultural organizations5]])</f>
        <v>10</v>
      </c>
      <c r="AI39" s="29">
        <f t="shared" si="10"/>
        <v>9.5833333333333339</v>
      </c>
      <c r="AJ39" s="29">
        <v>10</v>
      </c>
      <c r="AK39" s="30">
        <v>8.3333333333333339</v>
      </c>
      <c r="AL39" s="30">
        <v>7.75</v>
      </c>
      <c r="AM39" s="30">
        <v>10</v>
      </c>
      <c r="AN39" s="30">
        <v>10</v>
      </c>
      <c r="AO39" s="30">
        <f>AVERAGE(Table2734[[#This Row],[6Di Access to foreign television (cable/ satellite)]:[6Dii Access to foreign newspapers]])</f>
        <v>10</v>
      </c>
      <c r="AP39" s="30">
        <v>10</v>
      </c>
      <c r="AQ39" s="29">
        <f t="shared" si="13"/>
        <v>9.2166666666666668</v>
      </c>
      <c r="AR39" s="29">
        <v>10</v>
      </c>
      <c r="AS39" s="29">
        <v>5</v>
      </c>
      <c r="AT39" s="29">
        <v>5</v>
      </c>
      <c r="AU39" s="29">
        <f t="shared" si="14"/>
        <v>5</v>
      </c>
      <c r="AV39" s="29">
        <f t="shared" si="15"/>
        <v>7.5</v>
      </c>
      <c r="AW39" s="31">
        <f>AVERAGE(Table2734[[#This Row],[RULE OF LAW]],Table2734[[#This Row],[SECURITY &amp; SAFETY]],Table2734[[#This Row],[PERSONAL FREEDOM (minus Security &amp;Safety and Rule of Law)]],Table2734[[#This Row],[PERSONAL FREEDOM (minus Security &amp;Safety and Rule of Law)]])</f>
        <v>8.5912376666666681</v>
      </c>
      <c r="AX39" s="32">
        <v>7.62</v>
      </c>
      <c r="AY39" s="53">
        <f>AVERAGE(Table2734[[#This Row],[PERSONAL FREEDOM]:[ECONOMIC FREEDOM]])</f>
        <v>8.1056188333333345</v>
      </c>
      <c r="AZ39" s="63">
        <f t="shared" si="16"/>
        <v>28</v>
      </c>
      <c r="BA39" s="18">
        <f t="shared" si="17"/>
        <v>8.11</v>
      </c>
      <c r="BB39" s="31">
        <f>Table2734[[#This Row],[1 Rule of Law]]</f>
        <v>7.1182840000000001</v>
      </c>
      <c r="BC39" s="31">
        <f>Table2734[[#This Row],[2 Security &amp; Safety]]</f>
        <v>9.7266666666666666</v>
      </c>
      <c r="BD39" s="31">
        <f t="shared" si="18"/>
        <v>8.7600000000000016</v>
      </c>
    </row>
    <row r="40" spans="1:56" ht="15" customHeight="1" x14ac:dyDescent="0.25">
      <c r="A40" s="28" t="s">
        <v>70</v>
      </c>
      <c r="B40" s="29">
        <v>8.3333333333333339</v>
      </c>
      <c r="C40" s="29">
        <v>6.4719473244890739</v>
      </c>
      <c r="D40" s="29">
        <v>6.9610902694768608</v>
      </c>
      <c r="E40" s="29">
        <v>7.3</v>
      </c>
      <c r="F40" s="29">
        <v>9.68</v>
      </c>
      <c r="G40" s="29">
        <v>10</v>
      </c>
      <c r="H40" s="29">
        <v>10</v>
      </c>
      <c r="I40" s="29">
        <v>7.5</v>
      </c>
      <c r="J40" s="29">
        <v>10</v>
      </c>
      <c r="K40" s="29">
        <v>10</v>
      </c>
      <c r="L40" s="29">
        <f>AVERAGE(Table2734[[#This Row],[2Bi Disappearance]:[2Bv Terrorism Injured ]])</f>
        <v>9.5</v>
      </c>
      <c r="M40" s="29">
        <v>10</v>
      </c>
      <c r="N40" s="29">
        <v>10</v>
      </c>
      <c r="O40" s="30">
        <v>10</v>
      </c>
      <c r="P40" s="30">
        <f>AVERAGE(Table2734[[#This Row],[2Ci Female Genital Mutilation]:[2Ciii Equal Inheritance Rights]])</f>
        <v>10</v>
      </c>
      <c r="Q40" s="29">
        <f t="shared" si="11"/>
        <v>9.7266666666666666</v>
      </c>
      <c r="R40" s="29">
        <v>10</v>
      </c>
      <c r="S40" s="29">
        <v>10</v>
      </c>
      <c r="T40" s="29" t="s">
        <v>48</v>
      </c>
      <c r="U40" s="29">
        <f t="shared" si="12"/>
        <v>10</v>
      </c>
      <c r="V40" s="29">
        <v>10</v>
      </c>
      <c r="W40" s="29">
        <v>10</v>
      </c>
      <c r="X40" s="29">
        <f>AVERAGE(Table2734[[#This Row],[4A Freedom to establish religious organizations]:[4B Autonomy of religious organizations]])</f>
        <v>10</v>
      </c>
      <c r="Y40" s="29">
        <v>10</v>
      </c>
      <c r="Z40" s="29">
        <v>10</v>
      </c>
      <c r="AA40" s="29">
        <v>10</v>
      </c>
      <c r="AB40" s="29">
        <v>5</v>
      </c>
      <c r="AC40" s="29">
        <v>10</v>
      </c>
      <c r="AD40" s="29">
        <f>AVERAGE(Table2734[[#This Row],[5Ci Political parties]:[5Ciii Educational, sporting and cultural organizations]])</f>
        <v>8.3333333333333339</v>
      </c>
      <c r="AE40" s="29">
        <v>7.5</v>
      </c>
      <c r="AF40" s="29">
        <v>10</v>
      </c>
      <c r="AG40" s="29">
        <v>10</v>
      </c>
      <c r="AH40" s="29">
        <f>AVERAGE(Table2734[[#This Row],[5Di Political parties]:[5Diii Educational, sporting and cultural organizations5]])</f>
        <v>9.1666666666666661</v>
      </c>
      <c r="AI40" s="29">
        <f t="shared" si="10"/>
        <v>9.375</v>
      </c>
      <c r="AJ40" s="29">
        <v>10</v>
      </c>
      <c r="AK40" s="30">
        <v>8.6666666666666661</v>
      </c>
      <c r="AL40" s="30">
        <v>8</v>
      </c>
      <c r="AM40" s="30">
        <v>10</v>
      </c>
      <c r="AN40" s="30">
        <v>10</v>
      </c>
      <c r="AO40" s="30">
        <f>AVERAGE(Table2734[[#This Row],[6Di Access to foreign television (cable/ satellite)]:[6Dii Access to foreign newspapers]])</f>
        <v>10</v>
      </c>
      <c r="AP40" s="30">
        <v>10</v>
      </c>
      <c r="AQ40" s="29">
        <f t="shared" si="13"/>
        <v>9.3333333333333321</v>
      </c>
      <c r="AR40" s="29">
        <v>10</v>
      </c>
      <c r="AS40" s="29">
        <v>10</v>
      </c>
      <c r="AT40" s="29">
        <v>10</v>
      </c>
      <c r="AU40" s="29">
        <f t="shared" si="14"/>
        <v>10</v>
      </c>
      <c r="AV40" s="29">
        <f t="shared" si="15"/>
        <v>10</v>
      </c>
      <c r="AW40" s="31">
        <f>AVERAGE(Table2734[[#This Row],[RULE OF LAW]],Table2734[[#This Row],[SECURITY &amp; SAFETY]],Table2734[[#This Row],[PERSONAL FREEDOM (minus Security &amp;Safety and Rule of Law)]],Table2734[[#This Row],[PERSONAL FREEDOM (minus Security &amp;Safety and Rule of Law)]])</f>
        <v>9.1274999999999995</v>
      </c>
      <c r="AX40" s="32">
        <v>7.23</v>
      </c>
      <c r="AY40" s="53">
        <f>AVERAGE(Table2734[[#This Row],[PERSONAL FREEDOM]:[ECONOMIC FREEDOM]])</f>
        <v>8.1787500000000009</v>
      </c>
      <c r="AZ40" s="63">
        <f t="shared" si="16"/>
        <v>24</v>
      </c>
      <c r="BA40" s="18">
        <f t="shared" si="17"/>
        <v>8.18</v>
      </c>
      <c r="BB40" s="31">
        <f>Table2734[[#This Row],[1 Rule of Law]]</f>
        <v>7.3</v>
      </c>
      <c r="BC40" s="31">
        <f>Table2734[[#This Row],[2 Security &amp; Safety]]</f>
        <v>9.7266666666666666</v>
      </c>
      <c r="BD40" s="31">
        <f t="shared" si="18"/>
        <v>9.7416666666666654</v>
      </c>
    </row>
    <row r="41" spans="1:56" ht="15" customHeight="1" x14ac:dyDescent="0.25">
      <c r="A41" s="28" t="s">
        <v>54</v>
      </c>
      <c r="B41" s="29">
        <v>9.3666666666666671</v>
      </c>
      <c r="C41" s="29">
        <v>7.860079504814018</v>
      </c>
      <c r="D41" s="29">
        <v>8.7198480408055996</v>
      </c>
      <c r="E41" s="29">
        <v>8.6</v>
      </c>
      <c r="F41" s="29">
        <v>9.68</v>
      </c>
      <c r="G41" s="29">
        <v>10</v>
      </c>
      <c r="H41" s="29">
        <v>10</v>
      </c>
      <c r="I41" s="29">
        <v>10</v>
      </c>
      <c r="J41" s="29">
        <v>9.9401617404221092</v>
      </c>
      <c r="K41" s="29">
        <v>9.9281940885065314</v>
      </c>
      <c r="L41" s="29">
        <f>AVERAGE(Table2734[[#This Row],[2Bi Disappearance]:[2Bv Terrorism Injured ]])</f>
        <v>9.9736711657857278</v>
      </c>
      <c r="M41" s="29">
        <v>9.5</v>
      </c>
      <c r="N41" s="29">
        <v>10</v>
      </c>
      <c r="O41" s="30">
        <v>10</v>
      </c>
      <c r="P41" s="30">
        <f>AVERAGE(Table2734[[#This Row],[2Ci Female Genital Mutilation]:[2Ciii Equal Inheritance Rights]])</f>
        <v>9.8333333333333339</v>
      </c>
      <c r="Q41" s="29">
        <f t="shared" si="11"/>
        <v>9.8290014997063526</v>
      </c>
      <c r="R41" s="29">
        <v>10</v>
      </c>
      <c r="S41" s="29">
        <v>10</v>
      </c>
      <c r="T41" s="29">
        <v>10</v>
      </c>
      <c r="U41" s="29">
        <f t="shared" si="12"/>
        <v>10</v>
      </c>
      <c r="V41" s="29">
        <v>10</v>
      </c>
      <c r="W41" s="29">
        <v>10</v>
      </c>
      <c r="X41" s="29">
        <f>AVERAGE(Table2734[[#This Row],[4A Freedom to establish religious organizations]:[4B Autonomy of religious organizations]])</f>
        <v>10</v>
      </c>
      <c r="Y41" s="29">
        <v>10</v>
      </c>
      <c r="Z41" s="29">
        <v>10</v>
      </c>
      <c r="AA41" s="29">
        <v>10</v>
      </c>
      <c r="AB41" s="29">
        <v>10</v>
      </c>
      <c r="AC41" s="29">
        <v>10</v>
      </c>
      <c r="AD41" s="29">
        <f>AVERAGE(Table2734[[#This Row],[5Ci Political parties]:[5Ciii Educational, sporting and cultural organizations]])</f>
        <v>10</v>
      </c>
      <c r="AE41" s="29">
        <v>10</v>
      </c>
      <c r="AF41" s="29">
        <v>10</v>
      </c>
      <c r="AG41" s="29">
        <v>10</v>
      </c>
      <c r="AH41" s="29">
        <f>AVERAGE(Table2734[[#This Row],[5Di Political parties]:[5Diii Educational, sporting and cultural organizations5]])</f>
        <v>10</v>
      </c>
      <c r="AI41" s="29">
        <f t="shared" si="10"/>
        <v>10</v>
      </c>
      <c r="AJ41" s="29">
        <v>10</v>
      </c>
      <c r="AK41" s="30">
        <v>9.3333333333333339</v>
      </c>
      <c r="AL41" s="30">
        <v>8.75</v>
      </c>
      <c r="AM41" s="30">
        <v>10</v>
      </c>
      <c r="AN41" s="30">
        <v>10</v>
      </c>
      <c r="AO41" s="30">
        <f>AVERAGE(Table2734[[#This Row],[6Di Access to foreign television (cable/ satellite)]:[6Dii Access to foreign newspapers]])</f>
        <v>10</v>
      </c>
      <c r="AP41" s="30">
        <v>10</v>
      </c>
      <c r="AQ41" s="29">
        <f t="shared" si="13"/>
        <v>9.6166666666666671</v>
      </c>
      <c r="AR41" s="29">
        <v>10</v>
      </c>
      <c r="AS41" s="29">
        <v>10</v>
      </c>
      <c r="AT41" s="29">
        <v>10</v>
      </c>
      <c r="AU41" s="29">
        <f t="shared" si="14"/>
        <v>10</v>
      </c>
      <c r="AV41" s="29">
        <f t="shared" si="15"/>
        <v>10</v>
      </c>
      <c r="AW41" s="31">
        <f>AVERAGE(Table2734[[#This Row],[RULE OF LAW]],Table2734[[#This Row],[SECURITY &amp; SAFETY]],Table2734[[#This Row],[PERSONAL FREEDOM (minus Security &amp;Safety and Rule of Law)]],Table2734[[#This Row],[PERSONAL FREEDOM (minus Security &amp;Safety and Rule of Law)]])</f>
        <v>9.5689170415932541</v>
      </c>
      <c r="AX41" s="32">
        <v>7.64</v>
      </c>
      <c r="AY41" s="53">
        <f>AVERAGE(Table2734[[#This Row],[PERSONAL FREEDOM]:[ECONOMIC FREEDOM]])</f>
        <v>8.6044585207966264</v>
      </c>
      <c r="AZ41" s="63">
        <f t="shared" si="16"/>
        <v>4</v>
      </c>
      <c r="BA41" s="18">
        <f t="shared" si="17"/>
        <v>8.6</v>
      </c>
      <c r="BB41" s="31">
        <f>Table2734[[#This Row],[1 Rule of Law]]</f>
        <v>8.6</v>
      </c>
      <c r="BC41" s="31">
        <f>Table2734[[#This Row],[2 Security &amp; Safety]]</f>
        <v>9.8290014997063526</v>
      </c>
      <c r="BD41" s="31">
        <f t="shared" si="18"/>
        <v>9.9233333333333338</v>
      </c>
    </row>
    <row r="42" spans="1:56" ht="15" customHeight="1" x14ac:dyDescent="0.25">
      <c r="A42" s="28" t="s">
        <v>108</v>
      </c>
      <c r="B42" s="29">
        <v>5.6000000000000005</v>
      </c>
      <c r="C42" s="29">
        <v>5.1137240010371867</v>
      </c>
      <c r="D42" s="29">
        <v>4.7147212527304534</v>
      </c>
      <c r="E42" s="29">
        <v>5.0999999999999996</v>
      </c>
      <c r="F42" s="29">
        <v>7.9999999999999724E-2</v>
      </c>
      <c r="G42" s="29">
        <v>10</v>
      </c>
      <c r="H42" s="29">
        <v>10</v>
      </c>
      <c r="I42" s="29">
        <v>7.5</v>
      </c>
      <c r="J42" s="29">
        <v>10</v>
      </c>
      <c r="K42" s="29">
        <v>10</v>
      </c>
      <c r="L42" s="29">
        <f>AVERAGE(Table2734[[#This Row],[2Bi Disappearance]:[2Bv Terrorism Injured ]])</f>
        <v>9.5</v>
      </c>
      <c r="M42" s="29">
        <v>10</v>
      </c>
      <c r="N42" s="29">
        <v>10</v>
      </c>
      <c r="O42" s="30">
        <v>10</v>
      </c>
      <c r="P42" s="30">
        <f>AVERAGE(Table2734[[#This Row],[2Ci Female Genital Mutilation]:[2Ciii Equal Inheritance Rights]])</f>
        <v>10</v>
      </c>
      <c r="Q42" s="29">
        <f t="shared" si="11"/>
        <v>6.5266666666666664</v>
      </c>
      <c r="R42" s="29">
        <v>5</v>
      </c>
      <c r="S42" s="29">
        <v>5</v>
      </c>
      <c r="T42" s="29">
        <v>10</v>
      </c>
      <c r="U42" s="29">
        <f t="shared" si="12"/>
        <v>6.666666666666667</v>
      </c>
      <c r="V42" s="29">
        <v>10</v>
      </c>
      <c r="W42" s="29">
        <v>7.5</v>
      </c>
      <c r="X42" s="29">
        <f>AVERAGE(Table2734[[#This Row],[4A Freedom to establish religious organizations]:[4B Autonomy of religious organizations]])</f>
        <v>8.75</v>
      </c>
      <c r="Y42" s="29">
        <v>7.5</v>
      </c>
      <c r="Z42" s="29">
        <v>5</v>
      </c>
      <c r="AA42" s="29">
        <v>7.5</v>
      </c>
      <c r="AB42" s="29">
        <v>7.5</v>
      </c>
      <c r="AC42" s="29">
        <v>7.5</v>
      </c>
      <c r="AD42" s="29">
        <f>AVERAGE(Table2734[[#This Row],[5Ci Political parties]:[5Ciii Educational, sporting and cultural organizations]])</f>
        <v>7.5</v>
      </c>
      <c r="AE42" s="29">
        <v>10</v>
      </c>
      <c r="AF42" s="29">
        <v>7.5</v>
      </c>
      <c r="AG42" s="29">
        <v>10</v>
      </c>
      <c r="AH42" s="29">
        <f>AVERAGE(Table2734[[#This Row],[5Di Political parties]:[5Diii Educational, sporting and cultural organizations5]])</f>
        <v>9.1666666666666661</v>
      </c>
      <c r="AI42" s="29">
        <f t="shared" si="10"/>
        <v>7.2916666666666661</v>
      </c>
      <c r="AJ42" s="29">
        <v>0.1454511698236377</v>
      </c>
      <c r="AK42" s="30">
        <v>7.666666666666667</v>
      </c>
      <c r="AL42" s="30">
        <v>4.75</v>
      </c>
      <c r="AM42" s="30">
        <v>10</v>
      </c>
      <c r="AN42" s="30">
        <v>10</v>
      </c>
      <c r="AO42" s="30">
        <f>AVERAGE(Table2734[[#This Row],[6Di Access to foreign television (cable/ satellite)]:[6Dii Access to foreign newspapers]])</f>
        <v>10</v>
      </c>
      <c r="AP42" s="30">
        <v>10</v>
      </c>
      <c r="AQ42" s="29">
        <f t="shared" si="13"/>
        <v>6.5124235672980602</v>
      </c>
      <c r="AR42" s="29">
        <v>10</v>
      </c>
      <c r="AS42" s="29">
        <v>10</v>
      </c>
      <c r="AT42" s="29">
        <v>10</v>
      </c>
      <c r="AU42" s="29">
        <f t="shared" si="14"/>
        <v>10</v>
      </c>
      <c r="AV42" s="29">
        <f t="shared" si="15"/>
        <v>10</v>
      </c>
      <c r="AW42" s="31">
        <f>AVERAGE(Table2734[[#This Row],[RULE OF LAW]],Table2734[[#This Row],[SECURITY &amp; SAFETY]],Table2734[[#This Row],[PERSONAL FREEDOM (minus Security &amp;Safety and Rule of Law)]],Table2734[[#This Row],[PERSONAL FREEDOM (minus Security &amp;Safety and Rule of Law)]])</f>
        <v>6.8287423567298049</v>
      </c>
      <c r="AX42" s="32">
        <v>7.19</v>
      </c>
      <c r="AY42" s="53">
        <f>AVERAGE(Table2734[[#This Row],[PERSONAL FREEDOM]:[ECONOMIC FREEDOM]])</f>
        <v>7.0093711783649031</v>
      </c>
      <c r="AZ42" s="63">
        <f t="shared" si="16"/>
        <v>70</v>
      </c>
      <c r="BA42" s="18">
        <f t="shared" si="17"/>
        <v>7.01</v>
      </c>
      <c r="BB42" s="31">
        <f>Table2734[[#This Row],[1 Rule of Law]]</f>
        <v>5.0999999999999996</v>
      </c>
      <c r="BC42" s="31">
        <f>Table2734[[#This Row],[2 Security &amp; Safety]]</f>
        <v>6.5266666666666664</v>
      </c>
      <c r="BD42" s="31">
        <f t="shared" si="18"/>
        <v>7.844151380126279</v>
      </c>
    </row>
    <row r="43" spans="1:56" ht="15" customHeight="1" x14ac:dyDescent="0.25">
      <c r="A43" s="28" t="s">
        <v>161</v>
      </c>
      <c r="B43" s="29" t="s">
        <v>48</v>
      </c>
      <c r="C43" s="29" t="s">
        <v>48</v>
      </c>
      <c r="D43" s="29" t="s">
        <v>48</v>
      </c>
      <c r="E43" s="29">
        <v>3.8396499999999998</v>
      </c>
      <c r="F43" s="29">
        <v>8.56</v>
      </c>
      <c r="G43" s="29">
        <v>10</v>
      </c>
      <c r="H43" s="29">
        <v>10</v>
      </c>
      <c r="I43" s="29" t="s">
        <v>48</v>
      </c>
      <c r="J43" s="29">
        <v>10</v>
      </c>
      <c r="K43" s="29">
        <v>10</v>
      </c>
      <c r="L43" s="29">
        <f>AVERAGE(Table2734[[#This Row],[2Bi Disappearance]:[2Bv Terrorism Injured ]])</f>
        <v>10</v>
      </c>
      <c r="M43" s="29">
        <v>10</v>
      </c>
      <c r="N43" s="29">
        <v>7.5</v>
      </c>
      <c r="O43" s="30">
        <v>5</v>
      </c>
      <c r="P43" s="30">
        <f>AVERAGE(Table2734[[#This Row],[2Ci Female Genital Mutilation]:[2Ciii Equal Inheritance Rights]])</f>
        <v>7.5</v>
      </c>
      <c r="Q43" s="29">
        <f t="shared" si="11"/>
        <v>8.6866666666666674</v>
      </c>
      <c r="R43" s="29">
        <v>10</v>
      </c>
      <c r="S43" s="29">
        <v>10</v>
      </c>
      <c r="T43" s="29">
        <v>0</v>
      </c>
      <c r="U43" s="29">
        <f t="shared" si="12"/>
        <v>6.666666666666667</v>
      </c>
      <c r="V43" s="29" t="s">
        <v>48</v>
      </c>
      <c r="W43" s="29" t="s">
        <v>48</v>
      </c>
      <c r="X43" s="29" t="s">
        <v>48</v>
      </c>
      <c r="Y43" s="29" t="s">
        <v>48</v>
      </c>
      <c r="Z43" s="29" t="s">
        <v>48</v>
      </c>
      <c r="AA43" s="29" t="s">
        <v>48</v>
      </c>
      <c r="AB43" s="29" t="s">
        <v>48</v>
      </c>
      <c r="AC43" s="29" t="s">
        <v>48</v>
      </c>
      <c r="AD43" s="29" t="s">
        <v>48</v>
      </c>
      <c r="AE43" s="29" t="s">
        <v>48</v>
      </c>
      <c r="AF43" s="29" t="s">
        <v>48</v>
      </c>
      <c r="AG43" s="29" t="s">
        <v>48</v>
      </c>
      <c r="AH43" s="29" t="s">
        <v>48</v>
      </c>
      <c r="AI43" s="29" t="s">
        <v>48</v>
      </c>
      <c r="AJ43" s="29">
        <v>10</v>
      </c>
      <c r="AK43" s="30">
        <v>6.333333333333333</v>
      </c>
      <c r="AL43" s="30">
        <v>7.25</v>
      </c>
      <c r="AM43" s="30" t="s">
        <v>48</v>
      </c>
      <c r="AN43" s="30" t="s">
        <v>48</v>
      </c>
      <c r="AO43" s="30" t="s">
        <v>48</v>
      </c>
      <c r="AP43" s="30" t="s">
        <v>48</v>
      </c>
      <c r="AQ43" s="29">
        <f t="shared" si="13"/>
        <v>7.8611111111111107</v>
      </c>
      <c r="AR43" s="29">
        <v>5</v>
      </c>
      <c r="AS43" s="29">
        <v>10</v>
      </c>
      <c r="AT43" s="29">
        <v>10</v>
      </c>
      <c r="AU43" s="29">
        <f t="shared" si="14"/>
        <v>10</v>
      </c>
      <c r="AV43" s="29">
        <f t="shared" si="15"/>
        <v>7.5</v>
      </c>
      <c r="AW43" s="31">
        <f>AVERAGE(Table2734[[#This Row],[RULE OF LAW]],Table2734[[#This Row],[SECURITY &amp; SAFETY]],Table2734[[#This Row],[PERSONAL FREEDOM (minus Security &amp;Safety and Rule of Law)]],Table2734[[#This Row],[PERSONAL FREEDOM (minus Security &amp;Safety and Rule of Law)]])</f>
        <v>6.8028754629629624</v>
      </c>
      <c r="AX43" s="32">
        <v>6.41</v>
      </c>
      <c r="AY43" s="53">
        <f>AVERAGE(Table2734[[#This Row],[PERSONAL FREEDOM]:[ECONOMIC FREEDOM]])</f>
        <v>6.6064377314814813</v>
      </c>
      <c r="AZ43" s="63">
        <f t="shared" si="16"/>
        <v>99</v>
      </c>
      <c r="BA43" s="18">
        <f t="shared" si="17"/>
        <v>6.61</v>
      </c>
      <c r="BB43" s="31">
        <f>Table2734[[#This Row],[1 Rule of Law]]</f>
        <v>3.8396499999999998</v>
      </c>
      <c r="BC43" s="31">
        <f>Table2734[[#This Row],[2 Security &amp; Safety]]</f>
        <v>8.6866666666666674</v>
      </c>
      <c r="BD43" s="31">
        <f t="shared" si="18"/>
        <v>7.3425925925925926</v>
      </c>
    </row>
    <row r="44" spans="1:56" ht="15" customHeight="1" x14ac:dyDescent="0.25">
      <c r="A44" s="28" t="s">
        <v>135</v>
      </c>
      <c r="B44" s="29">
        <v>5.2666666666666675</v>
      </c>
      <c r="C44" s="29">
        <v>4.2449727715429759</v>
      </c>
      <c r="D44" s="29">
        <v>4.3640309328367879</v>
      </c>
      <c r="E44" s="29">
        <v>4.6000000000000005</v>
      </c>
      <c r="F44" s="29">
        <v>3.84</v>
      </c>
      <c r="G44" s="29">
        <v>10</v>
      </c>
      <c r="H44" s="29">
        <v>10</v>
      </c>
      <c r="I44" s="29">
        <v>5</v>
      </c>
      <c r="J44" s="29">
        <v>10</v>
      </c>
      <c r="K44" s="29">
        <v>10</v>
      </c>
      <c r="L44" s="29">
        <f>AVERAGE(Table2734[[#This Row],[2Bi Disappearance]:[2Bv Terrorism Injured ]])</f>
        <v>9</v>
      </c>
      <c r="M44" s="29">
        <v>10</v>
      </c>
      <c r="N44" s="29">
        <v>10</v>
      </c>
      <c r="O44" s="30">
        <v>10</v>
      </c>
      <c r="P44" s="30">
        <f>AVERAGE(Table2734[[#This Row],[2Ci Female Genital Mutilation]:[2Ciii Equal Inheritance Rights]])</f>
        <v>10</v>
      </c>
      <c r="Q44" s="29">
        <f t="shared" si="11"/>
        <v>7.6133333333333333</v>
      </c>
      <c r="R44" s="29">
        <v>10</v>
      </c>
      <c r="S44" s="29">
        <v>10</v>
      </c>
      <c r="T44" s="29">
        <v>10</v>
      </c>
      <c r="U44" s="29">
        <f t="shared" si="12"/>
        <v>10</v>
      </c>
      <c r="V44" s="29">
        <v>10</v>
      </c>
      <c r="W44" s="29">
        <v>7.5</v>
      </c>
      <c r="X44" s="29">
        <f>AVERAGE(Table2734[[#This Row],[4A Freedom to establish religious organizations]:[4B Autonomy of religious organizations]])</f>
        <v>8.75</v>
      </c>
      <c r="Y44" s="29">
        <v>10</v>
      </c>
      <c r="Z44" s="29">
        <v>10</v>
      </c>
      <c r="AA44" s="29">
        <v>7.5</v>
      </c>
      <c r="AB44" s="29">
        <v>7.5</v>
      </c>
      <c r="AC44" s="29">
        <v>7.5</v>
      </c>
      <c r="AD44" s="29">
        <f>AVERAGE(Table2734[[#This Row],[5Ci Political parties]:[5Ciii Educational, sporting and cultural organizations]])</f>
        <v>7.5</v>
      </c>
      <c r="AE44" s="29">
        <v>2.5</v>
      </c>
      <c r="AF44" s="29">
        <v>2.5</v>
      </c>
      <c r="AG44" s="29">
        <v>7.5</v>
      </c>
      <c r="AH44" s="29">
        <f>AVERAGE(Table2734[[#This Row],[5Di Political parties]:[5Diii Educational, sporting and cultural organizations5]])</f>
        <v>4.166666666666667</v>
      </c>
      <c r="AI44" s="29">
        <f>AVERAGE(Y44:Z44,AD44,AH44)</f>
        <v>7.916666666666667</v>
      </c>
      <c r="AJ44" s="29">
        <v>10</v>
      </c>
      <c r="AK44" s="30">
        <v>3.3333333333333335</v>
      </c>
      <c r="AL44" s="30">
        <v>4</v>
      </c>
      <c r="AM44" s="30">
        <v>10</v>
      </c>
      <c r="AN44" s="30">
        <v>10</v>
      </c>
      <c r="AO44" s="30">
        <f>AVERAGE(Table2734[[#This Row],[6Di Access to foreign television (cable/ satellite)]:[6Dii Access to foreign newspapers]])</f>
        <v>10</v>
      </c>
      <c r="AP44" s="30">
        <v>10</v>
      </c>
      <c r="AQ44" s="29">
        <f t="shared" si="13"/>
        <v>7.4666666666666668</v>
      </c>
      <c r="AR44" s="29">
        <v>10</v>
      </c>
      <c r="AS44" s="29">
        <v>10</v>
      </c>
      <c r="AT44" s="29">
        <v>10</v>
      </c>
      <c r="AU44" s="29">
        <f t="shared" si="14"/>
        <v>10</v>
      </c>
      <c r="AV44" s="29">
        <f t="shared" si="15"/>
        <v>10</v>
      </c>
      <c r="AW44" s="31">
        <f>AVERAGE(Table2734[[#This Row],[RULE OF LAW]],Table2734[[#This Row],[SECURITY &amp; SAFETY]],Table2734[[#This Row],[PERSONAL FREEDOM (minus Security &amp;Safety and Rule of Law)]],Table2734[[#This Row],[PERSONAL FREEDOM (minus Security &amp;Safety and Rule of Law)]])</f>
        <v>7.4666666666666677</v>
      </c>
      <c r="AX44" s="32">
        <v>5.84</v>
      </c>
      <c r="AY44" s="53">
        <f>AVERAGE(Table2734[[#This Row],[PERSONAL FREEDOM]:[ECONOMIC FREEDOM]])</f>
        <v>6.6533333333333342</v>
      </c>
      <c r="AZ44" s="63">
        <f t="shared" si="16"/>
        <v>97</v>
      </c>
      <c r="BA44" s="18">
        <f t="shared" si="17"/>
        <v>6.65</v>
      </c>
      <c r="BB44" s="31">
        <f>Table2734[[#This Row],[1 Rule of Law]]</f>
        <v>4.6000000000000005</v>
      </c>
      <c r="BC44" s="31">
        <f>Table2734[[#This Row],[2 Security &amp; Safety]]</f>
        <v>7.6133333333333333</v>
      </c>
      <c r="BD44" s="31">
        <f t="shared" si="18"/>
        <v>8.826666666666668</v>
      </c>
    </row>
    <row r="45" spans="1:56" ht="15" customHeight="1" x14ac:dyDescent="0.25">
      <c r="A45" s="28" t="s">
        <v>196</v>
      </c>
      <c r="B45" s="29">
        <v>3.3000000000000003</v>
      </c>
      <c r="C45" s="29">
        <v>4.6527639702120736</v>
      </c>
      <c r="D45" s="29">
        <v>4.5341480119170861</v>
      </c>
      <c r="E45" s="29">
        <v>4.2</v>
      </c>
      <c r="F45" s="29">
        <v>8.64</v>
      </c>
      <c r="G45" s="29">
        <v>0</v>
      </c>
      <c r="H45" s="29">
        <v>10</v>
      </c>
      <c r="I45" s="29">
        <v>5</v>
      </c>
      <c r="J45" s="29">
        <v>9.88244056642184</v>
      </c>
      <c r="K45" s="29">
        <v>9.7254147515710123</v>
      </c>
      <c r="L45" s="29">
        <f>AVERAGE(Table2734[[#This Row],[2Bi Disappearance]:[2Bv Terrorism Injured ]])</f>
        <v>6.9215710635985719</v>
      </c>
      <c r="M45" s="29">
        <v>0.89999999999999969</v>
      </c>
      <c r="N45" s="29">
        <v>10</v>
      </c>
      <c r="O45" s="30">
        <v>0</v>
      </c>
      <c r="P45" s="30">
        <f>AVERAGE(Table2734[[#This Row],[2Ci Female Genital Mutilation]:[2Ciii Equal Inheritance Rights]])</f>
        <v>3.6333333333333333</v>
      </c>
      <c r="Q45" s="29">
        <f t="shared" si="11"/>
        <v>6.3983014656439687</v>
      </c>
      <c r="R45" s="29">
        <v>10</v>
      </c>
      <c r="S45" s="29">
        <v>0</v>
      </c>
      <c r="T45" s="29">
        <v>0</v>
      </c>
      <c r="U45" s="29">
        <f t="shared" si="12"/>
        <v>3.3333333333333335</v>
      </c>
      <c r="V45" s="29">
        <v>2.5</v>
      </c>
      <c r="W45" s="29">
        <v>7.5</v>
      </c>
      <c r="X45" s="29">
        <f>AVERAGE(Table2734[[#This Row],[4A Freedom to establish religious organizations]:[4B Autonomy of religious organizations]])</f>
        <v>5</v>
      </c>
      <c r="Y45" s="29">
        <v>5</v>
      </c>
      <c r="Z45" s="29">
        <v>7.5</v>
      </c>
      <c r="AA45" s="29">
        <v>5</v>
      </c>
      <c r="AB45" s="29">
        <v>2.5</v>
      </c>
      <c r="AC45" s="29">
        <v>5</v>
      </c>
      <c r="AD45" s="29">
        <f>AVERAGE(Table2734[[#This Row],[5Ci Political parties]:[5Ciii Educational, sporting and cultural organizations]])</f>
        <v>4.166666666666667</v>
      </c>
      <c r="AE45" s="29">
        <v>7.5</v>
      </c>
      <c r="AF45" s="29">
        <v>5</v>
      </c>
      <c r="AG45" s="29">
        <v>7.5</v>
      </c>
      <c r="AH45" s="29">
        <f>AVERAGE(Table2734[[#This Row],[5Di Political parties]:[5Diii Educational, sporting and cultural organizations5]])</f>
        <v>6.666666666666667</v>
      </c>
      <c r="AI45" s="29">
        <f>AVERAGE(Y45:Z45,AD45,AH45)</f>
        <v>5.8333333333333339</v>
      </c>
      <c r="AJ45" s="29">
        <v>7.4808692804679975</v>
      </c>
      <c r="AK45" s="30">
        <v>3.3333333333333335</v>
      </c>
      <c r="AL45" s="30">
        <v>4.5</v>
      </c>
      <c r="AM45" s="30">
        <v>10</v>
      </c>
      <c r="AN45" s="30">
        <v>7.5</v>
      </c>
      <c r="AO45" s="30">
        <f>AVERAGE(Table2734[[#This Row],[6Di Access to foreign television (cable/ satellite)]:[6Dii Access to foreign newspapers]])</f>
        <v>8.75</v>
      </c>
      <c r="AP45" s="30">
        <v>7.5</v>
      </c>
      <c r="AQ45" s="29">
        <f t="shared" si="13"/>
        <v>6.3128405227602666</v>
      </c>
      <c r="AR45" s="29">
        <v>5</v>
      </c>
      <c r="AS45" s="29">
        <v>0</v>
      </c>
      <c r="AT45" s="29" t="s">
        <v>48</v>
      </c>
      <c r="AU45" s="29">
        <f t="shared" si="14"/>
        <v>0</v>
      </c>
      <c r="AV45" s="29">
        <f t="shared" si="15"/>
        <v>2.5</v>
      </c>
      <c r="AW45" s="31">
        <f>AVERAGE(Table2734[[#This Row],[RULE OF LAW]],Table2734[[#This Row],[SECURITY &amp; SAFETY]],Table2734[[#This Row],[PERSONAL FREEDOM (minus Security &amp;Safety and Rule of Law)]],Table2734[[#This Row],[PERSONAL FREEDOM (minus Security &amp;Safety and Rule of Law)]])</f>
        <v>4.9475260853536849</v>
      </c>
      <c r="AX45" s="32">
        <v>6.33</v>
      </c>
      <c r="AY45" s="53">
        <f>AVERAGE(Table2734[[#This Row],[PERSONAL FREEDOM]:[ECONOMIC FREEDOM]])</f>
        <v>5.6387630426768425</v>
      </c>
      <c r="AZ45" s="63">
        <f t="shared" si="16"/>
        <v>135</v>
      </c>
      <c r="BA45" s="18">
        <f t="shared" si="17"/>
        <v>5.64</v>
      </c>
      <c r="BB45" s="31">
        <f>Table2734[[#This Row],[1 Rule of Law]]</f>
        <v>4.2</v>
      </c>
      <c r="BC45" s="31">
        <f>Table2734[[#This Row],[2 Security &amp; Safety]]</f>
        <v>6.3983014656439687</v>
      </c>
      <c r="BD45" s="31">
        <f t="shared" si="18"/>
        <v>4.5959014378853862</v>
      </c>
    </row>
    <row r="46" spans="1:56" ht="15" customHeight="1" x14ac:dyDescent="0.25">
      <c r="A46" s="28" t="s">
        <v>106</v>
      </c>
      <c r="B46" s="29">
        <v>4.4000000000000004</v>
      </c>
      <c r="C46" s="29">
        <v>4.9208337673934146</v>
      </c>
      <c r="D46" s="29">
        <v>2.4922651996829699</v>
      </c>
      <c r="E46" s="29">
        <v>3.9000000000000004</v>
      </c>
      <c r="F46" s="29">
        <v>0</v>
      </c>
      <c r="G46" s="29">
        <v>10</v>
      </c>
      <c r="H46" s="29">
        <v>10</v>
      </c>
      <c r="I46" s="29">
        <v>5</v>
      </c>
      <c r="J46" s="29">
        <v>10</v>
      </c>
      <c r="K46" s="29">
        <v>10</v>
      </c>
      <c r="L46" s="29">
        <f>AVERAGE(Table2734[[#This Row],[2Bi Disappearance]:[2Bv Terrorism Injured ]])</f>
        <v>9</v>
      </c>
      <c r="M46" s="29">
        <v>10</v>
      </c>
      <c r="N46" s="29">
        <v>10</v>
      </c>
      <c r="O46" s="30">
        <v>10</v>
      </c>
      <c r="P46" s="30">
        <f>AVERAGE(Table2734[[#This Row],[2Ci Female Genital Mutilation]:[2Ciii Equal Inheritance Rights]])</f>
        <v>10</v>
      </c>
      <c r="Q46" s="29">
        <f t="shared" si="11"/>
        <v>6.333333333333333</v>
      </c>
      <c r="R46" s="29">
        <v>10</v>
      </c>
      <c r="S46" s="29">
        <v>10</v>
      </c>
      <c r="T46" s="29">
        <v>10</v>
      </c>
      <c r="U46" s="29">
        <f t="shared" si="12"/>
        <v>10</v>
      </c>
      <c r="V46" s="29">
        <v>7.5</v>
      </c>
      <c r="W46" s="29">
        <v>7.5</v>
      </c>
      <c r="X46" s="29">
        <f>AVERAGE(Table2734[[#This Row],[4A Freedom to establish religious organizations]:[4B Autonomy of religious organizations]])</f>
        <v>7.5</v>
      </c>
      <c r="Y46" s="29">
        <v>7.5</v>
      </c>
      <c r="Z46" s="29">
        <v>7.5</v>
      </c>
      <c r="AA46" s="29">
        <v>7.5</v>
      </c>
      <c r="AB46" s="29">
        <v>7.5</v>
      </c>
      <c r="AC46" s="29">
        <v>7.5</v>
      </c>
      <c r="AD46" s="29">
        <f>AVERAGE(Table2734[[#This Row],[5Ci Political parties]:[5Ciii Educational, sporting and cultural organizations]])</f>
        <v>7.5</v>
      </c>
      <c r="AE46" s="29">
        <v>10</v>
      </c>
      <c r="AF46" s="29">
        <v>7.5</v>
      </c>
      <c r="AG46" s="29">
        <v>7.5</v>
      </c>
      <c r="AH46" s="29">
        <f>AVERAGE(Table2734[[#This Row],[5Di Political parties]:[5Diii Educational, sporting and cultural organizations5]])</f>
        <v>8.3333333333333339</v>
      </c>
      <c r="AI46" s="29">
        <f>AVERAGE(Y46:Z46,AD46,AH46)</f>
        <v>7.7083333333333339</v>
      </c>
      <c r="AJ46" s="29">
        <v>0</v>
      </c>
      <c r="AK46" s="30">
        <v>7</v>
      </c>
      <c r="AL46" s="30">
        <v>5.75</v>
      </c>
      <c r="AM46" s="30">
        <v>7.5</v>
      </c>
      <c r="AN46" s="30">
        <v>7.5</v>
      </c>
      <c r="AO46" s="30">
        <f>AVERAGE(Table2734[[#This Row],[6Di Access to foreign television (cable/ satellite)]:[6Dii Access to foreign newspapers]])</f>
        <v>7.5</v>
      </c>
      <c r="AP46" s="30">
        <v>7.5</v>
      </c>
      <c r="AQ46" s="29">
        <f t="shared" si="13"/>
        <v>5.55</v>
      </c>
      <c r="AR46" s="29">
        <v>10</v>
      </c>
      <c r="AS46" s="29">
        <v>10</v>
      </c>
      <c r="AT46" s="29">
        <v>10</v>
      </c>
      <c r="AU46" s="29">
        <f t="shared" si="14"/>
        <v>10</v>
      </c>
      <c r="AV46" s="29">
        <f t="shared" si="15"/>
        <v>10</v>
      </c>
      <c r="AW46" s="31">
        <f>AVERAGE(Table2734[[#This Row],[RULE OF LAW]],Table2734[[#This Row],[SECURITY &amp; SAFETY]],Table2734[[#This Row],[PERSONAL FREEDOM (minus Security &amp;Safety and Rule of Law)]],Table2734[[#This Row],[PERSONAL FREEDOM (minus Security &amp;Safety and Rule of Law)]])</f>
        <v>6.6341666666666672</v>
      </c>
      <c r="AX46" s="32">
        <v>7.14</v>
      </c>
      <c r="AY46" s="53">
        <f>AVERAGE(Table2734[[#This Row],[PERSONAL FREEDOM]:[ECONOMIC FREEDOM]])</f>
        <v>6.887083333333333</v>
      </c>
      <c r="AZ46" s="63">
        <f t="shared" si="16"/>
        <v>79</v>
      </c>
      <c r="BA46" s="18">
        <f t="shared" si="17"/>
        <v>6.89</v>
      </c>
      <c r="BB46" s="31">
        <f>Table2734[[#This Row],[1 Rule of Law]]</f>
        <v>3.9000000000000004</v>
      </c>
      <c r="BC46" s="31">
        <f>Table2734[[#This Row],[2 Security &amp; Safety]]</f>
        <v>6.333333333333333</v>
      </c>
      <c r="BD46" s="31">
        <f t="shared" si="18"/>
        <v>8.1516666666666673</v>
      </c>
    </row>
    <row r="47" spans="1:56" ht="15" customHeight="1" x14ac:dyDescent="0.25">
      <c r="A47" s="28" t="s">
        <v>71</v>
      </c>
      <c r="B47" s="29">
        <v>8.0333333333333332</v>
      </c>
      <c r="C47" s="29">
        <v>7.0721140291144122</v>
      </c>
      <c r="D47" s="29">
        <v>7.4817648470638627</v>
      </c>
      <c r="E47" s="29">
        <v>7.5</v>
      </c>
      <c r="F47" s="29">
        <v>8</v>
      </c>
      <c r="G47" s="29">
        <v>10</v>
      </c>
      <c r="H47" s="29">
        <v>10</v>
      </c>
      <c r="I47" s="29">
        <v>10</v>
      </c>
      <c r="J47" s="29">
        <v>10</v>
      </c>
      <c r="K47" s="29">
        <v>10</v>
      </c>
      <c r="L47" s="29">
        <f>AVERAGE(Table2734[[#This Row],[2Bi Disappearance]:[2Bv Terrorism Injured ]])</f>
        <v>10</v>
      </c>
      <c r="M47" s="29">
        <v>10</v>
      </c>
      <c r="N47" s="29">
        <v>10</v>
      </c>
      <c r="O47" s="30">
        <v>10</v>
      </c>
      <c r="P47" s="30">
        <f>AVERAGE(Table2734[[#This Row],[2Ci Female Genital Mutilation]:[2Ciii Equal Inheritance Rights]])</f>
        <v>10</v>
      </c>
      <c r="Q47" s="29">
        <f t="shared" si="11"/>
        <v>9.3333333333333339</v>
      </c>
      <c r="R47" s="29">
        <v>10</v>
      </c>
      <c r="S47" s="29">
        <v>10</v>
      </c>
      <c r="T47" s="29">
        <v>10</v>
      </c>
      <c r="U47" s="29">
        <f t="shared" si="12"/>
        <v>10</v>
      </c>
      <c r="V47" s="29">
        <v>5</v>
      </c>
      <c r="W47" s="29">
        <v>10</v>
      </c>
      <c r="X47" s="29">
        <f>AVERAGE(Table2734[[#This Row],[4A Freedom to establish religious organizations]:[4B Autonomy of religious organizations]])</f>
        <v>7.5</v>
      </c>
      <c r="Y47" s="29">
        <v>10</v>
      </c>
      <c r="Z47" s="29">
        <v>7.5</v>
      </c>
      <c r="AA47" s="29">
        <v>10</v>
      </c>
      <c r="AB47" s="29">
        <v>10</v>
      </c>
      <c r="AC47" s="29">
        <v>10</v>
      </c>
      <c r="AD47" s="29">
        <f>AVERAGE(Table2734[[#This Row],[5Ci Political parties]:[5Ciii Educational, sporting and cultural organizations]])</f>
        <v>10</v>
      </c>
      <c r="AE47" s="29">
        <v>10</v>
      </c>
      <c r="AF47" s="29">
        <v>10</v>
      </c>
      <c r="AG47" s="29">
        <v>10</v>
      </c>
      <c r="AH47" s="29">
        <f>AVERAGE(Table2734[[#This Row],[5Di Political parties]:[5Diii Educational, sporting and cultural organizations5]])</f>
        <v>10</v>
      </c>
      <c r="AI47" s="29">
        <f>AVERAGE(Y47:Z47,AD47,AH47)</f>
        <v>9.375</v>
      </c>
      <c r="AJ47" s="29">
        <v>10</v>
      </c>
      <c r="AK47" s="30">
        <v>8.3333333333333339</v>
      </c>
      <c r="AL47" s="30">
        <v>8.5</v>
      </c>
      <c r="AM47" s="30">
        <v>10</v>
      </c>
      <c r="AN47" s="30">
        <v>10</v>
      </c>
      <c r="AO47" s="30">
        <f>AVERAGE(Table2734[[#This Row],[6Di Access to foreign television (cable/ satellite)]:[6Dii Access to foreign newspapers]])</f>
        <v>10</v>
      </c>
      <c r="AP47" s="30">
        <v>10</v>
      </c>
      <c r="AQ47" s="29">
        <f t="shared" si="13"/>
        <v>9.3666666666666671</v>
      </c>
      <c r="AR47" s="29">
        <v>10</v>
      </c>
      <c r="AS47" s="29">
        <v>10</v>
      </c>
      <c r="AT47" s="29">
        <v>10</v>
      </c>
      <c r="AU47" s="29">
        <f t="shared" si="14"/>
        <v>10</v>
      </c>
      <c r="AV47" s="29">
        <f t="shared" si="15"/>
        <v>10</v>
      </c>
      <c r="AW47" s="31">
        <f>AVERAGE(Table2734[[#This Row],[RULE OF LAW]],Table2734[[#This Row],[SECURITY &amp; SAFETY]],Table2734[[#This Row],[PERSONAL FREEDOM (minus Security &amp;Safety and Rule of Law)]],Table2734[[#This Row],[PERSONAL FREEDOM (minus Security &amp;Safety and Rule of Law)]])</f>
        <v>8.8325000000000014</v>
      </c>
      <c r="AX47" s="32">
        <v>7.68</v>
      </c>
      <c r="AY47" s="53">
        <f>AVERAGE(Table2734[[#This Row],[PERSONAL FREEDOM]:[ECONOMIC FREEDOM]])</f>
        <v>8.2562500000000014</v>
      </c>
      <c r="AZ47" s="63">
        <f t="shared" si="16"/>
        <v>18</v>
      </c>
      <c r="BA47" s="18">
        <f t="shared" si="17"/>
        <v>8.26</v>
      </c>
      <c r="BB47" s="31">
        <f>Table2734[[#This Row],[1 Rule of Law]]</f>
        <v>7.5</v>
      </c>
      <c r="BC47" s="31">
        <f>Table2734[[#This Row],[2 Security &amp; Safety]]</f>
        <v>9.3333333333333339</v>
      </c>
      <c r="BD47" s="31">
        <f t="shared" si="18"/>
        <v>9.2483333333333331</v>
      </c>
    </row>
    <row r="48" spans="1:56" ht="15" customHeight="1" x14ac:dyDescent="0.25">
      <c r="A48" s="28" t="s">
        <v>188</v>
      </c>
      <c r="B48" s="29">
        <v>3.9999999999999996</v>
      </c>
      <c r="C48" s="29">
        <v>4.5503186328219831</v>
      </c>
      <c r="D48" s="29">
        <v>4.9222093992779206</v>
      </c>
      <c r="E48" s="29">
        <v>4.5</v>
      </c>
      <c r="F48" s="29">
        <v>5.2</v>
      </c>
      <c r="G48" s="29">
        <v>5</v>
      </c>
      <c r="H48" s="29">
        <v>9.8135574942021329</v>
      </c>
      <c r="I48" s="29">
        <v>2.5</v>
      </c>
      <c r="J48" s="29">
        <v>9.9925422997680844</v>
      </c>
      <c r="K48" s="29">
        <v>9.9932880697912765</v>
      </c>
      <c r="L48" s="29">
        <f>AVERAGE(Table2734[[#This Row],[2Bi Disappearance]:[2Bv Terrorism Injured ]])</f>
        <v>7.4598775727522995</v>
      </c>
      <c r="M48" s="29">
        <v>2.6</v>
      </c>
      <c r="N48" s="29">
        <v>10</v>
      </c>
      <c r="O48" s="30">
        <v>5</v>
      </c>
      <c r="P48" s="30">
        <f>AVERAGE(Table2734[[#This Row],[2Ci Female Genital Mutilation]:[2Ciii Equal Inheritance Rights]])</f>
        <v>5.8666666666666671</v>
      </c>
      <c r="Q48" s="29">
        <f t="shared" si="11"/>
        <v>6.1755147464729889</v>
      </c>
      <c r="R48" s="29">
        <v>10</v>
      </c>
      <c r="S48" s="29">
        <v>5</v>
      </c>
      <c r="T48" s="29">
        <v>5</v>
      </c>
      <c r="U48" s="29">
        <f t="shared" si="12"/>
        <v>6.666666666666667</v>
      </c>
      <c r="V48" s="29">
        <v>2.5</v>
      </c>
      <c r="W48" s="29">
        <v>7.5</v>
      </c>
      <c r="X48" s="29">
        <f>AVERAGE(Table2734[[#This Row],[4A Freedom to establish religious organizations]:[4B Autonomy of religious organizations]])</f>
        <v>5</v>
      </c>
      <c r="Y48" s="29">
        <v>5</v>
      </c>
      <c r="Z48" s="29">
        <v>2.5</v>
      </c>
      <c r="AA48" s="29">
        <v>7.5</v>
      </c>
      <c r="AB48" s="29">
        <v>5</v>
      </c>
      <c r="AC48" s="29">
        <v>5</v>
      </c>
      <c r="AD48" s="29">
        <f>AVERAGE(Table2734[[#This Row],[5Ci Political parties]:[5Ciii Educational, sporting and cultural organizations]])</f>
        <v>5.833333333333333</v>
      </c>
      <c r="AE48" s="29">
        <v>2.5</v>
      </c>
      <c r="AF48" s="29">
        <v>2.5</v>
      </c>
      <c r="AG48" s="29">
        <v>2.5</v>
      </c>
      <c r="AH48" s="29">
        <f>AVERAGE(Table2734[[#This Row],[5Di Political parties]:[5Diii Educational, sporting and cultural organizations5]])</f>
        <v>2.5</v>
      </c>
      <c r="AI48" s="29">
        <f>AVERAGE(Y48:Z48,AD48,AH48)</f>
        <v>3.958333333333333</v>
      </c>
      <c r="AJ48" s="29">
        <v>10</v>
      </c>
      <c r="AK48" s="30">
        <v>0.66666666666666663</v>
      </c>
      <c r="AL48" s="30">
        <v>1.25</v>
      </c>
      <c r="AM48" s="30">
        <v>7.5</v>
      </c>
      <c r="AN48" s="30">
        <v>7.5</v>
      </c>
      <c r="AO48" s="30">
        <f>AVERAGE(Table2734[[#This Row],[6Di Access to foreign television (cable/ satellite)]:[6Dii Access to foreign newspapers]])</f>
        <v>7.5</v>
      </c>
      <c r="AP48" s="30">
        <v>7.5</v>
      </c>
      <c r="AQ48" s="29">
        <f t="shared" si="13"/>
        <v>5.3833333333333329</v>
      </c>
      <c r="AR48" s="29">
        <v>10</v>
      </c>
      <c r="AS48" s="29">
        <v>0</v>
      </c>
      <c r="AT48" s="29">
        <v>0</v>
      </c>
      <c r="AU48" s="29">
        <f t="shared" si="14"/>
        <v>0</v>
      </c>
      <c r="AV48" s="29">
        <f t="shared" si="15"/>
        <v>5</v>
      </c>
      <c r="AW48" s="31">
        <f>AVERAGE(Table2734[[#This Row],[RULE OF LAW]],Table2734[[#This Row],[SECURITY &amp; SAFETY]],Table2734[[#This Row],[PERSONAL FREEDOM (minus Security &amp;Safety and Rule of Law)]],Table2734[[#This Row],[PERSONAL FREEDOM (minus Security &amp;Safety and Rule of Law)]])</f>
        <v>5.2697120199515801</v>
      </c>
      <c r="AX48" s="32">
        <v>5.21</v>
      </c>
      <c r="AY48" s="53">
        <f>AVERAGE(Table2734[[#This Row],[PERSONAL FREEDOM]:[ECONOMIC FREEDOM]])</f>
        <v>5.2398560099757905</v>
      </c>
      <c r="AZ48" s="63">
        <f t="shared" si="16"/>
        <v>145</v>
      </c>
      <c r="BA48" s="18">
        <f t="shared" si="17"/>
        <v>5.24</v>
      </c>
      <c r="BB48" s="31">
        <f>Table2734[[#This Row],[1 Rule of Law]]</f>
        <v>4.5</v>
      </c>
      <c r="BC48" s="31">
        <f>Table2734[[#This Row],[2 Security &amp; Safety]]</f>
        <v>6.1755147464729889</v>
      </c>
      <c r="BD48" s="31">
        <f t="shared" si="18"/>
        <v>5.2016666666666662</v>
      </c>
    </row>
    <row r="49" spans="1:56" ht="15" customHeight="1" x14ac:dyDescent="0.25">
      <c r="A49" s="28" t="s">
        <v>120</v>
      </c>
      <c r="B49" s="29" t="s">
        <v>48</v>
      </c>
      <c r="C49" s="29" t="s">
        <v>48</v>
      </c>
      <c r="D49" s="29" t="s">
        <v>48</v>
      </c>
      <c r="E49" s="29">
        <v>4.3430080000000002</v>
      </c>
      <c r="F49" s="29">
        <v>8.4</v>
      </c>
      <c r="G49" s="29">
        <v>10</v>
      </c>
      <c r="H49" s="29">
        <v>10</v>
      </c>
      <c r="I49" s="29" t="s">
        <v>48</v>
      </c>
      <c r="J49" s="29">
        <v>10</v>
      </c>
      <c r="K49" s="29">
        <v>10</v>
      </c>
      <c r="L49" s="29">
        <f>AVERAGE(Table2734[[#This Row],[2Bi Disappearance]:[2Bv Terrorism Injured ]])</f>
        <v>10</v>
      </c>
      <c r="M49" s="29">
        <v>10</v>
      </c>
      <c r="N49" s="29">
        <v>10</v>
      </c>
      <c r="O49" s="30">
        <v>5</v>
      </c>
      <c r="P49" s="30">
        <f>AVERAGE(Table2734[[#This Row],[2Ci Female Genital Mutilation]:[2Ciii Equal Inheritance Rights]])</f>
        <v>8.3333333333333339</v>
      </c>
      <c r="Q49" s="29">
        <f t="shared" si="11"/>
        <v>8.9111111111111114</v>
      </c>
      <c r="R49" s="29">
        <v>10</v>
      </c>
      <c r="S49" s="29">
        <v>5</v>
      </c>
      <c r="T49" s="29">
        <v>10</v>
      </c>
      <c r="U49" s="29">
        <f t="shared" si="12"/>
        <v>8.3333333333333339</v>
      </c>
      <c r="V49" s="29" t="s">
        <v>48</v>
      </c>
      <c r="W49" s="29" t="s">
        <v>48</v>
      </c>
      <c r="X49" s="29" t="s">
        <v>48</v>
      </c>
      <c r="Y49" s="29" t="s">
        <v>48</v>
      </c>
      <c r="Z49" s="29" t="s">
        <v>48</v>
      </c>
      <c r="AA49" s="29" t="s">
        <v>48</v>
      </c>
      <c r="AB49" s="29" t="s">
        <v>48</v>
      </c>
      <c r="AC49" s="29" t="s">
        <v>48</v>
      </c>
      <c r="AD49" s="29" t="s">
        <v>48</v>
      </c>
      <c r="AE49" s="29" t="s">
        <v>48</v>
      </c>
      <c r="AF49" s="29" t="s">
        <v>48</v>
      </c>
      <c r="AG49" s="29" t="s">
        <v>48</v>
      </c>
      <c r="AH49" s="29" t="s">
        <v>48</v>
      </c>
      <c r="AI49" s="29" t="s">
        <v>48</v>
      </c>
      <c r="AJ49" s="29">
        <v>10</v>
      </c>
      <c r="AK49" s="30">
        <v>4</v>
      </c>
      <c r="AL49" s="30">
        <v>3.25</v>
      </c>
      <c r="AM49" s="30" t="s">
        <v>48</v>
      </c>
      <c r="AN49" s="30" t="s">
        <v>48</v>
      </c>
      <c r="AO49" s="30" t="s">
        <v>48</v>
      </c>
      <c r="AP49" s="30" t="s">
        <v>48</v>
      </c>
      <c r="AQ49" s="29">
        <f t="shared" si="13"/>
        <v>5.75</v>
      </c>
      <c r="AR49" s="29">
        <v>10</v>
      </c>
      <c r="AS49" s="29">
        <v>10</v>
      </c>
      <c r="AT49" s="29">
        <v>10</v>
      </c>
      <c r="AU49" s="29">
        <f t="shared" si="14"/>
        <v>10</v>
      </c>
      <c r="AV49" s="29">
        <f t="shared" si="15"/>
        <v>10</v>
      </c>
      <c r="AW49" s="31">
        <f>AVERAGE(Table2734[[#This Row],[RULE OF LAW]],Table2734[[#This Row],[SECURITY &amp; SAFETY]],Table2734[[#This Row],[PERSONAL FREEDOM (minus Security &amp;Safety and Rule of Law)]],Table2734[[#This Row],[PERSONAL FREEDOM (minus Security &amp;Safety and Rule of Law)]])</f>
        <v>7.3274186666666674</v>
      </c>
      <c r="AX49" s="32">
        <v>7.14</v>
      </c>
      <c r="AY49" s="53">
        <f>AVERAGE(Table2734[[#This Row],[PERSONAL FREEDOM]:[ECONOMIC FREEDOM]])</f>
        <v>7.2337093333333335</v>
      </c>
      <c r="AZ49" s="63">
        <f t="shared" si="16"/>
        <v>59</v>
      </c>
      <c r="BA49" s="18">
        <f t="shared" si="17"/>
        <v>7.23</v>
      </c>
      <c r="BB49" s="31">
        <f>Table2734[[#This Row],[1 Rule of Law]]</f>
        <v>4.3430080000000002</v>
      </c>
      <c r="BC49" s="31">
        <f>Table2734[[#This Row],[2 Security &amp; Safety]]</f>
        <v>8.9111111111111114</v>
      </c>
      <c r="BD49" s="31">
        <f t="shared" si="18"/>
        <v>8.0277777777777786</v>
      </c>
    </row>
    <row r="50" spans="1:56" ht="15" customHeight="1" x14ac:dyDescent="0.25">
      <c r="A50" s="28" t="s">
        <v>57</v>
      </c>
      <c r="B50" s="29">
        <v>9.6666666666666661</v>
      </c>
      <c r="C50" s="29">
        <v>7.8844386724111288</v>
      </c>
      <c r="D50" s="29">
        <v>8.6739846113270005</v>
      </c>
      <c r="E50" s="29">
        <v>8.6999999999999993</v>
      </c>
      <c r="F50" s="29">
        <v>9.16</v>
      </c>
      <c r="G50" s="29">
        <v>10</v>
      </c>
      <c r="H50" s="29">
        <v>10</v>
      </c>
      <c r="I50" s="29">
        <v>10</v>
      </c>
      <c r="J50" s="29">
        <v>10</v>
      </c>
      <c r="K50" s="29">
        <v>10</v>
      </c>
      <c r="L50" s="29">
        <f>AVERAGE(Table2734[[#This Row],[2Bi Disappearance]:[2Bv Terrorism Injured ]])</f>
        <v>10</v>
      </c>
      <c r="M50" s="29">
        <v>10</v>
      </c>
      <c r="N50" s="29">
        <v>10</v>
      </c>
      <c r="O50" s="30">
        <v>10</v>
      </c>
      <c r="P50" s="30">
        <f>AVERAGE(Table2734[[#This Row],[2Ci Female Genital Mutilation]:[2Ciii Equal Inheritance Rights]])</f>
        <v>10</v>
      </c>
      <c r="Q50" s="29">
        <f t="shared" si="11"/>
        <v>9.7200000000000006</v>
      </c>
      <c r="R50" s="29">
        <v>10</v>
      </c>
      <c r="S50" s="29">
        <v>10</v>
      </c>
      <c r="T50" s="29">
        <v>10</v>
      </c>
      <c r="U50" s="29">
        <f t="shared" si="12"/>
        <v>10</v>
      </c>
      <c r="V50" s="29">
        <v>10</v>
      </c>
      <c r="W50" s="29">
        <v>7.5</v>
      </c>
      <c r="X50" s="29">
        <f>AVERAGE(Table2734[[#This Row],[4A Freedom to establish religious organizations]:[4B Autonomy of religious organizations]])</f>
        <v>8.75</v>
      </c>
      <c r="Y50" s="29">
        <v>10</v>
      </c>
      <c r="Z50" s="29">
        <v>10</v>
      </c>
      <c r="AA50" s="29">
        <v>10</v>
      </c>
      <c r="AB50" s="29">
        <v>10</v>
      </c>
      <c r="AC50" s="29">
        <v>10</v>
      </c>
      <c r="AD50" s="29">
        <f>AVERAGE(Table2734[[#This Row],[5Ci Political parties]:[5Ciii Educational, sporting and cultural organizations]])</f>
        <v>10</v>
      </c>
      <c r="AE50" s="29">
        <v>10</v>
      </c>
      <c r="AF50" s="29">
        <v>10</v>
      </c>
      <c r="AG50" s="29">
        <v>10</v>
      </c>
      <c r="AH50" s="29">
        <f>AVERAGE(Table2734[[#This Row],[5Di Political parties]:[5Diii Educational, sporting and cultural organizations5]])</f>
        <v>10</v>
      </c>
      <c r="AI50" s="29">
        <f>AVERAGE(Y50:Z50,AD50,AH50)</f>
        <v>10</v>
      </c>
      <c r="AJ50" s="29">
        <v>10</v>
      </c>
      <c r="AK50" s="30">
        <v>9</v>
      </c>
      <c r="AL50" s="30">
        <v>9.25</v>
      </c>
      <c r="AM50" s="30">
        <v>10</v>
      </c>
      <c r="AN50" s="30">
        <v>10</v>
      </c>
      <c r="AO50" s="30">
        <f>AVERAGE(Table2734[[#This Row],[6Di Access to foreign television (cable/ satellite)]:[6Dii Access to foreign newspapers]])</f>
        <v>10</v>
      </c>
      <c r="AP50" s="30">
        <v>10</v>
      </c>
      <c r="AQ50" s="29">
        <f t="shared" si="13"/>
        <v>9.65</v>
      </c>
      <c r="AR50" s="29">
        <v>10</v>
      </c>
      <c r="AS50" s="29">
        <v>10</v>
      </c>
      <c r="AT50" s="29">
        <v>10</v>
      </c>
      <c r="AU50" s="29">
        <f t="shared" si="14"/>
        <v>10</v>
      </c>
      <c r="AV50" s="29">
        <f t="shared" si="15"/>
        <v>10</v>
      </c>
      <c r="AW50" s="31">
        <f>AVERAGE(Table2734[[#This Row],[RULE OF LAW]],Table2734[[#This Row],[SECURITY &amp; SAFETY]],Table2734[[#This Row],[PERSONAL FREEDOM (minus Security &amp;Safety and Rule of Law)]],Table2734[[#This Row],[PERSONAL FREEDOM (minus Security &amp;Safety and Rule of Law)]])</f>
        <v>9.4450000000000003</v>
      </c>
      <c r="AX50" s="32">
        <v>7.8</v>
      </c>
      <c r="AY50" s="53">
        <f>AVERAGE(Table2734[[#This Row],[PERSONAL FREEDOM]:[ECONOMIC FREEDOM]])</f>
        <v>8.6225000000000005</v>
      </c>
      <c r="AZ50" s="63">
        <f t="shared" si="16"/>
        <v>3</v>
      </c>
      <c r="BA50" s="18">
        <f t="shared" si="17"/>
        <v>8.6199999999999992</v>
      </c>
      <c r="BB50" s="31">
        <f>Table2734[[#This Row],[1 Rule of Law]]</f>
        <v>8.6999999999999993</v>
      </c>
      <c r="BC50" s="31">
        <f>Table2734[[#This Row],[2 Security &amp; Safety]]</f>
        <v>9.7200000000000006</v>
      </c>
      <c r="BD50" s="31">
        <f t="shared" si="18"/>
        <v>9.68</v>
      </c>
    </row>
    <row r="51" spans="1:56" ht="15" customHeight="1" x14ac:dyDescent="0.25">
      <c r="A51" s="28" t="s">
        <v>81</v>
      </c>
      <c r="B51" s="29">
        <v>7.3666666666666671</v>
      </c>
      <c r="C51" s="29">
        <v>6.8357906496912673</v>
      </c>
      <c r="D51" s="29">
        <v>6.8780257928593871</v>
      </c>
      <c r="E51" s="29">
        <v>7</v>
      </c>
      <c r="F51" s="29">
        <v>9.5200000000000014</v>
      </c>
      <c r="G51" s="29">
        <v>10</v>
      </c>
      <c r="H51" s="29">
        <v>10</v>
      </c>
      <c r="I51" s="29">
        <v>7.5</v>
      </c>
      <c r="J51" s="29">
        <v>10</v>
      </c>
      <c r="K51" s="29">
        <v>9.9969405680719543</v>
      </c>
      <c r="L51" s="29">
        <f>AVERAGE(Table2734[[#This Row],[2Bi Disappearance]:[2Bv Terrorism Injured ]])</f>
        <v>9.4993881136143905</v>
      </c>
      <c r="M51" s="29">
        <v>9.5</v>
      </c>
      <c r="N51" s="29">
        <v>10</v>
      </c>
      <c r="O51" s="30">
        <v>10</v>
      </c>
      <c r="P51" s="30">
        <f>AVERAGE(Table2734[[#This Row],[2Ci Female Genital Mutilation]:[2Ciii Equal Inheritance Rights]])</f>
        <v>9.8333333333333339</v>
      </c>
      <c r="Q51" s="29">
        <f t="shared" si="11"/>
        <v>9.6175738156492425</v>
      </c>
      <c r="R51" s="29">
        <v>5</v>
      </c>
      <c r="S51" s="29">
        <v>10</v>
      </c>
      <c r="T51" s="29">
        <v>10</v>
      </c>
      <c r="U51" s="29">
        <f t="shared" si="12"/>
        <v>8.3333333333333339</v>
      </c>
      <c r="V51" s="29">
        <v>7.5</v>
      </c>
      <c r="W51" s="29">
        <v>10</v>
      </c>
      <c r="X51" s="29">
        <f>AVERAGE(Table2734[[#This Row],[4A Freedom to establish religious organizations]:[4B Autonomy of religious organizations]])</f>
        <v>8.75</v>
      </c>
      <c r="Y51" s="29">
        <v>10</v>
      </c>
      <c r="Z51" s="29">
        <v>10</v>
      </c>
      <c r="AA51" s="29">
        <v>10</v>
      </c>
      <c r="AB51" s="29">
        <v>10</v>
      </c>
      <c r="AC51" s="29">
        <v>10</v>
      </c>
      <c r="AD51" s="29">
        <f>AVERAGE(Table2734[[#This Row],[5Ci Political parties]:[5Ciii Educational, sporting and cultural organizations]])</f>
        <v>10</v>
      </c>
      <c r="AE51" s="29">
        <v>10</v>
      </c>
      <c r="AF51" s="29">
        <v>10</v>
      </c>
      <c r="AG51" s="29">
        <v>10</v>
      </c>
      <c r="AH51" s="29">
        <f>AVERAGE(Table2734[[#This Row],[5Di Political parties]:[5Diii Educational, sporting and cultural organizations5]])</f>
        <v>10</v>
      </c>
      <c r="AI51" s="29">
        <f>AVERAGE(Y51:Z51,AD51,AH51)</f>
        <v>10</v>
      </c>
      <c r="AJ51" s="29">
        <v>10</v>
      </c>
      <c r="AK51" s="30">
        <v>8</v>
      </c>
      <c r="AL51" s="30">
        <v>7.25</v>
      </c>
      <c r="AM51" s="30">
        <v>10</v>
      </c>
      <c r="AN51" s="30">
        <v>10</v>
      </c>
      <c r="AO51" s="30">
        <f>AVERAGE(Table2734[[#This Row],[6Di Access to foreign television (cable/ satellite)]:[6Dii Access to foreign newspapers]])</f>
        <v>10</v>
      </c>
      <c r="AP51" s="30">
        <v>10</v>
      </c>
      <c r="AQ51" s="29">
        <f t="shared" si="13"/>
        <v>9.0500000000000007</v>
      </c>
      <c r="AR51" s="29">
        <v>10</v>
      </c>
      <c r="AS51" s="29">
        <v>10</v>
      </c>
      <c r="AT51" s="29">
        <v>10</v>
      </c>
      <c r="AU51" s="29">
        <f t="shared" si="14"/>
        <v>10</v>
      </c>
      <c r="AV51" s="29">
        <f t="shared" si="15"/>
        <v>10</v>
      </c>
      <c r="AW51" s="31">
        <f>AVERAGE(Table2734[[#This Row],[RULE OF LAW]],Table2734[[#This Row],[SECURITY &amp; SAFETY]],Table2734[[#This Row],[PERSONAL FREEDOM (minus Security &amp;Safety and Rule of Law)]],Table2734[[#This Row],[PERSONAL FREEDOM (minus Security &amp;Safety and Rule of Law)]])</f>
        <v>8.7677267872456444</v>
      </c>
      <c r="AX51" s="32">
        <v>7.29</v>
      </c>
      <c r="AY51" s="53">
        <f>AVERAGE(Table2734[[#This Row],[PERSONAL FREEDOM]:[ECONOMIC FREEDOM]])</f>
        <v>8.0288633936228226</v>
      </c>
      <c r="AZ51" s="63">
        <f t="shared" si="16"/>
        <v>34</v>
      </c>
      <c r="BA51" s="18">
        <f t="shared" si="17"/>
        <v>8.0299999999999994</v>
      </c>
      <c r="BB51" s="31">
        <f>Table2734[[#This Row],[1 Rule of Law]]</f>
        <v>7</v>
      </c>
      <c r="BC51" s="31">
        <f>Table2734[[#This Row],[2 Security &amp; Safety]]</f>
        <v>9.6175738156492425</v>
      </c>
      <c r="BD51" s="31">
        <f t="shared" si="18"/>
        <v>9.2266666666666666</v>
      </c>
    </row>
    <row r="52" spans="1:56" ht="15" customHeight="1" x14ac:dyDescent="0.25">
      <c r="A52" s="28" t="s">
        <v>183</v>
      </c>
      <c r="B52" s="29" t="s">
        <v>48</v>
      </c>
      <c r="C52" s="29" t="s">
        <v>48</v>
      </c>
      <c r="D52" s="29" t="s">
        <v>48</v>
      </c>
      <c r="E52" s="29">
        <v>4.8055539999999999</v>
      </c>
      <c r="F52" s="29">
        <v>6.36</v>
      </c>
      <c r="G52" s="29">
        <v>10</v>
      </c>
      <c r="H52" s="29">
        <v>10</v>
      </c>
      <c r="I52" s="29">
        <v>5</v>
      </c>
      <c r="J52" s="29">
        <v>10</v>
      </c>
      <c r="K52" s="29">
        <v>10</v>
      </c>
      <c r="L52" s="29">
        <f>AVERAGE(Table2734[[#This Row],[2Bi Disappearance]:[2Bv Terrorism Injured ]])</f>
        <v>9</v>
      </c>
      <c r="M52" s="29">
        <v>10</v>
      </c>
      <c r="N52" s="29">
        <v>10</v>
      </c>
      <c r="O52" s="30">
        <v>0</v>
      </c>
      <c r="P52" s="30">
        <f>AVERAGE(Table2734[[#This Row],[2Ci Female Genital Mutilation]:[2Ciii Equal Inheritance Rights]])</f>
        <v>6.666666666666667</v>
      </c>
      <c r="Q52" s="29">
        <f t="shared" si="11"/>
        <v>7.3422222222222224</v>
      </c>
      <c r="R52" s="29">
        <v>0</v>
      </c>
      <c r="S52" s="29">
        <v>10</v>
      </c>
      <c r="T52" s="29">
        <v>0</v>
      </c>
      <c r="U52" s="29">
        <f t="shared" si="12"/>
        <v>3.3333333333333335</v>
      </c>
      <c r="V52" s="29">
        <v>10</v>
      </c>
      <c r="W52" s="29">
        <v>7.5</v>
      </c>
      <c r="X52" s="29">
        <f>AVERAGE(Table2734[[#This Row],[4A Freedom to establish religious organizations]:[4B Autonomy of religious organizations]])</f>
        <v>8.75</v>
      </c>
      <c r="Y52" s="29">
        <v>7.5</v>
      </c>
      <c r="Z52" s="29">
        <v>7.5</v>
      </c>
      <c r="AA52" s="29">
        <v>5</v>
      </c>
      <c r="AB52" s="29">
        <v>5</v>
      </c>
      <c r="AC52" s="29">
        <v>7.5</v>
      </c>
      <c r="AD52" s="29">
        <f>AVERAGE(Table2734[[#This Row],[5Ci Political parties]:[5Ciii Educational, sporting and cultural organizations]])</f>
        <v>5.833333333333333</v>
      </c>
      <c r="AE52" s="29">
        <v>10</v>
      </c>
      <c r="AF52" s="29">
        <v>7.5</v>
      </c>
      <c r="AG52" s="29">
        <v>10</v>
      </c>
      <c r="AH52" s="29">
        <f>AVERAGE(Table2734[[#This Row],[5Di Political parties]:[5Diii Educational, sporting and cultural organizations5]])</f>
        <v>9.1666666666666661</v>
      </c>
      <c r="AI52" s="29">
        <f>AVERAGE(Y52:Z52,AD52,AH52)</f>
        <v>7.5</v>
      </c>
      <c r="AJ52" s="29">
        <v>10</v>
      </c>
      <c r="AK52" s="30">
        <v>2</v>
      </c>
      <c r="AL52" s="30">
        <v>4</v>
      </c>
      <c r="AM52" s="30">
        <v>10</v>
      </c>
      <c r="AN52" s="30">
        <v>7.5</v>
      </c>
      <c r="AO52" s="30">
        <f>AVERAGE(Table2734[[#This Row],[6Di Access to foreign television (cable/ satellite)]:[6Dii Access to foreign newspapers]])</f>
        <v>8.75</v>
      </c>
      <c r="AP52" s="30">
        <v>7.5</v>
      </c>
      <c r="AQ52" s="29">
        <f t="shared" si="13"/>
        <v>6.45</v>
      </c>
      <c r="AR52" s="29">
        <v>0</v>
      </c>
      <c r="AS52" s="29">
        <v>10</v>
      </c>
      <c r="AT52" s="29">
        <v>10</v>
      </c>
      <c r="AU52" s="29">
        <f t="shared" si="14"/>
        <v>10</v>
      </c>
      <c r="AV52" s="29">
        <f t="shared" si="15"/>
        <v>5</v>
      </c>
      <c r="AW52" s="31">
        <f>AVERAGE(Table2734[[#This Row],[RULE OF LAW]],Table2734[[#This Row],[SECURITY &amp; SAFETY]],Table2734[[#This Row],[PERSONAL FREEDOM (minus Security &amp;Safety and Rule of Law)]],Table2734[[#This Row],[PERSONAL FREEDOM (minus Security &amp;Safety and Rule of Law)]])</f>
        <v>6.1402773888888893</v>
      </c>
      <c r="AX52" s="32">
        <v>5.74</v>
      </c>
      <c r="AY52" s="53">
        <f>AVERAGE(Table2734[[#This Row],[PERSONAL FREEDOM]:[ECONOMIC FREEDOM]])</f>
        <v>5.9401386944444443</v>
      </c>
      <c r="AZ52" s="63">
        <f t="shared" si="16"/>
        <v>128</v>
      </c>
      <c r="BA52" s="18">
        <f t="shared" si="17"/>
        <v>5.94</v>
      </c>
      <c r="BB52" s="31">
        <f>Table2734[[#This Row],[1 Rule of Law]]</f>
        <v>4.8055539999999999</v>
      </c>
      <c r="BC52" s="31">
        <f>Table2734[[#This Row],[2 Security &amp; Safety]]</f>
        <v>7.3422222222222224</v>
      </c>
      <c r="BD52" s="31">
        <f t="shared" si="18"/>
        <v>6.2066666666666661</v>
      </c>
    </row>
    <row r="53" spans="1:56" ht="15" customHeight="1" x14ac:dyDescent="0.25">
      <c r="A53" s="28" t="s">
        <v>168</v>
      </c>
      <c r="B53" s="29" t="s">
        <v>48</v>
      </c>
      <c r="C53" s="29" t="s">
        <v>48</v>
      </c>
      <c r="D53" s="29" t="s">
        <v>48</v>
      </c>
      <c r="E53" s="29">
        <v>4.8055539999999999</v>
      </c>
      <c r="F53" s="29">
        <v>5.9200000000000008</v>
      </c>
      <c r="G53" s="29">
        <v>10</v>
      </c>
      <c r="H53" s="29">
        <v>10</v>
      </c>
      <c r="I53" s="29" t="s">
        <v>48</v>
      </c>
      <c r="J53" s="29">
        <v>10</v>
      </c>
      <c r="K53" s="29">
        <v>10</v>
      </c>
      <c r="L53" s="29">
        <f>AVERAGE(Table2734[[#This Row],[2Bi Disappearance]:[2Bv Terrorism Injured ]])</f>
        <v>10</v>
      </c>
      <c r="M53" s="29">
        <v>2.1999999999999997</v>
      </c>
      <c r="N53" s="29">
        <v>10</v>
      </c>
      <c r="O53" s="30">
        <v>0</v>
      </c>
      <c r="P53" s="30">
        <f>AVERAGE(Table2734[[#This Row],[2Ci Female Genital Mutilation]:[2Ciii Equal Inheritance Rights]])</f>
        <v>4.0666666666666664</v>
      </c>
      <c r="Q53" s="29">
        <f t="shared" si="11"/>
        <v>6.6622222222222227</v>
      </c>
      <c r="R53" s="29">
        <v>10</v>
      </c>
      <c r="S53" s="29">
        <v>5</v>
      </c>
      <c r="T53" s="29">
        <v>10</v>
      </c>
      <c r="U53" s="29">
        <f t="shared" si="12"/>
        <v>8.3333333333333339</v>
      </c>
      <c r="V53" s="29" t="s">
        <v>48</v>
      </c>
      <c r="W53" s="29" t="s">
        <v>48</v>
      </c>
      <c r="X53" s="29" t="s">
        <v>48</v>
      </c>
      <c r="Y53" s="29" t="s">
        <v>48</v>
      </c>
      <c r="Z53" s="29" t="s">
        <v>48</v>
      </c>
      <c r="AA53" s="29" t="s">
        <v>48</v>
      </c>
      <c r="AB53" s="29" t="s">
        <v>48</v>
      </c>
      <c r="AC53" s="29" t="s">
        <v>48</v>
      </c>
      <c r="AD53" s="29" t="s">
        <v>48</v>
      </c>
      <c r="AE53" s="29" t="s">
        <v>48</v>
      </c>
      <c r="AF53" s="29" t="s">
        <v>48</v>
      </c>
      <c r="AG53" s="29" t="s">
        <v>48</v>
      </c>
      <c r="AH53" s="29" t="s">
        <v>48</v>
      </c>
      <c r="AI53" s="29" t="s">
        <v>48</v>
      </c>
      <c r="AJ53" s="29">
        <v>10</v>
      </c>
      <c r="AK53" s="30">
        <v>1.3333333333333333</v>
      </c>
      <c r="AL53" s="30">
        <v>1.25</v>
      </c>
      <c r="AM53" s="30" t="s">
        <v>48</v>
      </c>
      <c r="AN53" s="30" t="s">
        <v>48</v>
      </c>
      <c r="AO53" s="30" t="s">
        <v>48</v>
      </c>
      <c r="AP53" s="30" t="s">
        <v>48</v>
      </c>
      <c r="AQ53" s="29">
        <f t="shared" si="13"/>
        <v>4.1944444444444446</v>
      </c>
      <c r="AR53" s="29">
        <v>10</v>
      </c>
      <c r="AS53" s="29">
        <v>0</v>
      </c>
      <c r="AT53" s="29">
        <v>0</v>
      </c>
      <c r="AU53" s="29">
        <f t="shared" si="14"/>
        <v>0</v>
      </c>
      <c r="AV53" s="29">
        <f t="shared" si="15"/>
        <v>5</v>
      </c>
      <c r="AW53" s="31">
        <f>AVERAGE(Table2734[[#This Row],[RULE OF LAW]],Table2734[[#This Row],[SECURITY &amp; SAFETY]],Table2734[[#This Row],[PERSONAL FREEDOM (minus Security &amp;Safety and Rule of Law)]],Table2734[[#This Row],[PERSONAL FREEDOM (minus Security &amp;Safety and Rule of Law)]])</f>
        <v>5.7882403518518517</v>
      </c>
      <c r="AX53" s="32">
        <v>7.07</v>
      </c>
      <c r="AY53" s="53">
        <f>AVERAGE(Table2734[[#This Row],[PERSONAL FREEDOM]:[ECONOMIC FREEDOM]])</f>
        <v>6.4291201759259256</v>
      </c>
      <c r="AZ53" s="63">
        <f t="shared" si="16"/>
        <v>109</v>
      </c>
      <c r="BA53" s="18">
        <f t="shared" si="17"/>
        <v>6.43</v>
      </c>
      <c r="BB53" s="31">
        <f>Table2734[[#This Row],[1 Rule of Law]]</f>
        <v>4.8055539999999999</v>
      </c>
      <c r="BC53" s="31">
        <f>Table2734[[#This Row],[2 Security &amp; Safety]]</f>
        <v>6.6622222222222227</v>
      </c>
      <c r="BD53" s="31">
        <f t="shared" si="18"/>
        <v>5.8425925925925926</v>
      </c>
    </row>
    <row r="54" spans="1:56" ht="15" customHeight="1" x14ac:dyDescent="0.25">
      <c r="A54" s="28" t="s">
        <v>90</v>
      </c>
      <c r="B54" s="29">
        <v>5.333333333333333</v>
      </c>
      <c r="C54" s="29">
        <v>6.1401069581892118</v>
      </c>
      <c r="D54" s="29">
        <v>6.5725908630084664</v>
      </c>
      <c r="E54" s="29">
        <v>6</v>
      </c>
      <c r="F54" s="29">
        <v>8.2799999999999994</v>
      </c>
      <c r="G54" s="29">
        <v>10</v>
      </c>
      <c r="H54" s="29">
        <v>10</v>
      </c>
      <c r="I54" s="29">
        <v>2.5</v>
      </c>
      <c r="J54" s="29">
        <v>9.9256516631722942</v>
      </c>
      <c r="K54" s="29">
        <v>9.9553909979033772</v>
      </c>
      <c r="L54" s="29">
        <f>AVERAGE(Table2734[[#This Row],[2Bi Disappearance]:[2Bv Terrorism Injured ]])</f>
        <v>8.4762085322151357</v>
      </c>
      <c r="M54" s="29">
        <v>10</v>
      </c>
      <c r="N54" s="29">
        <v>7.5</v>
      </c>
      <c r="O54" s="30">
        <v>5</v>
      </c>
      <c r="P54" s="30">
        <f>AVERAGE(Table2734[[#This Row],[2Ci Female Genital Mutilation]:[2Ciii Equal Inheritance Rights]])</f>
        <v>7.5</v>
      </c>
      <c r="Q54" s="29">
        <f t="shared" si="11"/>
        <v>8.0854028440717105</v>
      </c>
      <c r="R54" s="29">
        <v>5</v>
      </c>
      <c r="S54" s="29">
        <v>10</v>
      </c>
      <c r="T54" s="29">
        <v>5</v>
      </c>
      <c r="U54" s="29">
        <f t="shared" si="12"/>
        <v>6.666666666666667</v>
      </c>
      <c r="V54" s="29">
        <v>7.5</v>
      </c>
      <c r="W54" s="29">
        <v>10</v>
      </c>
      <c r="X54" s="29">
        <f>AVERAGE(Table2734[[#This Row],[4A Freedom to establish religious organizations]:[4B Autonomy of religious organizations]])</f>
        <v>8.75</v>
      </c>
      <c r="Y54" s="29">
        <v>10</v>
      </c>
      <c r="Z54" s="29">
        <v>7.5</v>
      </c>
      <c r="AA54" s="29">
        <v>7.5</v>
      </c>
      <c r="AB54" s="29">
        <v>7.5</v>
      </c>
      <c r="AC54" s="29">
        <v>10</v>
      </c>
      <c r="AD54" s="29">
        <f>AVERAGE(Table2734[[#This Row],[5Ci Political parties]:[5Ciii Educational, sporting and cultural organizations]])</f>
        <v>8.3333333333333339</v>
      </c>
      <c r="AE54" s="29">
        <v>5</v>
      </c>
      <c r="AF54" s="29">
        <v>7.5</v>
      </c>
      <c r="AG54" s="29">
        <v>10</v>
      </c>
      <c r="AH54" s="29">
        <f>AVERAGE(Table2734[[#This Row],[5Di Political parties]:[5Diii Educational, sporting and cultural organizations5]])</f>
        <v>7.5</v>
      </c>
      <c r="AI54" s="29">
        <f>AVERAGE(Y54:Z54,AD54,AH54)</f>
        <v>8.3333333333333339</v>
      </c>
      <c r="AJ54" s="29">
        <v>10</v>
      </c>
      <c r="AK54" s="30">
        <v>5.666666666666667</v>
      </c>
      <c r="AL54" s="30">
        <v>4.75</v>
      </c>
      <c r="AM54" s="30">
        <v>10</v>
      </c>
      <c r="AN54" s="30">
        <v>7.5</v>
      </c>
      <c r="AO54" s="30">
        <f>AVERAGE(Table2734[[#This Row],[6Di Access to foreign television (cable/ satellite)]:[6Dii Access to foreign newspapers]])</f>
        <v>8.75</v>
      </c>
      <c r="AP54" s="30">
        <v>10</v>
      </c>
      <c r="AQ54" s="29">
        <f t="shared" si="13"/>
        <v>7.8333333333333339</v>
      </c>
      <c r="AR54" s="29">
        <v>5</v>
      </c>
      <c r="AS54" s="29">
        <v>10</v>
      </c>
      <c r="AT54" s="29">
        <v>10</v>
      </c>
      <c r="AU54" s="29">
        <f t="shared" si="14"/>
        <v>10</v>
      </c>
      <c r="AV54" s="29">
        <f t="shared" si="15"/>
        <v>7.5</v>
      </c>
      <c r="AW54" s="31">
        <f>AVERAGE(Table2734[[#This Row],[RULE OF LAW]],Table2734[[#This Row],[SECURITY &amp; SAFETY]],Table2734[[#This Row],[PERSONAL FREEDOM (minus Security &amp;Safety and Rule of Law)]],Table2734[[#This Row],[PERSONAL FREEDOM (minus Security &amp;Safety and Rule of Law)]])</f>
        <v>7.4296840443512613</v>
      </c>
      <c r="AX54" s="32">
        <v>7.62</v>
      </c>
      <c r="AY54" s="53">
        <f>AVERAGE(Table2734[[#This Row],[PERSONAL FREEDOM]:[ECONOMIC FREEDOM]])</f>
        <v>7.5248420221756307</v>
      </c>
      <c r="AZ54" s="63">
        <f t="shared" si="16"/>
        <v>50</v>
      </c>
      <c r="BA54" s="18">
        <f t="shared" si="17"/>
        <v>7.52</v>
      </c>
      <c r="BB54" s="31">
        <f>Table2734[[#This Row],[1 Rule of Law]]</f>
        <v>6</v>
      </c>
      <c r="BC54" s="31">
        <f>Table2734[[#This Row],[2 Security &amp; Safety]]</f>
        <v>8.0854028440717105</v>
      </c>
      <c r="BD54" s="31">
        <f t="shared" si="18"/>
        <v>7.8166666666666673</v>
      </c>
    </row>
    <row r="55" spans="1:56" ht="15" customHeight="1" x14ac:dyDescent="0.25">
      <c r="A55" s="28" t="s">
        <v>61</v>
      </c>
      <c r="B55" s="29">
        <v>8.1333333333333346</v>
      </c>
      <c r="C55" s="29">
        <v>7.9997998504833667</v>
      </c>
      <c r="D55" s="29">
        <v>7.6079168786827562</v>
      </c>
      <c r="E55" s="29">
        <v>7.9</v>
      </c>
      <c r="F55" s="29">
        <v>9.68</v>
      </c>
      <c r="G55" s="29">
        <v>10</v>
      </c>
      <c r="H55" s="29">
        <v>10</v>
      </c>
      <c r="I55" s="29">
        <v>10</v>
      </c>
      <c r="J55" s="29">
        <v>10</v>
      </c>
      <c r="K55" s="29">
        <v>10</v>
      </c>
      <c r="L55" s="29">
        <f>AVERAGE(Table2734[[#This Row],[2Bi Disappearance]:[2Bv Terrorism Injured ]])</f>
        <v>10</v>
      </c>
      <c r="M55" s="29">
        <v>9.5</v>
      </c>
      <c r="N55" s="29">
        <v>10</v>
      </c>
      <c r="O55" s="30">
        <v>10</v>
      </c>
      <c r="P55" s="30">
        <f>AVERAGE(Table2734[[#This Row],[2Ci Female Genital Mutilation]:[2Ciii Equal Inheritance Rights]])</f>
        <v>9.8333333333333339</v>
      </c>
      <c r="Q55" s="29">
        <f t="shared" si="11"/>
        <v>9.8377777777777791</v>
      </c>
      <c r="R55" s="29">
        <v>10</v>
      </c>
      <c r="S55" s="29">
        <v>10</v>
      </c>
      <c r="T55" s="29">
        <v>10</v>
      </c>
      <c r="U55" s="29">
        <f t="shared" si="12"/>
        <v>10</v>
      </c>
      <c r="V55" s="29">
        <v>10</v>
      </c>
      <c r="W55" s="29">
        <v>10</v>
      </c>
      <c r="X55" s="29">
        <f>AVERAGE(Table2734[[#This Row],[4A Freedom to establish religious organizations]:[4B Autonomy of religious organizations]])</f>
        <v>10</v>
      </c>
      <c r="Y55" s="29">
        <v>10</v>
      </c>
      <c r="Z55" s="29">
        <v>10</v>
      </c>
      <c r="AA55" s="29">
        <v>10</v>
      </c>
      <c r="AB55" s="29">
        <v>10</v>
      </c>
      <c r="AC55" s="29">
        <v>10</v>
      </c>
      <c r="AD55" s="29">
        <f>AVERAGE(Table2734[[#This Row],[5Ci Political parties]:[5Ciii Educational, sporting and cultural organizations]])</f>
        <v>10</v>
      </c>
      <c r="AE55" s="29">
        <v>10</v>
      </c>
      <c r="AF55" s="29">
        <v>10</v>
      </c>
      <c r="AG55" s="29">
        <v>10</v>
      </c>
      <c r="AH55" s="29">
        <f>AVERAGE(Table2734[[#This Row],[5Di Political parties]:[5Diii Educational, sporting and cultural organizations5]])</f>
        <v>10</v>
      </c>
      <c r="AI55" s="29">
        <f>AVERAGE(Y55:Z55,AD55,AH55)</f>
        <v>10</v>
      </c>
      <c r="AJ55" s="29">
        <v>10</v>
      </c>
      <c r="AK55" s="30">
        <v>8</v>
      </c>
      <c r="AL55" s="30">
        <v>8.25</v>
      </c>
      <c r="AM55" s="30">
        <v>10</v>
      </c>
      <c r="AN55" s="30">
        <v>10</v>
      </c>
      <c r="AO55" s="30">
        <f>AVERAGE(Table2734[[#This Row],[6Di Access to foreign television (cable/ satellite)]:[6Dii Access to foreign newspapers]])</f>
        <v>10</v>
      </c>
      <c r="AP55" s="30">
        <v>10</v>
      </c>
      <c r="AQ55" s="29">
        <f t="shared" si="13"/>
        <v>9.25</v>
      </c>
      <c r="AR55" s="29">
        <v>10</v>
      </c>
      <c r="AS55" s="29">
        <v>10</v>
      </c>
      <c r="AT55" s="29">
        <v>10</v>
      </c>
      <c r="AU55" s="29">
        <f t="shared" si="14"/>
        <v>10</v>
      </c>
      <c r="AV55" s="29">
        <f t="shared" si="15"/>
        <v>10</v>
      </c>
      <c r="AW55" s="31">
        <f>AVERAGE(Table2734[[#This Row],[RULE OF LAW]],Table2734[[#This Row],[SECURITY &amp; SAFETY]],Table2734[[#This Row],[PERSONAL FREEDOM (minus Security &amp;Safety and Rule of Law)]],Table2734[[#This Row],[PERSONAL FREEDOM (minus Security &amp;Safety and Rule of Law)]])</f>
        <v>9.3594444444444456</v>
      </c>
      <c r="AX55" s="32">
        <v>7.6</v>
      </c>
      <c r="AY55" s="53">
        <f>AVERAGE(Table2734[[#This Row],[PERSONAL FREEDOM]:[ECONOMIC FREEDOM]])</f>
        <v>8.4797222222222217</v>
      </c>
      <c r="AZ55" s="63">
        <f t="shared" si="16"/>
        <v>11</v>
      </c>
      <c r="BA55" s="18">
        <f t="shared" si="17"/>
        <v>8.48</v>
      </c>
      <c r="BB55" s="31">
        <f>Table2734[[#This Row],[1 Rule of Law]]</f>
        <v>7.9</v>
      </c>
      <c r="BC55" s="31">
        <f>Table2734[[#This Row],[2 Security &amp; Safety]]</f>
        <v>9.8377777777777791</v>
      </c>
      <c r="BD55" s="31">
        <f t="shared" si="18"/>
        <v>9.85</v>
      </c>
    </row>
    <row r="56" spans="1:56" ht="15" customHeight="1" x14ac:dyDescent="0.25">
      <c r="A56" s="28" t="s">
        <v>116</v>
      </c>
      <c r="B56" s="29">
        <v>5.8</v>
      </c>
      <c r="C56" s="29">
        <v>6.0508590163421996</v>
      </c>
      <c r="D56" s="29">
        <v>4.4911223561998099</v>
      </c>
      <c r="E56" s="29">
        <v>5.4</v>
      </c>
      <c r="F56" s="29">
        <v>7.5599999999999987</v>
      </c>
      <c r="G56" s="29">
        <v>10</v>
      </c>
      <c r="H56" s="29">
        <v>10</v>
      </c>
      <c r="I56" s="29">
        <v>7.5</v>
      </c>
      <c r="J56" s="29">
        <v>10</v>
      </c>
      <c r="K56" s="29">
        <v>10</v>
      </c>
      <c r="L56" s="29">
        <f>AVERAGE(Table2734[[#This Row],[2Bi Disappearance]:[2Bv Terrorism Injured ]])</f>
        <v>9.5</v>
      </c>
      <c r="M56" s="29">
        <v>9.6</v>
      </c>
      <c r="N56" s="29">
        <v>10</v>
      </c>
      <c r="O56" s="30">
        <v>5</v>
      </c>
      <c r="P56" s="30">
        <f>AVERAGE(Table2734[[#This Row],[2Ci Female Genital Mutilation]:[2Ciii Equal Inheritance Rights]])</f>
        <v>8.2000000000000011</v>
      </c>
      <c r="Q56" s="29">
        <f t="shared" si="11"/>
        <v>8.42</v>
      </c>
      <c r="R56" s="29">
        <v>10</v>
      </c>
      <c r="S56" s="29">
        <v>10</v>
      </c>
      <c r="T56" s="29">
        <v>10</v>
      </c>
      <c r="U56" s="29">
        <f t="shared" si="12"/>
        <v>10</v>
      </c>
      <c r="V56" s="29">
        <v>7.5</v>
      </c>
      <c r="W56" s="29">
        <v>10</v>
      </c>
      <c r="X56" s="29">
        <f>AVERAGE(Table2734[[#This Row],[4A Freedom to establish religious organizations]:[4B Autonomy of religious organizations]])</f>
        <v>8.75</v>
      </c>
      <c r="Y56" s="29">
        <v>10</v>
      </c>
      <c r="Z56" s="29">
        <v>7.5</v>
      </c>
      <c r="AA56" s="29">
        <v>7.5</v>
      </c>
      <c r="AB56" s="29">
        <v>10</v>
      </c>
      <c r="AC56" s="29">
        <v>10</v>
      </c>
      <c r="AD56" s="29">
        <f>AVERAGE(Table2734[[#This Row],[5Ci Political parties]:[5Ciii Educational, sporting and cultural organizations]])</f>
        <v>9.1666666666666661</v>
      </c>
      <c r="AE56" s="29">
        <v>7.5</v>
      </c>
      <c r="AF56" s="29">
        <v>7.5</v>
      </c>
      <c r="AG56" s="29">
        <v>7.5</v>
      </c>
      <c r="AH56" s="29">
        <f>AVERAGE(Table2734[[#This Row],[5Di Political parties]:[5Diii Educational, sporting and cultural organizations5]])</f>
        <v>7.5</v>
      </c>
      <c r="AI56" s="29">
        <f>AVERAGE(Y56:Z56,AD56,AH56)</f>
        <v>8.5416666666666661</v>
      </c>
      <c r="AJ56" s="29">
        <v>10</v>
      </c>
      <c r="AK56" s="30">
        <v>7.333333333333333</v>
      </c>
      <c r="AL56" s="30">
        <v>7.5</v>
      </c>
      <c r="AM56" s="30">
        <v>10</v>
      </c>
      <c r="AN56" s="30">
        <v>10</v>
      </c>
      <c r="AO56" s="30">
        <f>AVERAGE(Table2734[[#This Row],[6Di Access to foreign television (cable/ satellite)]:[6Dii Access to foreign newspapers]])</f>
        <v>10</v>
      </c>
      <c r="AP56" s="30">
        <v>10</v>
      </c>
      <c r="AQ56" s="29">
        <f t="shared" si="13"/>
        <v>8.966666666666665</v>
      </c>
      <c r="AR56" s="29">
        <v>5</v>
      </c>
      <c r="AS56" s="29">
        <v>0</v>
      </c>
      <c r="AT56" s="29">
        <v>10</v>
      </c>
      <c r="AU56" s="29">
        <f t="shared" si="14"/>
        <v>5</v>
      </c>
      <c r="AV56" s="29">
        <f t="shared" si="15"/>
        <v>5</v>
      </c>
      <c r="AW56" s="31">
        <f>AVERAGE(Table2734[[#This Row],[RULE OF LAW]],Table2734[[#This Row],[SECURITY &amp; SAFETY]],Table2734[[#This Row],[PERSONAL FREEDOM (minus Security &amp;Safety and Rule of Law)]],Table2734[[#This Row],[PERSONAL FREEDOM (minus Security &amp;Safety and Rule of Law)]])</f>
        <v>7.5808333333333326</v>
      </c>
      <c r="AX56" s="32">
        <v>6.44</v>
      </c>
      <c r="AY56" s="53">
        <f>AVERAGE(Table2734[[#This Row],[PERSONAL FREEDOM]:[ECONOMIC FREEDOM]])</f>
        <v>7.0104166666666661</v>
      </c>
      <c r="AZ56" s="63">
        <f t="shared" si="16"/>
        <v>70</v>
      </c>
      <c r="BA56" s="18">
        <f t="shared" si="17"/>
        <v>7.01</v>
      </c>
      <c r="BB56" s="31">
        <f>Table2734[[#This Row],[1 Rule of Law]]</f>
        <v>5.4</v>
      </c>
      <c r="BC56" s="31">
        <f>Table2734[[#This Row],[2 Security &amp; Safety]]</f>
        <v>8.42</v>
      </c>
      <c r="BD56" s="31">
        <f t="shared" si="18"/>
        <v>8.2516666666666669</v>
      </c>
    </row>
    <row r="57" spans="1:56" ht="15" customHeight="1" x14ac:dyDescent="0.25">
      <c r="A57" s="28" t="s">
        <v>97</v>
      </c>
      <c r="B57" s="29">
        <v>7.166666666666667</v>
      </c>
      <c r="C57" s="29">
        <v>6.1411792385161732</v>
      </c>
      <c r="D57" s="29">
        <v>5.0289852362113132</v>
      </c>
      <c r="E57" s="29">
        <v>6.1</v>
      </c>
      <c r="F57" s="29">
        <v>9.32</v>
      </c>
      <c r="G57" s="29">
        <v>10</v>
      </c>
      <c r="H57" s="29">
        <v>10</v>
      </c>
      <c r="I57" s="29">
        <v>7.5</v>
      </c>
      <c r="J57" s="29">
        <v>10</v>
      </c>
      <c r="K57" s="29">
        <v>9.9115042368231592</v>
      </c>
      <c r="L57" s="29">
        <f>AVERAGE(Table2734[[#This Row],[2Bi Disappearance]:[2Bv Terrorism Injured ]])</f>
        <v>9.4823008473646322</v>
      </c>
      <c r="M57" s="29">
        <v>10</v>
      </c>
      <c r="N57" s="29">
        <v>10</v>
      </c>
      <c r="O57" s="30">
        <v>10</v>
      </c>
      <c r="P57" s="30">
        <f>AVERAGE(Table2734[[#This Row],[2Ci Female Genital Mutilation]:[2Ciii Equal Inheritance Rights]])</f>
        <v>10</v>
      </c>
      <c r="Q57" s="29">
        <f t="shared" si="11"/>
        <v>9.6007669491215442</v>
      </c>
      <c r="R57" s="29">
        <v>10</v>
      </c>
      <c r="S57" s="29">
        <v>10</v>
      </c>
      <c r="T57" s="29">
        <v>10</v>
      </c>
      <c r="U57" s="29">
        <f t="shared" si="12"/>
        <v>10</v>
      </c>
      <c r="V57" s="29">
        <v>7.5</v>
      </c>
      <c r="W57" s="29">
        <v>10</v>
      </c>
      <c r="X57" s="29">
        <f>AVERAGE(Table2734[[#This Row],[4A Freedom to establish religious organizations]:[4B Autonomy of religious organizations]])</f>
        <v>8.75</v>
      </c>
      <c r="Y57" s="29">
        <v>10</v>
      </c>
      <c r="Z57" s="29">
        <v>10</v>
      </c>
      <c r="AA57" s="29">
        <v>10</v>
      </c>
      <c r="AB57" s="29">
        <v>10</v>
      </c>
      <c r="AC57" s="29">
        <v>10</v>
      </c>
      <c r="AD57" s="29">
        <f>AVERAGE(Table2734[[#This Row],[5Ci Political parties]:[5Ciii Educational, sporting and cultural organizations]])</f>
        <v>10</v>
      </c>
      <c r="AE57" s="29">
        <v>10</v>
      </c>
      <c r="AF57" s="29">
        <v>10</v>
      </c>
      <c r="AG57" s="29">
        <v>10</v>
      </c>
      <c r="AH57" s="29">
        <f>AVERAGE(Table2734[[#This Row],[5Di Political parties]:[5Diii Educational, sporting and cultural organizations5]])</f>
        <v>10</v>
      </c>
      <c r="AI57" s="29">
        <f>AVERAGE(Y57:Z57,AD57,AH57)</f>
        <v>10</v>
      </c>
      <c r="AJ57" s="29">
        <v>10</v>
      </c>
      <c r="AK57" s="30">
        <v>7</v>
      </c>
      <c r="AL57" s="30">
        <v>6.25</v>
      </c>
      <c r="AM57" s="30">
        <v>10</v>
      </c>
      <c r="AN57" s="30">
        <v>10</v>
      </c>
      <c r="AO57" s="30">
        <f>AVERAGE(Table2734[[#This Row],[6Di Access to foreign television (cable/ satellite)]:[6Dii Access to foreign newspapers]])</f>
        <v>10</v>
      </c>
      <c r="AP57" s="30">
        <v>10</v>
      </c>
      <c r="AQ57" s="29">
        <f t="shared" si="13"/>
        <v>8.65</v>
      </c>
      <c r="AR57" s="29">
        <v>10</v>
      </c>
      <c r="AS57" s="29">
        <v>10</v>
      </c>
      <c r="AT57" s="29">
        <v>10</v>
      </c>
      <c r="AU57" s="29">
        <f t="shared" si="14"/>
        <v>10</v>
      </c>
      <c r="AV57" s="29">
        <f t="shared" si="15"/>
        <v>10</v>
      </c>
      <c r="AW57" s="31">
        <f>AVERAGE(Table2734[[#This Row],[RULE OF LAW]],Table2734[[#This Row],[SECURITY &amp; SAFETY]],Table2734[[#This Row],[PERSONAL FREEDOM (minus Security &amp;Safety and Rule of Law)]],Table2734[[#This Row],[PERSONAL FREEDOM (minus Security &amp;Safety and Rule of Law)]])</f>
        <v>8.6651917372803862</v>
      </c>
      <c r="AX57" s="32">
        <v>6.68</v>
      </c>
      <c r="AY57" s="53">
        <f>AVERAGE(Table2734[[#This Row],[PERSONAL FREEDOM]:[ECONOMIC FREEDOM]])</f>
        <v>7.6725958686401929</v>
      </c>
      <c r="AZ57" s="63">
        <f t="shared" si="16"/>
        <v>44</v>
      </c>
      <c r="BA57" s="18">
        <f t="shared" si="17"/>
        <v>7.67</v>
      </c>
      <c r="BB57" s="31">
        <f>Table2734[[#This Row],[1 Rule of Law]]</f>
        <v>6.1</v>
      </c>
      <c r="BC57" s="31">
        <f>Table2734[[#This Row],[2 Security &amp; Safety]]</f>
        <v>9.6007669491215442</v>
      </c>
      <c r="BD57" s="31">
        <f t="shared" si="18"/>
        <v>9.48</v>
      </c>
    </row>
    <row r="58" spans="1:56" ht="15" customHeight="1" x14ac:dyDescent="0.25">
      <c r="A58" s="28" t="s">
        <v>114</v>
      </c>
      <c r="B58" s="29">
        <v>5.8666666666666671</v>
      </c>
      <c r="C58" s="29">
        <v>4.0830938020456742</v>
      </c>
      <c r="D58" s="29">
        <v>3.7400057772961492</v>
      </c>
      <c r="E58" s="29">
        <v>4.6000000000000005</v>
      </c>
      <c r="F58" s="29">
        <v>0</v>
      </c>
      <c r="G58" s="29">
        <v>10</v>
      </c>
      <c r="H58" s="29">
        <v>10</v>
      </c>
      <c r="I58" s="29">
        <v>2.5</v>
      </c>
      <c r="J58" s="29">
        <v>10</v>
      </c>
      <c r="K58" s="29">
        <v>10</v>
      </c>
      <c r="L58" s="29">
        <f>AVERAGE(Table2734[[#This Row],[2Bi Disappearance]:[2Bv Terrorism Injured ]])</f>
        <v>8.5</v>
      </c>
      <c r="M58" s="29">
        <v>10</v>
      </c>
      <c r="N58" s="29">
        <v>10</v>
      </c>
      <c r="O58" s="30">
        <v>10</v>
      </c>
      <c r="P58" s="30">
        <f>AVERAGE(Table2734[[#This Row],[2Ci Female Genital Mutilation]:[2Ciii Equal Inheritance Rights]])</f>
        <v>10</v>
      </c>
      <c r="Q58" s="29">
        <f t="shared" si="11"/>
        <v>6.166666666666667</v>
      </c>
      <c r="R58" s="29">
        <v>10</v>
      </c>
      <c r="S58" s="29">
        <v>10</v>
      </c>
      <c r="T58" s="29">
        <v>10</v>
      </c>
      <c r="U58" s="29">
        <f t="shared" si="12"/>
        <v>10</v>
      </c>
      <c r="V58" s="29">
        <v>7.5</v>
      </c>
      <c r="W58" s="29">
        <v>7.5</v>
      </c>
      <c r="X58" s="29">
        <f>AVERAGE(Table2734[[#This Row],[4A Freedom to establish religious organizations]:[4B Autonomy of religious organizations]])</f>
        <v>7.5</v>
      </c>
      <c r="Y58" s="29">
        <v>7.5</v>
      </c>
      <c r="Z58" s="29">
        <v>7.5</v>
      </c>
      <c r="AA58" s="29">
        <v>7.5</v>
      </c>
      <c r="AB58" s="29">
        <v>7.5</v>
      </c>
      <c r="AC58" s="29">
        <v>7.5</v>
      </c>
      <c r="AD58" s="29">
        <f>AVERAGE(Table2734[[#This Row],[5Ci Political parties]:[5Ciii Educational, sporting and cultural organizations]])</f>
        <v>7.5</v>
      </c>
      <c r="AE58" s="29">
        <v>7.5</v>
      </c>
      <c r="AF58" s="29">
        <v>7.5</v>
      </c>
      <c r="AG58" s="29">
        <v>7.5</v>
      </c>
      <c r="AH58" s="29">
        <f>AVERAGE(Table2734[[#This Row],[5Di Political parties]:[5Diii Educational, sporting and cultural organizations5]])</f>
        <v>7.5</v>
      </c>
      <c r="AI58" s="29">
        <f>AVERAGE(Y58:Z58,AD58,AH58)</f>
        <v>7.5</v>
      </c>
      <c r="AJ58" s="29">
        <v>3.200321651984575</v>
      </c>
      <c r="AK58" s="30">
        <v>4.666666666666667</v>
      </c>
      <c r="AL58" s="30">
        <v>3.5</v>
      </c>
      <c r="AM58" s="30">
        <v>7.5</v>
      </c>
      <c r="AN58" s="30">
        <v>7.5</v>
      </c>
      <c r="AO58" s="30">
        <f>AVERAGE(Table2734[[#This Row],[6Di Access to foreign television (cable/ satellite)]:[6Dii Access to foreign newspapers]])</f>
        <v>7.5</v>
      </c>
      <c r="AP58" s="30">
        <v>7.5</v>
      </c>
      <c r="AQ58" s="29">
        <f t="shared" si="13"/>
        <v>5.2733976637302487</v>
      </c>
      <c r="AR58" s="29">
        <v>0</v>
      </c>
      <c r="AS58" s="29" t="s">
        <v>48</v>
      </c>
      <c r="AT58" s="29" t="s">
        <v>48</v>
      </c>
      <c r="AU58" s="29" t="s">
        <v>48</v>
      </c>
      <c r="AV58" s="29">
        <f t="shared" si="15"/>
        <v>0</v>
      </c>
      <c r="AW58" s="31">
        <f>AVERAGE(Table2734[[#This Row],[RULE OF LAW]],Table2734[[#This Row],[SECURITY &amp; SAFETY]],Table2734[[#This Row],[PERSONAL FREEDOM (minus Security &amp;Safety and Rule of Law)]],Table2734[[#This Row],[PERSONAL FREEDOM (minus Security &amp;Safety and Rule of Law)]])</f>
        <v>5.7190064330396915</v>
      </c>
      <c r="AX58" s="32">
        <v>7.33</v>
      </c>
      <c r="AY58" s="53">
        <f>AVERAGE(Table2734[[#This Row],[PERSONAL FREEDOM]:[ECONOMIC FREEDOM]])</f>
        <v>6.5245032165198458</v>
      </c>
      <c r="AZ58" s="63">
        <f t="shared" si="16"/>
        <v>105</v>
      </c>
      <c r="BA58" s="18">
        <f t="shared" si="17"/>
        <v>6.52</v>
      </c>
      <c r="BB58" s="31">
        <f>Table2734[[#This Row],[1 Rule of Law]]</f>
        <v>4.6000000000000005</v>
      </c>
      <c r="BC58" s="31">
        <f>Table2734[[#This Row],[2 Security &amp; Safety]]</f>
        <v>6.166666666666667</v>
      </c>
      <c r="BD58" s="31">
        <f t="shared" si="18"/>
        <v>6.0546795327460501</v>
      </c>
    </row>
    <row r="59" spans="1:56" ht="15" customHeight="1" x14ac:dyDescent="0.25">
      <c r="A59" s="28" t="s">
        <v>171</v>
      </c>
      <c r="B59" s="29" t="s">
        <v>48</v>
      </c>
      <c r="C59" s="29" t="s">
        <v>48</v>
      </c>
      <c r="D59" s="29" t="s">
        <v>48</v>
      </c>
      <c r="E59" s="29">
        <v>3.6627939999999999</v>
      </c>
      <c r="F59" s="29">
        <v>6.6400000000000006</v>
      </c>
      <c r="G59" s="29">
        <v>10</v>
      </c>
      <c r="H59" s="29">
        <v>10</v>
      </c>
      <c r="I59" s="29">
        <v>2.5</v>
      </c>
      <c r="J59" s="29">
        <v>10</v>
      </c>
      <c r="K59" s="29">
        <v>10</v>
      </c>
      <c r="L59" s="29">
        <f>AVERAGE(Table2734[[#This Row],[2Bi Disappearance]:[2Bv Terrorism Injured ]])</f>
        <v>8.5</v>
      </c>
      <c r="M59" s="29">
        <v>5.5</v>
      </c>
      <c r="N59" s="29">
        <v>10</v>
      </c>
      <c r="O59" s="30">
        <v>2.5</v>
      </c>
      <c r="P59" s="30">
        <f>AVERAGE(Table2734[[#This Row],[2Ci Female Genital Mutilation]:[2Ciii Equal Inheritance Rights]])</f>
        <v>6</v>
      </c>
      <c r="Q59" s="29">
        <f t="shared" si="11"/>
        <v>7.0466666666666669</v>
      </c>
      <c r="R59" s="29">
        <v>10</v>
      </c>
      <c r="S59" s="29">
        <v>10</v>
      </c>
      <c r="T59" s="29">
        <v>10</v>
      </c>
      <c r="U59" s="29">
        <f t="shared" si="12"/>
        <v>10</v>
      </c>
      <c r="V59" s="29" t="s">
        <v>48</v>
      </c>
      <c r="W59" s="29" t="s">
        <v>48</v>
      </c>
      <c r="X59" s="29" t="s">
        <v>48</v>
      </c>
      <c r="Y59" s="29" t="s">
        <v>48</v>
      </c>
      <c r="Z59" s="29" t="s">
        <v>48</v>
      </c>
      <c r="AA59" s="29" t="s">
        <v>48</v>
      </c>
      <c r="AB59" s="29" t="s">
        <v>48</v>
      </c>
      <c r="AC59" s="29" t="s">
        <v>48</v>
      </c>
      <c r="AD59" s="29" t="s">
        <v>48</v>
      </c>
      <c r="AE59" s="29" t="s">
        <v>48</v>
      </c>
      <c r="AF59" s="29" t="s">
        <v>48</v>
      </c>
      <c r="AG59" s="29" t="s">
        <v>48</v>
      </c>
      <c r="AH59" s="29" t="s">
        <v>48</v>
      </c>
      <c r="AI59" s="29" t="s">
        <v>48</v>
      </c>
      <c r="AJ59" s="29">
        <v>10</v>
      </c>
      <c r="AK59" s="30">
        <v>5</v>
      </c>
      <c r="AL59" s="30">
        <v>3.75</v>
      </c>
      <c r="AM59" s="30" t="s">
        <v>48</v>
      </c>
      <c r="AN59" s="30" t="s">
        <v>48</v>
      </c>
      <c r="AO59" s="30" t="s">
        <v>48</v>
      </c>
      <c r="AP59" s="30" t="s">
        <v>48</v>
      </c>
      <c r="AQ59" s="29">
        <f t="shared" si="13"/>
        <v>6.25</v>
      </c>
      <c r="AR59" s="29">
        <v>7.5</v>
      </c>
      <c r="AS59" s="29">
        <v>0</v>
      </c>
      <c r="AT59" s="29">
        <v>0</v>
      </c>
      <c r="AU59" s="29">
        <f>AVERAGE(AS59:AT59)</f>
        <v>0</v>
      </c>
      <c r="AV59" s="29">
        <f t="shared" si="15"/>
        <v>3.75</v>
      </c>
      <c r="AW59" s="31">
        <f>AVERAGE(Table2734[[#This Row],[RULE OF LAW]],Table2734[[#This Row],[SECURITY &amp; SAFETY]],Table2734[[#This Row],[PERSONAL FREEDOM (minus Security &amp;Safety and Rule of Law)]],Table2734[[#This Row],[PERSONAL FREEDOM (minus Security &amp;Safety and Rule of Law)]])</f>
        <v>6.0106985000000002</v>
      </c>
      <c r="AX59" s="32">
        <v>5.81</v>
      </c>
      <c r="AY59" s="53">
        <f>AVERAGE(Table2734[[#This Row],[PERSONAL FREEDOM]:[ECONOMIC FREEDOM]])</f>
        <v>5.9103492499999994</v>
      </c>
      <c r="AZ59" s="63">
        <f t="shared" si="16"/>
        <v>132</v>
      </c>
      <c r="BA59" s="18">
        <f t="shared" si="17"/>
        <v>5.91</v>
      </c>
      <c r="BB59" s="31">
        <f>Table2734[[#This Row],[1 Rule of Law]]</f>
        <v>3.6627939999999999</v>
      </c>
      <c r="BC59" s="31">
        <f>Table2734[[#This Row],[2 Security &amp; Safety]]</f>
        <v>7.0466666666666669</v>
      </c>
      <c r="BD59" s="31">
        <f t="shared" si="18"/>
        <v>6.666666666666667</v>
      </c>
    </row>
    <row r="60" spans="1:56" ht="15" customHeight="1" x14ac:dyDescent="0.25">
      <c r="A60" s="28" t="s">
        <v>131</v>
      </c>
      <c r="B60" s="29" t="s">
        <v>48</v>
      </c>
      <c r="C60" s="29" t="s">
        <v>48</v>
      </c>
      <c r="D60" s="29" t="s">
        <v>48</v>
      </c>
      <c r="E60" s="29">
        <v>4.8463669999999999</v>
      </c>
      <c r="F60" s="29">
        <v>3.4400000000000008</v>
      </c>
      <c r="G60" s="29">
        <v>10</v>
      </c>
      <c r="H60" s="29">
        <v>10</v>
      </c>
      <c r="I60" s="29">
        <v>7.5</v>
      </c>
      <c r="J60" s="29">
        <v>10</v>
      </c>
      <c r="K60" s="29">
        <v>10</v>
      </c>
      <c r="L60" s="29">
        <f>AVERAGE(Table2734[[#This Row],[2Bi Disappearance]:[2Bv Terrorism Injured ]])</f>
        <v>9.5</v>
      </c>
      <c r="M60" s="29" t="s">
        <v>48</v>
      </c>
      <c r="N60" s="29">
        <v>10</v>
      </c>
      <c r="O60" s="30">
        <v>10</v>
      </c>
      <c r="P60" s="30">
        <f>AVERAGE(Table2734[[#This Row],[2Ci Female Genital Mutilation]:[2Ciii Equal Inheritance Rights]])</f>
        <v>10</v>
      </c>
      <c r="Q60" s="29">
        <f t="shared" si="11"/>
        <v>7.6466666666666674</v>
      </c>
      <c r="R60" s="29">
        <v>10</v>
      </c>
      <c r="S60" s="29">
        <v>10</v>
      </c>
      <c r="T60" s="29">
        <v>10</v>
      </c>
      <c r="U60" s="29">
        <f t="shared" si="12"/>
        <v>10</v>
      </c>
      <c r="V60" s="29" t="s">
        <v>48</v>
      </c>
      <c r="W60" s="29" t="s">
        <v>48</v>
      </c>
      <c r="X60" s="29" t="s">
        <v>48</v>
      </c>
      <c r="Y60" s="29" t="s">
        <v>48</v>
      </c>
      <c r="Z60" s="29" t="s">
        <v>48</v>
      </c>
      <c r="AA60" s="29" t="s">
        <v>48</v>
      </c>
      <c r="AB60" s="29" t="s">
        <v>48</v>
      </c>
      <c r="AC60" s="29" t="s">
        <v>48</v>
      </c>
      <c r="AD60" s="29" t="s">
        <v>48</v>
      </c>
      <c r="AE60" s="29" t="s">
        <v>48</v>
      </c>
      <c r="AF60" s="29" t="s">
        <v>48</v>
      </c>
      <c r="AG60" s="29" t="s">
        <v>48</v>
      </c>
      <c r="AH60" s="29" t="s">
        <v>48</v>
      </c>
      <c r="AI60" s="29" t="s">
        <v>48</v>
      </c>
      <c r="AJ60" s="29">
        <v>10</v>
      </c>
      <c r="AK60" s="30">
        <v>7.333333333333333</v>
      </c>
      <c r="AL60" s="30">
        <v>6.25</v>
      </c>
      <c r="AM60" s="30" t="s">
        <v>48</v>
      </c>
      <c r="AN60" s="30" t="s">
        <v>48</v>
      </c>
      <c r="AO60" s="30" t="s">
        <v>48</v>
      </c>
      <c r="AP60" s="30" t="s">
        <v>48</v>
      </c>
      <c r="AQ60" s="29">
        <f t="shared" si="13"/>
        <v>7.8611111111111107</v>
      </c>
      <c r="AR60" s="29" t="s">
        <v>48</v>
      </c>
      <c r="AS60" s="29">
        <v>10</v>
      </c>
      <c r="AT60" s="29">
        <v>10</v>
      </c>
      <c r="AU60" s="29">
        <f>AVERAGE(AS60:AT60)</f>
        <v>10</v>
      </c>
      <c r="AV60" s="29">
        <f t="shared" si="15"/>
        <v>10</v>
      </c>
      <c r="AW60" s="31">
        <f>AVERAGE(Table2734[[#This Row],[RULE OF LAW]],Table2734[[#This Row],[SECURITY &amp; SAFETY]],Table2734[[#This Row],[PERSONAL FREEDOM (minus Security &amp;Safety and Rule of Law)]],Table2734[[#This Row],[PERSONAL FREEDOM (minus Security &amp;Safety and Rule of Law)]])</f>
        <v>7.7667769351851845</v>
      </c>
      <c r="AX60" s="32">
        <v>6.38</v>
      </c>
      <c r="AY60" s="53">
        <f>AVERAGE(Table2734[[#This Row],[PERSONAL FREEDOM]:[ECONOMIC FREEDOM]])</f>
        <v>7.0733884675925918</v>
      </c>
      <c r="AZ60" s="63">
        <f t="shared" si="16"/>
        <v>64</v>
      </c>
      <c r="BA60" s="18">
        <f t="shared" si="17"/>
        <v>7.07</v>
      </c>
      <c r="BB60" s="31">
        <f>Table2734[[#This Row],[1 Rule of Law]]</f>
        <v>4.8463669999999999</v>
      </c>
      <c r="BC60" s="31">
        <f>Table2734[[#This Row],[2 Security &amp; Safety]]</f>
        <v>7.6466666666666674</v>
      </c>
      <c r="BD60" s="31">
        <f t="shared" si="18"/>
        <v>9.2870370370370363</v>
      </c>
    </row>
    <row r="61" spans="1:56" ht="15" customHeight="1" x14ac:dyDescent="0.25">
      <c r="A61" s="28" t="s">
        <v>110</v>
      </c>
      <c r="B61" s="29" t="s">
        <v>48</v>
      </c>
      <c r="C61" s="29" t="s">
        <v>48</v>
      </c>
      <c r="D61" s="29" t="s">
        <v>48</v>
      </c>
      <c r="E61" s="29">
        <v>3.6491889999999998</v>
      </c>
      <c r="F61" s="29">
        <v>6.36</v>
      </c>
      <c r="G61" s="29">
        <v>5</v>
      </c>
      <c r="H61" s="29">
        <v>10</v>
      </c>
      <c r="I61" s="29">
        <v>5</v>
      </c>
      <c r="J61" s="29">
        <v>10</v>
      </c>
      <c r="K61" s="29">
        <v>10</v>
      </c>
      <c r="L61" s="29">
        <f>AVERAGE(Table2734[[#This Row],[2Bi Disappearance]:[2Bv Terrorism Injured ]])</f>
        <v>8</v>
      </c>
      <c r="M61" s="29">
        <v>10</v>
      </c>
      <c r="N61" s="29">
        <v>10</v>
      </c>
      <c r="O61" s="30">
        <v>5</v>
      </c>
      <c r="P61" s="30">
        <f>AVERAGE(Table2734[[#This Row],[2Ci Female Genital Mutilation]:[2Ciii Equal Inheritance Rights]])</f>
        <v>8.3333333333333339</v>
      </c>
      <c r="Q61" s="29">
        <f t="shared" si="11"/>
        <v>7.5644444444444447</v>
      </c>
      <c r="R61" s="29">
        <v>10</v>
      </c>
      <c r="S61" s="29">
        <v>10</v>
      </c>
      <c r="T61" s="29">
        <v>10</v>
      </c>
      <c r="U61" s="29">
        <f t="shared" si="12"/>
        <v>10</v>
      </c>
      <c r="V61" s="29">
        <v>10</v>
      </c>
      <c r="W61" s="29">
        <v>10</v>
      </c>
      <c r="X61" s="29">
        <f>AVERAGE(Table2734[[#This Row],[4A Freedom to establish religious organizations]:[4B Autonomy of religious organizations]])</f>
        <v>10</v>
      </c>
      <c r="Y61" s="29">
        <v>10</v>
      </c>
      <c r="Z61" s="29">
        <v>10</v>
      </c>
      <c r="AA61" s="29">
        <v>10</v>
      </c>
      <c r="AB61" s="29">
        <v>10</v>
      </c>
      <c r="AC61" s="29">
        <v>10</v>
      </c>
      <c r="AD61" s="29">
        <f>AVERAGE(Table2734[[#This Row],[5Ci Political parties]:[5Ciii Educational, sporting and cultural organizations]])</f>
        <v>10</v>
      </c>
      <c r="AE61" s="29">
        <v>10</v>
      </c>
      <c r="AF61" s="29">
        <v>10</v>
      </c>
      <c r="AG61" s="29">
        <v>2.5</v>
      </c>
      <c r="AH61" s="29">
        <f>AVERAGE(Table2734[[#This Row],[5Di Political parties]:[5Diii Educational, sporting and cultural organizations5]])</f>
        <v>7.5</v>
      </c>
      <c r="AI61" s="29">
        <f t="shared" ref="AI61:AI78" si="19">AVERAGE(Y61:Z61,AD61,AH61)</f>
        <v>9.375</v>
      </c>
      <c r="AJ61" s="29">
        <v>10</v>
      </c>
      <c r="AK61" s="30">
        <v>5.333333333333333</v>
      </c>
      <c r="AL61" s="30">
        <v>5.5</v>
      </c>
      <c r="AM61" s="30">
        <v>10</v>
      </c>
      <c r="AN61" s="30">
        <v>10</v>
      </c>
      <c r="AO61" s="30">
        <f>AVERAGE(Table2734[[#This Row],[6Di Access to foreign television (cable/ satellite)]:[6Dii Access to foreign newspapers]])</f>
        <v>10</v>
      </c>
      <c r="AP61" s="30">
        <v>10</v>
      </c>
      <c r="AQ61" s="29">
        <f t="shared" si="13"/>
        <v>8.1666666666666661</v>
      </c>
      <c r="AR61" s="29">
        <v>5</v>
      </c>
      <c r="AS61" s="29">
        <v>0</v>
      </c>
      <c r="AT61" s="29">
        <v>10</v>
      </c>
      <c r="AU61" s="29">
        <f>AVERAGE(AS61:AT61)</f>
        <v>5</v>
      </c>
      <c r="AV61" s="29">
        <f t="shared" si="15"/>
        <v>5</v>
      </c>
      <c r="AW61" s="31">
        <f>AVERAGE(Table2734[[#This Row],[RULE OF LAW]],Table2734[[#This Row],[SECURITY &amp; SAFETY]],Table2734[[#This Row],[PERSONAL FREEDOM (minus Security &amp;Safety and Rule of Law)]],Table2734[[#This Row],[PERSONAL FREEDOM (minus Security &amp;Safety and Rule of Law)]])</f>
        <v>7.0575750277777773</v>
      </c>
      <c r="AX61" s="32">
        <v>6.62</v>
      </c>
      <c r="AY61" s="53">
        <f>AVERAGE(Table2734[[#This Row],[PERSONAL FREEDOM]:[ECONOMIC FREEDOM]])</f>
        <v>6.8387875138888887</v>
      </c>
      <c r="AZ61" s="63">
        <f t="shared" si="16"/>
        <v>84</v>
      </c>
      <c r="BA61" s="18">
        <f t="shared" si="17"/>
        <v>6.84</v>
      </c>
      <c r="BB61" s="31">
        <f>Table2734[[#This Row],[1 Rule of Law]]</f>
        <v>3.6491889999999998</v>
      </c>
      <c r="BC61" s="31">
        <f>Table2734[[#This Row],[2 Security &amp; Safety]]</f>
        <v>7.5644444444444447</v>
      </c>
      <c r="BD61" s="31">
        <f t="shared" si="18"/>
        <v>8.5083333333333329</v>
      </c>
    </row>
    <row r="62" spans="1:56" ht="15" customHeight="1" x14ac:dyDescent="0.25">
      <c r="A62" s="28" t="s">
        <v>139</v>
      </c>
      <c r="B62" s="29" t="s">
        <v>48</v>
      </c>
      <c r="C62" s="29" t="s">
        <v>48</v>
      </c>
      <c r="D62" s="29" t="s">
        <v>48</v>
      </c>
      <c r="E62" s="29">
        <v>4.3021959999999995</v>
      </c>
      <c r="F62" s="29">
        <v>0</v>
      </c>
      <c r="G62" s="29">
        <v>5</v>
      </c>
      <c r="H62" s="29">
        <v>10</v>
      </c>
      <c r="I62" s="29">
        <v>5</v>
      </c>
      <c r="J62" s="29">
        <v>9.9142734933598611</v>
      </c>
      <c r="K62" s="29">
        <v>10</v>
      </c>
      <c r="L62" s="29">
        <f>AVERAGE(Table2734[[#This Row],[2Bi Disappearance]:[2Bv Terrorism Injured ]])</f>
        <v>7.9828546986719715</v>
      </c>
      <c r="M62" s="29">
        <v>10</v>
      </c>
      <c r="N62" s="29">
        <v>10</v>
      </c>
      <c r="O62" s="30">
        <v>7.5</v>
      </c>
      <c r="P62" s="30">
        <f>AVERAGE(Table2734[[#This Row],[2Ci Female Genital Mutilation]:[2Ciii Equal Inheritance Rights]])</f>
        <v>9.1666666666666661</v>
      </c>
      <c r="Q62" s="29">
        <f t="shared" si="11"/>
        <v>5.7165071217795456</v>
      </c>
      <c r="R62" s="29">
        <v>10</v>
      </c>
      <c r="S62" s="29">
        <v>5</v>
      </c>
      <c r="T62" s="29">
        <v>5</v>
      </c>
      <c r="U62" s="29">
        <f t="shared" si="12"/>
        <v>6.666666666666667</v>
      </c>
      <c r="V62" s="29">
        <v>5</v>
      </c>
      <c r="W62" s="29">
        <v>7.5</v>
      </c>
      <c r="X62" s="29">
        <f>AVERAGE(Table2734[[#This Row],[4A Freedom to establish religious organizations]:[4B Autonomy of religious organizations]])</f>
        <v>6.25</v>
      </c>
      <c r="Y62" s="29">
        <v>7.5</v>
      </c>
      <c r="Z62" s="29">
        <v>7.5</v>
      </c>
      <c r="AA62" s="29">
        <v>7.5</v>
      </c>
      <c r="AB62" s="29">
        <v>7.5</v>
      </c>
      <c r="AC62" s="29">
        <v>7.5</v>
      </c>
      <c r="AD62" s="29">
        <f>AVERAGE(Table2734[[#This Row],[5Ci Political parties]:[5Ciii Educational, sporting and cultural organizations]])</f>
        <v>7.5</v>
      </c>
      <c r="AE62" s="29">
        <v>5</v>
      </c>
      <c r="AF62" s="29">
        <v>5</v>
      </c>
      <c r="AG62" s="29">
        <v>5</v>
      </c>
      <c r="AH62" s="29">
        <f>AVERAGE(Table2734[[#This Row],[5Di Political parties]:[5Diii Educational, sporting and cultural organizations5]])</f>
        <v>5</v>
      </c>
      <c r="AI62" s="29">
        <f t="shared" si="19"/>
        <v>6.875</v>
      </c>
      <c r="AJ62" s="29">
        <v>0</v>
      </c>
      <c r="AK62" s="30">
        <v>4.333333333333333</v>
      </c>
      <c r="AL62" s="30">
        <v>2.5</v>
      </c>
      <c r="AM62" s="30">
        <v>7.5</v>
      </c>
      <c r="AN62" s="30">
        <v>7.5</v>
      </c>
      <c r="AO62" s="30">
        <f>AVERAGE(Table2734[[#This Row],[6Di Access to foreign television (cable/ satellite)]:[6Dii Access to foreign newspapers]])</f>
        <v>7.5</v>
      </c>
      <c r="AP62" s="30">
        <v>7.5</v>
      </c>
      <c r="AQ62" s="29">
        <f t="shared" si="13"/>
        <v>4.3666666666666663</v>
      </c>
      <c r="AR62" s="29">
        <v>7.5</v>
      </c>
      <c r="AS62" s="29">
        <v>10</v>
      </c>
      <c r="AT62" s="29">
        <v>10</v>
      </c>
      <c r="AU62" s="29">
        <f>AVERAGE(AS62:AT62)</f>
        <v>10</v>
      </c>
      <c r="AV62" s="29">
        <f t="shared" si="15"/>
        <v>8.75</v>
      </c>
      <c r="AW62" s="31">
        <f>AVERAGE(Table2734[[#This Row],[RULE OF LAW]],Table2734[[#This Row],[SECURITY &amp; SAFETY]],Table2734[[#This Row],[PERSONAL FREEDOM (minus Security &amp;Safety and Rule of Law)]],Table2734[[#This Row],[PERSONAL FREEDOM (minus Security &amp;Safety and Rule of Law)]])</f>
        <v>5.7955091137782198</v>
      </c>
      <c r="AX62" s="32">
        <v>7.33</v>
      </c>
      <c r="AY62" s="53">
        <f>AVERAGE(Table2734[[#This Row],[PERSONAL FREEDOM]:[ECONOMIC FREEDOM]])</f>
        <v>6.5627545568891099</v>
      </c>
      <c r="AZ62" s="63">
        <f t="shared" si="16"/>
        <v>102</v>
      </c>
      <c r="BA62" s="18">
        <f t="shared" si="17"/>
        <v>6.56</v>
      </c>
      <c r="BB62" s="31">
        <f>Table2734[[#This Row],[1 Rule of Law]]</f>
        <v>4.3021959999999995</v>
      </c>
      <c r="BC62" s="31">
        <f>Table2734[[#This Row],[2 Security &amp; Safety]]</f>
        <v>5.7165071217795456</v>
      </c>
      <c r="BD62" s="31">
        <f t="shared" si="18"/>
        <v>6.5816666666666661</v>
      </c>
    </row>
    <row r="63" spans="1:56" ht="15" customHeight="1" x14ac:dyDescent="0.25">
      <c r="A63" s="28" t="s">
        <v>216</v>
      </c>
      <c r="B63" s="29">
        <v>7.9333333333333336</v>
      </c>
      <c r="C63" s="29">
        <v>7.0554187151178933</v>
      </c>
      <c r="D63" s="29">
        <v>7.6096427273421323</v>
      </c>
      <c r="E63" s="29">
        <v>7.5</v>
      </c>
      <c r="F63" s="29">
        <v>9.92</v>
      </c>
      <c r="G63" s="29" t="s">
        <v>48</v>
      </c>
      <c r="H63" s="29">
        <v>10</v>
      </c>
      <c r="I63" s="29" t="s">
        <v>48</v>
      </c>
      <c r="J63" s="29">
        <v>10</v>
      </c>
      <c r="K63" s="29">
        <v>10</v>
      </c>
      <c r="L63" s="29">
        <f>AVERAGE(Table2734[[#This Row],[2Bi Disappearance]:[2Bv Terrorism Injured ]])</f>
        <v>10</v>
      </c>
      <c r="M63" s="29">
        <v>10</v>
      </c>
      <c r="N63" s="29">
        <v>7.5</v>
      </c>
      <c r="O63" s="30">
        <v>10</v>
      </c>
      <c r="P63" s="30">
        <f>AVERAGE(Table2734[[#This Row],[2Ci Female Genital Mutilation]:[2Ciii Equal Inheritance Rights]])</f>
        <v>9.1666666666666661</v>
      </c>
      <c r="Q63" s="29">
        <f t="shared" si="11"/>
        <v>9.6955555555555559</v>
      </c>
      <c r="R63" s="29" t="s">
        <v>48</v>
      </c>
      <c r="S63" s="29" t="s">
        <v>48</v>
      </c>
      <c r="T63" s="29">
        <v>10</v>
      </c>
      <c r="U63" s="29">
        <f t="shared" si="12"/>
        <v>10</v>
      </c>
      <c r="V63" s="29">
        <v>10</v>
      </c>
      <c r="W63" s="29">
        <v>10</v>
      </c>
      <c r="X63" s="29">
        <f>AVERAGE(Table2734[[#This Row],[4A Freedom to establish religious organizations]:[4B Autonomy of religious organizations]])</f>
        <v>10</v>
      </c>
      <c r="Y63" s="29">
        <v>10</v>
      </c>
      <c r="Z63" s="29">
        <v>10</v>
      </c>
      <c r="AA63" s="29">
        <v>7.5</v>
      </c>
      <c r="AB63" s="29">
        <v>10</v>
      </c>
      <c r="AC63" s="29">
        <v>10</v>
      </c>
      <c r="AD63" s="29">
        <f>AVERAGE(Table2734[[#This Row],[5Ci Political parties]:[5Ciii Educational, sporting and cultural organizations]])</f>
        <v>9.1666666666666661</v>
      </c>
      <c r="AE63" s="29">
        <v>10</v>
      </c>
      <c r="AF63" s="29">
        <v>10</v>
      </c>
      <c r="AG63" s="29">
        <v>10</v>
      </c>
      <c r="AH63" s="29">
        <f>AVERAGE(Table2734[[#This Row],[5Di Political parties]:[5Diii Educational, sporting and cultural organizations5]])</f>
        <v>10</v>
      </c>
      <c r="AI63" s="29">
        <f t="shared" si="19"/>
        <v>9.7916666666666661</v>
      </c>
      <c r="AJ63" s="29">
        <v>10</v>
      </c>
      <c r="AK63" s="30">
        <v>6.333333333333333</v>
      </c>
      <c r="AL63" s="30">
        <v>6.75</v>
      </c>
      <c r="AM63" s="30">
        <v>10</v>
      </c>
      <c r="AN63" s="30">
        <v>10</v>
      </c>
      <c r="AO63" s="30">
        <f>AVERAGE(Table2734[[#This Row],[6Di Access to foreign television (cable/ satellite)]:[6Dii Access to foreign newspapers]])</f>
        <v>10</v>
      </c>
      <c r="AP63" s="30">
        <v>10</v>
      </c>
      <c r="AQ63" s="29">
        <f t="shared" si="13"/>
        <v>8.6166666666666654</v>
      </c>
      <c r="AR63" s="29">
        <v>10</v>
      </c>
      <c r="AS63" s="29">
        <v>10</v>
      </c>
      <c r="AT63" s="29">
        <v>10</v>
      </c>
      <c r="AU63" s="29" t="s">
        <v>48</v>
      </c>
      <c r="AV63" s="29">
        <f t="shared" si="15"/>
        <v>10</v>
      </c>
      <c r="AW63" s="31">
        <f>AVERAGE(Table2734[[#This Row],[RULE OF LAW]],Table2734[[#This Row],[SECURITY &amp; SAFETY]],Table2734[[#This Row],[PERSONAL FREEDOM (minus Security &amp;Safety and Rule of Law)]],Table2734[[#This Row],[PERSONAL FREEDOM (minus Security &amp;Safety and Rule of Law)]])</f>
        <v>9.1397222222222219</v>
      </c>
      <c r="AX63" s="32">
        <v>8.92</v>
      </c>
      <c r="AY63" s="53">
        <f>AVERAGE(Table2734[[#This Row],[PERSONAL FREEDOM]:[ECONOMIC FREEDOM]])</f>
        <v>9.02986111111111</v>
      </c>
      <c r="AZ63" s="63">
        <f t="shared" si="16"/>
        <v>1</v>
      </c>
      <c r="BA63" s="18">
        <f t="shared" si="17"/>
        <v>9.0299999999999994</v>
      </c>
      <c r="BB63" s="31">
        <f>Table2734[[#This Row],[1 Rule of Law]]</f>
        <v>7.5</v>
      </c>
      <c r="BC63" s="31">
        <f>Table2734[[#This Row],[2 Security &amp; Safety]]</f>
        <v>9.6955555555555559</v>
      </c>
      <c r="BD63" s="31">
        <f t="shared" si="18"/>
        <v>9.6816666666666666</v>
      </c>
    </row>
    <row r="64" spans="1:56" ht="15" customHeight="1" x14ac:dyDescent="0.25">
      <c r="A64" s="28" t="s">
        <v>84</v>
      </c>
      <c r="B64" s="29">
        <v>7.4333333333333327</v>
      </c>
      <c r="C64" s="29">
        <v>5.5082067566457926</v>
      </c>
      <c r="D64" s="29">
        <v>6.3894858720457091</v>
      </c>
      <c r="E64" s="29">
        <v>6.4</v>
      </c>
      <c r="F64" s="29">
        <v>9.4400000000000013</v>
      </c>
      <c r="G64" s="29">
        <v>10</v>
      </c>
      <c r="H64" s="29">
        <v>10</v>
      </c>
      <c r="I64" s="29">
        <v>7.5</v>
      </c>
      <c r="J64" s="29">
        <v>10</v>
      </c>
      <c r="K64" s="29">
        <v>10</v>
      </c>
      <c r="L64" s="29">
        <f>AVERAGE(Table2734[[#This Row],[2Bi Disappearance]:[2Bv Terrorism Injured ]])</f>
        <v>9.5</v>
      </c>
      <c r="M64" s="29">
        <v>9.5</v>
      </c>
      <c r="N64" s="29">
        <v>10</v>
      </c>
      <c r="O64" s="30">
        <v>10</v>
      </c>
      <c r="P64" s="30">
        <f>AVERAGE(Table2734[[#This Row],[2Ci Female Genital Mutilation]:[2Ciii Equal Inheritance Rights]])</f>
        <v>9.8333333333333339</v>
      </c>
      <c r="Q64" s="29">
        <f t="shared" si="11"/>
        <v>9.5911111111111111</v>
      </c>
      <c r="R64" s="29">
        <v>10</v>
      </c>
      <c r="S64" s="29">
        <v>10</v>
      </c>
      <c r="T64" s="29">
        <v>10</v>
      </c>
      <c r="U64" s="29">
        <f t="shared" si="12"/>
        <v>10</v>
      </c>
      <c r="V64" s="29">
        <v>10</v>
      </c>
      <c r="W64" s="29">
        <v>7.5</v>
      </c>
      <c r="X64" s="29">
        <f>AVERAGE(Table2734[[#This Row],[4A Freedom to establish religious organizations]:[4B Autonomy of religious organizations]])</f>
        <v>8.75</v>
      </c>
      <c r="Y64" s="29">
        <v>10</v>
      </c>
      <c r="Z64" s="29">
        <v>10</v>
      </c>
      <c r="AA64" s="29">
        <v>7.5</v>
      </c>
      <c r="AB64" s="29">
        <v>7.5</v>
      </c>
      <c r="AC64" s="29">
        <v>7.5</v>
      </c>
      <c r="AD64" s="29">
        <f>AVERAGE(Table2734[[#This Row],[5Ci Political parties]:[5Ciii Educational, sporting and cultural organizations]])</f>
        <v>7.5</v>
      </c>
      <c r="AE64" s="29">
        <v>10</v>
      </c>
      <c r="AF64" s="29">
        <v>10</v>
      </c>
      <c r="AG64" s="29">
        <v>10</v>
      </c>
      <c r="AH64" s="29">
        <f>AVERAGE(Table2734[[#This Row],[5Di Political parties]:[5Diii Educational, sporting and cultural organizations5]])</f>
        <v>10</v>
      </c>
      <c r="AI64" s="29">
        <f t="shared" si="19"/>
        <v>9.375</v>
      </c>
      <c r="AJ64" s="29">
        <v>10</v>
      </c>
      <c r="AK64" s="30">
        <v>6</v>
      </c>
      <c r="AL64" s="30">
        <v>6.75</v>
      </c>
      <c r="AM64" s="30">
        <v>10</v>
      </c>
      <c r="AN64" s="30">
        <v>10</v>
      </c>
      <c r="AO64" s="30">
        <f>AVERAGE(Table2734[[#This Row],[6Di Access to foreign television (cable/ satellite)]:[6Dii Access to foreign newspapers]])</f>
        <v>10</v>
      </c>
      <c r="AP64" s="30">
        <v>10</v>
      </c>
      <c r="AQ64" s="29">
        <f t="shared" si="13"/>
        <v>8.5500000000000007</v>
      </c>
      <c r="AR64" s="29">
        <v>10</v>
      </c>
      <c r="AS64" s="29">
        <v>10</v>
      </c>
      <c r="AT64" s="29">
        <v>10</v>
      </c>
      <c r="AU64" s="29">
        <f t="shared" ref="AU64:AU95" si="20">AVERAGE(AS64:AT64)</f>
        <v>10</v>
      </c>
      <c r="AV64" s="29">
        <f t="shared" si="15"/>
        <v>10</v>
      </c>
      <c r="AW64" s="31">
        <f>AVERAGE(Table2734[[#This Row],[RULE OF LAW]],Table2734[[#This Row],[SECURITY &amp; SAFETY]],Table2734[[#This Row],[PERSONAL FREEDOM (minus Security &amp;Safety and Rule of Law)]],Table2734[[#This Row],[PERSONAL FREEDOM (minus Security &amp;Safety and Rule of Law)]])</f>
        <v>8.6652777777777779</v>
      </c>
      <c r="AX64" s="32">
        <v>7.36</v>
      </c>
      <c r="AY64" s="53">
        <f>AVERAGE(Table2734[[#This Row],[PERSONAL FREEDOM]:[ECONOMIC FREEDOM]])</f>
        <v>8.0126388888888886</v>
      </c>
      <c r="AZ64" s="63">
        <f t="shared" si="16"/>
        <v>37</v>
      </c>
      <c r="BA64" s="18">
        <f t="shared" si="17"/>
        <v>8.01</v>
      </c>
      <c r="BB64" s="31">
        <f>Table2734[[#This Row],[1 Rule of Law]]</f>
        <v>6.4</v>
      </c>
      <c r="BC64" s="31">
        <f>Table2734[[#This Row],[2 Security &amp; Safety]]</f>
        <v>9.5911111111111111</v>
      </c>
      <c r="BD64" s="31">
        <f t="shared" si="18"/>
        <v>9.3349999999999991</v>
      </c>
    </row>
    <row r="65" spans="1:56" ht="15" customHeight="1" x14ac:dyDescent="0.25">
      <c r="A65" s="28" t="s">
        <v>77</v>
      </c>
      <c r="B65" s="29" t="s">
        <v>48</v>
      </c>
      <c r="C65" s="29" t="s">
        <v>48</v>
      </c>
      <c r="D65" s="29" t="s">
        <v>48</v>
      </c>
      <c r="E65" s="29">
        <v>7.7984989999999996</v>
      </c>
      <c r="F65" s="29">
        <v>9.64</v>
      </c>
      <c r="G65" s="29">
        <v>10</v>
      </c>
      <c r="H65" s="29">
        <v>10</v>
      </c>
      <c r="I65" s="29">
        <v>10</v>
      </c>
      <c r="J65" s="29">
        <v>10</v>
      </c>
      <c r="K65" s="29">
        <v>10</v>
      </c>
      <c r="L65" s="29">
        <f>AVERAGE(Table2734[[#This Row],[2Bi Disappearance]:[2Bv Terrorism Injured ]])</f>
        <v>10</v>
      </c>
      <c r="M65" s="29" t="s">
        <v>48</v>
      </c>
      <c r="N65" s="29">
        <v>10</v>
      </c>
      <c r="O65" s="30">
        <v>10</v>
      </c>
      <c r="P65" s="30">
        <f>AVERAGE(Table2734[[#This Row],[2Ci Female Genital Mutilation]:[2Ciii Equal Inheritance Rights]])</f>
        <v>10</v>
      </c>
      <c r="Q65" s="29">
        <f t="shared" si="11"/>
        <v>9.8800000000000008</v>
      </c>
      <c r="R65" s="29">
        <v>10</v>
      </c>
      <c r="S65" s="29">
        <v>10</v>
      </c>
      <c r="T65" s="29">
        <v>10</v>
      </c>
      <c r="U65" s="29">
        <f t="shared" si="12"/>
        <v>10</v>
      </c>
      <c r="V65" s="29">
        <v>10</v>
      </c>
      <c r="W65" s="29">
        <v>10</v>
      </c>
      <c r="X65" s="29">
        <f>AVERAGE(Table2734[[#This Row],[4A Freedom to establish religious organizations]:[4B Autonomy of religious organizations]])</f>
        <v>10</v>
      </c>
      <c r="Y65" s="29">
        <v>10</v>
      </c>
      <c r="Z65" s="29">
        <v>10</v>
      </c>
      <c r="AA65" s="29">
        <v>10</v>
      </c>
      <c r="AB65" s="29">
        <v>10</v>
      </c>
      <c r="AC65" s="29">
        <v>10</v>
      </c>
      <c r="AD65" s="29">
        <f>AVERAGE(Table2734[[#This Row],[5Ci Political parties]:[5Ciii Educational, sporting and cultural organizations]])</f>
        <v>10</v>
      </c>
      <c r="AE65" s="29">
        <v>10</v>
      </c>
      <c r="AF65" s="29">
        <v>10</v>
      </c>
      <c r="AG65" s="29">
        <v>10</v>
      </c>
      <c r="AH65" s="29">
        <f>AVERAGE(Table2734[[#This Row],[5Di Political parties]:[5Diii Educational, sporting and cultural organizations5]])</f>
        <v>10</v>
      </c>
      <c r="AI65" s="29">
        <f t="shared" si="19"/>
        <v>10</v>
      </c>
      <c r="AJ65" s="29">
        <v>10</v>
      </c>
      <c r="AK65" s="30">
        <v>9</v>
      </c>
      <c r="AL65" s="30">
        <v>8.75</v>
      </c>
      <c r="AM65" s="30">
        <v>10</v>
      </c>
      <c r="AN65" s="30">
        <v>10</v>
      </c>
      <c r="AO65" s="30">
        <f>AVERAGE(Table2734[[#This Row],[6Di Access to foreign television (cable/ satellite)]:[6Dii Access to foreign newspapers]])</f>
        <v>10</v>
      </c>
      <c r="AP65" s="30">
        <v>10</v>
      </c>
      <c r="AQ65" s="29">
        <f t="shared" si="13"/>
        <v>9.5500000000000007</v>
      </c>
      <c r="AR65" s="29">
        <v>10</v>
      </c>
      <c r="AS65" s="29">
        <v>10</v>
      </c>
      <c r="AT65" s="29">
        <v>10</v>
      </c>
      <c r="AU65" s="29">
        <f t="shared" si="20"/>
        <v>10</v>
      </c>
      <c r="AV65" s="29">
        <f t="shared" si="15"/>
        <v>10</v>
      </c>
      <c r="AW65" s="31">
        <f>AVERAGE(Table2734[[#This Row],[RULE OF LAW]],Table2734[[#This Row],[SECURITY &amp; SAFETY]],Table2734[[#This Row],[PERSONAL FREEDOM (minus Security &amp;Safety and Rule of Law)]],Table2734[[#This Row],[PERSONAL FREEDOM (minus Security &amp;Safety and Rule of Law)]])</f>
        <v>9.3746247500000006</v>
      </c>
      <c r="AX65" s="32">
        <v>6.76</v>
      </c>
      <c r="AY65" s="53">
        <f>AVERAGE(Table2734[[#This Row],[PERSONAL FREEDOM]:[ECONOMIC FREEDOM]])</f>
        <v>8.0673123750000002</v>
      </c>
      <c r="AZ65" s="63">
        <f t="shared" si="16"/>
        <v>32</v>
      </c>
      <c r="BA65" s="18">
        <f t="shared" si="17"/>
        <v>8.07</v>
      </c>
      <c r="BB65" s="31">
        <f>Table2734[[#This Row],[1 Rule of Law]]</f>
        <v>7.7984989999999996</v>
      </c>
      <c r="BC65" s="31">
        <f>Table2734[[#This Row],[2 Security &amp; Safety]]</f>
        <v>9.8800000000000008</v>
      </c>
      <c r="BD65" s="31">
        <f t="shared" si="18"/>
        <v>9.91</v>
      </c>
    </row>
    <row r="66" spans="1:56" ht="15" customHeight="1" x14ac:dyDescent="0.25">
      <c r="A66" s="28" t="s">
        <v>125</v>
      </c>
      <c r="B66" s="29">
        <v>4.1333333333333329</v>
      </c>
      <c r="C66" s="29">
        <v>4.4613487474779037</v>
      </c>
      <c r="D66" s="29">
        <v>4.39657076566803</v>
      </c>
      <c r="E66" s="29">
        <v>4.3</v>
      </c>
      <c r="F66" s="29">
        <v>8.56</v>
      </c>
      <c r="G66" s="29">
        <v>0</v>
      </c>
      <c r="H66" s="29">
        <v>9.733249350865492</v>
      </c>
      <c r="I66" s="29">
        <v>5</v>
      </c>
      <c r="J66" s="29">
        <v>9.8687036779495756</v>
      </c>
      <c r="K66" s="29">
        <v>9.8815876413607597</v>
      </c>
      <c r="L66" s="29">
        <f>AVERAGE(Table2734[[#This Row],[2Bi Disappearance]:[2Bv Terrorism Injured ]])</f>
        <v>6.8967081340351655</v>
      </c>
      <c r="M66" s="29">
        <v>10</v>
      </c>
      <c r="N66" s="29">
        <v>2.5</v>
      </c>
      <c r="O66" s="30">
        <v>5</v>
      </c>
      <c r="P66" s="30">
        <f>AVERAGE(Table2734[[#This Row],[2Ci Female Genital Mutilation]:[2Ciii Equal Inheritance Rights]])</f>
        <v>5.833333333333333</v>
      </c>
      <c r="Q66" s="29">
        <f t="shared" ref="Q66:Q97" si="21">AVERAGE(F66,L66,P66)</f>
        <v>7.096680489122833</v>
      </c>
      <c r="R66" s="29">
        <v>10</v>
      </c>
      <c r="S66" s="29">
        <v>5</v>
      </c>
      <c r="T66" s="29">
        <v>10</v>
      </c>
      <c r="U66" s="29">
        <f t="shared" ref="U66:U97" si="22">AVERAGE(R66:T66)</f>
        <v>8.3333333333333339</v>
      </c>
      <c r="V66" s="29">
        <v>10</v>
      </c>
      <c r="W66" s="29">
        <v>10</v>
      </c>
      <c r="X66" s="29">
        <f>AVERAGE(Table2734[[#This Row],[4A Freedom to establish religious organizations]:[4B Autonomy of religious organizations]])</f>
        <v>10</v>
      </c>
      <c r="Y66" s="29">
        <v>10</v>
      </c>
      <c r="Z66" s="29">
        <v>10</v>
      </c>
      <c r="AA66" s="29">
        <v>10</v>
      </c>
      <c r="AB66" s="29">
        <v>10</v>
      </c>
      <c r="AC66" s="29">
        <v>10</v>
      </c>
      <c r="AD66" s="29">
        <f>AVERAGE(Table2734[[#This Row],[5Ci Political parties]:[5Ciii Educational, sporting and cultural organizations]])</f>
        <v>10</v>
      </c>
      <c r="AE66" s="29">
        <v>10</v>
      </c>
      <c r="AF66" s="29">
        <v>7.5</v>
      </c>
      <c r="AG66" s="29">
        <v>10</v>
      </c>
      <c r="AH66" s="29">
        <f>AVERAGE(Table2734[[#This Row],[5Di Political parties]:[5Diii Educational, sporting and cultural organizations5]])</f>
        <v>9.1666666666666661</v>
      </c>
      <c r="AI66" s="29">
        <f t="shared" si="19"/>
        <v>9.7916666666666661</v>
      </c>
      <c r="AJ66" s="29">
        <v>9.836220804095106</v>
      </c>
      <c r="AK66" s="30">
        <v>7</v>
      </c>
      <c r="AL66" s="30">
        <v>5.25</v>
      </c>
      <c r="AM66" s="30">
        <v>7.5</v>
      </c>
      <c r="AN66" s="30">
        <v>5</v>
      </c>
      <c r="AO66" s="30">
        <f>AVERAGE(Table2734[[#This Row],[6Di Access to foreign television (cable/ satellite)]:[6Dii Access to foreign newspapers]])</f>
        <v>6.25</v>
      </c>
      <c r="AP66" s="30">
        <v>10</v>
      </c>
      <c r="AQ66" s="29">
        <f t="shared" ref="AQ66:AQ97" si="23">AVERAGE(AJ66:AL66,AO66:AP66)</f>
        <v>7.6672441608190214</v>
      </c>
      <c r="AR66" s="29">
        <v>10</v>
      </c>
      <c r="AS66" s="29">
        <v>10</v>
      </c>
      <c r="AT66" s="29">
        <v>10</v>
      </c>
      <c r="AU66" s="29">
        <f t="shared" si="20"/>
        <v>10</v>
      </c>
      <c r="AV66" s="29">
        <f t="shared" ref="AV66:AV97" si="24">AVERAGE(AR66,AU66)</f>
        <v>10</v>
      </c>
      <c r="AW66" s="31">
        <f>AVERAGE(Table2734[[#This Row],[RULE OF LAW]],Table2734[[#This Row],[SECURITY &amp; SAFETY]],Table2734[[#This Row],[PERSONAL FREEDOM (minus Security &amp;Safety and Rule of Law)]],Table2734[[#This Row],[PERSONAL FREEDOM (minus Security &amp;Safety and Rule of Law)]])</f>
        <v>7.4283945383626104</v>
      </c>
      <c r="AX66" s="32">
        <v>6.6</v>
      </c>
      <c r="AY66" s="53">
        <f>AVERAGE(Table2734[[#This Row],[PERSONAL FREEDOM]:[ECONOMIC FREEDOM]])</f>
        <v>7.014197269181305</v>
      </c>
      <c r="AZ66" s="63">
        <f t="shared" ref="AZ66:AZ97" si="25">RANK(BA66,$BA$2:$BA$154)</f>
        <v>70</v>
      </c>
      <c r="BA66" s="18">
        <f t="shared" ref="BA66:BA97" si="26">ROUND(AY66, 2)</f>
        <v>7.01</v>
      </c>
      <c r="BB66" s="31">
        <f>Table2734[[#This Row],[1 Rule of Law]]</f>
        <v>4.3</v>
      </c>
      <c r="BC66" s="31">
        <f>Table2734[[#This Row],[2 Security &amp; Safety]]</f>
        <v>7.096680489122833</v>
      </c>
      <c r="BD66" s="31">
        <f t="shared" ref="BD66:BD97" si="27">AVERAGE(AQ66,U66,AI66,AV66,X66)</f>
        <v>9.1584488321638045</v>
      </c>
    </row>
    <row r="67" spans="1:56" ht="15" customHeight="1" x14ac:dyDescent="0.25">
      <c r="A67" s="28" t="s">
        <v>128</v>
      </c>
      <c r="B67" s="29">
        <v>4.4666666666666659</v>
      </c>
      <c r="C67" s="29">
        <v>4.9487716783948414</v>
      </c>
      <c r="D67" s="29">
        <v>4.4654498758171526</v>
      </c>
      <c r="E67" s="29">
        <v>4.6000000000000005</v>
      </c>
      <c r="F67" s="29">
        <v>9.76</v>
      </c>
      <c r="G67" s="29">
        <v>10</v>
      </c>
      <c r="H67" s="29">
        <v>10</v>
      </c>
      <c r="I67" s="29">
        <v>7.5</v>
      </c>
      <c r="J67" s="29">
        <v>9.9726553656734573</v>
      </c>
      <c r="K67" s="29">
        <v>9.9425762679142604</v>
      </c>
      <c r="L67" s="29">
        <f>AVERAGE(Table2734[[#This Row],[2Bi Disappearance]:[2Bv Terrorism Injured ]])</f>
        <v>9.4830463267175453</v>
      </c>
      <c r="M67" s="29">
        <v>10</v>
      </c>
      <c r="N67" s="29">
        <v>10</v>
      </c>
      <c r="O67" s="30">
        <v>5</v>
      </c>
      <c r="P67" s="30">
        <f>AVERAGE(Table2734[[#This Row],[2Ci Female Genital Mutilation]:[2Ciii Equal Inheritance Rights]])</f>
        <v>8.3333333333333339</v>
      </c>
      <c r="Q67" s="29">
        <f t="shared" si="21"/>
        <v>9.1921265533502936</v>
      </c>
      <c r="R67" s="29">
        <v>10</v>
      </c>
      <c r="S67" s="29">
        <v>5</v>
      </c>
      <c r="T67" s="29">
        <v>5</v>
      </c>
      <c r="U67" s="29">
        <f t="shared" si="22"/>
        <v>6.666666666666667</v>
      </c>
      <c r="V67" s="29">
        <v>7.5</v>
      </c>
      <c r="W67" s="29">
        <v>10</v>
      </c>
      <c r="X67" s="29">
        <f>AVERAGE(Table2734[[#This Row],[4A Freedom to establish religious organizations]:[4B Autonomy of religious organizations]])</f>
        <v>8.75</v>
      </c>
      <c r="Y67" s="29">
        <v>10</v>
      </c>
      <c r="Z67" s="29">
        <v>10</v>
      </c>
      <c r="AA67" s="29">
        <v>7.5</v>
      </c>
      <c r="AB67" s="29">
        <v>7.5</v>
      </c>
      <c r="AC67" s="29">
        <v>7.5</v>
      </c>
      <c r="AD67" s="29">
        <f>AVERAGE(Table2734[[#This Row],[5Ci Political parties]:[5Ciii Educational, sporting and cultural organizations]])</f>
        <v>7.5</v>
      </c>
      <c r="AE67" s="29">
        <v>10</v>
      </c>
      <c r="AF67" s="29">
        <v>7.5</v>
      </c>
      <c r="AG67" s="29">
        <v>10</v>
      </c>
      <c r="AH67" s="29">
        <f>AVERAGE(Table2734[[#This Row],[5Di Political parties]:[5Diii Educational, sporting and cultural organizations5]])</f>
        <v>9.1666666666666661</v>
      </c>
      <c r="AI67" s="29">
        <f t="shared" si="19"/>
        <v>9.1666666666666661</v>
      </c>
      <c r="AJ67" s="29">
        <v>10</v>
      </c>
      <c r="AK67" s="30">
        <v>4.666666666666667</v>
      </c>
      <c r="AL67" s="30">
        <v>5.5</v>
      </c>
      <c r="AM67" s="30">
        <v>10</v>
      </c>
      <c r="AN67" s="30">
        <v>7.5</v>
      </c>
      <c r="AO67" s="30">
        <f>AVERAGE(Table2734[[#This Row],[6Di Access to foreign television (cable/ satellite)]:[6Dii Access to foreign newspapers]])</f>
        <v>8.75</v>
      </c>
      <c r="AP67" s="30">
        <v>7.5</v>
      </c>
      <c r="AQ67" s="29">
        <f t="shared" si="23"/>
        <v>7.2833333333333341</v>
      </c>
      <c r="AR67" s="29">
        <v>5</v>
      </c>
      <c r="AS67" s="29">
        <v>5</v>
      </c>
      <c r="AT67" s="29">
        <v>5</v>
      </c>
      <c r="AU67" s="29">
        <f t="shared" si="20"/>
        <v>5</v>
      </c>
      <c r="AV67" s="29">
        <f t="shared" si="24"/>
        <v>5</v>
      </c>
      <c r="AW67" s="31">
        <f>AVERAGE(Table2734[[#This Row],[RULE OF LAW]],Table2734[[#This Row],[SECURITY &amp; SAFETY]],Table2734[[#This Row],[PERSONAL FREEDOM (minus Security &amp;Safety and Rule of Law)]],Table2734[[#This Row],[PERSONAL FREEDOM (minus Security &amp;Safety and Rule of Law)]])</f>
        <v>7.1346983050042407</v>
      </c>
      <c r="AX67" s="32">
        <v>6.91</v>
      </c>
      <c r="AY67" s="53">
        <f>AVERAGE(Table2734[[#This Row],[PERSONAL FREEDOM]:[ECONOMIC FREEDOM]])</f>
        <v>7.0223491525021204</v>
      </c>
      <c r="AZ67" s="63">
        <f t="shared" si="25"/>
        <v>68</v>
      </c>
      <c r="BA67" s="18">
        <f t="shared" si="26"/>
        <v>7.02</v>
      </c>
      <c r="BB67" s="31">
        <f>Table2734[[#This Row],[1 Rule of Law]]</f>
        <v>4.6000000000000005</v>
      </c>
      <c r="BC67" s="31">
        <f>Table2734[[#This Row],[2 Security &amp; Safety]]</f>
        <v>9.1921265533502936</v>
      </c>
      <c r="BD67" s="31">
        <f t="shared" si="27"/>
        <v>7.3733333333333331</v>
      </c>
    </row>
    <row r="68" spans="1:56" ht="15" customHeight="1" x14ac:dyDescent="0.25">
      <c r="A68" s="28" t="s">
        <v>205</v>
      </c>
      <c r="B68" s="29">
        <v>2.2000000000000002</v>
      </c>
      <c r="C68" s="29">
        <v>6.2400339041280439</v>
      </c>
      <c r="D68" s="29">
        <v>4.4997929490185484</v>
      </c>
      <c r="E68" s="29">
        <v>4.3</v>
      </c>
      <c r="F68" s="29">
        <v>8.36</v>
      </c>
      <c r="G68" s="29">
        <v>0</v>
      </c>
      <c r="H68" s="29">
        <v>9.0321419685980455</v>
      </c>
      <c r="I68" s="29">
        <v>2.5</v>
      </c>
      <c r="J68" s="29">
        <v>9.9204500248162777</v>
      </c>
      <c r="K68" s="29">
        <v>9.965528344087053</v>
      </c>
      <c r="L68" s="29">
        <f>AVERAGE(Table2734[[#This Row],[2Bi Disappearance]:[2Bv Terrorism Injured ]])</f>
        <v>6.2836240675002752</v>
      </c>
      <c r="M68" s="29">
        <v>10</v>
      </c>
      <c r="N68" s="29">
        <v>7.5</v>
      </c>
      <c r="O68" s="30">
        <v>2.5</v>
      </c>
      <c r="P68" s="30">
        <f>AVERAGE(Table2734[[#This Row],[2Ci Female Genital Mutilation]:[2Ciii Equal Inheritance Rights]])</f>
        <v>6.666666666666667</v>
      </c>
      <c r="Q68" s="29">
        <f t="shared" si="21"/>
        <v>7.1034302447223139</v>
      </c>
      <c r="R68" s="29">
        <v>0</v>
      </c>
      <c r="S68" s="29">
        <v>0</v>
      </c>
      <c r="T68" s="29">
        <v>0</v>
      </c>
      <c r="U68" s="29">
        <f t="shared" si="22"/>
        <v>0</v>
      </c>
      <c r="V68" s="29">
        <v>5</v>
      </c>
      <c r="W68" s="29">
        <v>5</v>
      </c>
      <c r="X68" s="29">
        <f>AVERAGE(Table2734[[#This Row],[4A Freedom to establish religious organizations]:[4B Autonomy of religious organizations]])</f>
        <v>5</v>
      </c>
      <c r="Y68" s="29">
        <v>5</v>
      </c>
      <c r="Z68" s="29">
        <v>2.5</v>
      </c>
      <c r="AA68" s="29">
        <v>2.5</v>
      </c>
      <c r="AB68" s="29">
        <v>2.5</v>
      </c>
      <c r="AC68" s="29">
        <v>2.5</v>
      </c>
      <c r="AD68" s="29">
        <f>AVERAGE(Table2734[[#This Row],[5Ci Political parties]:[5Ciii Educational, sporting and cultural organizations]])</f>
        <v>2.5</v>
      </c>
      <c r="AE68" s="29">
        <v>2.5</v>
      </c>
      <c r="AF68" s="29">
        <v>2.5</v>
      </c>
      <c r="AG68" s="29">
        <v>2.5</v>
      </c>
      <c r="AH68" s="29">
        <f>AVERAGE(Table2734[[#This Row],[5Di Political parties]:[5Diii Educational, sporting and cultural organizations5]])</f>
        <v>2.5</v>
      </c>
      <c r="AI68" s="29">
        <f t="shared" si="19"/>
        <v>3.125</v>
      </c>
      <c r="AJ68" s="29">
        <v>10</v>
      </c>
      <c r="AK68" s="30">
        <v>0</v>
      </c>
      <c r="AL68" s="30">
        <v>0.5</v>
      </c>
      <c r="AM68" s="30">
        <v>5</v>
      </c>
      <c r="AN68" s="30">
        <v>2.5</v>
      </c>
      <c r="AO68" s="30">
        <f>AVERAGE(Table2734[[#This Row],[6Di Access to foreign television (cable/ satellite)]:[6Dii Access to foreign newspapers]])</f>
        <v>3.75</v>
      </c>
      <c r="AP68" s="30">
        <v>2.5</v>
      </c>
      <c r="AQ68" s="29">
        <f t="shared" si="23"/>
        <v>3.35</v>
      </c>
      <c r="AR68" s="29">
        <v>0</v>
      </c>
      <c r="AS68" s="29">
        <v>0</v>
      </c>
      <c r="AT68" s="29">
        <v>0</v>
      </c>
      <c r="AU68" s="29">
        <f t="shared" si="20"/>
        <v>0</v>
      </c>
      <c r="AV68" s="29">
        <f t="shared" si="24"/>
        <v>0</v>
      </c>
      <c r="AW68" s="31">
        <f>AVERAGE(Table2734[[#This Row],[RULE OF LAW]],Table2734[[#This Row],[SECURITY &amp; SAFETY]],Table2734[[#This Row],[PERSONAL FREEDOM (minus Security &amp;Safety and Rule of Law)]],Table2734[[#This Row],[PERSONAL FREEDOM (minus Security &amp;Safety and Rule of Law)]])</f>
        <v>3.9983575611805784</v>
      </c>
      <c r="AX68" s="32">
        <v>5.8</v>
      </c>
      <c r="AY68" s="53">
        <f>AVERAGE(Table2734[[#This Row],[PERSONAL FREEDOM]:[ECONOMIC FREEDOM]])</f>
        <v>4.8991787805902893</v>
      </c>
      <c r="AZ68" s="63">
        <f t="shared" si="25"/>
        <v>149</v>
      </c>
      <c r="BA68" s="18">
        <f t="shared" si="26"/>
        <v>4.9000000000000004</v>
      </c>
      <c r="BB68" s="31">
        <f>Table2734[[#This Row],[1 Rule of Law]]</f>
        <v>4.3</v>
      </c>
      <c r="BC68" s="31">
        <f>Table2734[[#This Row],[2 Security &amp; Safety]]</f>
        <v>7.1034302447223139</v>
      </c>
      <c r="BD68" s="31">
        <f t="shared" si="27"/>
        <v>2.2949999999999999</v>
      </c>
    </row>
    <row r="69" spans="1:56" ht="15" customHeight="1" x14ac:dyDescent="0.25">
      <c r="A69" s="28" t="s">
        <v>51</v>
      </c>
      <c r="B69" s="29" t="s">
        <v>48</v>
      </c>
      <c r="C69" s="29" t="s">
        <v>48</v>
      </c>
      <c r="D69" s="29" t="s">
        <v>48</v>
      </c>
      <c r="E69" s="29">
        <v>7.8937290000000004</v>
      </c>
      <c r="F69" s="29">
        <v>9.64</v>
      </c>
      <c r="G69" s="29">
        <v>10</v>
      </c>
      <c r="H69" s="29">
        <v>10</v>
      </c>
      <c r="I69" s="29">
        <v>7.5</v>
      </c>
      <c r="J69" s="29">
        <v>9.9271680823734822</v>
      </c>
      <c r="K69" s="29">
        <v>10</v>
      </c>
      <c r="L69" s="29">
        <f>AVERAGE(Table2734[[#This Row],[2Bi Disappearance]:[2Bv Terrorism Injured ]])</f>
        <v>9.4854336164746975</v>
      </c>
      <c r="M69" s="29">
        <v>10</v>
      </c>
      <c r="N69" s="29">
        <v>10</v>
      </c>
      <c r="O69" s="30">
        <v>10</v>
      </c>
      <c r="P69" s="30">
        <f>AVERAGE(Table2734[[#This Row],[2Ci Female Genital Mutilation]:[2Ciii Equal Inheritance Rights]])</f>
        <v>10</v>
      </c>
      <c r="Q69" s="29">
        <f t="shared" si="21"/>
        <v>9.7084778721582321</v>
      </c>
      <c r="R69" s="29">
        <v>10</v>
      </c>
      <c r="S69" s="29">
        <v>10</v>
      </c>
      <c r="T69" s="29">
        <v>10</v>
      </c>
      <c r="U69" s="29">
        <f t="shared" si="22"/>
        <v>10</v>
      </c>
      <c r="V69" s="29">
        <v>10</v>
      </c>
      <c r="W69" s="29">
        <v>10</v>
      </c>
      <c r="X69" s="29">
        <f>AVERAGE(Table2734[[#This Row],[4A Freedom to establish religious organizations]:[4B Autonomy of religious organizations]])</f>
        <v>10</v>
      </c>
      <c r="Y69" s="29">
        <v>10</v>
      </c>
      <c r="Z69" s="29">
        <v>10</v>
      </c>
      <c r="AA69" s="29">
        <v>10</v>
      </c>
      <c r="AB69" s="29">
        <v>7.5</v>
      </c>
      <c r="AC69" s="29">
        <v>10</v>
      </c>
      <c r="AD69" s="29">
        <f>AVERAGE(Table2734[[#This Row],[5Ci Political parties]:[5Ciii Educational, sporting and cultural organizations]])</f>
        <v>9.1666666666666661</v>
      </c>
      <c r="AE69" s="29">
        <v>10</v>
      </c>
      <c r="AF69" s="29">
        <v>10</v>
      </c>
      <c r="AG69" s="29">
        <v>10</v>
      </c>
      <c r="AH69" s="29">
        <f>AVERAGE(Table2734[[#This Row],[5Di Political parties]:[5Diii Educational, sporting and cultural organizations5]])</f>
        <v>10</v>
      </c>
      <c r="AI69" s="29">
        <f t="shared" si="19"/>
        <v>9.7916666666666661</v>
      </c>
      <c r="AJ69" s="29">
        <v>10</v>
      </c>
      <c r="AK69" s="30">
        <v>8.6666666666666661</v>
      </c>
      <c r="AL69" s="30">
        <v>8.5</v>
      </c>
      <c r="AM69" s="30">
        <v>10</v>
      </c>
      <c r="AN69" s="30">
        <v>10</v>
      </c>
      <c r="AO69" s="30">
        <f>AVERAGE(Table2734[[#This Row],[6Di Access to foreign television (cable/ satellite)]:[6Dii Access to foreign newspapers]])</f>
        <v>10</v>
      </c>
      <c r="AP69" s="30">
        <v>10</v>
      </c>
      <c r="AQ69" s="29">
        <f t="shared" si="23"/>
        <v>9.4333333333333336</v>
      </c>
      <c r="AR69" s="29">
        <v>10</v>
      </c>
      <c r="AS69" s="29">
        <v>10</v>
      </c>
      <c r="AT69" s="29">
        <v>10</v>
      </c>
      <c r="AU69" s="29">
        <f t="shared" si="20"/>
        <v>10</v>
      </c>
      <c r="AV69" s="29">
        <f t="shared" si="24"/>
        <v>10</v>
      </c>
      <c r="AW69" s="31">
        <f>AVERAGE(Table2734[[#This Row],[RULE OF LAW]],Table2734[[#This Row],[SECURITY &amp; SAFETY]],Table2734[[#This Row],[PERSONAL FREEDOM (minus Security &amp;Safety and Rule of Law)]],Table2734[[#This Row],[PERSONAL FREEDOM (minus Security &amp;Safety and Rule of Law)]])</f>
        <v>9.323051718039558</v>
      </c>
      <c r="AX69" s="32">
        <v>7.74</v>
      </c>
      <c r="AY69" s="53">
        <f>AVERAGE(Table2734[[#This Row],[PERSONAL FREEDOM]:[ECONOMIC FREEDOM]])</f>
        <v>8.53152585901978</v>
      </c>
      <c r="AZ69" s="63">
        <f t="shared" si="25"/>
        <v>9</v>
      </c>
      <c r="BA69" s="18">
        <f t="shared" si="26"/>
        <v>8.5299999999999994</v>
      </c>
      <c r="BB69" s="31">
        <f>Table2734[[#This Row],[1 Rule of Law]]</f>
        <v>7.8937290000000004</v>
      </c>
      <c r="BC69" s="31">
        <f>Table2734[[#This Row],[2 Security &amp; Safety]]</f>
        <v>9.7084778721582321</v>
      </c>
      <c r="BD69" s="31">
        <f t="shared" si="27"/>
        <v>9.8450000000000006</v>
      </c>
    </row>
    <row r="70" spans="1:56" ht="15" customHeight="1" x14ac:dyDescent="0.25">
      <c r="A70" s="28" t="s">
        <v>100</v>
      </c>
      <c r="B70" s="29" t="s">
        <v>48</v>
      </c>
      <c r="C70" s="29" t="s">
        <v>48</v>
      </c>
      <c r="D70" s="29" t="s">
        <v>48</v>
      </c>
      <c r="E70" s="29">
        <v>6.6965509999999995</v>
      </c>
      <c r="F70" s="29">
        <v>9.2000000000000011</v>
      </c>
      <c r="G70" s="29">
        <v>10</v>
      </c>
      <c r="H70" s="29">
        <v>7.5963292513853293</v>
      </c>
      <c r="I70" s="29">
        <v>5</v>
      </c>
      <c r="J70" s="29">
        <v>9.0986234692694996</v>
      </c>
      <c r="K70" s="29">
        <v>8.0169716323928988</v>
      </c>
      <c r="L70" s="29">
        <f>AVERAGE(Table2734[[#This Row],[2Bi Disappearance]:[2Bv Terrorism Injured ]])</f>
        <v>7.9423848706095441</v>
      </c>
      <c r="M70" s="29">
        <v>9.5</v>
      </c>
      <c r="N70" s="29">
        <v>10</v>
      </c>
      <c r="O70" s="30">
        <v>10</v>
      </c>
      <c r="P70" s="30">
        <f>AVERAGE(Table2734[[#This Row],[2Ci Female Genital Mutilation]:[2Ciii Equal Inheritance Rights]])</f>
        <v>9.8333333333333339</v>
      </c>
      <c r="Q70" s="29">
        <f t="shared" si="21"/>
        <v>8.9919060679809615</v>
      </c>
      <c r="R70" s="29">
        <v>0</v>
      </c>
      <c r="S70" s="29">
        <v>0</v>
      </c>
      <c r="T70" s="29">
        <v>10</v>
      </c>
      <c r="U70" s="29">
        <f t="shared" si="22"/>
        <v>3.3333333333333335</v>
      </c>
      <c r="V70" s="29">
        <v>7.5</v>
      </c>
      <c r="W70" s="29">
        <v>7.5</v>
      </c>
      <c r="X70" s="29">
        <f>AVERAGE(Table2734[[#This Row],[4A Freedom to establish religious organizations]:[4B Autonomy of religious organizations]])</f>
        <v>7.5</v>
      </c>
      <c r="Y70" s="29">
        <v>10</v>
      </c>
      <c r="Z70" s="29">
        <v>10</v>
      </c>
      <c r="AA70" s="29">
        <v>10</v>
      </c>
      <c r="AB70" s="29">
        <v>10</v>
      </c>
      <c r="AC70" s="29">
        <v>10</v>
      </c>
      <c r="AD70" s="29">
        <f>AVERAGE(Table2734[[#This Row],[5Ci Political parties]:[5Ciii Educational, sporting and cultural organizations]])</f>
        <v>10</v>
      </c>
      <c r="AE70" s="29">
        <v>10</v>
      </c>
      <c r="AF70" s="29">
        <v>7.5</v>
      </c>
      <c r="AG70" s="29">
        <v>10</v>
      </c>
      <c r="AH70" s="29">
        <f>AVERAGE(Table2734[[#This Row],[5Di Political parties]:[5Diii Educational, sporting and cultural organizations5]])</f>
        <v>9.1666666666666661</v>
      </c>
      <c r="AI70" s="29">
        <f t="shared" si="19"/>
        <v>9.7916666666666661</v>
      </c>
      <c r="AJ70" s="29">
        <v>10</v>
      </c>
      <c r="AK70" s="30">
        <v>7.666666666666667</v>
      </c>
      <c r="AL70" s="30">
        <v>6.25</v>
      </c>
      <c r="AM70" s="30">
        <v>10</v>
      </c>
      <c r="AN70" s="30">
        <v>10</v>
      </c>
      <c r="AO70" s="30">
        <f>AVERAGE(Table2734[[#This Row],[6Di Access to foreign television (cable/ satellite)]:[6Dii Access to foreign newspapers]])</f>
        <v>10</v>
      </c>
      <c r="AP70" s="30">
        <v>10</v>
      </c>
      <c r="AQ70" s="29">
        <f t="shared" si="23"/>
        <v>8.783333333333335</v>
      </c>
      <c r="AR70" s="29" t="s">
        <v>48</v>
      </c>
      <c r="AS70" s="29">
        <v>10</v>
      </c>
      <c r="AT70" s="29">
        <v>10</v>
      </c>
      <c r="AU70" s="29">
        <f t="shared" si="20"/>
        <v>10</v>
      </c>
      <c r="AV70" s="29">
        <f t="shared" si="24"/>
        <v>10</v>
      </c>
      <c r="AW70" s="31">
        <f>AVERAGE(Table2734[[#This Row],[RULE OF LAW]],Table2734[[#This Row],[SECURITY &amp; SAFETY]],Table2734[[#This Row],[PERSONAL FREEDOM (minus Security &amp;Safety and Rule of Law)]],Table2734[[#This Row],[PERSONAL FREEDOM (minus Security &amp;Safety and Rule of Law)]])</f>
        <v>7.8629476003285728</v>
      </c>
      <c r="AX70" s="32">
        <v>7.32</v>
      </c>
      <c r="AY70" s="53">
        <f>AVERAGE(Table2734[[#This Row],[PERSONAL FREEDOM]:[ECONOMIC FREEDOM]])</f>
        <v>7.5914738001642865</v>
      </c>
      <c r="AZ70" s="63">
        <f t="shared" si="25"/>
        <v>47</v>
      </c>
      <c r="BA70" s="18">
        <f t="shared" si="26"/>
        <v>7.59</v>
      </c>
      <c r="BB70" s="31">
        <f>Table2734[[#This Row],[1 Rule of Law]]</f>
        <v>6.6965509999999995</v>
      </c>
      <c r="BC70" s="31">
        <f>Table2734[[#This Row],[2 Security &amp; Safety]]</f>
        <v>8.9919060679809615</v>
      </c>
      <c r="BD70" s="31">
        <f t="shared" si="27"/>
        <v>7.8816666666666659</v>
      </c>
    </row>
    <row r="71" spans="1:56" ht="15" customHeight="1" x14ac:dyDescent="0.25">
      <c r="A71" s="28" t="s">
        <v>78</v>
      </c>
      <c r="B71" s="29">
        <v>7.7999999999999989</v>
      </c>
      <c r="C71" s="29">
        <v>5.5880161359125555</v>
      </c>
      <c r="D71" s="29">
        <v>6.7294239904447455</v>
      </c>
      <c r="E71" s="29">
        <v>6.7</v>
      </c>
      <c r="F71" s="29">
        <v>9.64</v>
      </c>
      <c r="G71" s="29">
        <v>10</v>
      </c>
      <c r="H71" s="29">
        <v>10</v>
      </c>
      <c r="I71" s="29">
        <v>10</v>
      </c>
      <c r="J71" s="29">
        <v>10</v>
      </c>
      <c r="K71" s="29">
        <v>9.9934127719008092</v>
      </c>
      <c r="L71" s="29">
        <f>AVERAGE(Table2734[[#This Row],[2Bi Disappearance]:[2Bv Terrorism Injured ]])</f>
        <v>9.9986825543801618</v>
      </c>
      <c r="M71" s="29">
        <v>9.5</v>
      </c>
      <c r="N71" s="29">
        <v>10</v>
      </c>
      <c r="O71" s="30">
        <v>10</v>
      </c>
      <c r="P71" s="30">
        <f>AVERAGE(Table2734[[#This Row],[2Ci Female Genital Mutilation]:[2Ciii Equal Inheritance Rights]])</f>
        <v>9.8333333333333339</v>
      </c>
      <c r="Q71" s="29">
        <f t="shared" si="21"/>
        <v>9.8240052959044988</v>
      </c>
      <c r="R71" s="29">
        <v>10</v>
      </c>
      <c r="S71" s="29">
        <v>10</v>
      </c>
      <c r="T71" s="29">
        <v>10</v>
      </c>
      <c r="U71" s="29">
        <f t="shared" si="22"/>
        <v>10</v>
      </c>
      <c r="V71" s="29">
        <v>10</v>
      </c>
      <c r="W71" s="29">
        <v>10</v>
      </c>
      <c r="X71" s="29">
        <f>AVERAGE(Table2734[[#This Row],[4A Freedom to establish religious organizations]:[4B Autonomy of religious organizations]])</f>
        <v>10</v>
      </c>
      <c r="Y71" s="29">
        <v>10</v>
      </c>
      <c r="Z71" s="29">
        <v>10</v>
      </c>
      <c r="AA71" s="29">
        <v>10</v>
      </c>
      <c r="AB71" s="29">
        <v>10</v>
      </c>
      <c r="AC71" s="29">
        <v>10</v>
      </c>
      <c r="AD71" s="29">
        <f>AVERAGE(Table2734[[#This Row],[5Ci Political parties]:[5Ciii Educational, sporting and cultural organizations]])</f>
        <v>10</v>
      </c>
      <c r="AE71" s="29">
        <v>10</v>
      </c>
      <c r="AF71" s="29">
        <v>10</v>
      </c>
      <c r="AG71" s="29">
        <v>10</v>
      </c>
      <c r="AH71" s="29">
        <f>AVERAGE(Table2734[[#This Row],[5Di Political parties]:[5Diii Educational, sporting and cultural organizations5]])</f>
        <v>10</v>
      </c>
      <c r="AI71" s="29">
        <f t="shared" si="19"/>
        <v>10</v>
      </c>
      <c r="AJ71" s="29">
        <v>10</v>
      </c>
      <c r="AK71" s="30">
        <v>6</v>
      </c>
      <c r="AL71" s="30">
        <v>7</v>
      </c>
      <c r="AM71" s="30">
        <v>10</v>
      </c>
      <c r="AN71" s="30">
        <v>10</v>
      </c>
      <c r="AO71" s="30">
        <f>AVERAGE(Table2734[[#This Row],[6Di Access to foreign television (cable/ satellite)]:[6Dii Access to foreign newspapers]])</f>
        <v>10</v>
      </c>
      <c r="AP71" s="30">
        <v>10</v>
      </c>
      <c r="AQ71" s="29">
        <f t="shared" si="23"/>
        <v>8.6</v>
      </c>
      <c r="AR71" s="29">
        <v>10</v>
      </c>
      <c r="AS71" s="29">
        <v>10</v>
      </c>
      <c r="AT71" s="29">
        <v>10</v>
      </c>
      <c r="AU71" s="29">
        <f t="shared" si="20"/>
        <v>10</v>
      </c>
      <c r="AV71" s="29">
        <f t="shared" si="24"/>
        <v>10</v>
      </c>
      <c r="AW71" s="31">
        <f>AVERAGE(Table2734[[#This Row],[RULE OF LAW]],Table2734[[#This Row],[SECURITY &amp; SAFETY]],Table2734[[#This Row],[PERSONAL FREEDOM (minus Security &amp;Safety and Rule of Law)]],Table2734[[#This Row],[PERSONAL FREEDOM (minus Security &amp;Safety and Rule of Law)]])</f>
        <v>8.9910013239761248</v>
      </c>
      <c r="AX71" s="32">
        <v>7.18</v>
      </c>
      <c r="AY71" s="53">
        <f>AVERAGE(Table2734[[#This Row],[PERSONAL FREEDOM]:[ECONOMIC FREEDOM]])</f>
        <v>8.0855006619880623</v>
      </c>
      <c r="AZ71" s="63">
        <f t="shared" si="25"/>
        <v>30</v>
      </c>
      <c r="BA71" s="18">
        <f t="shared" si="26"/>
        <v>8.09</v>
      </c>
      <c r="BB71" s="31">
        <f>Table2734[[#This Row],[1 Rule of Law]]</f>
        <v>6.7</v>
      </c>
      <c r="BC71" s="31">
        <f>Table2734[[#This Row],[2 Security &amp; Safety]]</f>
        <v>9.8240052959044988</v>
      </c>
      <c r="BD71" s="31">
        <f t="shared" si="27"/>
        <v>9.7200000000000006</v>
      </c>
    </row>
    <row r="72" spans="1:56" ht="15" customHeight="1" x14ac:dyDescent="0.25">
      <c r="A72" s="28" t="s">
        <v>101</v>
      </c>
      <c r="B72" s="29">
        <v>4.4333333333333336</v>
      </c>
      <c r="C72" s="29">
        <v>5.0720362405380719</v>
      </c>
      <c r="D72" s="29">
        <v>4.1809107977975684</v>
      </c>
      <c r="E72" s="29">
        <v>4.6000000000000005</v>
      </c>
      <c r="F72" s="29">
        <v>0</v>
      </c>
      <c r="G72" s="29">
        <v>10</v>
      </c>
      <c r="H72" s="29">
        <v>10</v>
      </c>
      <c r="I72" s="29">
        <v>5</v>
      </c>
      <c r="J72" s="29">
        <v>10</v>
      </c>
      <c r="K72" s="29">
        <v>10</v>
      </c>
      <c r="L72" s="29">
        <f>AVERAGE(Table2734[[#This Row],[2Bi Disappearance]:[2Bv Terrorism Injured ]])</f>
        <v>9</v>
      </c>
      <c r="M72" s="29">
        <v>10</v>
      </c>
      <c r="N72" s="29">
        <v>10</v>
      </c>
      <c r="O72" s="30">
        <v>10</v>
      </c>
      <c r="P72" s="30">
        <f>AVERAGE(Table2734[[#This Row],[2Ci Female Genital Mutilation]:[2Ciii Equal Inheritance Rights]])</f>
        <v>10</v>
      </c>
      <c r="Q72" s="29">
        <f t="shared" si="21"/>
        <v>6.333333333333333</v>
      </c>
      <c r="R72" s="29">
        <v>10</v>
      </c>
      <c r="S72" s="29">
        <v>10</v>
      </c>
      <c r="T72" s="29">
        <v>5</v>
      </c>
      <c r="U72" s="29">
        <f t="shared" si="22"/>
        <v>8.3333333333333339</v>
      </c>
      <c r="V72" s="29">
        <v>7.5</v>
      </c>
      <c r="W72" s="29">
        <v>10</v>
      </c>
      <c r="X72" s="29">
        <f>AVERAGE(Table2734[[#This Row],[4A Freedom to establish religious organizations]:[4B Autonomy of religious organizations]])</f>
        <v>8.75</v>
      </c>
      <c r="Y72" s="29">
        <v>10</v>
      </c>
      <c r="Z72" s="29">
        <v>10</v>
      </c>
      <c r="AA72" s="29">
        <v>7.5</v>
      </c>
      <c r="AB72" s="29">
        <v>7.5</v>
      </c>
      <c r="AC72" s="29">
        <v>7.5</v>
      </c>
      <c r="AD72" s="29">
        <f>AVERAGE(Table2734[[#This Row],[5Ci Political parties]:[5Ciii Educational, sporting and cultural organizations]])</f>
        <v>7.5</v>
      </c>
      <c r="AE72" s="29">
        <v>7.5</v>
      </c>
      <c r="AF72" s="29">
        <v>7.5</v>
      </c>
      <c r="AG72" s="29">
        <v>7.5</v>
      </c>
      <c r="AH72" s="29">
        <f>AVERAGE(Table2734[[#This Row],[5Di Political parties]:[5Diii Educational, sporting and cultural organizations5]])</f>
        <v>7.5</v>
      </c>
      <c r="AI72" s="29">
        <f t="shared" si="19"/>
        <v>8.75</v>
      </c>
      <c r="AJ72" s="29">
        <v>10</v>
      </c>
      <c r="AK72" s="30">
        <v>9</v>
      </c>
      <c r="AL72" s="30">
        <v>7.75</v>
      </c>
      <c r="AM72" s="30">
        <v>10</v>
      </c>
      <c r="AN72" s="30">
        <v>10</v>
      </c>
      <c r="AO72" s="30">
        <f>AVERAGE(Table2734[[#This Row],[6Di Access to foreign television (cable/ satellite)]:[6Dii Access to foreign newspapers]])</f>
        <v>10</v>
      </c>
      <c r="AP72" s="30">
        <v>10</v>
      </c>
      <c r="AQ72" s="29">
        <f t="shared" si="23"/>
        <v>9.35</v>
      </c>
      <c r="AR72" s="29">
        <v>10</v>
      </c>
      <c r="AS72" s="29">
        <v>0</v>
      </c>
      <c r="AT72" s="29">
        <v>10</v>
      </c>
      <c r="AU72" s="29">
        <f t="shared" si="20"/>
        <v>5</v>
      </c>
      <c r="AV72" s="29">
        <f t="shared" si="24"/>
        <v>7.5</v>
      </c>
      <c r="AW72" s="31">
        <f>AVERAGE(Table2734[[#This Row],[RULE OF LAW]],Table2734[[#This Row],[SECURITY &amp; SAFETY]],Table2734[[#This Row],[PERSONAL FREEDOM (minus Security &amp;Safety and Rule of Law)]],Table2734[[#This Row],[PERSONAL FREEDOM (minus Security &amp;Safety and Rule of Law)]])</f>
        <v>7.0016666666666669</v>
      </c>
      <c r="AX72" s="32">
        <v>7.03</v>
      </c>
      <c r="AY72" s="53">
        <f>AVERAGE(Table2734[[#This Row],[PERSONAL FREEDOM]:[ECONOMIC FREEDOM]])</f>
        <v>7.0158333333333331</v>
      </c>
      <c r="AZ72" s="63">
        <f t="shared" si="25"/>
        <v>68</v>
      </c>
      <c r="BA72" s="18">
        <f t="shared" si="26"/>
        <v>7.02</v>
      </c>
      <c r="BB72" s="31">
        <f>Table2734[[#This Row],[1 Rule of Law]]</f>
        <v>4.6000000000000005</v>
      </c>
      <c r="BC72" s="31">
        <f>Table2734[[#This Row],[2 Security &amp; Safety]]</f>
        <v>6.333333333333333</v>
      </c>
      <c r="BD72" s="31">
        <f t="shared" si="27"/>
        <v>8.5366666666666671</v>
      </c>
    </row>
    <row r="73" spans="1:56" ht="15" customHeight="1" x14ac:dyDescent="0.25">
      <c r="A73" s="28" t="s">
        <v>80</v>
      </c>
      <c r="B73" s="29">
        <v>7.3</v>
      </c>
      <c r="C73" s="29">
        <v>7.7049915541808032</v>
      </c>
      <c r="D73" s="29">
        <v>6.7786770500056583</v>
      </c>
      <c r="E73" s="29">
        <v>7.3</v>
      </c>
      <c r="F73" s="29">
        <v>9.879999999999999</v>
      </c>
      <c r="G73" s="29">
        <v>10</v>
      </c>
      <c r="H73" s="29">
        <v>10</v>
      </c>
      <c r="I73" s="29">
        <v>10</v>
      </c>
      <c r="J73" s="29">
        <v>10</v>
      </c>
      <c r="K73" s="29">
        <v>10</v>
      </c>
      <c r="L73" s="29">
        <f>AVERAGE(Table2734[[#This Row],[2Bi Disappearance]:[2Bv Terrorism Injured ]])</f>
        <v>10</v>
      </c>
      <c r="M73" s="29">
        <v>10</v>
      </c>
      <c r="N73" s="29">
        <v>10</v>
      </c>
      <c r="O73" s="30">
        <v>10</v>
      </c>
      <c r="P73" s="30">
        <f>AVERAGE(Table2734[[#This Row],[2Ci Female Genital Mutilation]:[2Ciii Equal Inheritance Rights]])</f>
        <v>10</v>
      </c>
      <c r="Q73" s="29">
        <f t="shared" si="21"/>
        <v>9.9599999999999991</v>
      </c>
      <c r="R73" s="29">
        <v>10</v>
      </c>
      <c r="S73" s="29">
        <v>10</v>
      </c>
      <c r="T73" s="29">
        <v>10</v>
      </c>
      <c r="U73" s="29">
        <f t="shared" si="22"/>
        <v>10</v>
      </c>
      <c r="V73" s="29">
        <v>5</v>
      </c>
      <c r="W73" s="29">
        <v>7.5</v>
      </c>
      <c r="X73" s="29">
        <f>AVERAGE(Table2734[[#This Row],[4A Freedom to establish religious organizations]:[4B Autonomy of religious organizations]])</f>
        <v>6.25</v>
      </c>
      <c r="Y73" s="29">
        <v>10</v>
      </c>
      <c r="Z73" s="29">
        <v>10</v>
      </c>
      <c r="AA73" s="29">
        <v>7.5</v>
      </c>
      <c r="AB73" s="29">
        <v>10</v>
      </c>
      <c r="AC73" s="29">
        <v>7.5</v>
      </c>
      <c r="AD73" s="29">
        <f>AVERAGE(Table2734[[#This Row],[5Ci Political parties]:[5Ciii Educational, sporting and cultural organizations]])</f>
        <v>8.3333333333333339</v>
      </c>
      <c r="AE73" s="29">
        <v>7.5</v>
      </c>
      <c r="AF73" s="29">
        <v>5</v>
      </c>
      <c r="AG73" s="29">
        <v>5</v>
      </c>
      <c r="AH73" s="29">
        <f>AVERAGE(Table2734[[#This Row],[5Di Political parties]:[5Diii Educational, sporting and cultural organizations5]])</f>
        <v>5.833333333333333</v>
      </c>
      <c r="AI73" s="29">
        <f t="shared" si="19"/>
        <v>8.5416666666666679</v>
      </c>
      <c r="AJ73" s="29">
        <v>10</v>
      </c>
      <c r="AK73" s="30">
        <v>9.3333333333333339</v>
      </c>
      <c r="AL73" s="30">
        <v>6.5</v>
      </c>
      <c r="AM73" s="30">
        <v>10</v>
      </c>
      <c r="AN73" s="30">
        <v>10</v>
      </c>
      <c r="AO73" s="30">
        <f>AVERAGE(Table2734[[#This Row],[6Di Access to foreign television (cable/ satellite)]:[6Dii Access to foreign newspapers]])</f>
        <v>10</v>
      </c>
      <c r="AP73" s="30">
        <v>10</v>
      </c>
      <c r="AQ73" s="29">
        <f t="shared" si="23"/>
        <v>9.1666666666666679</v>
      </c>
      <c r="AR73" s="29">
        <v>10</v>
      </c>
      <c r="AS73" s="29">
        <v>10</v>
      </c>
      <c r="AT73" s="29">
        <v>10</v>
      </c>
      <c r="AU73" s="29">
        <f t="shared" si="20"/>
        <v>10</v>
      </c>
      <c r="AV73" s="29">
        <f t="shared" si="24"/>
        <v>10</v>
      </c>
      <c r="AW73" s="31">
        <f>AVERAGE(Table2734[[#This Row],[RULE OF LAW]],Table2734[[#This Row],[SECURITY &amp; SAFETY]],Table2734[[#This Row],[PERSONAL FREEDOM (minus Security &amp;Safety and Rule of Law)]],Table2734[[#This Row],[PERSONAL FREEDOM (minus Security &amp;Safety and Rule of Law)]])</f>
        <v>8.7108333333333334</v>
      </c>
      <c r="AX73" s="32">
        <v>7.44</v>
      </c>
      <c r="AY73" s="53">
        <f>AVERAGE(Table2734[[#This Row],[PERSONAL FREEDOM]:[ECONOMIC FREEDOM]])</f>
        <v>8.0754166666666674</v>
      </c>
      <c r="AZ73" s="63">
        <f t="shared" si="25"/>
        <v>31</v>
      </c>
      <c r="BA73" s="18">
        <f t="shared" si="26"/>
        <v>8.08</v>
      </c>
      <c r="BB73" s="31">
        <f>Table2734[[#This Row],[1 Rule of Law]]</f>
        <v>7.3</v>
      </c>
      <c r="BC73" s="31">
        <f>Table2734[[#This Row],[2 Security &amp; Safety]]</f>
        <v>9.9599999999999991</v>
      </c>
      <c r="BD73" s="31">
        <f t="shared" si="27"/>
        <v>8.7916666666666679</v>
      </c>
    </row>
    <row r="74" spans="1:56" ht="15" customHeight="1" x14ac:dyDescent="0.25">
      <c r="A74" s="28" t="s">
        <v>153</v>
      </c>
      <c r="B74" s="29">
        <v>4.2333333333333334</v>
      </c>
      <c r="C74" s="29">
        <v>6.4531352171191916</v>
      </c>
      <c r="D74" s="29">
        <v>5.166635347751817</v>
      </c>
      <c r="E74" s="29">
        <v>5.3000000000000007</v>
      </c>
      <c r="F74" s="29">
        <v>9.2000000000000011</v>
      </c>
      <c r="G74" s="29">
        <v>5</v>
      </c>
      <c r="H74" s="29">
        <v>10</v>
      </c>
      <c r="I74" s="29">
        <v>10</v>
      </c>
      <c r="J74" s="29">
        <v>10</v>
      </c>
      <c r="K74" s="29">
        <v>10</v>
      </c>
      <c r="L74" s="29">
        <f>AVERAGE(Table2734[[#This Row],[2Bi Disappearance]:[2Bv Terrorism Injured ]])</f>
        <v>9</v>
      </c>
      <c r="M74" s="29">
        <v>9.5</v>
      </c>
      <c r="N74" s="29">
        <v>5</v>
      </c>
      <c r="O74" s="30">
        <v>0</v>
      </c>
      <c r="P74" s="30">
        <f>AVERAGE(Table2734[[#This Row],[2Ci Female Genital Mutilation]:[2Ciii Equal Inheritance Rights]])</f>
        <v>4.833333333333333</v>
      </c>
      <c r="Q74" s="29">
        <f t="shared" si="21"/>
        <v>7.677777777777778</v>
      </c>
      <c r="R74" s="29">
        <v>10</v>
      </c>
      <c r="S74" s="29">
        <v>0</v>
      </c>
      <c r="T74" s="29">
        <v>10</v>
      </c>
      <c r="U74" s="29">
        <f t="shared" si="22"/>
        <v>6.666666666666667</v>
      </c>
      <c r="V74" s="29">
        <v>2.5</v>
      </c>
      <c r="W74" s="29">
        <v>0</v>
      </c>
      <c r="X74" s="29">
        <f>AVERAGE(Table2734[[#This Row],[4A Freedom to establish religious organizations]:[4B Autonomy of religious organizations]])</f>
        <v>1.25</v>
      </c>
      <c r="Y74" s="29">
        <v>7.5</v>
      </c>
      <c r="Z74" s="29">
        <v>10</v>
      </c>
      <c r="AA74" s="29">
        <v>0</v>
      </c>
      <c r="AB74" s="29">
        <v>7.5</v>
      </c>
      <c r="AC74" s="29">
        <v>7.5</v>
      </c>
      <c r="AD74" s="29">
        <f>AVERAGE(Table2734[[#This Row],[5Ci Political parties]:[5Ciii Educational, sporting and cultural organizations]])</f>
        <v>5</v>
      </c>
      <c r="AE74" s="29">
        <v>2.5</v>
      </c>
      <c r="AF74" s="29">
        <v>2.5</v>
      </c>
      <c r="AG74" s="29">
        <v>5</v>
      </c>
      <c r="AH74" s="29">
        <f>AVERAGE(Table2734[[#This Row],[5Di Political parties]:[5Diii Educational, sporting and cultural organizations5]])</f>
        <v>3.3333333333333335</v>
      </c>
      <c r="AI74" s="29">
        <f t="shared" si="19"/>
        <v>6.458333333333333</v>
      </c>
      <c r="AJ74" s="29">
        <v>10</v>
      </c>
      <c r="AK74" s="30">
        <v>3</v>
      </c>
      <c r="AL74" s="30">
        <v>4.25</v>
      </c>
      <c r="AM74" s="30">
        <v>7.5</v>
      </c>
      <c r="AN74" s="30">
        <v>7.5</v>
      </c>
      <c r="AO74" s="30">
        <f>AVERAGE(Table2734[[#This Row],[6Di Access to foreign television (cable/ satellite)]:[6Dii Access to foreign newspapers]])</f>
        <v>7.5</v>
      </c>
      <c r="AP74" s="30">
        <v>10</v>
      </c>
      <c r="AQ74" s="29">
        <f t="shared" si="23"/>
        <v>6.95</v>
      </c>
      <c r="AR74" s="29">
        <v>0</v>
      </c>
      <c r="AS74" s="29">
        <v>10</v>
      </c>
      <c r="AT74" s="29">
        <v>10</v>
      </c>
      <c r="AU74" s="29">
        <f t="shared" si="20"/>
        <v>10</v>
      </c>
      <c r="AV74" s="29">
        <f t="shared" si="24"/>
        <v>5</v>
      </c>
      <c r="AW74" s="31">
        <f>AVERAGE(Table2734[[#This Row],[RULE OF LAW]],Table2734[[#This Row],[SECURITY &amp; SAFETY]],Table2734[[#This Row],[PERSONAL FREEDOM (minus Security &amp;Safety and Rule of Law)]],Table2734[[#This Row],[PERSONAL FREEDOM (minus Security &amp;Safety and Rule of Law)]])</f>
        <v>5.8769444444444447</v>
      </c>
      <c r="AX74" s="32">
        <v>7.77</v>
      </c>
      <c r="AY74" s="53">
        <f>AVERAGE(Table2734[[#This Row],[PERSONAL FREEDOM]:[ECONOMIC FREEDOM]])</f>
        <v>6.8234722222222217</v>
      </c>
      <c r="AZ74" s="63">
        <f t="shared" si="25"/>
        <v>85</v>
      </c>
      <c r="BA74" s="18">
        <f t="shared" si="26"/>
        <v>6.82</v>
      </c>
      <c r="BB74" s="31">
        <f>Table2734[[#This Row],[1 Rule of Law]]</f>
        <v>5.3000000000000007</v>
      </c>
      <c r="BC74" s="31">
        <f>Table2734[[#This Row],[2 Security &amp; Safety]]</f>
        <v>7.677777777777778</v>
      </c>
      <c r="BD74" s="31">
        <f t="shared" si="27"/>
        <v>5.2649999999999997</v>
      </c>
    </row>
    <row r="75" spans="1:56" ht="15" customHeight="1" x14ac:dyDescent="0.25">
      <c r="A75" s="28" t="s">
        <v>159</v>
      </c>
      <c r="B75" s="29">
        <v>4.2333333333333334</v>
      </c>
      <c r="C75" s="29">
        <v>4.8573719765780181</v>
      </c>
      <c r="D75" s="29">
        <v>4.5671159942887121</v>
      </c>
      <c r="E75" s="29">
        <v>4.6000000000000005</v>
      </c>
      <c r="F75" s="29">
        <v>6.48</v>
      </c>
      <c r="G75" s="29">
        <v>0</v>
      </c>
      <c r="H75" s="29">
        <v>10</v>
      </c>
      <c r="I75" s="29">
        <v>7.5</v>
      </c>
      <c r="J75" s="29">
        <v>9.7584347927334285</v>
      </c>
      <c r="K75" s="29">
        <v>9.9758434792733439</v>
      </c>
      <c r="L75" s="29">
        <f>AVERAGE(Table2734[[#This Row],[2Bi Disappearance]:[2Bv Terrorism Injured ]])</f>
        <v>7.4468556544013556</v>
      </c>
      <c r="M75" s="29">
        <v>10</v>
      </c>
      <c r="N75" s="29">
        <v>10</v>
      </c>
      <c r="O75" s="30">
        <v>10</v>
      </c>
      <c r="P75" s="30">
        <f>AVERAGE(Table2734[[#This Row],[2Ci Female Genital Mutilation]:[2Ciii Equal Inheritance Rights]])</f>
        <v>10</v>
      </c>
      <c r="Q75" s="29">
        <f t="shared" si="21"/>
        <v>7.975618551467119</v>
      </c>
      <c r="R75" s="29">
        <v>5</v>
      </c>
      <c r="S75" s="29">
        <v>5</v>
      </c>
      <c r="T75" s="29">
        <v>10</v>
      </c>
      <c r="U75" s="29">
        <f t="shared" si="22"/>
        <v>6.666666666666667</v>
      </c>
      <c r="V75" s="29">
        <v>2.5</v>
      </c>
      <c r="W75" s="29">
        <v>7.5</v>
      </c>
      <c r="X75" s="29">
        <f>AVERAGE(Table2734[[#This Row],[4A Freedom to establish religious organizations]:[4B Autonomy of religious organizations]])</f>
        <v>5</v>
      </c>
      <c r="Y75" s="29">
        <v>2.5</v>
      </c>
      <c r="Z75" s="29">
        <v>2.5</v>
      </c>
      <c r="AA75" s="29">
        <v>0</v>
      </c>
      <c r="AB75" s="29">
        <v>2.5</v>
      </c>
      <c r="AC75" s="29">
        <v>7.5</v>
      </c>
      <c r="AD75" s="29">
        <f>AVERAGE(Table2734[[#This Row],[5Ci Political parties]:[5Ciii Educational, sporting and cultural organizations]])</f>
        <v>3.3333333333333335</v>
      </c>
      <c r="AE75" s="29">
        <v>0</v>
      </c>
      <c r="AF75" s="29">
        <v>2.5</v>
      </c>
      <c r="AG75" s="29">
        <v>7.5</v>
      </c>
      <c r="AH75" s="29">
        <f>AVERAGE(Table2734[[#This Row],[5Di Political parties]:[5Diii Educational, sporting and cultural organizations5]])</f>
        <v>3.3333333333333335</v>
      </c>
      <c r="AI75" s="29">
        <f t="shared" si="19"/>
        <v>2.916666666666667</v>
      </c>
      <c r="AJ75" s="29">
        <v>10</v>
      </c>
      <c r="AK75" s="30">
        <v>0.66666666666666663</v>
      </c>
      <c r="AL75" s="30">
        <v>2.5</v>
      </c>
      <c r="AM75" s="30">
        <v>7.5</v>
      </c>
      <c r="AN75" s="30">
        <v>5</v>
      </c>
      <c r="AO75" s="30">
        <f>AVERAGE(Table2734[[#This Row],[6Di Access to foreign television (cable/ satellite)]:[6Dii Access to foreign newspapers]])</f>
        <v>6.25</v>
      </c>
      <c r="AP75" s="30">
        <v>7.5</v>
      </c>
      <c r="AQ75" s="29">
        <f t="shared" si="23"/>
        <v>5.3833333333333329</v>
      </c>
      <c r="AR75" s="29">
        <v>10</v>
      </c>
      <c r="AS75" s="29">
        <v>10</v>
      </c>
      <c r="AT75" s="29">
        <v>10</v>
      </c>
      <c r="AU75" s="29">
        <f t="shared" si="20"/>
        <v>10</v>
      </c>
      <c r="AV75" s="29">
        <f t="shared" si="24"/>
        <v>10</v>
      </c>
      <c r="AW75" s="31">
        <f>AVERAGE(Table2734[[#This Row],[RULE OF LAW]],Table2734[[#This Row],[SECURITY &amp; SAFETY]],Table2734[[#This Row],[PERSONAL FREEDOM (minus Security &amp;Safety and Rule of Law)]],Table2734[[#This Row],[PERSONAL FREEDOM (minus Security &amp;Safety and Rule of Law)]])</f>
        <v>6.1405713045334469</v>
      </c>
      <c r="AX75" s="32">
        <v>6.98</v>
      </c>
      <c r="AY75" s="53">
        <f>AVERAGE(Table2734[[#This Row],[PERSONAL FREEDOM]:[ECONOMIC FREEDOM]])</f>
        <v>6.5602856522667237</v>
      </c>
      <c r="AZ75" s="63">
        <f t="shared" si="25"/>
        <v>102</v>
      </c>
      <c r="BA75" s="18">
        <f t="shared" si="26"/>
        <v>6.56</v>
      </c>
      <c r="BB75" s="31">
        <f>Table2734[[#This Row],[1 Rule of Law]]</f>
        <v>4.6000000000000005</v>
      </c>
      <c r="BC75" s="31">
        <f>Table2734[[#This Row],[2 Security &amp; Safety]]</f>
        <v>7.975618551467119</v>
      </c>
      <c r="BD75" s="31">
        <f t="shared" si="27"/>
        <v>5.9933333333333341</v>
      </c>
    </row>
    <row r="76" spans="1:56" ht="15" customHeight="1" x14ac:dyDescent="0.25">
      <c r="A76" s="28" t="s">
        <v>127</v>
      </c>
      <c r="B76" s="29">
        <v>4.0999999999999996</v>
      </c>
      <c r="C76" s="29">
        <v>4.7368029386929091</v>
      </c>
      <c r="D76" s="29">
        <v>3.9798685956025581</v>
      </c>
      <c r="E76" s="29">
        <v>4.3</v>
      </c>
      <c r="F76" s="29">
        <v>7.48</v>
      </c>
      <c r="G76" s="29">
        <v>10</v>
      </c>
      <c r="H76" s="29">
        <v>10</v>
      </c>
      <c r="I76" s="29">
        <v>2.5</v>
      </c>
      <c r="J76" s="29">
        <v>9.674819117936071</v>
      </c>
      <c r="K76" s="29">
        <v>9.4717793476717649</v>
      </c>
      <c r="L76" s="29">
        <f>AVERAGE(Table2734[[#This Row],[2Bi Disappearance]:[2Bv Terrorism Injured ]])</f>
        <v>8.3293196931215654</v>
      </c>
      <c r="M76" s="29">
        <v>7.3</v>
      </c>
      <c r="N76" s="29">
        <v>10</v>
      </c>
      <c r="O76" s="30">
        <v>5</v>
      </c>
      <c r="P76" s="30">
        <f>AVERAGE(Table2734[[#This Row],[2Ci Female Genital Mutilation]:[2Ciii Equal Inheritance Rights]])</f>
        <v>7.4333333333333336</v>
      </c>
      <c r="Q76" s="29">
        <f t="shared" si="21"/>
        <v>7.7475510088182995</v>
      </c>
      <c r="R76" s="29">
        <v>0</v>
      </c>
      <c r="S76" s="29">
        <v>5</v>
      </c>
      <c r="T76" s="29">
        <v>10</v>
      </c>
      <c r="U76" s="29">
        <f t="shared" si="22"/>
        <v>5</v>
      </c>
      <c r="V76" s="29">
        <v>10</v>
      </c>
      <c r="W76" s="29">
        <v>10</v>
      </c>
      <c r="X76" s="29">
        <f>AVERAGE(Table2734[[#This Row],[4A Freedom to establish religious organizations]:[4B Autonomy of religious organizations]])</f>
        <v>10</v>
      </c>
      <c r="Y76" s="29">
        <v>7.5</v>
      </c>
      <c r="Z76" s="29">
        <v>7.5</v>
      </c>
      <c r="AA76" s="29">
        <v>10</v>
      </c>
      <c r="AB76" s="29">
        <v>10</v>
      </c>
      <c r="AC76" s="29">
        <v>10</v>
      </c>
      <c r="AD76" s="29">
        <f>AVERAGE(Table2734[[#This Row],[5Ci Political parties]:[5Ciii Educational, sporting and cultural organizations]])</f>
        <v>10</v>
      </c>
      <c r="AE76" s="29">
        <v>10</v>
      </c>
      <c r="AF76" s="29">
        <v>10</v>
      </c>
      <c r="AG76" s="29">
        <v>10</v>
      </c>
      <c r="AH76" s="29">
        <f>AVERAGE(Table2734[[#This Row],[5Di Political parties]:[5Diii Educational, sporting and cultural organizations5]])</f>
        <v>10</v>
      </c>
      <c r="AI76" s="29">
        <f t="shared" si="19"/>
        <v>8.75</v>
      </c>
      <c r="AJ76" s="29">
        <v>10</v>
      </c>
      <c r="AK76" s="30">
        <v>4.666666666666667</v>
      </c>
      <c r="AL76" s="30">
        <v>5.25</v>
      </c>
      <c r="AM76" s="30">
        <v>7.5</v>
      </c>
      <c r="AN76" s="30">
        <v>10</v>
      </c>
      <c r="AO76" s="30">
        <f>AVERAGE(Table2734[[#This Row],[6Di Access to foreign television (cable/ satellite)]:[6Dii Access to foreign newspapers]])</f>
        <v>8.75</v>
      </c>
      <c r="AP76" s="30">
        <v>10</v>
      </c>
      <c r="AQ76" s="29">
        <f t="shared" si="23"/>
        <v>7.7333333333333343</v>
      </c>
      <c r="AR76" s="29">
        <v>5</v>
      </c>
      <c r="AS76" s="29">
        <v>0</v>
      </c>
      <c r="AT76" s="29">
        <v>10</v>
      </c>
      <c r="AU76" s="29">
        <f t="shared" si="20"/>
        <v>5</v>
      </c>
      <c r="AV76" s="29">
        <f t="shared" si="24"/>
        <v>5</v>
      </c>
      <c r="AW76" s="31">
        <f>AVERAGE(Table2734[[#This Row],[RULE OF LAW]],Table2734[[#This Row],[SECURITY &amp; SAFETY]],Table2734[[#This Row],[PERSONAL FREEDOM (minus Security &amp;Safety and Rule of Law)]],Table2734[[#This Row],[PERSONAL FREEDOM (minus Security &amp;Safety and Rule of Law)]])</f>
        <v>6.6602210855379083</v>
      </c>
      <c r="AX76" s="32">
        <v>6.98</v>
      </c>
      <c r="AY76" s="53">
        <f>AVERAGE(Table2734[[#This Row],[PERSONAL FREEDOM]:[ECONOMIC FREEDOM]])</f>
        <v>6.8201105427689548</v>
      </c>
      <c r="AZ76" s="63">
        <f t="shared" si="25"/>
        <v>85</v>
      </c>
      <c r="BA76" s="18">
        <f t="shared" si="26"/>
        <v>6.82</v>
      </c>
      <c r="BB76" s="31">
        <f>Table2734[[#This Row],[1 Rule of Law]]</f>
        <v>4.3</v>
      </c>
      <c r="BC76" s="31">
        <f>Table2734[[#This Row],[2 Security &amp; Safety]]</f>
        <v>7.7475510088182995</v>
      </c>
      <c r="BD76" s="31">
        <f t="shared" si="27"/>
        <v>7.2966666666666669</v>
      </c>
    </row>
    <row r="77" spans="1:56" ht="15" customHeight="1" x14ac:dyDescent="0.25">
      <c r="A77" s="28" t="s">
        <v>85</v>
      </c>
      <c r="B77" s="29">
        <v>7.7333333333333334</v>
      </c>
      <c r="C77" s="29">
        <v>7.1686028093969067</v>
      </c>
      <c r="D77" s="29">
        <v>7.558376706796901</v>
      </c>
      <c r="E77" s="29">
        <v>7.5</v>
      </c>
      <c r="F77" s="29">
        <v>9.64</v>
      </c>
      <c r="G77" s="29">
        <v>10</v>
      </c>
      <c r="H77" s="29">
        <v>10</v>
      </c>
      <c r="I77" s="29">
        <v>7.5</v>
      </c>
      <c r="J77" s="29">
        <v>10</v>
      </c>
      <c r="K77" s="29">
        <v>10</v>
      </c>
      <c r="L77" s="29">
        <f>AVERAGE(Table2734[[#This Row],[2Bi Disappearance]:[2Bv Terrorism Injured ]])</f>
        <v>9.5</v>
      </c>
      <c r="M77" s="29" t="s">
        <v>48</v>
      </c>
      <c r="N77" s="29">
        <v>10</v>
      </c>
      <c r="O77" s="30">
        <v>10</v>
      </c>
      <c r="P77" s="30">
        <f>AVERAGE(Table2734[[#This Row],[2Ci Female Genital Mutilation]:[2Ciii Equal Inheritance Rights]])</f>
        <v>10</v>
      </c>
      <c r="Q77" s="29">
        <f t="shared" si="21"/>
        <v>9.7133333333333329</v>
      </c>
      <c r="R77" s="29">
        <v>10</v>
      </c>
      <c r="S77" s="29">
        <v>5</v>
      </c>
      <c r="T77" s="29">
        <v>10</v>
      </c>
      <c r="U77" s="29">
        <f t="shared" si="22"/>
        <v>8.3333333333333339</v>
      </c>
      <c r="V77" s="29">
        <v>7.5</v>
      </c>
      <c r="W77" s="29">
        <v>7.5</v>
      </c>
      <c r="X77" s="29">
        <f>AVERAGE(Table2734[[#This Row],[4A Freedom to establish religious organizations]:[4B Autonomy of religious organizations]])</f>
        <v>7.5</v>
      </c>
      <c r="Y77" s="29">
        <v>10</v>
      </c>
      <c r="Z77" s="29">
        <v>10</v>
      </c>
      <c r="AA77" s="29">
        <v>7.5</v>
      </c>
      <c r="AB77" s="29">
        <v>7.5</v>
      </c>
      <c r="AC77" s="29">
        <v>7.5</v>
      </c>
      <c r="AD77" s="29">
        <f>AVERAGE(Table2734[[#This Row],[5Ci Political parties]:[5Ciii Educational, sporting and cultural organizations]])</f>
        <v>7.5</v>
      </c>
      <c r="AE77" s="29">
        <v>7.5</v>
      </c>
      <c r="AF77" s="29">
        <v>7.5</v>
      </c>
      <c r="AG77" s="29">
        <v>7.5</v>
      </c>
      <c r="AH77" s="29">
        <f>AVERAGE(Table2734[[#This Row],[5Di Political parties]:[5Diii Educational, sporting and cultural organizations5]])</f>
        <v>7.5</v>
      </c>
      <c r="AI77" s="29">
        <f t="shared" si="19"/>
        <v>8.75</v>
      </c>
      <c r="AJ77" s="29">
        <v>10</v>
      </c>
      <c r="AK77" s="30">
        <v>7</v>
      </c>
      <c r="AL77" s="30">
        <v>6.5</v>
      </c>
      <c r="AM77" s="30">
        <v>10</v>
      </c>
      <c r="AN77" s="30">
        <v>10</v>
      </c>
      <c r="AO77" s="30">
        <f>AVERAGE(Table2734[[#This Row],[6Di Access to foreign television (cable/ satellite)]:[6Dii Access to foreign newspapers]])</f>
        <v>10</v>
      </c>
      <c r="AP77" s="30">
        <v>7.5</v>
      </c>
      <c r="AQ77" s="29">
        <f t="shared" si="23"/>
        <v>8.1999999999999993</v>
      </c>
      <c r="AR77" s="29">
        <v>10</v>
      </c>
      <c r="AS77" s="29">
        <v>10</v>
      </c>
      <c r="AT77" s="29">
        <v>10</v>
      </c>
      <c r="AU77" s="29">
        <f t="shared" si="20"/>
        <v>10</v>
      </c>
      <c r="AV77" s="29">
        <f t="shared" si="24"/>
        <v>10</v>
      </c>
      <c r="AW77" s="31">
        <f>AVERAGE(Table2734[[#This Row],[RULE OF LAW]],Table2734[[#This Row],[SECURITY &amp; SAFETY]],Table2734[[#This Row],[PERSONAL FREEDOM (minus Security &amp;Safety and Rule of Law)]],Table2734[[#This Row],[PERSONAL FREEDOM (minus Security &amp;Safety and Rule of Law)]])</f>
        <v>8.5816666666666652</v>
      </c>
      <c r="AX77" s="32">
        <v>7.48</v>
      </c>
      <c r="AY77" s="53">
        <f>AVERAGE(Table2734[[#This Row],[PERSONAL FREEDOM]:[ECONOMIC FREEDOM]])</f>
        <v>8.0308333333333337</v>
      </c>
      <c r="AZ77" s="63">
        <f t="shared" si="25"/>
        <v>34</v>
      </c>
      <c r="BA77" s="18">
        <f t="shared" si="26"/>
        <v>8.0299999999999994</v>
      </c>
      <c r="BB77" s="31">
        <f>Table2734[[#This Row],[1 Rule of Law]]</f>
        <v>7.5</v>
      </c>
      <c r="BC77" s="31">
        <f>Table2734[[#This Row],[2 Security &amp; Safety]]</f>
        <v>9.7133333333333329</v>
      </c>
      <c r="BD77" s="31">
        <f t="shared" si="27"/>
        <v>8.5566666666666666</v>
      </c>
    </row>
    <row r="78" spans="1:56" ht="15" customHeight="1" x14ac:dyDescent="0.25">
      <c r="A78" s="28" t="s">
        <v>162</v>
      </c>
      <c r="B78" s="29" t="s">
        <v>48</v>
      </c>
      <c r="C78" s="29" t="s">
        <v>48</v>
      </c>
      <c r="D78" s="29" t="s">
        <v>48</v>
      </c>
      <c r="E78" s="29">
        <v>6.2340049999999998</v>
      </c>
      <c r="F78" s="29">
        <v>9.8400000000000016</v>
      </c>
      <c r="G78" s="29">
        <v>10</v>
      </c>
      <c r="H78" s="29">
        <v>10</v>
      </c>
      <c r="I78" s="29">
        <v>7.5</v>
      </c>
      <c r="J78" s="29">
        <v>10</v>
      </c>
      <c r="K78" s="29">
        <v>10</v>
      </c>
      <c r="L78" s="29">
        <f>AVERAGE(Table2734[[#This Row],[2Bi Disappearance]:[2Bv Terrorism Injured ]])</f>
        <v>9.5</v>
      </c>
      <c r="M78" s="29">
        <v>10</v>
      </c>
      <c r="N78" s="29">
        <v>5</v>
      </c>
      <c r="O78" s="30">
        <v>2.5</v>
      </c>
      <c r="P78" s="30">
        <f>AVERAGE(Table2734[[#This Row],[2Ci Female Genital Mutilation]:[2Ciii Equal Inheritance Rights]])</f>
        <v>5.833333333333333</v>
      </c>
      <c r="Q78" s="29">
        <f t="shared" si="21"/>
        <v>8.3911111111111119</v>
      </c>
      <c r="R78" s="29">
        <v>10</v>
      </c>
      <c r="S78" s="29">
        <v>0</v>
      </c>
      <c r="T78" s="29">
        <v>0</v>
      </c>
      <c r="U78" s="29">
        <f t="shared" si="22"/>
        <v>3.3333333333333335</v>
      </c>
      <c r="V78" s="29">
        <v>2.5</v>
      </c>
      <c r="W78" s="29">
        <v>7.5</v>
      </c>
      <c r="X78" s="29">
        <f>AVERAGE(Table2734[[#This Row],[4A Freedom to establish religious organizations]:[4B Autonomy of religious organizations]])</f>
        <v>5</v>
      </c>
      <c r="Y78" s="29">
        <v>7.5</v>
      </c>
      <c r="Z78" s="29">
        <v>10</v>
      </c>
      <c r="AA78" s="29">
        <v>0</v>
      </c>
      <c r="AB78" s="29">
        <v>7.5</v>
      </c>
      <c r="AC78" s="29">
        <v>5</v>
      </c>
      <c r="AD78" s="29">
        <f>AVERAGE(Table2734[[#This Row],[5Ci Political parties]:[5Ciii Educational, sporting and cultural organizations]])</f>
        <v>4.166666666666667</v>
      </c>
      <c r="AE78" s="29">
        <v>0</v>
      </c>
      <c r="AF78" s="29">
        <v>2.5</v>
      </c>
      <c r="AG78" s="29">
        <v>2.5</v>
      </c>
      <c r="AH78" s="29">
        <f>AVERAGE(Table2734[[#This Row],[5Di Political parties]:[5Diii Educational, sporting and cultural organizations5]])</f>
        <v>1.6666666666666667</v>
      </c>
      <c r="AI78" s="29">
        <f t="shared" si="19"/>
        <v>5.8333333333333339</v>
      </c>
      <c r="AJ78" s="29">
        <v>10</v>
      </c>
      <c r="AK78" s="30">
        <v>3.6666666666666665</v>
      </c>
      <c r="AL78" s="30">
        <v>4.5</v>
      </c>
      <c r="AM78" s="30">
        <v>7.5</v>
      </c>
      <c r="AN78" s="30">
        <v>5</v>
      </c>
      <c r="AO78" s="30">
        <f>AVERAGE(Table2734[[#This Row],[6Di Access to foreign television (cable/ satellite)]:[6Dii Access to foreign newspapers]])</f>
        <v>6.25</v>
      </c>
      <c r="AP78" s="30">
        <v>5</v>
      </c>
      <c r="AQ78" s="29">
        <f t="shared" si="23"/>
        <v>5.8833333333333329</v>
      </c>
      <c r="AR78" s="29">
        <v>2.5</v>
      </c>
      <c r="AS78" s="29">
        <v>0</v>
      </c>
      <c r="AT78" s="29">
        <v>10</v>
      </c>
      <c r="AU78" s="29">
        <f t="shared" si="20"/>
        <v>5</v>
      </c>
      <c r="AV78" s="29">
        <f t="shared" si="24"/>
        <v>3.75</v>
      </c>
      <c r="AW78" s="31">
        <f>AVERAGE(Table2734[[#This Row],[RULE OF LAW]],Table2734[[#This Row],[SECURITY &amp; SAFETY]],Table2734[[#This Row],[PERSONAL FREEDOM (minus Security &amp;Safety and Rule of Law)]],Table2734[[#This Row],[PERSONAL FREEDOM (minus Security &amp;Safety and Rule of Law)]])</f>
        <v>6.0362790277777769</v>
      </c>
      <c r="AX78" s="32">
        <v>7.21</v>
      </c>
      <c r="AY78" s="53">
        <f>AVERAGE(Table2734[[#This Row],[PERSONAL FREEDOM]:[ECONOMIC FREEDOM]])</f>
        <v>6.6231395138888889</v>
      </c>
      <c r="AZ78" s="63">
        <f t="shared" si="25"/>
        <v>98</v>
      </c>
      <c r="BA78" s="18">
        <f t="shared" si="26"/>
        <v>6.62</v>
      </c>
      <c r="BB78" s="31">
        <f>Table2734[[#This Row],[1 Rule of Law]]</f>
        <v>6.2340049999999998</v>
      </c>
      <c r="BC78" s="31">
        <f>Table2734[[#This Row],[2 Security &amp; Safety]]</f>
        <v>8.3911111111111119</v>
      </c>
      <c r="BD78" s="31">
        <f t="shared" si="27"/>
        <v>4.76</v>
      </c>
    </row>
    <row r="79" spans="1:56" ht="15" customHeight="1" x14ac:dyDescent="0.25">
      <c r="A79" s="28" t="s">
        <v>166</v>
      </c>
      <c r="B79" s="29">
        <v>3.8666666666666671</v>
      </c>
      <c r="C79" s="29">
        <v>4.5811291802248917</v>
      </c>
      <c r="D79" s="29">
        <v>3.5108674601507914</v>
      </c>
      <c r="E79" s="29">
        <v>4</v>
      </c>
      <c r="F79" s="29">
        <v>6.36</v>
      </c>
      <c r="G79" s="29">
        <v>0</v>
      </c>
      <c r="H79" s="29">
        <v>10</v>
      </c>
      <c r="I79" s="29">
        <v>2.5</v>
      </c>
      <c r="J79" s="29">
        <v>10</v>
      </c>
      <c r="K79" s="29">
        <v>10</v>
      </c>
      <c r="L79" s="29">
        <f>AVERAGE(Table2734[[#This Row],[2Bi Disappearance]:[2Bv Terrorism Injured ]])</f>
        <v>6.5</v>
      </c>
      <c r="M79" s="29">
        <v>10</v>
      </c>
      <c r="N79" s="29">
        <v>10</v>
      </c>
      <c r="O79" s="30">
        <v>5</v>
      </c>
      <c r="P79" s="30">
        <f>AVERAGE(Table2734[[#This Row],[2Ci Female Genital Mutilation]:[2Ciii Equal Inheritance Rights]])</f>
        <v>8.3333333333333339</v>
      </c>
      <c r="Q79" s="29">
        <f t="shared" si="21"/>
        <v>7.0644444444444447</v>
      </c>
      <c r="R79" s="29">
        <v>5</v>
      </c>
      <c r="S79" s="29">
        <v>5</v>
      </c>
      <c r="T79" s="29">
        <v>5</v>
      </c>
      <c r="U79" s="29">
        <f t="shared" si="22"/>
        <v>5</v>
      </c>
      <c r="V79" s="29" t="s">
        <v>48</v>
      </c>
      <c r="W79" s="29" t="s">
        <v>48</v>
      </c>
      <c r="X79" s="29" t="s">
        <v>48</v>
      </c>
      <c r="Y79" s="29" t="s">
        <v>48</v>
      </c>
      <c r="Z79" s="29" t="s">
        <v>48</v>
      </c>
      <c r="AA79" s="29" t="s">
        <v>48</v>
      </c>
      <c r="AB79" s="29" t="s">
        <v>48</v>
      </c>
      <c r="AC79" s="29" t="s">
        <v>48</v>
      </c>
      <c r="AD79" s="29" t="s">
        <v>48</v>
      </c>
      <c r="AE79" s="29" t="s">
        <v>48</v>
      </c>
      <c r="AF79" s="29" t="s">
        <v>48</v>
      </c>
      <c r="AG79" s="29" t="s">
        <v>48</v>
      </c>
      <c r="AH79" s="29" t="s">
        <v>48</v>
      </c>
      <c r="AI79" s="29" t="s">
        <v>48</v>
      </c>
      <c r="AJ79" s="29">
        <v>10</v>
      </c>
      <c r="AK79" s="30">
        <v>3.3333333333333335</v>
      </c>
      <c r="AL79" s="30">
        <v>2.75</v>
      </c>
      <c r="AM79" s="30" t="s">
        <v>48</v>
      </c>
      <c r="AN79" s="30" t="s">
        <v>48</v>
      </c>
      <c r="AO79" s="30" t="s">
        <v>48</v>
      </c>
      <c r="AP79" s="30" t="s">
        <v>48</v>
      </c>
      <c r="AQ79" s="29">
        <f t="shared" si="23"/>
        <v>5.3611111111111116</v>
      </c>
      <c r="AR79" s="29">
        <v>10</v>
      </c>
      <c r="AS79" s="29">
        <v>10</v>
      </c>
      <c r="AT79" s="29">
        <v>10</v>
      </c>
      <c r="AU79" s="29">
        <f t="shared" si="20"/>
        <v>10</v>
      </c>
      <c r="AV79" s="29">
        <f t="shared" si="24"/>
        <v>10</v>
      </c>
      <c r="AW79" s="31">
        <f>AVERAGE(Table2734[[#This Row],[RULE OF LAW]],Table2734[[#This Row],[SECURITY &amp; SAFETY]],Table2734[[#This Row],[PERSONAL FREEDOM (minus Security &amp;Safety and Rule of Law)]],Table2734[[#This Row],[PERSONAL FREEDOM (minus Security &amp;Safety and Rule of Law)]])</f>
        <v>6.15962962962963</v>
      </c>
      <c r="AX79" s="32">
        <v>6.62</v>
      </c>
      <c r="AY79" s="53">
        <f>AVERAGE(Table2734[[#This Row],[PERSONAL FREEDOM]:[ECONOMIC FREEDOM]])</f>
        <v>6.3898148148148151</v>
      </c>
      <c r="AZ79" s="63">
        <f t="shared" si="25"/>
        <v>111</v>
      </c>
      <c r="BA79" s="18">
        <f t="shared" si="26"/>
        <v>6.39</v>
      </c>
      <c r="BB79" s="31">
        <f>Table2734[[#This Row],[1 Rule of Law]]</f>
        <v>4</v>
      </c>
      <c r="BC79" s="31">
        <f>Table2734[[#This Row],[2 Security &amp; Safety]]</f>
        <v>7.0644444444444447</v>
      </c>
      <c r="BD79" s="31">
        <f t="shared" si="27"/>
        <v>6.7870370370370372</v>
      </c>
    </row>
    <row r="80" spans="1:56" ht="15" customHeight="1" x14ac:dyDescent="0.25">
      <c r="A80" s="28" t="s">
        <v>73</v>
      </c>
      <c r="B80" s="29" t="s">
        <v>48</v>
      </c>
      <c r="C80" s="29" t="s">
        <v>48</v>
      </c>
      <c r="D80" s="29" t="s">
        <v>48</v>
      </c>
      <c r="E80" s="29">
        <v>6.5741119999999995</v>
      </c>
      <c r="F80" s="29">
        <v>8.68</v>
      </c>
      <c r="G80" s="29">
        <v>10</v>
      </c>
      <c r="H80" s="29">
        <v>10</v>
      </c>
      <c r="I80" s="29">
        <v>10</v>
      </c>
      <c r="J80" s="29">
        <v>10</v>
      </c>
      <c r="K80" s="29">
        <v>10</v>
      </c>
      <c r="L80" s="29">
        <f>AVERAGE(Table2734[[#This Row],[2Bi Disappearance]:[2Bv Terrorism Injured ]])</f>
        <v>10</v>
      </c>
      <c r="M80" s="29">
        <v>10</v>
      </c>
      <c r="N80" s="29">
        <v>10</v>
      </c>
      <c r="O80" s="30">
        <v>10</v>
      </c>
      <c r="P80" s="30">
        <f>AVERAGE(Table2734[[#This Row],[2Ci Female Genital Mutilation]:[2Ciii Equal Inheritance Rights]])</f>
        <v>10</v>
      </c>
      <c r="Q80" s="29">
        <f t="shared" si="21"/>
        <v>9.56</v>
      </c>
      <c r="R80" s="29">
        <v>10</v>
      </c>
      <c r="S80" s="29">
        <v>10</v>
      </c>
      <c r="T80" s="29">
        <v>10</v>
      </c>
      <c r="U80" s="29">
        <f t="shared" si="22"/>
        <v>10</v>
      </c>
      <c r="V80" s="29">
        <v>10</v>
      </c>
      <c r="W80" s="29">
        <v>10</v>
      </c>
      <c r="X80" s="29">
        <f>AVERAGE(Table2734[[#This Row],[4A Freedom to establish religious organizations]:[4B Autonomy of religious organizations]])</f>
        <v>10</v>
      </c>
      <c r="Y80" s="29">
        <v>10</v>
      </c>
      <c r="Z80" s="29">
        <v>10</v>
      </c>
      <c r="AA80" s="29">
        <v>10</v>
      </c>
      <c r="AB80" s="29">
        <v>10</v>
      </c>
      <c r="AC80" s="29">
        <v>10</v>
      </c>
      <c r="AD80" s="29">
        <f>AVERAGE(Table2734[[#This Row],[5Ci Political parties]:[5Ciii Educational, sporting and cultural organizations]])</f>
        <v>10</v>
      </c>
      <c r="AE80" s="29">
        <v>10</v>
      </c>
      <c r="AF80" s="29">
        <v>10</v>
      </c>
      <c r="AG80" s="29">
        <v>10</v>
      </c>
      <c r="AH80" s="29">
        <f>AVERAGE(Table2734[[#This Row],[5Di Political parties]:[5Diii Educational, sporting and cultural organizations5]])</f>
        <v>10</v>
      </c>
      <c r="AI80" s="29">
        <f>AVERAGE(Y80:Z80,AD80,AH80)</f>
        <v>10</v>
      </c>
      <c r="AJ80" s="29">
        <v>10</v>
      </c>
      <c r="AK80" s="30">
        <v>8</v>
      </c>
      <c r="AL80" s="30">
        <v>7</v>
      </c>
      <c r="AM80" s="30">
        <v>10</v>
      </c>
      <c r="AN80" s="30">
        <v>10</v>
      </c>
      <c r="AO80" s="30">
        <f>AVERAGE(Table2734[[#This Row],[6Di Access to foreign television (cable/ satellite)]:[6Dii Access to foreign newspapers]])</f>
        <v>10</v>
      </c>
      <c r="AP80" s="30">
        <v>10</v>
      </c>
      <c r="AQ80" s="29">
        <f t="shared" si="23"/>
        <v>9</v>
      </c>
      <c r="AR80" s="29">
        <v>10</v>
      </c>
      <c r="AS80" s="29">
        <v>10</v>
      </c>
      <c r="AT80" s="29">
        <v>10</v>
      </c>
      <c r="AU80" s="29">
        <f t="shared" si="20"/>
        <v>10</v>
      </c>
      <c r="AV80" s="29">
        <f t="shared" si="24"/>
        <v>10</v>
      </c>
      <c r="AW80" s="31">
        <f>AVERAGE(Table2734[[#This Row],[RULE OF LAW]],Table2734[[#This Row],[SECURITY &amp; SAFETY]],Table2734[[#This Row],[PERSONAL FREEDOM (minus Security &amp;Safety and Rule of Law)]],Table2734[[#This Row],[PERSONAL FREEDOM (minus Security &amp;Safety and Rule of Law)]])</f>
        <v>8.9335280000000008</v>
      </c>
      <c r="AX80" s="32">
        <v>7.28</v>
      </c>
      <c r="AY80" s="53">
        <f>AVERAGE(Table2734[[#This Row],[PERSONAL FREEDOM]:[ECONOMIC FREEDOM]])</f>
        <v>8.1067640000000001</v>
      </c>
      <c r="AZ80" s="63">
        <f t="shared" si="25"/>
        <v>28</v>
      </c>
      <c r="BA80" s="18">
        <f t="shared" si="26"/>
        <v>8.11</v>
      </c>
      <c r="BB80" s="31">
        <f>Table2734[[#This Row],[1 Rule of Law]]</f>
        <v>6.5741119999999995</v>
      </c>
      <c r="BC80" s="31">
        <f>Table2734[[#This Row],[2 Security &amp; Safety]]</f>
        <v>9.56</v>
      </c>
      <c r="BD80" s="31">
        <f t="shared" si="27"/>
        <v>9.8000000000000007</v>
      </c>
    </row>
    <row r="81" spans="1:56" ht="15" customHeight="1" x14ac:dyDescent="0.25">
      <c r="A81" s="28" t="s">
        <v>149</v>
      </c>
      <c r="B81" s="29">
        <v>6.4333333333333336</v>
      </c>
      <c r="C81" s="29">
        <v>4.5435128645138478</v>
      </c>
      <c r="D81" s="29">
        <v>4.8649375434284128</v>
      </c>
      <c r="E81" s="29">
        <v>5.3000000000000007</v>
      </c>
      <c r="F81" s="29">
        <v>9.120000000000001</v>
      </c>
      <c r="G81" s="29">
        <v>5</v>
      </c>
      <c r="H81" s="29">
        <v>10</v>
      </c>
      <c r="I81" s="29">
        <v>2.5</v>
      </c>
      <c r="J81" s="29">
        <v>9.9239449452669799</v>
      </c>
      <c r="K81" s="29">
        <v>8.9504402446843212</v>
      </c>
      <c r="L81" s="29">
        <f>AVERAGE(Table2734[[#This Row],[2Bi Disappearance]:[2Bv Terrorism Injured ]])</f>
        <v>7.2748770379902608</v>
      </c>
      <c r="M81" s="29">
        <v>10</v>
      </c>
      <c r="N81" s="29">
        <v>10</v>
      </c>
      <c r="O81" s="30">
        <v>5</v>
      </c>
      <c r="P81" s="30">
        <f>AVERAGE(Table2734[[#This Row],[2Ci Female Genital Mutilation]:[2Ciii Equal Inheritance Rights]])</f>
        <v>8.3333333333333339</v>
      </c>
      <c r="Q81" s="29">
        <f t="shared" si="21"/>
        <v>8.2427367904411994</v>
      </c>
      <c r="R81" s="29">
        <v>5</v>
      </c>
      <c r="S81" s="29">
        <v>5</v>
      </c>
      <c r="T81" s="29">
        <v>5</v>
      </c>
      <c r="U81" s="29">
        <f t="shared" si="22"/>
        <v>5</v>
      </c>
      <c r="V81" s="29">
        <v>7.5</v>
      </c>
      <c r="W81" s="29">
        <v>10</v>
      </c>
      <c r="X81" s="29">
        <f>AVERAGE(Table2734[[#This Row],[4A Freedom to establish religious organizations]:[4B Autonomy of religious organizations]])</f>
        <v>8.75</v>
      </c>
      <c r="Y81" s="29">
        <v>10</v>
      </c>
      <c r="Z81" s="29">
        <v>10</v>
      </c>
      <c r="AA81" s="29">
        <v>10</v>
      </c>
      <c r="AB81" s="29">
        <v>7.5</v>
      </c>
      <c r="AC81" s="29">
        <v>7.5</v>
      </c>
      <c r="AD81" s="29">
        <f>AVERAGE(Table2734[[#This Row],[5Ci Political parties]:[5Ciii Educational, sporting and cultural organizations]])</f>
        <v>8.3333333333333339</v>
      </c>
      <c r="AE81" s="29">
        <v>7.5</v>
      </c>
      <c r="AF81" s="29">
        <v>7.5</v>
      </c>
      <c r="AG81" s="29">
        <v>10</v>
      </c>
      <c r="AH81" s="29">
        <f>AVERAGE(Table2734[[#This Row],[5Di Political parties]:[5Diii Educational, sporting and cultural organizations5]])</f>
        <v>8.3333333333333339</v>
      </c>
      <c r="AI81" s="29">
        <f>AVERAGE(Y81:Z81,AD81,AH81)</f>
        <v>9.1666666666666679</v>
      </c>
      <c r="AJ81" s="29">
        <v>10</v>
      </c>
      <c r="AK81" s="30">
        <v>4</v>
      </c>
      <c r="AL81" s="30">
        <v>5.25</v>
      </c>
      <c r="AM81" s="30">
        <v>10</v>
      </c>
      <c r="AN81" s="30">
        <v>10</v>
      </c>
      <c r="AO81" s="30">
        <f>AVERAGE(Table2734[[#This Row],[6Di Access to foreign television (cable/ satellite)]:[6Dii Access to foreign newspapers]])</f>
        <v>10</v>
      </c>
      <c r="AP81" s="30">
        <v>10</v>
      </c>
      <c r="AQ81" s="29">
        <f t="shared" si="23"/>
        <v>7.85</v>
      </c>
      <c r="AR81" s="29">
        <v>5</v>
      </c>
      <c r="AS81" s="29">
        <v>0</v>
      </c>
      <c r="AT81" s="29">
        <v>0</v>
      </c>
      <c r="AU81" s="29">
        <f t="shared" si="20"/>
        <v>0</v>
      </c>
      <c r="AV81" s="29">
        <f t="shared" si="24"/>
        <v>2.5</v>
      </c>
      <c r="AW81" s="31">
        <f>AVERAGE(Table2734[[#This Row],[RULE OF LAW]],Table2734[[#This Row],[SECURITY &amp; SAFETY]],Table2734[[#This Row],[PERSONAL FREEDOM (minus Security &amp;Safety and Rule of Law)]],Table2734[[#This Row],[PERSONAL FREEDOM (minus Security &amp;Safety and Rule of Law)]])</f>
        <v>6.7123508642769663</v>
      </c>
      <c r="AX81" s="32">
        <v>7.29</v>
      </c>
      <c r="AY81" s="53">
        <f>AVERAGE(Table2734[[#This Row],[PERSONAL FREEDOM]:[ECONOMIC FREEDOM]])</f>
        <v>7.0011754321384831</v>
      </c>
      <c r="AZ81" s="63">
        <f t="shared" si="25"/>
        <v>73</v>
      </c>
      <c r="BA81" s="18">
        <f t="shared" si="26"/>
        <v>7</v>
      </c>
      <c r="BB81" s="31">
        <f>Table2734[[#This Row],[1 Rule of Law]]</f>
        <v>5.3000000000000007</v>
      </c>
      <c r="BC81" s="31">
        <f>Table2734[[#This Row],[2 Security &amp; Safety]]</f>
        <v>8.2427367904411994</v>
      </c>
      <c r="BD81" s="31">
        <f t="shared" si="27"/>
        <v>6.6533333333333333</v>
      </c>
    </row>
    <row r="82" spans="1:56" ht="15" customHeight="1" x14ac:dyDescent="0.25">
      <c r="A82" s="28" t="s">
        <v>158</v>
      </c>
      <c r="B82" s="29" t="s">
        <v>48</v>
      </c>
      <c r="C82" s="29" t="s">
        <v>48</v>
      </c>
      <c r="D82" s="29" t="s">
        <v>48</v>
      </c>
      <c r="E82" s="29">
        <v>5.0912449999999998</v>
      </c>
      <c r="F82" s="29">
        <v>0</v>
      </c>
      <c r="G82" s="29">
        <v>10</v>
      </c>
      <c r="H82" s="29">
        <v>10</v>
      </c>
      <c r="I82" s="29">
        <v>7.5</v>
      </c>
      <c r="J82" s="29">
        <v>10</v>
      </c>
      <c r="K82" s="29">
        <v>10</v>
      </c>
      <c r="L82" s="29">
        <f>AVERAGE(Table2734[[#This Row],[2Bi Disappearance]:[2Bv Terrorism Injured ]])</f>
        <v>9.5</v>
      </c>
      <c r="M82" s="29">
        <v>5</v>
      </c>
      <c r="N82" s="29">
        <v>10</v>
      </c>
      <c r="O82" s="30">
        <v>2.5</v>
      </c>
      <c r="P82" s="30">
        <f>AVERAGE(Table2734[[#This Row],[2Ci Female Genital Mutilation]:[2Ciii Equal Inheritance Rights]])</f>
        <v>5.833333333333333</v>
      </c>
      <c r="Q82" s="29">
        <f t="shared" si="21"/>
        <v>5.1111111111111107</v>
      </c>
      <c r="R82" s="29">
        <v>10</v>
      </c>
      <c r="S82" s="29">
        <v>10</v>
      </c>
      <c r="T82" s="29">
        <v>10</v>
      </c>
      <c r="U82" s="29">
        <f t="shared" si="22"/>
        <v>10</v>
      </c>
      <c r="V82" s="29" t="s">
        <v>48</v>
      </c>
      <c r="W82" s="29" t="s">
        <v>48</v>
      </c>
      <c r="X82" s="29" t="s">
        <v>48</v>
      </c>
      <c r="Y82" s="29" t="s">
        <v>48</v>
      </c>
      <c r="Z82" s="29" t="s">
        <v>48</v>
      </c>
      <c r="AA82" s="29" t="s">
        <v>48</v>
      </c>
      <c r="AB82" s="29" t="s">
        <v>48</v>
      </c>
      <c r="AC82" s="29" t="s">
        <v>48</v>
      </c>
      <c r="AD82" s="29" t="s">
        <v>48</v>
      </c>
      <c r="AE82" s="29" t="s">
        <v>48</v>
      </c>
      <c r="AF82" s="29" t="s">
        <v>48</v>
      </c>
      <c r="AG82" s="29" t="s">
        <v>48</v>
      </c>
      <c r="AH82" s="29" t="s">
        <v>48</v>
      </c>
      <c r="AI82" s="29" t="s">
        <v>48</v>
      </c>
      <c r="AJ82" s="29">
        <v>10</v>
      </c>
      <c r="AK82" s="30">
        <v>5.333333333333333</v>
      </c>
      <c r="AL82" s="30">
        <v>5.25</v>
      </c>
      <c r="AM82" s="30" t="s">
        <v>48</v>
      </c>
      <c r="AN82" s="30" t="s">
        <v>48</v>
      </c>
      <c r="AO82" s="30" t="s">
        <v>48</v>
      </c>
      <c r="AP82" s="30" t="s">
        <v>48</v>
      </c>
      <c r="AQ82" s="29">
        <f t="shared" si="23"/>
        <v>6.8611111111111107</v>
      </c>
      <c r="AR82" s="29">
        <v>10</v>
      </c>
      <c r="AS82" s="29">
        <v>0</v>
      </c>
      <c r="AT82" s="29">
        <v>10</v>
      </c>
      <c r="AU82" s="29">
        <f t="shared" si="20"/>
        <v>5</v>
      </c>
      <c r="AV82" s="29">
        <f t="shared" si="24"/>
        <v>7.5</v>
      </c>
      <c r="AW82" s="31">
        <f>AVERAGE(Table2734[[#This Row],[RULE OF LAW]],Table2734[[#This Row],[SECURITY &amp; SAFETY]],Table2734[[#This Row],[PERSONAL FREEDOM (minus Security &amp;Safety and Rule of Law)]],Table2734[[#This Row],[PERSONAL FREEDOM (minus Security &amp;Safety and Rule of Law)]])</f>
        <v>6.610774212962963</v>
      </c>
      <c r="AX82" s="32">
        <v>6.26</v>
      </c>
      <c r="AY82" s="53">
        <f>AVERAGE(Table2734[[#This Row],[PERSONAL FREEDOM]:[ECONOMIC FREEDOM]])</f>
        <v>6.4353871064814818</v>
      </c>
      <c r="AZ82" s="63">
        <f t="shared" si="25"/>
        <v>108</v>
      </c>
      <c r="BA82" s="18">
        <f t="shared" si="26"/>
        <v>6.44</v>
      </c>
      <c r="BB82" s="31">
        <f>Table2734[[#This Row],[1 Rule of Law]]</f>
        <v>5.0912449999999998</v>
      </c>
      <c r="BC82" s="31">
        <f>Table2734[[#This Row],[2 Security &amp; Safety]]</f>
        <v>5.1111111111111107</v>
      </c>
      <c r="BD82" s="31">
        <f t="shared" si="27"/>
        <v>8.1203703703703702</v>
      </c>
    </row>
    <row r="83" spans="1:56" ht="15" customHeight="1" x14ac:dyDescent="0.25">
      <c r="A83" s="28" t="s">
        <v>67</v>
      </c>
      <c r="B83" s="29" t="s">
        <v>48</v>
      </c>
      <c r="C83" s="29" t="s">
        <v>48</v>
      </c>
      <c r="D83" s="29" t="s">
        <v>48</v>
      </c>
      <c r="E83" s="29">
        <v>6.5332999999999997</v>
      </c>
      <c r="F83" s="29">
        <v>7.2400000000000011</v>
      </c>
      <c r="G83" s="29">
        <v>10</v>
      </c>
      <c r="H83" s="29">
        <v>10</v>
      </c>
      <c r="I83" s="29">
        <v>10</v>
      </c>
      <c r="J83" s="29">
        <v>10</v>
      </c>
      <c r="K83" s="29">
        <v>10</v>
      </c>
      <c r="L83" s="29">
        <f>AVERAGE(Table2734[[#This Row],[2Bi Disappearance]:[2Bv Terrorism Injured ]])</f>
        <v>10</v>
      </c>
      <c r="M83" s="29">
        <v>10</v>
      </c>
      <c r="N83" s="29">
        <v>10</v>
      </c>
      <c r="O83" s="30">
        <v>10</v>
      </c>
      <c r="P83" s="30">
        <f>AVERAGE(Table2734[[#This Row],[2Ci Female Genital Mutilation]:[2Ciii Equal Inheritance Rights]])</f>
        <v>10</v>
      </c>
      <c r="Q83" s="29">
        <f t="shared" si="21"/>
        <v>9.08</v>
      </c>
      <c r="R83" s="29">
        <v>10</v>
      </c>
      <c r="S83" s="29">
        <v>10</v>
      </c>
      <c r="T83" s="29">
        <v>10</v>
      </c>
      <c r="U83" s="29">
        <f t="shared" si="22"/>
        <v>10</v>
      </c>
      <c r="V83" s="29">
        <v>10</v>
      </c>
      <c r="W83" s="29">
        <v>10</v>
      </c>
      <c r="X83" s="29">
        <f>AVERAGE(Table2734[[#This Row],[4A Freedom to establish religious organizations]:[4B Autonomy of religious organizations]])</f>
        <v>10</v>
      </c>
      <c r="Y83" s="29">
        <v>10</v>
      </c>
      <c r="Z83" s="29">
        <v>10</v>
      </c>
      <c r="AA83" s="29">
        <v>10</v>
      </c>
      <c r="AB83" s="29">
        <v>10</v>
      </c>
      <c r="AC83" s="29">
        <v>10</v>
      </c>
      <c r="AD83" s="29">
        <f>AVERAGE(Table2734[[#This Row],[5Ci Political parties]:[5Ciii Educational, sporting and cultural organizations]])</f>
        <v>10</v>
      </c>
      <c r="AE83" s="29">
        <v>10</v>
      </c>
      <c r="AF83" s="29">
        <v>10</v>
      </c>
      <c r="AG83" s="29">
        <v>10</v>
      </c>
      <c r="AH83" s="29">
        <f>AVERAGE(Table2734[[#This Row],[5Di Political parties]:[5Diii Educational, sporting and cultural organizations5]])</f>
        <v>10</v>
      </c>
      <c r="AI83" s="29">
        <f>AVERAGE(Y83:Z83,AD83,AH83)</f>
        <v>10</v>
      </c>
      <c r="AJ83" s="29">
        <v>10</v>
      </c>
      <c r="AK83" s="30">
        <v>8.3333333333333339</v>
      </c>
      <c r="AL83" s="30">
        <v>7.75</v>
      </c>
      <c r="AM83" s="30">
        <v>10</v>
      </c>
      <c r="AN83" s="30">
        <v>10</v>
      </c>
      <c r="AO83" s="30">
        <f>AVERAGE(Table2734[[#This Row],[6Di Access to foreign television (cable/ satellite)]:[6Dii Access to foreign newspapers]])</f>
        <v>10</v>
      </c>
      <c r="AP83" s="30">
        <v>10</v>
      </c>
      <c r="AQ83" s="29">
        <f t="shared" si="23"/>
        <v>9.2166666666666668</v>
      </c>
      <c r="AR83" s="29">
        <v>10</v>
      </c>
      <c r="AS83" s="29">
        <v>10</v>
      </c>
      <c r="AT83" s="29">
        <v>10</v>
      </c>
      <c r="AU83" s="29">
        <f t="shared" si="20"/>
        <v>10</v>
      </c>
      <c r="AV83" s="29">
        <f t="shared" si="24"/>
        <v>10</v>
      </c>
      <c r="AW83" s="31">
        <f>AVERAGE(Table2734[[#This Row],[RULE OF LAW]],Table2734[[#This Row],[SECURITY &amp; SAFETY]],Table2734[[#This Row],[PERSONAL FREEDOM (minus Security &amp;Safety and Rule of Law)]],Table2734[[#This Row],[PERSONAL FREEDOM (minus Security &amp;Safety and Rule of Law)]])</f>
        <v>8.8249916666666657</v>
      </c>
      <c r="AX83" s="32">
        <v>7.6</v>
      </c>
      <c r="AY83" s="53">
        <f>AVERAGE(Table2734[[#This Row],[PERSONAL FREEDOM]:[ECONOMIC FREEDOM]])</f>
        <v>8.2124958333333318</v>
      </c>
      <c r="AZ83" s="63">
        <f t="shared" si="25"/>
        <v>22</v>
      </c>
      <c r="BA83" s="18">
        <f t="shared" si="26"/>
        <v>8.2100000000000009</v>
      </c>
      <c r="BB83" s="31">
        <f>Table2734[[#This Row],[1 Rule of Law]]</f>
        <v>6.5332999999999997</v>
      </c>
      <c r="BC83" s="31">
        <f>Table2734[[#This Row],[2 Security &amp; Safety]]</f>
        <v>9.08</v>
      </c>
      <c r="BD83" s="31">
        <f t="shared" si="27"/>
        <v>9.8433333333333337</v>
      </c>
    </row>
    <row r="84" spans="1:56" ht="15" customHeight="1" x14ac:dyDescent="0.25">
      <c r="A84" s="28" t="s">
        <v>63</v>
      </c>
      <c r="B84" s="29" t="s">
        <v>48</v>
      </c>
      <c r="C84" s="29" t="s">
        <v>48</v>
      </c>
      <c r="D84" s="29" t="s">
        <v>48</v>
      </c>
      <c r="E84" s="29">
        <v>7.9753549999999995</v>
      </c>
      <c r="F84" s="29">
        <v>9.68</v>
      </c>
      <c r="G84" s="29">
        <v>10</v>
      </c>
      <c r="H84" s="29">
        <v>10</v>
      </c>
      <c r="I84" s="29" t="s">
        <v>48</v>
      </c>
      <c r="J84" s="29">
        <v>10</v>
      </c>
      <c r="K84" s="29">
        <v>10</v>
      </c>
      <c r="L84" s="29">
        <f>AVERAGE(Table2734[[#This Row],[2Bi Disappearance]:[2Bv Terrorism Injured ]])</f>
        <v>10</v>
      </c>
      <c r="M84" s="29">
        <v>10</v>
      </c>
      <c r="N84" s="29">
        <v>10</v>
      </c>
      <c r="O84" s="30">
        <v>10</v>
      </c>
      <c r="P84" s="30">
        <f>AVERAGE(Table2734[[#This Row],[2Ci Female Genital Mutilation]:[2Ciii Equal Inheritance Rights]])</f>
        <v>10</v>
      </c>
      <c r="Q84" s="29">
        <f t="shared" si="21"/>
        <v>9.8933333333333326</v>
      </c>
      <c r="R84" s="29">
        <v>10</v>
      </c>
      <c r="S84" s="29">
        <v>10</v>
      </c>
      <c r="T84" s="29">
        <v>10</v>
      </c>
      <c r="U84" s="29">
        <f t="shared" si="22"/>
        <v>10</v>
      </c>
      <c r="V84" s="29" t="s">
        <v>48</v>
      </c>
      <c r="W84" s="29" t="s">
        <v>48</v>
      </c>
      <c r="X84" s="29" t="s">
        <v>48</v>
      </c>
      <c r="Y84" s="29" t="s">
        <v>48</v>
      </c>
      <c r="Z84" s="29" t="s">
        <v>48</v>
      </c>
      <c r="AA84" s="29" t="s">
        <v>48</v>
      </c>
      <c r="AB84" s="29" t="s">
        <v>48</v>
      </c>
      <c r="AC84" s="29" t="s">
        <v>48</v>
      </c>
      <c r="AD84" s="29" t="s">
        <v>48</v>
      </c>
      <c r="AE84" s="29" t="s">
        <v>48</v>
      </c>
      <c r="AF84" s="29" t="s">
        <v>48</v>
      </c>
      <c r="AG84" s="29" t="s">
        <v>48</v>
      </c>
      <c r="AH84" s="29" t="s">
        <v>48</v>
      </c>
      <c r="AI84" s="29" t="s">
        <v>48</v>
      </c>
      <c r="AJ84" s="29">
        <v>10</v>
      </c>
      <c r="AK84" s="30">
        <v>9.3333333333333339</v>
      </c>
      <c r="AL84" s="30">
        <v>9.25</v>
      </c>
      <c r="AM84" s="30" t="s">
        <v>48</v>
      </c>
      <c r="AN84" s="30" t="s">
        <v>48</v>
      </c>
      <c r="AO84" s="30" t="s">
        <v>48</v>
      </c>
      <c r="AP84" s="30" t="s">
        <v>48</v>
      </c>
      <c r="AQ84" s="29">
        <f t="shared" si="23"/>
        <v>9.5277777777777786</v>
      </c>
      <c r="AR84" s="29">
        <v>10</v>
      </c>
      <c r="AS84" s="29">
        <v>10</v>
      </c>
      <c r="AT84" s="29">
        <v>10</v>
      </c>
      <c r="AU84" s="29">
        <f t="shared" si="20"/>
        <v>10</v>
      </c>
      <c r="AV84" s="29">
        <f t="shared" si="24"/>
        <v>10</v>
      </c>
      <c r="AW84" s="31">
        <f>AVERAGE(Table2734[[#This Row],[RULE OF LAW]],Table2734[[#This Row],[SECURITY &amp; SAFETY]],Table2734[[#This Row],[PERSONAL FREEDOM (minus Security &amp;Safety and Rule of Law)]],Table2734[[#This Row],[PERSONAL FREEDOM (minus Security &amp;Safety and Rule of Law)]])</f>
        <v>9.3884683796296304</v>
      </c>
      <c r="AX84" s="32">
        <v>7.43</v>
      </c>
      <c r="AY84" s="53">
        <f>AVERAGE(Table2734[[#This Row],[PERSONAL FREEDOM]:[ECONOMIC FREEDOM]])</f>
        <v>8.4092341898148142</v>
      </c>
      <c r="AZ84" s="63">
        <f t="shared" si="25"/>
        <v>14</v>
      </c>
      <c r="BA84" s="18">
        <f t="shared" si="26"/>
        <v>8.41</v>
      </c>
      <c r="BB84" s="31">
        <f>Table2734[[#This Row],[1 Rule of Law]]</f>
        <v>7.9753549999999995</v>
      </c>
      <c r="BC84" s="31">
        <f>Table2734[[#This Row],[2 Security &amp; Safety]]</f>
        <v>9.8933333333333326</v>
      </c>
      <c r="BD84" s="31">
        <f t="shared" si="27"/>
        <v>9.8425925925925934</v>
      </c>
    </row>
    <row r="85" spans="1:56" ht="15" customHeight="1" x14ac:dyDescent="0.25">
      <c r="A85" s="28" t="s">
        <v>95</v>
      </c>
      <c r="B85" s="29">
        <v>6.0000000000000009</v>
      </c>
      <c r="C85" s="29">
        <v>5.323103407083881</v>
      </c>
      <c r="D85" s="29">
        <v>5.3402333563793256</v>
      </c>
      <c r="E85" s="29">
        <v>5.6000000000000005</v>
      </c>
      <c r="F85" s="29">
        <v>9.4400000000000013</v>
      </c>
      <c r="G85" s="29">
        <v>10</v>
      </c>
      <c r="H85" s="29">
        <v>10</v>
      </c>
      <c r="I85" s="29">
        <v>7.5</v>
      </c>
      <c r="J85" s="29">
        <v>10</v>
      </c>
      <c r="K85" s="29">
        <v>10</v>
      </c>
      <c r="L85" s="29">
        <f>AVERAGE(Table2734[[#This Row],[2Bi Disappearance]:[2Bv Terrorism Injured ]])</f>
        <v>9.5</v>
      </c>
      <c r="M85" s="29">
        <v>10</v>
      </c>
      <c r="N85" s="29">
        <v>10</v>
      </c>
      <c r="O85" s="30">
        <v>10</v>
      </c>
      <c r="P85" s="30">
        <f>AVERAGE(Table2734[[#This Row],[2Ci Female Genital Mutilation]:[2Ciii Equal Inheritance Rights]])</f>
        <v>10</v>
      </c>
      <c r="Q85" s="29">
        <f t="shared" si="21"/>
        <v>9.6466666666666665</v>
      </c>
      <c r="R85" s="29">
        <v>10</v>
      </c>
      <c r="S85" s="29">
        <v>10</v>
      </c>
      <c r="T85" s="29">
        <v>10</v>
      </c>
      <c r="U85" s="29">
        <f t="shared" si="22"/>
        <v>10</v>
      </c>
      <c r="V85" s="29" t="s">
        <v>48</v>
      </c>
      <c r="W85" s="29" t="s">
        <v>48</v>
      </c>
      <c r="X85" s="29" t="s">
        <v>48</v>
      </c>
      <c r="Y85" s="29" t="s">
        <v>48</v>
      </c>
      <c r="Z85" s="29" t="s">
        <v>48</v>
      </c>
      <c r="AA85" s="29" t="s">
        <v>48</v>
      </c>
      <c r="AB85" s="29" t="s">
        <v>48</v>
      </c>
      <c r="AC85" s="29" t="s">
        <v>48</v>
      </c>
      <c r="AD85" s="29" t="s">
        <v>48</v>
      </c>
      <c r="AE85" s="29" t="s">
        <v>48</v>
      </c>
      <c r="AF85" s="29" t="s">
        <v>48</v>
      </c>
      <c r="AG85" s="29" t="s">
        <v>48</v>
      </c>
      <c r="AH85" s="29" t="s">
        <v>48</v>
      </c>
      <c r="AI85" s="29" t="s">
        <v>48</v>
      </c>
      <c r="AJ85" s="29">
        <v>10</v>
      </c>
      <c r="AK85" s="30">
        <v>4.666666666666667</v>
      </c>
      <c r="AL85" s="30">
        <v>4.75</v>
      </c>
      <c r="AM85" s="30" t="s">
        <v>48</v>
      </c>
      <c r="AN85" s="30" t="s">
        <v>48</v>
      </c>
      <c r="AO85" s="30" t="s">
        <v>48</v>
      </c>
      <c r="AP85" s="30" t="s">
        <v>48</v>
      </c>
      <c r="AQ85" s="29">
        <f t="shared" si="23"/>
        <v>6.4722222222222223</v>
      </c>
      <c r="AR85" s="29">
        <v>10</v>
      </c>
      <c r="AS85" s="29">
        <v>10</v>
      </c>
      <c r="AT85" s="29">
        <v>10</v>
      </c>
      <c r="AU85" s="29">
        <f t="shared" si="20"/>
        <v>10</v>
      </c>
      <c r="AV85" s="29">
        <f t="shared" si="24"/>
        <v>10</v>
      </c>
      <c r="AW85" s="31">
        <f>AVERAGE(Table2734[[#This Row],[RULE OF LAW]],Table2734[[#This Row],[SECURITY &amp; SAFETY]],Table2734[[#This Row],[PERSONAL FREEDOM (minus Security &amp;Safety and Rule of Law)]],Table2734[[#This Row],[PERSONAL FREEDOM (minus Security &amp;Safety and Rule of Law)]])</f>
        <v>8.2237037037037037</v>
      </c>
      <c r="AX85" s="32">
        <v>7.09</v>
      </c>
      <c r="AY85" s="53">
        <f>AVERAGE(Table2734[[#This Row],[PERSONAL FREEDOM]:[ECONOMIC FREEDOM]])</f>
        <v>7.6568518518518518</v>
      </c>
      <c r="AZ85" s="63">
        <f t="shared" si="25"/>
        <v>46</v>
      </c>
      <c r="BA85" s="18">
        <f t="shared" si="26"/>
        <v>7.66</v>
      </c>
      <c r="BB85" s="31">
        <f>Table2734[[#This Row],[1 Rule of Law]]</f>
        <v>5.6000000000000005</v>
      </c>
      <c r="BC85" s="31">
        <f>Table2734[[#This Row],[2 Security &amp; Safety]]</f>
        <v>9.6466666666666665</v>
      </c>
      <c r="BD85" s="31">
        <f t="shared" si="27"/>
        <v>8.8240740740740744</v>
      </c>
    </row>
    <row r="86" spans="1:56" ht="15" customHeight="1" x14ac:dyDescent="0.25">
      <c r="A86" s="28" t="s">
        <v>118</v>
      </c>
      <c r="B86" s="29">
        <v>4.3</v>
      </c>
      <c r="C86" s="29">
        <v>5.3497449452374832</v>
      </c>
      <c r="D86" s="29">
        <v>4.9490916441864439</v>
      </c>
      <c r="E86" s="29">
        <v>4.9000000000000004</v>
      </c>
      <c r="F86" s="29">
        <v>5.5600000000000005</v>
      </c>
      <c r="G86" s="29">
        <v>10</v>
      </c>
      <c r="H86" s="29">
        <v>10</v>
      </c>
      <c r="I86" s="29">
        <v>5</v>
      </c>
      <c r="J86" s="29">
        <v>10</v>
      </c>
      <c r="K86" s="29">
        <v>10</v>
      </c>
      <c r="L86" s="29">
        <f>AVERAGE(Table2734[[#This Row],[2Bi Disappearance]:[2Bv Terrorism Injured ]])</f>
        <v>9</v>
      </c>
      <c r="M86" s="29">
        <v>10</v>
      </c>
      <c r="N86" s="29">
        <v>10</v>
      </c>
      <c r="O86" s="30">
        <v>0</v>
      </c>
      <c r="P86" s="30">
        <f>AVERAGE(Table2734[[#This Row],[2Ci Female Genital Mutilation]:[2Ciii Equal Inheritance Rights]])</f>
        <v>6.666666666666667</v>
      </c>
      <c r="Q86" s="29">
        <f t="shared" si="21"/>
        <v>7.0755555555555558</v>
      </c>
      <c r="R86" s="29">
        <v>10</v>
      </c>
      <c r="S86" s="29">
        <v>5</v>
      </c>
      <c r="T86" s="29">
        <v>10</v>
      </c>
      <c r="U86" s="29">
        <f t="shared" si="22"/>
        <v>8.3333333333333339</v>
      </c>
      <c r="V86" s="29">
        <v>10</v>
      </c>
      <c r="W86" s="29">
        <v>7.5</v>
      </c>
      <c r="X86" s="29">
        <f>AVERAGE(Table2734[[#This Row],[4A Freedom to establish religious organizations]:[4B Autonomy of religious organizations]])</f>
        <v>8.75</v>
      </c>
      <c r="Y86" s="29">
        <v>10</v>
      </c>
      <c r="Z86" s="29">
        <v>5</v>
      </c>
      <c r="AA86" s="29">
        <v>10</v>
      </c>
      <c r="AB86" s="29">
        <v>7.5</v>
      </c>
      <c r="AC86" s="29">
        <v>7.5</v>
      </c>
      <c r="AD86" s="29">
        <f>AVERAGE(Table2734[[#This Row],[5Ci Political parties]:[5Ciii Educational, sporting and cultural organizations]])</f>
        <v>8.3333333333333339</v>
      </c>
      <c r="AE86" s="29">
        <v>10</v>
      </c>
      <c r="AF86" s="29">
        <v>10</v>
      </c>
      <c r="AG86" s="29">
        <v>10</v>
      </c>
      <c r="AH86" s="29">
        <f>AVERAGE(Table2734[[#This Row],[5Di Political parties]:[5Diii Educational, sporting and cultural organizations5]])</f>
        <v>10</v>
      </c>
      <c r="AI86" s="29">
        <f>AVERAGE(Y86:Z86,AD86,AH86)</f>
        <v>8.3333333333333339</v>
      </c>
      <c r="AJ86" s="29">
        <v>10</v>
      </c>
      <c r="AK86" s="30">
        <v>3.6666666666666665</v>
      </c>
      <c r="AL86" s="30">
        <v>2.75</v>
      </c>
      <c r="AM86" s="30">
        <v>10</v>
      </c>
      <c r="AN86" s="30">
        <v>10</v>
      </c>
      <c r="AO86" s="30">
        <f>AVERAGE(Table2734[[#This Row],[6Di Access to foreign television (cable/ satellite)]:[6Dii Access to foreign newspapers]])</f>
        <v>10</v>
      </c>
      <c r="AP86" s="30">
        <v>10</v>
      </c>
      <c r="AQ86" s="29">
        <f t="shared" si="23"/>
        <v>7.2833333333333332</v>
      </c>
      <c r="AR86" s="29">
        <v>7.5</v>
      </c>
      <c r="AS86" s="29">
        <v>10</v>
      </c>
      <c r="AT86" s="29">
        <v>10</v>
      </c>
      <c r="AU86" s="29">
        <f t="shared" si="20"/>
        <v>10</v>
      </c>
      <c r="AV86" s="29">
        <f t="shared" si="24"/>
        <v>8.75</v>
      </c>
      <c r="AW86" s="31">
        <f>AVERAGE(Table2734[[#This Row],[RULE OF LAW]],Table2734[[#This Row],[SECURITY &amp; SAFETY]],Table2734[[#This Row],[PERSONAL FREEDOM (minus Security &amp;Safety and Rule of Law)]],Table2734[[#This Row],[PERSONAL FREEDOM (minus Security &amp;Safety and Rule of Law)]])</f>
        <v>7.1388888888888893</v>
      </c>
      <c r="AX86" s="32">
        <v>6.25</v>
      </c>
      <c r="AY86" s="53">
        <f>AVERAGE(Table2734[[#This Row],[PERSONAL FREEDOM]:[ECONOMIC FREEDOM]])</f>
        <v>6.6944444444444446</v>
      </c>
      <c r="AZ86" s="63">
        <f t="shared" si="25"/>
        <v>96</v>
      </c>
      <c r="BA86" s="18">
        <f t="shared" si="26"/>
        <v>6.69</v>
      </c>
      <c r="BB86" s="31">
        <f>Table2734[[#This Row],[1 Rule of Law]]</f>
        <v>4.9000000000000004</v>
      </c>
      <c r="BC86" s="31">
        <f>Table2734[[#This Row],[2 Security &amp; Safety]]</f>
        <v>7.0755555555555558</v>
      </c>
      <c r="BD86" s="31">
        <f t="shared" si="27"/>
        <v>8.2900000000000009</v>
      </c>
    </row>
    <row r="87" spans="1:56" ht="15" customHeight="1" x14ac:dyDescent="0.25">
      <c r="A87" s="28" t="s">
        <v>157</v>
      </c>
      <c r="B87" s="29">
        <v>4.0333333333333332</v>
      </c>
      <c r="C87" s="29">
        <v>5.9434894940453962</v>
      </c>
      <c r="D87" s="29">
        <v>4.5120265433854678</v>
      </c>
      <c r="E87" s="29">
        <v>4.8</v>
      </c>
      <c r="F87" s="29">
        <v>9.120000000000001</v>
      </c>
      <c r="G87" s="29">
        <v>10</v>
      </c>
      <c r="H87" s="29">
        <v>10</v>
      </c>
      <c r="I87" s="29">
        <v>7.5</v>
      </c>
      <c r="J87" s="29">
        <v>10</v>
      </c>
      <c r="K87" s="29">
        <v>10</v>
      </c>
      <c r="L87" s="29">
        <f>AVERAGE(Table2734[[#This Row],[2Bi Disappearance]:[2Bv Terrorism Injured ]])</f>
        <v>9.5</v>
      </c>
      <c r="M87" s="29">
        <v>9.5</v>
      </c>
      <c r="N87" s="29">
        <v>10</v>
      </c>
      <c r="O87" s="30">
        <v>10</v>
      </c>
      <c r="P87" s="30">
        <f>AVERAGE(Table2734[[#This Row],[2Ci Female Genital Mutilation]:[2Ciii Equal Inheritance Rights]])</f>
        <v>9.8333333333333339</v>
      </c>
      <c r="Q87" s="29">
        <f t="shared" si="21"/>
        <v>9.4844444444444438</v>
      </c>
      <c r="R87" s="29">
        <v>10</v>
      </c>
      <c r="S87" s="29">
        <v>10</v>
      </c>
      <c r="T87" s="29">
        <v>5</v>
      </c>
      <c r="U87" s="29">
        <f t="shared" si="22"/>
        <v>8.3333333333333339</v>
      </c>
      <c r="V87" s="29" t="s">
        <v>48</v>
      </c>
      <c r="W87" s="29" t="s">
        <v>48</v>
      </c>
      <c r="X87" s="29" t="s">
        <v>48</v>
      </c>
      <c r="Y87" s="29" t="s">
        <v>48</v>
      </c>
      <c r="Z87" s="29" t="s">
        <v>48</v>
      </c>
      <c r="AA87" s="29" t="s">
        <v>48</v>
      </c>
      <c r="AB87" s="29" t="s">
        <v>48</v>
      </c>
      <c r="AC87" s="29" t="s">
        <v>48</v>
      </c>
      <c r="AD87" s="29" t="s">
        <v>48</v>
      </c>
      <c r="AE87" s="29" t="s">
        <v>48</v>
      </c>
      <c r="AF87" s="29" t="s">
        <v>48</v>
      </c>
      <c r="AG87" s="29" t="s">
        <v>48</v>
      </c>
      <c r="AH87" s="29" t="s">
        <v>48</v>
      </c>
      <c r="AI87" s="29" t="s">
        <v>48</v>
      </c>
      <c r="AJ87" s="29">
        <v>10</v>
      </c>
      <c r="AK87" s="30">
        <v>3.6666666666666665</v>
      </c>
      <c r="AL87" s="30">
        <v>4.25</v>
      </c>
      <c r="AM87" s="30" t="s">
        <v>48</v>
      </c>
      <c r="AN87" s="30" t="s">
        <v>48</v>
      </c>
      <c r="AO87" s="30" t="s">
        <v>48</v>
      </c>
      <c r="AP87" s="30" t="s">
        <v>48</v>
      </c>
      <c r="AQ87" s="29">
        <f t="shared" si="23"/>
        <v>5.9722222222222214</v>
      </c>
      <c r="AR87" s="29">
        <v>10</v>
      </c>
      <c r="AS87" s="29">
        <v>0</v>
      </c>
      <c r="AT87" s="29">
        <v>10</v>
      </c>
      <c r="AU87" s="29">
        <f t="shared" si="20"/>
        <v>5</v>
      </c>
      <c r="AV87" s="29">
        <f t="shared" si="24"/>
        <v>7.5</v>
      </c>
      <c r="AW87" s="31">
        <f>AVERAGE(Table2734[[#This Row],[RULE OF LAW]],Table2734[[#This Row],[SECURITY &amp; SAFETY]],Table2734[[#This Row],[PERSONAL FREEDOM (minus Security &amp;Safety and Rule of Law)]],Table2734[[#This Row],[PERSONAL FREEDOM (minus Security &amp;Safety and Rule of Law)]])</f>
        <v>7.2053703703703702</v>
      </c>
      <c r="AX87" s="32">
        <v>6.31</v>
      </c>
      <c r="AY87" s="53">
        <f>AVERAGE(Table2734[[#This Row],[PERSONAL FREEDOM]:[ECONOMIC FREEDOM]])</f>
        <v>6.7576851851851849</v>
      </c>
      <c r="AZ87" s="63">
        <f t="shared" si="25"/>
        <v>89</v>
      </c>
      <c r="BA87" s="18">
        <f t="shared" si="26"/>
        <v>6.76</v>
      </c>
      <c r="BB87" s="31">
        <f>Table2734[[#This Row],[1 Rule of Law]]</f>
        <v>4.8</v>
      </c>
      <c r="BC87" s="31">
        <f>Table2734[[#This Row],[2 Security &amp; Safety]]</f>
        <v>9.4844444444444438</v>
      </c>
      <c r="BD87" s="31">
        <f t="shared" si="27"/>
        <v>7.268518518518519</v>
      </c>
    </row>
    <row r="88" spans="1:56" ht="15" customHeight="1" x14ac:dyDescent="0.25">
      <c r="A88" s="28" t="s">
        <v>167</v>
      </c>
      <c r="B88" s="29">
        <v>5.5666666666666664</v>
      </c>
      <c r="C88" s="29">
        <v>5.7236848750312923</v>
      </c>
      <c r="D88" s="29">
        <v>6.1148240171442678</v>
      </c>
      <c r="E88" s="29">
        <v>5.8</v>
      </c>
      <c r="F88" s="29">
        <v>9.0612629057509366</v>
      </c>
      <c r="G88" s="29">
        <v>10</v>
      </c>
      <c r="H88" s="29">
        <v>10</v>
      </c>
      <c r="I88" s="29">
        <v>10</v>
      </c>
      <c r="J88" s="29">
        <v>10</v>
      </c>
      <c r="K88" s="29">
        <v>10</v>
      </c>
      <c r="L88" s="29">
        <f>AVERAGE(Table2734[[#This Row],[2Bi Disappearance]:[2Bv Terrorism Injured ]])</f>
        <v>10</v>
      </c>
      <c r="M88" s="29">
        <v>10</v>
      </c>
      <c r="N88" s="29">
        <v>10</v>
      </c>
      <c r="O88" s="30">
        <v>5</v>
      </c>
      <c r="P88" s="30">
        <f>AVERAGE(Table2734[[#This Row],[2Ci Female Genital Mutilation]:[2Ciii Equal Inheritance Rights]])</f>
        <v>8.3333333333333339</v>
      </c>
      <c r="Q88" s="29">
        <f t="shared" si="21"/>
        <v>9.1315320796947574</v>
      </c>
      <c r="R88" s="29">
        <v>5</v>
      </c>
      <c r="S88" s="29">
        <v>5</v>
      </c>
      <c r="T88" s="29">
        <v>5</v>
      </c>
      <c r="U88" s="29">
        <f t="shared" si="22"/>
        <v>5</v>
      </c>
      <c r="V88" s="29">
        <v>2.5</v>
      </c>
      <c r="W88" s="29">
        <v>5</v>
      </c>
      <c r="X88" s="29">
        <f>AVERAGE(Table2734[[#This Row],[4A Freedom to establish religious organizations]:[4B Autonomy of religious organizations]])</f>
        <v>3.75</v>
      </c>
      <c r="Y88" s="29">
        <v>7.5</v>
      </c>
      <c r="Z88" s="29">
        <v>2.5</v>
      </c>
      <c r="AA88" s="29">
        <v>7.5</v>
      </c>
      <c r="AB88" s="29">
        <v>5</v>
      </c>
      <c r="AC88" s="29">
        <v>7.5</v>
      </c>
      <c r="AD88" s="29">
        <f>AVERAGE(Table2734[[#This Row],[5Ci Political parties]:[5Ciii Educational, sporting and cultural organizations]])</f>
        <v>6.666666666666667</v>
      </c>
      <c r="AE88" s="29">
        <v>2.5</v>
      </c>
      <c r="AF88" s="29">
        <v>2.5</v>
      </c>
      <c r="AG88" s="29">
        <v>5</v>
      </c>
      <c r="AH88" s="29">
        <f>AVERAGE(Table2734[[#This Row],[5Di Political parties]:[5Diii Educational, sporting and cultural organizations5]])</f>
        <v>3.3333333333333335</v>
      </c>
      <c r="AI88" s="29">
        <f t="shared" ref="AI88:AI93" si="28">AVERAGE(Y88:Z88,AD88,AH88)</f>
        <v>5</v>
      </c>
      <c r="AJ88" s="29">
        <v>10</v>
      </c>
      <c r="AK88" s="30">
        <v>2</v>
      </c>
      <c r="AL88" s="30">
        <v>4.5</v>
      </c>
      <c r="AM88" s="30">
        <v>5</v>
      </c>
      <c r="AN88" s="30">
        <v>5</v>
      </c>
      <c r="AO88" s="30">
        <f>AVERAGE(Table2734[[#This Row],[6Di Access to foreign television (cable/ satellite)]:[6Dii Access to foreign newspapers]])</f>
        <v>5</v>
      </c>
      <c r="AP88" s="30">
        <v>7.5</v>
      </c>
      <c r="AQ88" s="29">
        <f t="shared" si="23"/>
        <v>5.8</v>
      </c>
      <c r="AR88" s="29">
        <v>7.5</v>
      </c>
      <c r="AS88" s="29">
        <v>0</v>
      </c>
      <c r="AT88" s="29">
        <v>0</v>
      </c>
      <c r="AU88" s="29">
        <f t="shared" si="20"/>
        <v>0</v>
      </c>
      <c r="AV88" s="29">
        <f t="shared" si="24"/>
        <v>3.75</v>
      </c>
      <c r="AW88" s="31">
        <f>AVERAGE(Table2734[[#This Row],[RULE OF LAW]],Table2734[[#This Row],[SECURITY &amp; SAFETY]],Table2734[[#This Row],[PERSONAL FREEDOM (minus Security &amp;Safety and Rule of Law)]],Table2734[[#This Row],[PERSONAL FREEDOM (minus Security &amp;Safety and Rule of Law)]])</f>
        <v>6.0628830199236896</v>
      </c>
      <c r="AX88" s="32">
        <v>7.03</v>
      </c>
      <c r="AY88" s="53">
        <f>AVERAGE(Table2734[[#This Row],[PERSONAL FREEDOM]:[ECONOMIC FREEDOM]])</f>
        <v>6.5464415099618449</v>
      </c>
      <c r="AZ88" s="63">
        <f t="shared" si="25"/>
        <v>104</v>
      </c>
      <c r="BA88" s="18">
        <f t="shared" si="26"/>
        <v>6.55</v>
      </c>
      <c r="BB88" s="31">
        <f>Table2734[[#This Row],[1 Rule of Law]]</f>
        <v>5.8</v>
      </c>
      <c r="BC88" s="31">
        <f>Table2734[[#This Row],[2 Security &amp; Safety]]</f>
        <v>9.1315320796947574</v>
      </c>
      <c r="BD88" s="31">
        <f t="shared" si="27"/>
        <v>4.66</v>
      </c>
    </row>
    <row r="89" spans="1:56" ht="15" customHeight="1" x14ac:dyDescent="0.25">
      <c r="A89" s="28" t="s">
        <v>154</v>
      </c>
      <c r="B89" s="29" t="s">
        <v>48</v>
      </c>
      <c r="C89" s="29" t="s">
        <v>48</v>
      </c>
      <c r="D89" s="29" t="s">
        <v>48</v>
      </c>
      <c r="E89" s="29">
        <v>4.8735759999999999</v>
      </c>
      <c r="F89" s="29">
        <v>7</v>
      </c>
      <c r="G89" s="29">
        <v>10</v>
      </c>
      <c r="H89" s="29">
        <v>10</v>
      </c>
      <c r="I89" s="29">
        <v>2.5</v>
      </c>
      <c r="J89" s="29">
        <v>9.9075149020660263</v>
      </c>
      <c r="K89" s="29">
        <v>9.9722544706198075</v>
      </c>
      <c r="L89" s="29">
        <f>AVERAGE(Table2734[[#This Row],[2Bi Disappearance]:[2Bv Terrorism Injured ]])</f>
        <v>8.4759538745371668</v>
      </c>
      <c r="M89" s="29">
        <v>1.5000000000000002</v>
      </c>
      <c r="N89" s="29">
        <v>10</v>
      </c>
      <c r="O89" s="30">
        <v>0</v>
      </c>
      <c r="P89" s="30">
        <f>AVERAGE(Table2734[[#This Row],[2Ci Female Genital Mutilation]:[2Ciii Equal Inheritance Rights]])</f>
        <v>3.8333333333333335</v>
      </c>
      <c r="Q89" s="29">
        <f t="shared" si="21"/>
        <v>6.4364290692901669</v>
      </c>
      <c r="R89" s="29">
        <v>10</v>
      </c>
      <c r="S89" s="29">
        <v>10</v>
      </c>
      <c r="T89" s="29">
        <v>0</v>
      </c>
      <c r="U89" s="29">
        <f t="shared" si="22"/>
        <v>6.666666666666667</v>
      </c>
      <c r="V89" s="29">
        <v>10</v>
      </c>
      <c r="W89" s="29">
        <v>10</v>
      </c>
      <c r="X89" s="29">
        <f>AVERAGE(Table2734[[#This Row],[4A Freedom to establish religious organizations]:[4B Autonomy of religious organizations]])</f>
        <v>10</v>
      </c>
      <c r="Y89" s="29">
        <v>10</v>
      </c>
      <c r="Z89" s="29">
        <v>10</v>
      </c>
      <c r="AA89" s="29">
        <v>7.5</v>
      </c>
      <c r="AB89" s="29">
        <v>10</v>
      </c>
      <c r="AC89" s="29">
        <v>10</v>
      </c>
      <c r="AD89" s="29">
        <f>AVERAGE(Table2734[[#This Row],[5Ci Political parties]:[5Ciii Educational, sporting and cultural organizations]])</f>
        <v>9.1666666666666661</v>
      </c>
      <c r="AE89" s="29">
        <v>10</v>
      </c>
      <c r="AF89" s="29">
        <v>10</v>
      </c>
      <c r="AG89" s="29">
        <v>10</v>
      </c>
      <c r="AH89" s="29">
        <f>AVERAGE(Table2734[[#This Row],[5Di Political parties]:[5Diii Educational, sporting and cultural organizations5]])</f>
        <v>10</v>
      </c>
      <c r="AI89" s="29">
        <f t="shared" si="28"/>
        <v>9.7916666666666661</v>
      </c>
      <c r="AJ89" s="29">
        <v>10</v>
      </c>
      <c r="AK89" s="30">
        <v>7</v>
      </c>
      <c r="AL89" s="30">
        <v>8.25</v>
      </c>
      <c r="AM89" s="30">
        <v>5</v>
      </c>
      <c r="AN89" s="30">
        <v>5</v>
      </c>
      <c r="AO89" s="30">
        <f>AVERAGE(Table2734[[#This Row],[6Di Access to foreign television (cable/ satellite)]:[6Dii Access to foreign newspapers]])</f>
        <v>5</v>
      </c>
      <c r="AP89" s="30">
        <v>7.5</v>
      </c>
      <c r="AQ89" s="29">
        <f t="shared" si="23"/>
        <v>7.55</v>
      </c>
      <c r="AR89" s="29">
        <v>0</v>
      </c>
      <c r="AS89" s="29">
        <v>10</v>
      </c>
      <c r="AT89" s="29">
        <v>10</v>
      </c>
      <c r="AU89" s="29">
        <f t="shared" si="20"/>
        <v>10</v>
      </c>
      <c r="AV89" s="29">
        <f t="shared" si="24"/>
        <v>5</v>
      </c>
      <c r="AW89" s="31">
        <f>AVERAGE(Table2734[[#This Row],[RULE OF LAW]],Table2734[[#This Row],[SECURITY &amp; SAFETY]],Table2734[[#This Row],[PERSONAL FREEDOM (minus Security &amp;Safety and Rule of Law)]],Table2734[[#This Row],[PERSONAL FREEDOM (minus Security &amp;Safety and Rule of Law)]])</f>
        <v>6.7283346006558746</v>
      </c>
      <c r="AX89" s="32">
        <v>6.12</v>
      </c>
      <c r="AY89" s="53">
        <f>AVERAGE(Table2734[[#This Row],[PERSONAL FREEDOM]:[ECONOMIC FREEDOM]])</f>
        <v>6.4241673003279374</v>
      </c>
      <c r="AZ89" s="63">
        <f t="shared" si="25"/>
        <v>110</v>
      </c>
      <c r="BA89" s="18">
        <f t="shared" si="26"/>
        <v>6.42</v>
      </c>
      <c r="BB89" s="31">
        <f>Table2734[[#This Row],[1 Rule of Law]]</f>
        <v>4.8735759999999999</v>
      </c>
      <c r="BC89" s="31">
        <f>Table2734[[#This Row],[2 Security &amp; Safety]]</f>
        <v>6.4364290692901669</v>
      </c>
      <c r="BD89" s="31">
        <f t="shared" si="27"/>
        <v>7.8016666666666667</v>
      </c>
    </row>
    <row r="90" spans="1:56" ht="15" customHeight="1" x14ac:dyDescent="0.25">
      <c r="A90" s="28" t="s">
        <v>60</v>
      </c>
      <c r="B90" s="29" t="s">
        <v>48</v>
      </c>
      <c r="C90" s="29" t="s">
        <v>48</v>
      </c>
      <c r="D90" s="29" t="s">
        <v>48</v>
      </c>
      <c r="E90" s="29">
        <v>7.5128079999999997</v>
      </c>
      <c r="F90" s="29">
        <v>9.7199999999999989</v>
      </c>
      <c r="G90" s="29">
        <v>10</v>
      </c>
      <c r="H90" s="29">
        <v>10</v>
      </c>
      <c r="I90" s="29" t="s">
        <v>48</v>
      </c>
      <c r="J90" s="29">
        <v>10</v>
      </c>
      <c r="K90" s="29">
        <v>10</v>
      </c>
      <c r="L90" s="29">
        <f>AVERAGE(Table2734[[#This Row],[2Bi Disappearance]:[2Bv Terrorism Injured ]])</f>
        <v>10</v>
      </c>
      <c r="M90" s="29">
        <v>10</v>
      </c>
      <c r="N90" s="29">
        <v>10</v>
      </c>
      <c r="O90" s="30">
        <v>10</v>
      </c>
      <c r="P90" s="30">
        <f>AVERAGE(Table2734[[#This Row],[2Ci Female Genital Mutilation]:[2Ciii Equal Inheritance Rights]])</f>
        <v>10</v>
      </c>
      <c r="Q90" s="29">
        <f t="shared" si="21"/>
        <v>9.9066666666666663</v>
      </c>
      <c r="R90" s="29">
        <v>10</v>
      </c>
      <c r="S90" s="29">
        <v>10</v>
      </c>
      <c r="T90" s="29">
        <v>10</v>
      </c>
      <c r="U90" s="29">
        <f t="shared" si="22"/>
        <v>10</v>
      </c>
      <c r="V90" s="29">
        <v>10</v>
      </c>
      <c r="W90" s="29">
        <v>10</v>
      </c>
      <c r="X90" s="29">
        <f>AVERAGE(Table2734[[#This Row],[4A Freedom to establish religious organizations]:[4B Autonomy of religious organizations]])</f>
        <v>10</v>
      </c>
      <c r="Y90" s="29">
        <v>10</v>
      </c>
      <c r="Z90" s="29">
        <v>10</v>
      </c>
      <c r="AA90" s="29">
        <v>10</v>
      </c>
      <c r="AB90" s="29">
        <v>10</v>
      </c>
      <c r="AC90" s="29">
        <v>10</v>
      </c>
      <c r="AD90" s="29">
        <f>AVERAGE(Table2734[[#This Row],[5Ci Political parties]:[5Ciii Educational, sporting and cultural organizations]])</f>
        <v>10</v>
      </c>
      <c r="AE90" s="29">
        <v>10</v>
      </c>
      <c r="AF90" s="29">
        <v>10</v>
      </c>
      <c r="AG90" s="29">
        <v>10</v>
      </c>
      <c r="AH90" s="29">
        <f>AVERAGE(Table2734[[#This Row],[5Di Political parties]:[5Diii Educational, sporting and cultural organizations5]])</f>
        <v>10</v>
      </c>
      <c r="AI90" s="29">
        <f t="shared" si="28"/>
        <v>10</v>
      </c>
      <c r="AJ90" s="29">
        <v>10</v>
      </c>
      <c r="AK90" s="30">
        <v>8.6666666666666661</v>
      </c>
      <c r="AL90" s="30">
        <v>7.75</v>
      </c>
      <c r="AM90" s="30">
        <v>10</v>
      </c>
      <c r="AN90" s="30">
        <v>10</v>
      </c>
      <c r="AO90" s="30">
        <f>AVERAGE(Table2734[[#This Row],[6Di Access to foreign television (cable/ satellite)]:[6Dii Access to foreign newspapers]])</f>
        <v>10</v>
      </c>
      <c r="AP90" s="30">
        <v>10</v>
      </c>
      <c r="AQ90" s="29">
        <f t="shared" si="23"/>
        <v>9.2833333333333332</v>
      </c>
      <c r="AR90" s="29">
        <v>10</v>
      </c>
      <c r="AS90" s="29">
        <v>10</v>
      </c>
      <c r="AT90" s="29">
        <v>10</v>
      </c>
      <c r="AU90" s="29">
        <f t="shared" si="20"/>
        <v>10</v>
      </c>
      <c r="AV90" s="29">
        <f t="shared" si="24"/>
        <v>10</v>
      </c>
      <c r="AW90" s="31">
        <f>AVERAGE(Table2734[[#This Row],[RULE OF LAW]],Table2734[[#This Row],[SECURITY &amp; SAFETY]],Table2734[[#This Row],[PERSONAL FREEDOM (minus Security &amp;Safety and Rule of Law)]],Table2734[[#This Row],[PERSONAL FREEDOM (minus Security &amp;Safety and Rule of Law)]])</f>
        <v>9.2832019999999993</v>
      </c>
      <c r="AX90" s="32">
        <v>7.65</v>
      </c>
      <c r="AY90" s="53">
        <f>AVERAGE(Table2734[[#This Row],[PERSONAL FREEDOM]:[ECONOMIC FREEDOM]])</f>
        <v>8.4666010000000007</v>
      </c>
      <c r="AZ90" s="63">
        <f t="shared" si="25"/>
        <v>12</v>
      </c>
      <c r="BA90" s="18">
        <f t="shared" si="26"/>
        <v>8.4700000000000006</v>
      </c>
      <c r="BB90" s="31">
        <f>Table2734[[#This Row],[1 Rule of Law]]</f>
        <v>7.5128079999999997</v>
      </c>
      <c r="BC90" s="31">
        <f>Table2734[[#This Row],[2 Security &amp; Safety]]</f>
        <v>9.9066666666666663</v>
      </c>
      <c r="BD90" s="31">
        <f t="shared" si="27"/>
        <v>9.8566666666666656</v>
      </c>
    </row>
    <row r="91" spans="1:56" ht="15" customHeight="1" x14ac:dyDescent="0.25">
      <c r="A91" s="28" t="s">
        <v>190</v>
      </c>
      <c r="B91" s="29" t="s">
        <v>48</v>
      </c>
      <c r="C91" s="29" t="s">
        <v>48</v>
      </c>
      <c r="D91" s="29" t="s">
        <v>48</v>
      </c>
      <c r="E91" s="29">
        <v>4.3158000000000003</v>
      </c>
      <c r="F91" s="29">
        <v>8</v>
      </c>
      <c r="G91" s="29">
        <v>5</v>
      </c>
      <c r="H91" s="29">
        <v>7.2993140527762659</v>
      </c>
      <c r="I91" s="29">
        <v>5</v>
      </c>
      <c r="J91" s="29">
        <v>9.9099771350925412</v>
      </c>
      <c r="K91" s="29">
        <v>9.7839451242221021</v>
      </c>
      <c r="L91" s="29">
        <f>AVERAGE(Table2734[[#This Row],[2Bi Disappearance]:[2Bv Terrorism Injured ]])</f>
        <v>7.3986472624181818</v>
      </c>
      <c r="M91" s="29">
        <v>2.8000000000000003</v>
      </c>
      <c r="N91" s="29">
        <v>10</v>
      </c>
      <c r="O91" s="30">
        <v>0</v>
      </c>
      <c r="P91" s="30">
        <f>AVERAGE(Table2734[[#This Row],[2Ci Female Genital Mutilation]:[2Ciii Equal Inheritance Rights]])</f>
        <v>4.2666666666666666</v>
      </c>
      <c r="Q91" s="29">
        <f t="shared" si="21"/>
        <v>6.5551046430282831</v>
      </c>
      <c r="R91" s="29">
        <v>0</v>
      </c>
      <c r="S91" s="29">
        <v>10</v>
      </c>
      <c r="T91" s="29">
        <v>10</v>
      </c>
      <c r="U91" s="29">
        <f t="shared" si="22"/>
        <v>6.666666666666667</v>
      </c>
      <c r="V91" s="29">
        <v>2.5</v>
      </c>
      <c r="W91" s="29">
        <v>7.5</v>
      </c>
      <c r="X91" s="29">
        <f>AVERAGE(Table2734[[#This Row],[4A Freedom to establish religious organizations]:[4B Autonomy of religious organizations]])</f>
        <v>5</v>
      </c>
      <c r="Y91" s="29">
        <v>7.5</v>
      </c>
      <c r="Z91" s="29">
        <v>7.5</v>
      </c>
      <c r="AA91" s="29">
        <v>10</v>
      </c>
      <c r="AB91" s="29">
        <v>7.5</v>
      </c>
      <c r="AC91" s="29">
        <v>7.5</v>
      </c>
      <c r="AD91" s="29">
        <f>AVERAGE(Table2734[[#This Row],[5Ci Political parties]:[5Ciii Educational, sporting and cultural organizations]])</f>
        <v>8.3333333333333339</v>
      </c>
      <c r="AE91" s="29">
        <v>10</v>
      </c>
      <c r="AF91" s="29">
        <v>10</v>
      </c>
      <c r="AG91" s="29">
        <v>10</v>
      </c>
      <c r="AH91" s="29">
        <f>AVERAGE(Table2734[[#This Row],[5Di Political parties]:[5Diii Educational, sporting and cultural organizations5]])</f>
        <v>10</v>
      </c>
      <c r="AI91" s="29">
        <f t="shared" si="28"/>
        <v>8.3333333333333339</v>
      </c>
      <c r="AJ91" s="29">
        <v>10</v>
      </c>
      <c r="AK91" s="30">
        <v>4.333333333333333</v>
      </c>
      <c r="AL91" s="30">
        <v>5.5</v>
      </c>
      <c r="AM91" s="30">
        <v>7.5</v>
      </c>
      <c r="AN91" s="30">
        <v>7.5</v>
      </c>
      <c r="AO91" s="30">
        <f>AVERAGE(Table2734[[#This Row],[6Di Access to foreign television (cable/ satellite)]:[6Dii Access to foreign newspapers]])</f>
        <v>7.5</v>
      </c>
      <c r="AP91" s="30">
        <v>7.5</v>
      </c>
      <c r="AQ91" s="29">
        <f t="shared" si="23"/>
        <v>6.9666666666666659</v>
      </c>
      <c r="AR91" s="29">
        <v>7.5</v>
      </c>
      <c r="AS91" s="29">
        <v>0</v>
      </c>
      <c r="AT91" s="29">
        <v>0</v>
      </c>
      <c r="AU91" s="29">
        <f t="shared" si="20"/>
        <v>0</v>
      </c>
      <c r="AV91" s="29">
        <f t="shared" si="24"/>
        <v>3.75</v>
      </c>
      <c r="AW91" s="31">
        <f>AVERAGE(Table2734[[#This Row],[RULE OF LAW]],Table2734[[#This Row],[SECURITY &amp; SAFETY]],Table2734[[#This Row],[PERSONAL FREEDOM (minus Security &amp;Safety and Rule of Law)]],Table2734[[#This Row],[PERSONAL FREEDOM (minus Security &amp;Safety and Rule of Law)]])</f>
        <v>5.7893928274237378</v>
      </c>
      <c r="AX91" s="32">
        <v>6.06</v>
      </c>
      <c r="AY91" s="53">
        <f>AVERAGE(Table2734[[#This Row],[PERSONAL FREEDOM]:[ECONOMIC FREEDOM]])</f>
        <v>5.9246964137118692</v>
      </c>
      <c r="AZ91" s="63">
        <f t="shared" si="25"/>
        <v>131</v>
      </c>
      <c r="BA91" s="18">
        <f t="shared" si="26"/>
        <v>5.92</v>
      </c>
      <c r="BB91" s="31">
        <f>Table2734[[#This Row],[1 Rule of Law]]</f>
        <v>4.3158000000000003</v>
      </c>
      <c r="BC91" s="31">
        <f>Table2734[[#This Row],[2 Security &amp; Safety]]</f>
        <v>6.5551046430282831</v>
      </c>
      <c r="BD91" s="31">
        <f t="shared" si="27"/>
        <v>6.1433333333333335</v>
      </c>
    </row>
    <row r="92" spans="1:56" ht="15" customHeight="1" x14ac:dyDescent="0.25">
      <c r="A92" s="28" t="s">
        <v>76</v>
      </c>
      <c r="B92" s="29" t="s">
        <v>48</v>
      </c>
      <c r="C92" s="29" t="s">
        <v>48</v>
      </c>
      <c r="D92" s="29" t="s">
        <v>48</v>
      </c>
      <c r="E92" s="29">
        <v>6.6557379999999995</v>
      </c>
      <c r="F92" s="29">
        <v>8.8800000000000008</v>
      </c>
      <c r="G92" s="29">
        <v>10</v>
      </c>
      <c r="H92" s="29">
        <v>10</v>
      </c>
      <c r="I92" s="29">
        <v>10</v>
      </c>
      <c r="J92" s="29">
        <v>10</v>
      </c>
      <c r="K92" s="29">
        <v>10</v>
      </c>
      <c r="L92" s="29">
        <f>AVERAGE(Table2734[[#This Row],[2Bi Disappearance]:[2Bv Terrorism Injured ]])</f>
        <v>10</v>
      </c>
      <c r="M92" s="29">
        <v>10</v>
      </c>
      <c r="N92" s="29">
        <v>10</v>
      </c>
      <c r="O92" s="30">
        <v>10</v>
      </c>
      <c r="P92" s="30">
        <f>AVERAGE(Table2734[[#This Row],[2Ci Female Genital Mutilation]:[2Ciii Equal Inheritance Rights]])</f>
        <v>10</v>
      </c>
      <c r="Q92" s="29">
        <f t="shared" si="21"/>
        <v>9.6266666666666669</v>
      </c>
      <c r="R92" s="29">
        <v>10</v>
      </c>
      <c r="S92" s="29">
        <v>10</v>
      </c>
      <c r="T92" s="29">
        <v>10</v>
      </c>
      <c r="U92" s="29">
        <f t="shared" si="22"/>
        <v>10</v>
      </c>
      <c r="V92" s="29">
        <v>10</v>
      </c>
      <c r="W92" s="29">
        <v>7.5</v>
      </c>
      <c r="X92" s="29">
        <f>AVERAGE(Table2734[[#This Row],[4A Freedom to establish religious organizations]:[4B Autonomy of religious organizations]])</f>
        <v>8.75</v>
      </c>
      <c r="Y92" s="29">
        <v>10</v>
      </c>
      <c r="Z92" s="29">
        <v>7.5</v>
      </c>
      <c r="AA92" s="29">
        <v>5</v>
      </c>
      <c r="AB92" s="29">
        <v>10</v>
      </c>
      <c r="AC92" s="29">
        <v>7.5</v>
      </c>
      <c r="AD92" s="29">
        <f>AVERAGE(Table2734[[#This Row],[5Ci Political parties]:[5Ciii Educational, sporting and cultural organizations]])</f>
        <v>7.5</v>
      </c>
      <c r="AE92" s="29">
        <v>10</v>
      </c>
      <c r="AF92" s="29">
        <v>10</v>
      </c>
      <c r="AG92" s="29">
        <v>10</v>
      </c>
      <c r="AH92" s="29">
        <f>AVERAGE(Table2734[[#This Row],[5Di Political parties]:[5Diii Educational, sporting and cultural organizations5]])</f>
        <v>10</v>
      </c>
      <c r="AI92" s="29">
        <f t="shared" si="28"/>
        <v>8.75</v>
      </c>
      <c r="AJ92" s="29">
        <v>10</v>
      </c>
      <c r="AK92" s="30">
        <v>7.666666666666667</v>
      </c>
      <c r="AL92" s="30">
        <v>7.75</v>
      </c>
      <c r="AM92" s="30">
        <v>10</v>
      </c>
      <c r="AN92" s="30">
        <v>10</v>
      </c>
      <c r="AO92" s="30">
        <f>AVERAGE(Table2734[[#This Row],[6Di Access to foreign television (cable/ satellite)]:[6Dii Access to foreign newspapers]])</f>
        <v>10</v>
      </c>
      <c r="AP92" s="30">
        <v>10</v>
      </c>
      <c r="AQ92" s="29">
        <f t="shared" si="23"/>
        <v>9.0833333333333339</v>
      </c>
      <c r="AR92" s="29">
        <v>10</v>
      </c>
      <c r="AS92" s="29">
        <v>0</v>
      </c>
      <c r="AT92" s="29">
        <v>10</v>
      </c>
      <c r="AU92" s="29">
        <f t="shared" si="20"/>
        <v>5</v>
      </c>
      <c r="AV92" s="29">
        <f t="shared" si="24"/>
        <v>7.5</v>
      </c>
      <c r="AW92" s="31">
        <f>AVERAGE(Table2734[[#This Row],[RULE OF LAW]],Table2734[[#This Row],[SECURITY &amp; SAFETY]],Table2734[[#This Row],[PERSONAL FREEDOM (minus Security &amp;Safety and Rule of Law)]],Table2734[[#This Row],[PERSONAL FREEDOM (minus Security &amp;Safety and Rule of Law)]])</f>
        <v>8.4789344999999994</v>
      </c>
      <c r="AX92" s="32">
        <v>8</v>
      </c>
      <c r="AY92" s="53">
        <f>AVERAGE(Table2734[[#This Row],[PERSONAL FREEDOM]:[ECONOMIC FREEDOM]])</f>
        <v>8.2394672500000006</v>
      </c>
      <c r="AZ92" s="63">
        <f t="shared" si="25"/>
        <v>19</v>
      </c>
      <c r="BA92" s="18">
        <f t="shared" si="26"/>
        <v>8.24</v>
      </c>
      <c r="BB92" s="31">
        <f>Table2734[[#This Row],[1 Rule of Law]]</f>
        <v>6.6557379999999995</v>
      </c>
      <c r="BC92" s="31">
        <f>Table2734[[#This Row],[2 Security &amp; Safety]]</f>
        <v>9.6266666666666669</v>
      </c>
      <c r="BD92" s="31">
        <f t="shared" si="27"/>
        <v>8.8166666666666664</v>
      </c>
    </row>
    <row r="93" spans="1:56" ht="15" customHeight="1" x14ac:dyDescent="0.25">
      <c r="A93" s="28" t="s">
        <v>122</v>
      </c>
      <c r="B93" s="29">
        <v>4.9666666666666668</v>
      </c>
      <c r="C93" s="29">
        <v>4.0132791814164337</v>
      </c>
      <c r="D93" s="29">
        <v>3.5054122257263169</v>
      </c>
      <c r="E93" s="29">
        <v>4.2</v>
      </c>
      <c r="F93" s="29">
        <v>0.87999999999999967</v>
      </c>
      <c r="G93" s="29">
        <v>0</v>
      </c>
      <c r="H93" s="29">
        <v>10</v>
      </c>
      <c r="I93" s="29">
        <v>7.5</v>
      </c>
      <c r="J93" s="29">
        <v>10</v>
      </c>
      <c r="K93" s="29">
        <v>9.9983244140918011</v>
      </c>
      <c r="L93" s="29">
        <f>AVERAGE(Table2734[[#This Row],[2Bi Disappearance]:[2Bv Terrorism Injured ]])</f>
        <v>7.4996648828183599</v>
      </c>
      <c r="M93" s="29">
        <v>9.5</v>
      </c>
      <c r="N93" s="29">
        <v>10</v>
      </c>
      <c r="O93" s="30">
        <v>10</v>
      </c>
      <c r="P93" s="30">
        <f>AVERAGE(Table2734[[#This Row],[2Ci Female Genital Mutilation]:[2Ciii Equal Inheritance Rights]])</f>
        <v>9.8333333333333339</v>
      </c>
      <c r="Q93" s="29">
        <f t="shared" si="21"/>
        <v>6.0709994053838976</v>
      </c>
      <c r="R93" s="29">
        <v>10</v>
      </c>
      <c r="S93" s="29">
        <v>10</v>
      </c>
      <c r="T93" s="29">
        <v>10</v>
      </c>
      <c r="U93" s="29">
        <f t="shared" si="22"/>
        <v>10</v>
      </c>
      <c r="V93" s="29">
        <v>7.5</v>
      </c>
      <c r="W93" s="29">
        <v>7.5</v>
      </c>
      <c r="X93" s="29">
        <f>AVERAGE(Table2734[[#This Row],[4A Freedom to establish religious organizations]:[4B Autonomy of religious organizations]])</f>
        <v>7.5</v>
      </c>
      <c r="Y93" s="29">
        <v>10</v>
      </c>
      <c r="Z93" s="29">
        <v>10</v>
      </c>
      <c r="AA93" s="29">
        <v>2.5</v>
      </c>
      <c r="AB93" s="29">
        <v>5</v>
      </c>
      <c r="AC93" s="29">
        <v>7.5</v>
      </c>
      <c r="AD93" s="29">
        <f>AVERAGE(Table2734[[#This Row],[5Ci Political parties]:[5Ciii Educational, sporting and cultural organizations]])</f>
        <v>5</v>
      </c>
      <c r="AE93" s="29">
        <v>7.5</v>
      </c>
      <c r="AF93" s="29">
        <v>7.5</v>
      </c>
      <c r="AG93" s="29">
        <v>7.5</v>
      </c>
      <c r="AH93" s="29">
        <f>AVERAGE(Table2734[[#This Row],[5Di Political parties]:[5Diii Educational, sporting and cultural organizations5]])</f>
        <v>7.5</v>
      </c>
      <c r="AI93" s="29">
        <f t="shared" si="28"/>
        <v>8.125</v>
      </c>
      <c r="AJ93" s="29">
        <v>3.2976563672059256</v>
      </c>
      <c r="AK93" s="30">
        <v>4.333333333333333</v>
      </c>
      <c r="AL93" s="30">
        <v>2.25</v>
      </c>
      <c r="AM93" s="30">
        <v>10</v>
      </c>
      <c r="AN93" s="30">
        <v>10</v>
      </c>
      <c r="AO93" s="30">
        <f>AVERAGE(Table2734[[#This Row],[6Di Access to foreign television (cable/ satellite)]:[6Dii Access to foreign newspapers]])</f>
        <v>10</v>
      </c>
      <c r="AP93" s="30">
        <v>10</v>
      </c>
      <c r="AQ93" s="29">
        <f t="shared" si="23"/>
        <v>5.976197940107852</v>
      </c>
      <c r="AR93" s="29">
        <v>10</v>
      </c>
      <c r="AS93" s="29">
        <v>10</v>
      </c>
      <c r="AT93" s="29">
        <v>10</v>
      </c>
      <c r="AU93" s="29">
        <f t="shared" si="20"/>
        <v>10</v>
      </c>
      <c r="AV93" s="29">
        <f t="shared" si="24"/>
        <v>10</v>
      </c>
      <c r="AW93" s="31">
        <f>AVERAGE(Table2734[[#This Row],[RULE OF LAW]],Table2734[[#This Row],[SECURITY &amp; SAFETY]],Table2734[[#This Row],[PERSONAL FREEDOM (minus Security &amp;Safety and Rule of Law)]],Table2734[[#This Row],[PERSONAL FREEDOM (minus Security &amp;Safety and Rule of Law)]])</f>
        <v>6.7278696453567601</v>
      </c>
      <c r="AX93" s="32">
        <v>6.72</v>
      </c>
      <c r="AY93" s="53">
        <f>AVERAGE(Table2734[[#This Row],[PERSONAL FREEDOM]:[ECONOMIC FREEDOM]])</f>
        <v>6.7239348226783804</v>
      </c>
      <c r="AZ93" s="63">
        <f t="shared" si="25"/>
        <v>92</v>
      </c>
      <c r="BA93" s="18">
        <f t="shared" si="26"/>
        <v>6.72</v>
      </c>
      <c r="BB93" s="31">
        <f>Table2734[[#This Row],[1 Rule of Law]]</f>
        <v>4.2</v>
      </c>
      <c r="BC93" s="31">
        <f>Table2734[[#This Row],[2 Security &amp; Safety]]</f>
        <v>6.0709994053838976</v>
      </c>
      <c r="BD93" s="31">
        <f t="shared" si="27"/>
        <v>8.32023958802157</v>
      </c>
    </row>
    <row r="94" spans="1:56" ht="15" customHeight="1" x14ac:dyDescent="0.25">
      <c r="A94" s="28" t="s">
        <v>132</v>
      </c>
      <c r="B94" s="29">
        <v>4.5</v>
      </c>
      <c r="C94" s="29">
        <v>4.1639734483525155</v>
      </c>
      <c r="D94" s="29">
        <v>4.0398298156210553</v>
      </c>
      <c r="E94" s="29">
        <v>4.2</v>
      </c>
      <c r="F94" s="29">
        <v>6.5599999999999987</v>
      </c>
      <c r="G94" s="29">
        <v>10</v>
      </c>
      <c r="H94" s="29">
        <v>10</v>
      </c>
      <c r="I94" s="29">
        <v>5</v>
      </c>
      <c r="J94" s="29">
        <v>10</v>
      </c>
      <c r="K94" s="29">
        <v>10</v>
      </c>
      <c r="L94" s="29">
        <f>AVERAGE(Table2734[[#This Row],[2Bi Disappearance]:[2Bv Terrorism Injured ]])</f>
        <v>9</v>
      </c>
      <c r="M94" s="29">
        <v>10</v>
      </c>
      <c r="N94" s="29">
        <v>10</v>
      </c>
      <c r="O94" s="30">
        <v>7.5</v>
      </c>
      <c r="P94" s="30">
        <f>AVERAGE(Table2734[[#This Row],[2Ci Female Genital Mutilation]:[2Ciii Equal Inheritance Rights]])</f>
        <v>9.1666666666666661</v>
      </c>
      <c r="Q94" s="29">
        <f t="shared" si="21"/>
        <v>8.2422222222222228</v>
      </c>
      <c r="R94" s="29">
        <v>10</v>
      </c>
      <c r="S94" s="29">
        <v>5</v>
      </c>
      <c r="T94" s="29">
        <v>10</v>
      </c>
      <c r="U94" s="29">
        <f t="shared" si="22"/>
        <v>8.3333333333333339</v>
      </c>
      <c r="V94" s="29" t="s">
        <v>48</v>
      </c>
      <c r="W94" s="29" t="s">
        <v>48</v>
      </c>
      <c r="X94" s="29" t="s">
        <v>48</v>
      </c>
      <c r="Y94" s="29" t="s">
        <v>48</v>
      </c>
      <c r="Z94" s="29" t="s">
        <v>48</v>
      </c>
      <c r="AA94" s="29" t="s">
        <v>48</v>
      </c>
      <c r="AB94" s="29" t="s">
        <v>48</v>
      </c>
      <c r="AC94" s="29" t="s">
        <v>48</v>
      </c>
      <c r="AD94" s="29" t="s">
        <v>48</v>
      </c>
      <c r="AE94" s="29" t="s">
        <v>48</v>
      </c>
      <c r="AF94" s="29" t="s">
        <v>48</v>
      </c>
      <c r="AG94" s="29" t="s">
        <v>48</v>
      </c>
      <c r="AH94" s="29" t="s">
        <v>48</v>
      </c>
      <c r="AI94" s="29" t="s">
        <v>48</v>
      </c>
      <c r="AJ94" s="29">
        <v>10</v>
      </c>
      <c r="AK94" s="30">
        <v>4.333333333333333</v>
      </c>
      <c r="AL94" s="30">
        <v>5.5</v>
      </c>
      <c r="AM94" s="30" t="s">
        <v>48</v>
      </c>
      <c r="AN94" s="30" t="s">
        <v>48</v>
      </c>
      <c r="AO94" s="30" t="s">
        <v>48</v>
      </c>
      <c r="AP94" s="30" t="s">
        <v>48</v>
      </c>
      <c r="AQ94" s="29">
        <f t="shared" si="23"/>
        <v>6.6111111111111107</v>
      </c>
      <c r="AR94" s="29">
        <v>10</v>
      </c>
      <c r="AS94" s="29">
        <v>10</v>
      </c>
      <c r="AT94" s="29">
        <v>10</v>
      </c>
      <c r="AU94" s="29">
        <f t="shared" si="20"/>
        <v>10</v>
      </c>
      <c r="AV94" s="29">
        <f t="shared" si="24"/>
        <v>10</v>
      </c>
      <c r="AW94" s="31">
        <f>AVERAGE(Table2734[[#This Row],[RULE OF LAW]],Table2734[[#This Row],[SECURITY &amp; SAFETY]],Table2734[[#This Row],[PERSONAL FREEDOM (minus Security &amp;Safety and Rule of Law)]],Table2734[[#This Row],[PERSONAL FREEDOM (minus Security &amp;Safety and Rule of Law)]])</f>
        <v>7.2679629629629634</v>
      </c>
      <c r="AX94" s="32">
        <v>6.72</v>
      </c>
      <c r="AY94" s="53">
        <f>AVERAGE(Table2734[[#This Row],[PERSONAL FREEDOM]:[ECONOMIC FREEDOM]])</f>
        <v>6.993981481481482</v>
      </c>
      <c r="AZ94" s="63">
        <f t="shared" si="25"/>
        <v>74</v>
      </c>
      <c r="BA94" s="18">
        <f t="shared" si="26"/>
        <v>6.99</v>
      </c>
      <c r="BB94" s="31">
        <f>Table2734[[#This Row],[1 Rule of Law]]</f>
        <v>4.2</v>
      </c>
      <c r="BC94" s="31">
        <f>Table2734[[#This Row],[2 Security &amp; Safety]]</f>
        <v>8.2422222222222228</v>
      </c>
      <c r="BD94" s="31">
        <f t="shared" si="27"/>
        <v>8.3148148148148149</v>
      </c>
    </row>
    <row r="95" spans="1:56" ht="15" customHeight="1" x14ac:dyDescent="0.25">
      <c r="A95" s="28" t="s">
        <v>103</v>
      </c>
      <c r="B95" s="29">
        <v>5.166666666666667</v>
      </c>
      <c r="C95" s="29">
        <v>5.2675633280987793</v>
      </c>
      <c r="D95" s="29">
        <v>5.4368623572746921</v>
      </c>
      <c r="E95" s="29">
        <v>5.3000000000000007</v>
      </c>
      <c r="F95" s="29">
        <v>6.12</v>
      </c>
      <c r="G95" s="29">
        <v>10</v>
      </c>
      <c r="H95" s="29">
        <v>10</v>
      </c>
      <c r="I95" s="29">
        <v>7.5</v>
      </c>
      <c r="J95" s="29">
        <v>10</v>
      </c>
      <c r="K95" s="29">
        <v>10</v>
      </c>
      <c r="L95" s="29">
        <f>AVERAGE(Table2734[[#This Row],[2Bi Disappearance]:[2Bv Terrorism Injured ]])</f>
        <v>9.5</v>
      </c>
      <c r="M95" s="29">
        <v>10</v>
      </c>
      <c r="N95" s="29">
        <v>10</v>
      </c>
      <c r="O95" s="30">
        <v>10</v>
      </c>
      <c r="P95" s="30">
        <f>AVERAGE(Table2734[[#This Row],[2Ci Female Genital Mutilation]:[2Ciii Equal Inheritance Rights]])</f>
        <v>10</v>
      </c>
      <c r="Q95" s="29">
        <f t="shared" si="21"/>
        <v>8.5400000000000009</v>
      </c>
      <c r="R95" s="29">
        <v>10</v>
      </c>
      <c r="S95" s="29">
        <v>10</v>
      </c>
      <c r="T95" s="29">
        <v>10</v>
      </c>
      <c r="U95" s="29">
        <f t="shared" si="22"/>
        <v>10</v>
      </c>
      <c r="V95" s="29">
        <v>5</v>
      </c>
      <c r="W95" s="29">
        <v>5</v>
      </c>
      <c r="X95" s="29">
        <f>AVERAGE(Table2734[[#This Row],[4A Freedom to establish religious organizations]:[4B Autonomy of religious organizations]])</f>
        <v>5</v>
      </c>
      <c r="Y95" s="29">
        <v>7.5</v>
      </c>
      <c r="Z95" s="29">
        <v>7.5</v>
      </c>
      <c r="AA95" s="29">
        <v>7.5</v>
      </c>
      <c r="AB95" s="29">
        <v>5</v>
      </c>
      <c r="AC95" s="29">
        <v>10</v>
      </c>
      <c r="AD95" s="29">
        <f>AVERAGE(Table2734[[#This Row],[5Ci Political parties]:[5Ciii Educational, sporting and cultural organizations]])</f>
        <v>7.5</v>
      </c>
      <c r="AE95" s="29">
        <v>7.5</v>
      </c>
      <c r="AF95" s="29">
        <v>10</v>
      </c>
      <c r="AG95" s="29">
        <v>10</v>
      </c>
      <c r="AH95" s="29">
        <f>AVERAGE(Table2734[[#This Row],[5Di Political parties]:[5Diii Educational, sporting and cultural organizations5]])</f>
        <v>9.1666666666666661</v>
      </c>
      <c r="AI95" s="29">
        <f>AVERAGE(Y95:Z95,AD95,AH95)</f>
        <v>7.9166666666666661</v>
      </c>
      <c r="AJ95" s="29">
        <v>10</v>
      </c>
      <c r="AK95" s="30">
        <v>5.666666666666667</v>
      </c>
      <c r="AL95" s="30">
        <v>7</v>
      </c>
      <c r="AM95" s="30">
        <v>10</v>
      </c>
      <c r="AN95" s="30">
        <v>10</v>
      </c>
      <c r="AO95" s="30">
        <f>AVERAGE(Table2734[[#This Row],[6Di Access to foreign television (cable/ satellite)]:[6Dii Access to foreign newspapers]])</f>
        <v>10</v>
      </c>
      <c r="AP95" s="30">
        <v>10</v>
      </c>
      <c r="AQ95" s="29">
        <f t="shared" si="23"/>
        <v>8.533333333333335</v>
      </c>
      <c r="AR95" s="29">
        <v>10</v>
      </c>
      <c r="AS95" s="29">
        <v>10</v>
      </c>
      <c r="AT95" s="29">
        <v>10</v>
      </c>
      <c r="AU95" s="29">
        <f t="shared" si="20"/>
        <v>10</v>
      </c>
      <c r="AV95" s="29">
        <f t="shared" si="24"/>
        <v>10</v>
      </c>
      <c r="AW95" s="31">
        <f>AVERAGE(Table2734[[#This Row],[RULE OF LAW]],Table2734[[#This Row],[SECURITY &amp; SAFETY]],Table2734[[#This Row],[PERSONAL FREEDOM (minus Security &amp;Safety and Rule of Law)]],Table2734[[#This Row],[PERSONAL FREEDOM (minus Security &amp;Safety and Rule of Law)]])</f>
        <v>7.6050000000000004</v>
      </c>
      <c r="AX95" s="32">
        <v>7.1</v>
      </c>
      <c r="AY95" s="53">
        <f>AVERAGE(Table2734[[#This Row],[PERSONAL FREEDOM]:[ECONOMIC FREEDOM]])</f>
        <v>7.3525</v>
      </c>
      <c r="AZ95" s="63">
        <f t="shared" si="25"/>
        <v>56</v>
      </c>
      <c r="BA95" s="18">
        <f t="shared" si="26"/>
        <v>7.35</v>
      </c>
      <c r="BB95" s="31">
        <f>Table2734[[#This Row],[1 Rule of Law]]</f>
        <v>5.3000000000000007</v>
      </c>
      <c r="BC95" s="31">
        <f>Table2734[[#This Row],[2 Security &amp; Safety]]</f>
        <v>8.5400000000000009</v>
      </c>
      <c r="BD95" s="31">
        <f t="shared" si="27"/>
        <v>8.2900000000000009</v>
      </c>
    </row>
    <row r="96" spans="1:56" ht="15" customHeight="1" x14ac:dyDescent="0.25">
      <c r="A96" s="28" t="s">
        <v>93</v>
      </c>
      <c r="B96" s="29" t="s">
        <v>48</v>
      </c>
      <c r="C96" s="29" t="s">
        <v>48</v>
      </c>
      <c r="D96" s="29" t="s">
        <v>48</v>
      </c>
      <c r="E96" s="29">
        <v>5.4993729999999994</v>
      </c>
      <c r="F96" s="29">
        <v>8.64</v>
      </c>
      <c r="G96" s="29">
        <v>10</v>
      </c>
      <c r="H96" s="29">
        <v>10</v>
      </c>
      <c r="I96" s="29">
        <v>7.5</v>
      </c>
      <c r="J96" s="29">
        <v>10</v>
      </c>
      <c r="K96" s="29">
        <v>10</v>
      </c>
      <c r="L96" s="29">
        <f>AVERAGE(Table2734[[#This Row],[2Bi Disappearance]:[2Bv Terrorism Injured ]])</f>
        <v>9.5</v>
      </c>
      <c r="M96" s="29" t="s">
        <v>48</v>
      </c>
      <c r="N96" s="29">
        <v>10</v>
      </c>
      <c r="O96" s="30">
        <v>10</v>
      </c>
      <c r="P96" s="30">
        <f>AVERAGE(Table2734[[#This Row],[2Ci Female Genital Mutilation]:[2Ciii Equal Inheritance Rights]])</f>
        <v>10</v>
      </c>
      <c r="Q96" s="29">
        <f t="shared" si="21"/>
        <v>9.3800000000000008</v>
      </c>
      <c r="R96" s="29">
        <v>10</v>
      </c>
      <c r="S96" s="29">
        <v>10</v>
      </c>
      <c r="T96" s="29">
        <v>10</v>
      </c>
      <c r="U96" s="29">
        <f t="shared" si="22"/>
        <v>10</v>
      </c>
      <c r="V96" s="29" t="s">
        <v>48</v>
      </c>
      <c r="W96" s="29" t="s">
        <v>48</v>
      </c>
      <c r="X96" s="29" t="s">
        <v>48</v>
      </c>
      <c r="Y96" s="29" t="s">
        <v>48</v>
      </c>
      <c r="Z96" s="29" t="s">
        <v>48</v>
      </c>
      <c r="AA96" s="29" t="s">
        <v>48</v>
      </c>
      <c r="AB96" s="29" t="s">
        <v>48</v>
      </c>
      <c r="AC96" s="29" t="s">
        <v>48</v>
      </c>
      <c r="AD96" s="29" t="s">
        <v>48</v>
      </c>
      <c r="AE96" s="29" t="s">
        <v>48</v>
      </c>
      <c r="AF96" s="29" t="s">
        <v>48</v>
      </c>
      <c r="AG96" s="29" t="s">
        <v>48</v>
      </c>
      <c r="AH96" s="29" t="s">
        <v>48</v>
      </c>
      <c r="AI96" s="29" t="s">
        <v>48</v>
      </c>
      <c r="AJ96" s="29">
        <v>10</v>
      </c>
      <c r="AK96" s="30">
        <v>7</v>
      </c>
      <c r="AL96" s="30">
        <v>6</v>
      </c>
      <c r="AM96" s="30" t="s">
        <v>48</v>
      </c>
      <c r="AN96" s="30" t="s">
        <v>48</v>
      </c>
      <c r="AO96" s="30" t="s">
        <v>48</v>
      </c>
      <c r="AP96" s="30" t="s">
        <v>48</v>
      </c>
      <c r="AQ96" s="29">
        <f t="shared" si="23"/>
        <v>7.666666666666667</v>
      </c>
      <c r="AR96" s="29">
        <v>10</v>
      </c>
      <c r="AS96" s="29">
        <v>10</v>
      </c>
      <c r="AT96" s="29">
        <v>10</v>
      </c>
      <c r="AU96" s="29">
        <f t="shared" ref="AU96:AU127" si="29">AVERAGE(AS96:AT96)</f>
        <v>10</v>
      </c>
      <c r="AV96" s="29">
        <f t="shared" si="24"/>
        <v>10</v>
      </c>
      <c r="AW96" s="31">
        <f>AVERAGE(Table2734[[#This Row],[RULE OF LAW]],Table2734[[#This Row],[SECURITY &amp; SAFETY]],Table2734[[#This Row],[PERSONAL FREEDOM (minus Security &amp;Safety and Rule of Law)]],Table2734[[#This Row],[PERSONAL FREEDOM (minus Security &amp;Safety and Rule of Law)]])</f>
        <v>8.330954361111111</v>
      </c>
      <c r="AX96" s="32">
        <v>7.13</v>
      </c>
      <c r="AY96" s="53">
        <f>AVERAGE(Table2734[[#This Row],[PERSONAL FREEDOM]:[ECONOMIC FREEDOM]])</f>
        <v>7.730477180555555</v>
      </c>
      <c r="AZ96" s="63">
        <f t="shared" si="25"/>
        <v>43</v>
      </c>
      <c r="BA96" s="18">
        <f t="shared" si="26"/>
        <v>7.73</v>
      </c>
      <c r="BB96" s="31">
        <f>Table2734[[#This Row],[1 Rule of Law]]</f>
        <v>5.4993729999999994</v>
      </c>
      <c r="BC96" s="31">
        <f>Table2734[[#This Row],[2 Security &amp; Safety]]</f>
        <v>9.3800000000000008</v>
      </c>
      <c r="BD96" s="31">
        <f t="shared" si="27"/>
        <v>9.2222222222222232</v>
      </c>
    </row>
    <row r="97" spans="1:56" ht="15" customHeight="1" x14ac:dyDescent="0.25">
      <c r="A97" s="28" t="s">
        <v>172</v>
      </c>
      <c r="B97" s="29">
        <v>2.9333333333333327</v>
      </c>
      <c r="C97" s="29">
        <v>5.3900350513736122</v>
      </c>
      <c r="D97" s="29">
        <v>3.5418598877015155</v>
      </c>
      <c r="E97" s="29">
        <v>4</v>
      </c>
      <c r="F97" s="29">
        <v>9.4400000000000013</v>
      </c>
      <c r="G97" s="29">
        <v>5</v>
      </c>
      <c r="H97" s="29">
        <v>10</v>
      </c>
      <c r="I97" s="29">
        <v>5</v>
      </c>
      <c r="J97" s="29">
        <v>9.8232449008857223</v>
      </c>
      <c r="K97" s="29">
        <v>9.8502780336914348</v>
      </c>
      <c r="L97" s="29">
        <f>AVERAGE(Table2734[[#This Row],[2Bi Disappearance]:[2Bv Terrorism Injured ]])</f>
        <v>7.9347045869154318</v>
      </c>
      <c r="M97" s="29">
        <v>10</v>
      </c>
      <c r="N97" s="29">
        <v>10</v>
      </c>
      <c r="O97" s="30">
        <v>0</v>
      </c>
      <c r="P97" s="30">
        <f>AVERAGE(Table2734[[#This Row],[2Ci Female Genital Mutilation]:[2Ciii Equal Inheritance Rights]])</f>
        <v>6.666666666666667</v>
      </c>
      <c r="Q97" s="29">
        <f t="shared" si="21"/>
        <v>8.0137904178607009</v>
      </c>
      <c r="R97" s="29">
        <v>10</v>
      </c>
      <c r="S97" s="29">
        <v>5</v>
      </c>
      <c r="T97" s="29">
        <v>10</v>
      </c>
      <c r="U97" s="29">
        <f t="shared" si="22"/>
        <v>8.3333333333333339</v>
      </c>
      <c r="V97" s="29">
        <v>2.5</v>
      </c>
      <c r="W97" s="29">
        <v>2.5</v>
      </c>
      <c r="X97" s="29">
        <f>AVERAGE(Table2734[[#This Row],[4A Freedom to establish religious organizations]:[4B Autonomy of religious organizations]])</f>
        <v>2.5</v>
      </c>
      <c r="Y97" s="29">
        <v>7.5</v>
      </c>
      <c r="Z97" s="29">
        <v>7.5</v>
      </c>
      <c r="AA97" s="29">
        <v>7.5</v>
      </c>
      <c r="AB97" s="29">
        <v>7.5</v>
      </c>
      <c r="AC97" s="29">
        <v>7.5</v>
      </c>
      <c r="AD97" s="29">
        <f>AVERAGE(Table2734[[#This Row],[5Ci Political parties]:[5Ciii Educational, sporting and cultural organizations]])</f>
        <v>7.5</v>
      </c>
      <c r="AE97" s="29">
        <v>10</v>
      </c>
      <c r="AF97" s="29">
        <v>5</v>
      </c>
      <c r="AG97" s="29">
        <v>7.5</v>
      </c>
      <c r="AH97" s="29">
        <f>AVERAGE(Table2734[[#This Row],[5Di Political parties]:[5Diii Educational, sporting and cultural organizations5]])</f>
        <v>7.5</v>
      </c>
      <c r="AI97" s="29">
        <f t="shared" ref="AI97:AI110" si="30">AVERAGE(Y97:Z97,AD97,AH97)</f>
        <v>7.5</v>
      </c>
      <c r="AJ97" s="29">
        <v>10</v>
      </c>
      <c r="AK97" s="30">
        <v>1.6666666666666667</v>
      </c>
      <c r="AL97" s="30">
        <v>3.75</v>
      </c>
      <c r="AM97" s="30">
        <v>10</v>
      </c>
      <c r="AN97" s="30">
        <v>7.5</v>
      </c>
      <c r="AO97" s="30">
        <f>AVERAGE(Table2734[[#This Row],[6Di Access to foreign television (cable/ satellite)]:[6Dii Access to foreign newspapers]])</f>
        <v>8.75</v>
      </c>
      <c r="AP97" s="30">
        <v>7.5</v>
      </c>
      <c r="AQ97" s="29">
        <f t="shared" si="23"/>
        <v>6.333333333333333</v>
      </c>
      <c r="AR97" s="29">
        <v>10</v>
      </c>
      <c r="AS97" s="29">
        <v>0</v>
      </c>
      <c r="AT97" s="29">
        <v>0</v>
      </c>
      <c r="AU97" s="29">
        <f t="shared" si="29"/>
        <v>0</v>
      </c>
      <c r="AV97" s="29">
        <f t="shared" si="24"/>
        <v>5</v>
      </c>
      <c r="AW97" s="31">
        <f>AVERAGE(Table2734[[#This Row],[RULE OF LAW]],Table2734[[#This Row],[SECURITY &amp; SAFETY]],Table2734[[#This Row],[PERSONAL FREEDOM (minus Security &amp;Safety and Rule of Law)]],Table2734[[#This Row],[PERSONAL FREEDOM (minus Security &amp;Safety and Rule of Law)]])</f>
        <v>5.970114271131842</v>
      </c>
      <c r="AX97" s="32">
        <v>6.56</v>
      </c>
      <c r="AY97" s="53">
        <f>AVERAGE(Table2734[[#This Row],[PERSONAL FREEDOM]:[ECONOMIC FREEDOM]])</f>
        <v>6.2650571355659208</v>
      </c>
      <c r="AZ97" s="63">
        <f t="shared" si="25"/>
        <v>117</v>
      </c>
      <c r="BA97" s="18">
        <f t="shared" si="26"/>
        <v>6.27</v>
      </c>
      <c r="BB97" s="31">
        <f>Table2734[[#This Row],[1 Rule of Law]]</f>
        <v>4</v>
      </c>
      <c r="BC97" s="31">
        <f>Table2734[[#This Row],[2 Security &amp; Safety]]</f>
        <v>8.0137904178607009</v>
      </c>
      <c r="BD97" s="31">
        <f t="shared" si="27"/>
        <v>5.9333333333333336</v>
      </c>
    </row>
    <row r="98" spans="1:56" ht="15" customHeight="1" x14ac:dyDescent="0.25">
      <c r="A98" s="28" t="s">
        <v>156</v>
      </c>
      <c r="B98" s="29" t="s">
        <v>48</v>
      </c>
      <c r="C98" s="29" t="s">
        <v>48</v>
      </c>
      <c r="D98" s="29" t="s">
        <v>48</v>
      </c>
      <c r="E98" s="29">
        <v>4.8463669999999999</v>
      </c>
      <c r="F98" s="29">
        <v>5.04</v>
      </c>
      <c r="G98" s="29">
        <v>10</v>
      </c>
      <c r="H98" s="29">
        <v>10</v>
      </c>
      <c r="I98" s="29">
        <v>7.5</v>
      </c>
      <c r="J98" s="29">
        <v>10</v>
      </c>
      <c r="K98" s="29">
        <v>10</v>
      </c>
      <c r="L98" s="29">
        <f>AVERAGE(Table2734[[#This Row],[2Bi Disappearance]:[2Bv Terrorism Injured ]])</f>
        <v>9.5</v>
      </c>
      <c r="M98" s="29">
        <v>10</v>
      </c>
      <c r="N98" s="29">
        <v>10</v>
      </c>
      <c r="O98" s="30">
        <v>0</v>
      </c>
      <c r="P98" s="30">
        <f>AVERAGE(Table2734[[#This Row],[2Ci Female Genital Mutilation]:[2Ciii Equal Inheritance Rights]])</f>
        <v>6.666666666666667</v>
      </c>
      <c r="Q98" s="29">
        <f t="shared" ref="Q98:Q129" si="31">AVERAGE(F98,L98,P98)</f>
        <v>7.068888888888889</v>
      </c>
      <c r="R98" s="29">
        <v>0</v>
      </c>
      <c r="S98" s="29">
        <v>10</v>
      </c>
      <c r="T98" s="29">
        <v>5</v>
      </c>
      <c r="U98" s="29">
        <f t="shared" ref="U98:U129" si="32">AVERAGE(R98:T98)</f>
        <v>5</v>
      </c>
      <c r="V98" s="29">
        <v>10</v>
      </c>
      <c r="W98" s="29">
        <v>7.5</v>
      </c>
      <c r="X98" s="29">
        <f>AVERAGE(Table2734[[#This Row],[4A Freedom to establish religious organizations]:[4B Autonomy of religious organizations]])</f>
        <v>8.75</v>
      </c>
      <c r="Y98" s="29">
        <v>10</v>
      </c>
      <c r="Z98" s="29">
        <v>10</v>
      </c>
      <c r="AA98" s="29">
        <v>7.5</v>
      </c>
      <c r="AB98" s="29">
        <v>7.5</v>
      </c>
      <c r="AC98" s="29">
        <v>7.5</v>
      </c>
      <c r="AD98" s="29">
        <f>AVERAGE(Table2734[[#This Row],[5Ci Political parties]:[5Ciii Educational, sporting and cultural organizations]])</f>
        <v>7.5</v>
      </c>
      <c r="AE98" s="29">
        <v>10</v>
      </c>
      <c r="AF98" s="29">
        <v>7.5</v>
      </c>
      <c r="AG98" s="29">
        <v>10</v>
      </c>
      <c r="AH98" s="29">
        <f>AVERAGE(Table2734[[#This Row],[5Di Political parties]:[5Diii Educational, sporting and cultural organizations5]])</f>
        <v>9.1666666666666661</v>
      </c>
      <c r="AI98" s="29">
        <f t="shared" si="30"/>
        <v>9.1666666666666661</v>
      </c>
      <c r="AJ98" s="29">
        <v>10</v>
      </c>
      <c r="AK98" s="30">
        <v>6</v>
      </c>
      <c r="AL98" s="30">
        <v>6</v>
      </c>
      <c r="AM98" s="30">
        <v>10</v>
      </c>
      <c r="AN98" s="30">
        <v>10</v>
      </c>
      <c r="AO98" s="30">
        <f>AVERAGE(Table2734[[#This Row],[6Di Access to foreign television (cable/ satellite)]:[6Dii Access to foreign newspapers]])</f>
        <v>10</v>
      </c>
      <c r="AP98" s="30">
        <v>10</v>
      </c>
      <c r="AQ98" s="29">
        <f t="shared" ref="AQ98:AQ129" si="33">AVERAGE(AJ98:AL98,AO98:AP98)</f>
        <v>8.4</v>
      </c>
      <c r="AR98" s="29">
        <v>10</v>
      </c>
      <c r="AS98" s="29">
        <v>0</v>
      </c>
      <c r="AT98" s="29">
        <v>0</v>
      </c>
      <c r="AU98" s="29">
        <f t="shared" si="29"/>
        <v>0</v>
      </c>
      <c r="AV98" s="29">
        <f t="shared" ref="AV98:AV129" si="34">AVERAGE(AR98,AU98)</f>
        <v>5</v>
      </c>
      <c r="AW98" s="31">
        <f>AVERAGE(Table2734[[#This Row],[RULE OF LAW]],Table2734[[#This Row],[SECURITY &amp; SAFETY]],Table2734[[#This Row],[PERSONAL FREEDOM (minus Security &amp;Safety and Rule of Law)]],Table2734[[#This Row],[PERSONAL FREEDOM (minus Security &amp;Safety and Rule of Law)]])</f>
        <v>6.6104806388888884</v>
      </c>
      <c r="AX98" s="32">
        <v>5.83</v>
      </c>
      <c r="AY98" s="53">
        <f>AVERAGE(Table2734[[#This Row],[PERSONAL FREEDOM]:[ECONOMIC FREEDOM]])</f>
        <v>6.2202403194444447</v>
      </c>
      <c r="AZ98" s="63">
        <f t="shared" ref="AZ98:AZ129" si="35">RANK(BA98,$BA$2:$BA$154)</f>
        <v>120</v>
      </c>
      <c r="BA98" s="18">
        <f t="shared" ref="BA98:BA129" si="36">ROUND(AY98, 2)</f>
        <v>6.22</v>
      </c>
      <c r="BB98" s="31">
        <f>Table2734[[#This Row],[1 Rule of Law]]</f>
        <v>4.8463669999999999</v>
      </c>
      <c r="BC98" s="31">
        <f>Table2734[[#This Row],[2 Security &amp; Safety]]</f>
        <v>7.068888888888889</v>
      </c>
      <c r="BD98" s="31">
        <f t="shared" ref="BD98:BD129" si="37">AVERAGE(AQ98,U98,AI98,AV98,X98)</f>
        <v>7.2633333333333328</v>
      </c>
    </row>
    <row r="99" spans="1:56" ht="15" customHeight="1" x14ac:dyDescent="0.25">
      <c r="A99" s="28" t="s">
        <v>202</v>
      </c>
      <c r="B99" s="29" t="s">
        <v>48</v>
      </c>
      <c r="C99" s="29" t="s">
        <v>48</v>
      </c>
      <c r="D99" s="29" t="s">
        <v>48</v>
      </c>
      <c r="E99" s="29">
        <v>3.445125</v>
      </c>
      <c r="F99" s="29">
        <v>3.92</v>
      </c>
      <c r="G99" s="29">
        <v>5</v>
      </c>
      <c r="H99" s="29">
        <v>8.9088814244331989</v>
      </c>
      <c r="I99" s="29">
        <v>2.5</v>
      </c>
      <c r="J99" s="29">
        <v>10</v>
      </c>
      <c r="K99" s="29">
        <v>10</v>
      </c>
      <c r="L99" s="29">
        <f>AVERAGE(Table2734[[#This Row],[2Bi Disappearance]:[2Bv Terrorism Injured ]])</f>
        <v>7.2817762848866394</v>
      </c>
      <c r="M99" s="29">
        <v>10</v>
      </c>
      <c r="N99" s="29">
        <v>10</v>
      </c>
      <c r="O99" s="30">
        <v>7.5</v>
      </c>
      <c r="P99" s="30">
        <f>AVERAGE(Table2734[[#This Row],[2Ci Female Genital Mutilation]:[2Ciii Equal Inheritance Rights]])</f>
        <v>9.1666666666666661</v>
      </c>
      <c r="Q99" s="29">
        <f t="shared" si="31"/>
        <v>6.7894809838511021</v>
      </c>
      <c r="R99" s="29">
        <v>0</v>
      </c>
      <c r="S99" s="29">
        <v>0</v>
      </c>
      <c r="T99" s="29">
        <v>5</v>
      </c>
      <c r="U99" s="29">
        <f t="shared" si="32"/>
        <v>1.6666666666666667</v>
      </c>
      <c r="V99" s="29">
        <v>2.5</v>
      </c>
      <c r="W99" s="29">
        <v>5</v>
      </c>
      <c r="X99" s="29">
        <f>AVERAGE(Table2734[[#This Row],[4A Freedom to establish religious organizations]:[4B Autonomy of religious organizations]])</f>
        <v>3.75</v>
      </c>
      <c r="Y99" s="29">
        <v>0</v>
      </c>
      <c r="Z99" s="29">
        <v>0</v>
      </c>
      <c r="AA99" s="29">
        <v>7.5</v>
      </c>
      <c r="AB99" s="29">
        <v>5</v>
      </c>
      <c r="AC99" s="29">
        <v>5</v>
      </c>
      <c r="AD99" s="29">
        <f>AVERAGE(Table2734[[#This Row],[5Ci Political parties]:[5Ciii Educational, sporting and cultural organizations]])</f>
        <v>5.833333333333333</v>
      </c>
      <c r="AE99" s="29">
        <v>7.5</v>
      </c>
      <c r="AF99" s="29">
        <v>2.5</v>
      </c>
      <c r="AG99" s="29">
        <v>2.5</v>
      </c>
      <c r="AH99" s="29">
        <f>AVERAGE(Table2734[[#This Row],[5Di Political parties]:[5Diii Educational, sporting and cultural organizations5]])</f>
        <v>4.166666666666667</v>
      </c>
      <c r="AI99" s="29">
        <f t="shared" si="30"/>
        <v>2.5</v>
      </c>
      <c r="AJ99" s="29">
        <v>10</v>
      </c>
      <c r="AK99" s="30">
        <v>0.66666666666666663</v>
      </c>
      <c r="AL99" s="30">
        <v>2.25</v>
      </c>
      <c r="AM99" s="30">
        <v>7.5</v>
      </c>
      <c r="AN99" s="30">
        <v>7.5</v>
      </c>
      <c r="AO99" s="30">
        <f>AVERAGE(Table2734[[#This Row],[6Di Access to foreign television (cable/ satellite)]:[6Dii Access to foreign newspapers]])</f>
        <v>7.5</v>
      </c>
      <c r="AP99" s="30">
        <v>5</v>
      </c>
      <c r="AQ99" s="29">
        <f t="shared" si="33"/>
        <v>5.083333333333333</v>
      </c>
      <c r="AR99" s="29">
        <v>2.5</v>
      </c>
      <c r="AS99" s="29">
        <v>0</v>
      </c>
      <c r="AT99" s="29">
        <v>10</v>
      </c>
      <c r="AU99" s="29">
        <f t="shared" si="29"/>
        <v>5</v>
      </c>
      <c r="AV99" s="29">
        <f t="shared" si="34"/>
        <v>3.75</v>
      </c>
      <c r="AW99" s="31">
        <f>AVERAGE(Table2734[[#This Row],[RULE OF LAW]],Table2734[[#This Row],[SECURITY &amp; SAFETY]],Table2734[[#This Row],[PERSONAL FREEDOM (minus Security &amp;Safety and Rule of Law)]],Table2734[[#This Row],[PERSONAL FREEDOM (minus Security &amp;Safety and Rule of Law)]])</f>
        <v>4.2336514959627758</v>
      </c>
      <c r="AX99" s="32">
        <v>4.38</v>
      </c>
      <c r="AY99" s="53">
        <f>AVERAGE(Table2734[[#This Row],[PERSONAL FREEDOM]:[ECONOMIC FREEDOM]])</f>
        <v>4.3068257479813878</v>
      </c>
      <c r="AZ99" s="63">
        <f t="shared" si="35"/>
        <v>153</v>
      </c>
      <c r="BA99" s="18">
        <f t="shared" si="36"/>
        <v>4.3099999999999996</v>
      </c>
      <c r="BB99" s="31">
        <f>Table2734[[#This Row],[1 Rule of Law]]</f>
        <v>3.445125</v>
      </c>
      <c r="BC99" s="31">
        <f>Table2734[[#This Row],[2 Security &amp; Safety]]</f>
        <v>6.7894809838511021</v>
      </c>
      <c r="BD99" s="31">
        <f t="shared" si="37"/>
        <v>3.35</v>
      </c>
    </row>
    <row r="100" spans="1:56" ht="15" customHeight="1" x14ac:dyDescent="0.25">
      <c r="A100" s="28" t="s">
        <v>117</v>
      </c>
      <c r="B100" s="29" t="s">
        <v>48</v>
      </c>
      <c r="C100" s="29" t="s">
        <v>48</v>
      </c>
      <c r="D100" s="29" t="s">
        <v>48</v>
      </c>
      <c r="E100" s="29">
        <v>5.7986680000000002</v>
      </c>
      <c r="F100" s="29">
        <v>4.4400000000000004</v>
      </c>
      <c r="G100" s="29">
        <v>10</v>
      </c>
      <c r="H100" s="29">
        <v>10</v>
      </c>
      <c r="I100" s="29">
        <v>7.5</v>
      </c>
      <c r="J100" s="29">
        <v>10</v>
      </c>
      <c r="K100" s="29">
        <v>10</v>
      </c>
      <c r="L100" s="29">
        <f>AVERAGE(Table2734[[#This Row],[2Bi Disappearance]:[2Bv Terrorism Injured ]])</f>
        <v>9.5</v>
      </c>
      <c r="M100" s="29">
        <v>10</v>
      </c>
      <c r="N100" s="29">
        <v>10</v>
      </c>
      <c r="O100" s="30">
        <v>5</v>
      </c>
      <c r="P100" s="30">
        <f>AVERAGE(Table2734[[#This Row],[2Ci Female Genital Mutilation]:[2Ciii Equal Inheritance Rights]])</f>
        <v>8.3333333333333339</v>
      </c>
      <c r="Q100" s="29">
        <f t="shared" si="31"/>
        <v>7.4244444444444442</v>
      </c>
      <c r="R100" s="29">
        <v>10</v>
      </c>
      <c r="S100" s="29">
        <v>10</v>
      </c>
      <c r="T100" s="29">
        <v>10</v>
      </c>
      <c r="U100" s="29">
        <f t="shared" si="32"/>
        <v>10</v>
      </c>
      <c r="V100" s="29">
        <v>7.5</v>
      </c>
      <c r="W100" s="29">
        <v>7.5</v>
      </c>
      <c r="X100" s="29">
        <f>AVERAGE(Table2734[[#This Row],[4A Freedom to establish religious organizations]:[4B Autonomy of religious organizations]])</f>
        <v>7.5</v>
      </c>
      <c r="Y100" s="29">
        <v>7.5</v>
      </c>
      <c r="Z100" s="29">
        <v>7.5</v>
      </c>
      <c r="AA100" s="29">
        <v>7.5</v>
      </c>
      <c r="AB100" s="29">
        <v>7.5</v>
      </c>
      <c r="AC100" s="29">
        <v>7.5</v>
      </c>
      <c r="AD100" s="29">
        <f>AVERAGE(Table2734[[#This Row],[5Ci Political parties]:[5Ciii Educational, sporting and cultural organizations]])</f>
        <v>7.5</v>
      </c>
      <c r="AE100" s="29">
        <v>7.5</v>
      </c>
      <c r="AF100" s="29">
        <v>7.5</v>
      </c>
      <c r="AG100" s="29">
        <v>7.5</v>
      </c>
      <c r="AH100" s="29">
        <f>AVERAGE(Table2734[[#This Row],[5Di Political parties]:[5Diii Educational, sporting and cultural organizations5]])</f>
        <v>7.5</v>
      </c>
      <c r="AI100" s="29">
        <f t="shared" si="30"/>
        <v>7.5</v>
      </c>
      <c r="AJ100" s="29">
        <v>10</v>
      </c>
      <c r="AK100" s="30">
        <v>7</v>
      </c>
      <c r="AL100" s="30">
        <v>6.75</v>
      </c>
      <c r="AM100" s="30">
        <v>7.5</v>
      </c>
      <c r="AN100" s="30">
        <v>7.5</v>
      </c>
      <c r="AO100" s="30">
        <f>AVERAGE(Table2734[[#This Row],[6Di Access to foreign television (cable/ satellite)]:[6Dii Access to foreign newspapers]])</f>
        <v>7.5</v>
      </c>
      <c r="AP100" s="30">
        <v>7.5</v>
      </c>
      <c r="AQ100" s="29">
        <f t="shared" si="33"/>
        <v>7.75</v>
      </c>
      <c r="AR100" s="29">
        <v>7.5</v>
      </c>
      <c r="AS100" s="29">
        <v>0</v>
      </c>
      <c r="AT100" s="29">
        <v>10</v>
      </c>
      <c r="AU100" s="29">
        <f t="shared" si="29"/>
        <v>5</v>
      </c>
      <c r="AV100" s="29">
        <f t="shared" si="34"/>
        <v>6.25</v>
      </c>
      <c r="AW100" s="31">
        <f>AVERAGE(Table2734[[#This Row],[RULE OF LAW]],Table2734[[#This Row],[SECURITY &amp; SAFETY]],Table2734[[#This Row],[PERSONAL FREEDOM (minus Security &amp;Safety and Rule of Law)]],Table2734[[#This Row],[PERSONAL FREEDOM (minus Security &amp;Safety and Rule of Law)]])</f>
        <v>7.205778111111111</v>
      </c>
      <c r="AX100" s="32">
        <v>6.39</v>
      </c>
      <c r="AY100" s="53">
        <f>AVERAGE(Table2734[[#This Row],[PERSONAL FREEDOM]:[ECONOMIC FREEDOM]])</f>
        <v>6.7978890555555553</v>
      </c>
      <c r="AZ100" s="63">
        <f t="shared" si="35"/>
        <v>87</v>
      </c>
      <c r="BA100" s="18">
        <f t="shared" si="36"/>
        <v>6.8</v>
      </c>
      <c r="BB100" s="31">
        <f>Table2734[[#This Row],[1 Rule of Law]]</f>
        <v>5.7986680000000002</v>
      </c>
      <c r="BC100" s="31">
        <f>Table2734[[#This Row],[2 Security &amp; Safety]]</f>
        <v>7.4244444444444442</v>
      </c>
      <c r="BD100" s="31">
        <f t="shared" si="37"/>
        <v>7.8</v>
      </c>
    </row>
    <row r="101" spans="1:56" ht="15" customHeight="1" x14ac:dyDescent="0.25">
      <c r="A101" s="28" t="s">
        <v>140</v>
      </c>
      <c r="B101" s="29">
        <v>5.4666666666666677</v>
      </c>
      <c r="C101" s="29">
        <v>4.2963017504036047</v>
      </c>
      <c r="D101" s="29">
        <v>5.3877649690645244</v>
      </c>
      <c r="E101" s="29">
        <v>5.0999999999999996</v>
      </c>
      <c r="F101" s="29">
        <v>9.64</v>
      </c>
      <c r="G101" s="29">
        <v>10</v>
      </c>
      <c r="H101" s="29">
        <v>10</v>
      </c>
      <c r="I101" s="29">
        <v>7.5</v>
      </c>
      <c r="J101" s="29">
        <v>9.8036065231651452</v>
      </c>
      <c r="K101" s="29">
        <v>9.410819569495434</v>
      </c>
      <c r="L101" s="29">
        <f>AVERAGE(Table2734[[#This Row],[2Bi Disappearance]:[2Bv Terrorism Injured ]])</f>
        <v>9.3428852185321141</v>
      </c>
      <c r="M101" s="29">
        <v>10</v>
      </c>
      <c r="N101" s="29">
        <v>7.5</v>
      </c>
      <c r="O101" s="30">
        <v>10</v>
      </c>
      <c r="P101" s="30">
        <f>AVERAGE(Table2734[[#This Row],[2Ci Female Genital Mutilation]:[2Ciii Equal Inheritance Rights]])</f>
        <v>9.1666666666666661</v>
      </c>
      <c r="Q101" s="29">
        <f t="shared" si="31"/>
        <v>9.3831839617329269</v>
      </c>
      <c r="R101" s="29">
        <v>10</v>
      </c>
      <c r="S101" s="29">
        <v>10</v>
      </c>
      <c r="T101" s="29">
        <v>5</v>
      </c>
      <c r="U101" s="29">
        <f t="shared" si="32"/>
        <v>8.3333333333333339</v>
      </c>
      <c r="V101" s="29">
        <v>7.5</v>
      </c>
      <c r="W101" s="29">
        <v>5</v>
      </c>
      <c r="X101" s="29">
        <f>AVERAGE(Table2734[[#This Row],[4A Freedom to establish religious organizations]:[4B Autonomy of religious organizations]])</f>
        <v>6.25</v>
      </c>
      <c r="Y101" s="29">
        <v>7.5</v>
      </c>
      <c r="Z101" s="29">
        <v>7.5</v>
      </c>
      <c r="AA101" s="29">
        <v>5</v>
      </c>
      <c r="AB101" s="29">
        <v>5</v>
      </c>
      <c r="AC101" s="29">
        <v>5</v>
      </c>
      <c r="AD101" s="29">
        <f>AVERAGE(Table2734[[#This Row],[5Ci Political parties]:[5Ciii Educational, sporting and cultural organizations]])</f>
        <v>5</v>
      </c>
      <c r="AE101" s="29">
        <v>7.5</v>
      </c>
      <c r="AF101" s="29">
        <v>2.5</v>
      </c>
      <c r="AG101" s="29">
        <v>7.5</v>
      </c>
      <c r="AH101" s="29">
        <f>AVERAGE(Table2734[[#This Row],[5Di Political parties]:[5Diii Educational, sporting and cultural organizations5]])</f>
        <v>5.833333333333333</v>
      </c>
      <c r="AI101" s="29">
        <f t="shared" si="30"/>
        <v>6.458333333333333</v>
      </c>
      <c r="AJ101" s="29">
        <v>10</v>
      </c>
      <c r="AK101" s="30">
        <v>5</v>
      </c>
      <c r="AL101" s="30">
        <v>3.75</v>
      </c>
      <c r="AM101" s="30">
        <v>5</v>
      </c>
      <c r="AN101" s="30">
        <v>5</v>
      </c>
      <c r="AO101" s="30">
        <f>AVERAGE(Table2734[[#This Row],[6Di Access to foreign television (cable/ satellite)]:[6Dii Access to foreign newspapers]])</f>
        <v>5</v>
      </c>
      <c r="AP101" s="30">
        <v>5</v>
      </c>
      <c r="AQ101" s="29">
        <f t="shared" si="33"/>
        <v>5.75</v>
      </c>
      <c r="AR101" s="29">
        <v>10</v>
      </c>
      <c r="AS101" s="29">
        <v>10</v>
      </c>
      <c r="AT101" s="29">
        <v>10</v>
      </c>
      <c r="AU101" s="29">
        <f t="shared" si="29"/>
        <v>10</v>
      </c>
      <c r="AV101" s="29">
        <f t="shared" si="34"/>
        <v>10</v>
      </c>
      <c r="AW101" s="31">
        <f>AVERAGE(Table2734[[#This Row],[RULE OF LAW]],Table2734[[#This Row],[SECURITY &amp; SAFETY]],Table2734[[#This Row],[PERSONAL FREEDOM (minus Security &amp;Safety and Rule of Law)]],Table2734[[#This Row],[PERSONAL FREEDOM (minus Security &amp;Safety and Rule of Law)]])</f>
        <v>7.2999626570998988</v>
      </c>
      <c r="AX101" s="32">
        <v>6.23</v>
      </c>
      <c r="AY101" s="53">
        <f>AVERAGE(Table2734[[#This Row],[PERSONAL FREEDOM]:[ECONOMIC FREEDOM]])</f>
        <v>6.7649813285499496</v>
      </c>
      <c r="AZ101" s="63">
        <f t="shared" si="35"/>
        <v>89</v>
      </c>
      <c r="BA101" s="18">
        <f t="shared" si="36"/>
        <v>6.76</v>
      </c>
      <c r="BB101" s="31">
        <f>Table2734[[#This Row],[1 Rule of Law]]</f>
        <v>5.0999999999999996</v>
      </c>
      <c r="BC101" s="31">
        <f>Table2734[[#This Row],[2 Security &amp; Safety]]</f>
        <v>9.3831839617329269</v>
      </c>
      <c r="BD101" s="31">
        <f t="shared" si="37"/>
        <v>7.3583333333333343</v>
      </c>
    </row>
    <row r="102" spans="1:56" ht="15" customHeight="1" x14ac:dyDescent="0.25">
      <c r="A102" s="28" t="s">
        <v>59</v>
      </c>
      <c r="B102" s="29">
        <v>8.9333333333333336</v>
      </c>
      <c r="C102" s="29">
        <v>8.0349232098020558</v>
      </c>
      <c r="D102" s="29">
        <v>8.0057983315592089</v>
      </c>
      <c r="E102" s="29">
        <v>8.2999999999999989</v>
      </c>
      <c r="F102" s="29">
        <v>8.68</v>
      </c>
      <c r="G102" s="29">
        <v>10</v>
      </c>
      <c r="H102" s="29">
        <v>10</v>
      </c>
      <c r="I102" s="29">
        <v>7.5</v>
      </c>
      <c r="J102" s="29">
        <v>10</v>
      </c>
      <c r="K102" s="29">
        <v>10</v>
      </c>
      <c r="L102" s="29">
        <f>AVERAGE(Table2734[[#This Row],[2Bi Disappearance]:[2Bv Terrorism Injured ]])</f>
        <v>9.5</v>
      </c>
      <c r="M102" s="29">
        <v>9.5</v>
      </c>
      <c r="N102" s="29">
        <v>10</v>
      </c>
      <c r="O102" s="30">
        <v>10</v>
      </c>
      <c r="P102" s="30">
        <f>AVERAGE(Table2734[[#This Row],[2Ci Female Genital Mutilation]:[2Ciii Equal Inheritance Rights]])</f>
        <v>9.8333333333333339</v>
      </c>
      <c r="Q102" s="29">
        <f t="shared" si="31"/>
        <v>9.3377777777777791</v>
      </c>
      <c r="R102" s="29">
        <v>10</v>
      </c>
      <c r="S102" s="29">
        <v>10</v>
      </c>
      <c r="T102" s="29">
        <v>10</v>
      </c>
      <c r="U102" s="29">
        <f t="shared" si="32"/>
        <v>10</v>
      </c>
      <c r="V102" s="29">
        <v>10</v>
      </c>
      <c r="W102" s="29">
        <v>10</v>
      </c>
      <c r="X102" s="29">
        <f>AVERAGE(Table2734[[#This Row],[4A Freedom to establish religious organizations]:[4B Autonomy of religious organizations]])</f>
        <v>10</v>
      </c>
      <c r="Y102" s="29">
        <v>10</v>
      </c>
      <c r="Z102" s="29">
        <v>10</v>
      </c>
      <c r="AA102" s="29">
        <v>10</v>
      </c>
      <c r="AB102" s="29">
        <v>10</v>
      </c>
      <c r="AC102" s="29">
        <v>10</v>
      </c>
      <c r="AD102" s="29">
        <f>AVERAGE(Table2734[[#This Row],[5Ci Political parties]:[5Ciii Educational, sporting and cultural organizations]])</f>
        <v>10</v>
      </c>
      <c r="AE102" s="29">
        <v>10</v>
      </c>
      <c r="AF102" s="29">
        <v>10</v>
      </c>
      <c r="AG102" s="29">
        <v>10</v>
      </c>
      <c r="AH102" s="29">
        <f>AVERAGE(Table2734[[#This Row],[5Di Political parties]:[5Diii Educational, sporting and cultural organizations5]])</f>
        <v>10</v>
      </c>
      <c r="AI102" s="29">
        <f t="shared" si="30"/>
        <v>10</v>
      </c>
      <c r="AJ102" s="29">
        <v>10</v>
      </c>
      <c r="AK102" s="30">
        <v>9.3333333333333339</v>
      </c>
      <c r="AL102" s="30">
        <v>8.5</v>
      </c>
      <c r="AM102" s="30">
        <v>10</v>
      </c>
      <c r="AN102" s="30">
        <v>10</v>
      </c>
      <c r="AO102" s="30">
        <f>AVERAGE(Table2734[[#This Row],[6Di Access to foreign television (cable/ satellite)]:[6Dii Access to foreign newspapers]])</f>
        <v>10</v>
      </c>
      <c r="AP102" s="30">
        <v>10</v>
      </c>
      <c r="AQ102" s="29">
        <f t="shared" si="33"/>
        <v>9.5666666666666664</v>
      </c>
      <c r="AR102" s="29">
        <v>10</v>
      </c>
      <c r="AS102" s="29">
        <v>10</v>
      </c>
      <c r="AT102" s="29">
        <v>10</v>
      </c>
      <c r="AU102" s="29">
        <f t="shared" si="29"/>
        <v>10</v>
      </c>
      <c r="AV102" s="29">
        <f t="shared" si="34"/>
        <v>10</v>
      </c>
      <c r="AW102" s="31">
        <f>AVERAGE(Table2734[[#This Row],[RULE OF LAW]],Table2734[[#This Row],[SECURITY &amp; SAFETY]],Table2734[[#This Row],[PERSONAL FREEDOM (minus Security &amp;Safety and Rule of Law)]],Table2734[[#This Row],[PERSONAL FREEDOM (minus Security &amp;Safety and Rule of Law)]])</f>
        <v>9.3661111111111115</v>
      </c>
      <c r="AX102" s="32">
        <v>7.5</v>
      </c>
      <c r="AY102" s="53">
        <f>AVERAGE(Table2734[[#This Row],[PERSONAL FREEDOM]:[ECONOMIC FREEDOM]])</f>
        <v>8.4330555555555549</v>
      </c>
      <c r="AZ102" s="63">
        <f t="shared" si="35"/>
        <v>13</v>
      </c>
      <c r="BA102" s="18">
        <f t="shared" si="36"/>
        <v>8.43</v>
      </c>
      <c r="BB102" s="31">
        <f>Table2734[[#This Row],[1 Rule of Law]]</f>
        <v>8.2999999999999989</v>
      </c>
      <c r="BC102" s="31">
        <f>Table2734[[#This Row],[2 Security &amp; Safety]]</f>
        <v>9.3377777777777791</v>
      </c>
      <c r="BD102" s="31">
        <f t="shared" si="37"/>
        <v>9.9133333333333322</v>
      </c>
    </row>
    <row r="103" spans="1:56" ht="15" customHeight="1" x14ac:dyDescent="0.25">
      <c r="A103" s="28" t="s">
        <v>56</v>
      </c>
      <c r="B103" s="29">
        <v>8.7333333333333343</v>
      </c>
      <c r="C103" s="29">
        <v>7.5996107226131731</v>
      </c>
      <c r="D103" s="29">
        <v>7.9379739901955553</v>
      </c>
      <c r="E103" s="29">
        <v>8.1000000000000014</v>
      </c>
      <c r="F103" s="29">
        <v>9.64</v>
      </c>
      <c r="G103" s="29">
        <v>10</v>
      </c>
      <c r="H103" s="29">
        <v>10</v>
      </c>
      <c r="I103" s="29">
        <v>10</v>
      </c>
      <c r="J103" s="29">
        <v>10</v>
      </c>
      <c r="K103" s="29">
        <v>10</v>
      </c>
      <c r="L103" s="29">
        <f>AVERAGE(Table2734[[#This Row],[2Bi Disappearance]:[2Bv Terrorism Injured ]])</f>
        <v>10</v>
      </c>
      <c r="M103" s="29">
        <v>10</v>
      </c>
      <c r="N103" s="29">
        <v>10</v>
      </c>
      <c r="O103" s="30">
        <v>10</v>
      </c>
      <c r="P103" s="30">
        <f>AVERAGE(Table2734[[#This Row],[2Ci Female Genital Mutilation]:[2Ciii Equal Inheritance Rights]])</f>
        <v>10</v>
      </c>
      <c r="Q103" s="29">
        <f t="shared" si="31"/>
        <v>9.8800000000000008</v>
      </c>
      <c r="R103" s="29">
        <v>10</v>
      </c>
      <c r="S103" s="29">
        <v>10</v>
      </c>
      <c r="T103" s="29">
        <v>10</v>
      </c>
      <c r="U103" s="29">
        <f t="shared" si="32"/>
        <v>10</v>
      </c>
      <c r="V103" s="29">
        <v>5</v>
      </c>
      <c r="W103" s="29">
        <v>10</v>
      </c>
      <c r="X103" s="29">
        <f>AVERAGE(Table2734[[#This Row],[4A Freedom to establish religious organizations]:[4B Autonomy of religious organizations]])</f>
        <v>7.5</v>
      </c>
      <c r="Y103" s="29">
        <v>10</v>
      </c>
      <c r="Z103" s="29">
        <v>10</v>
      </c>
      <c r="AA103" s="29">
        <v>10</v>
      </c>
      <c r="AB103" s="29">
        <v>7.5</v>
      </c>
      <c r="AC103" s="29">
        <v>10</v>
      </c>
      <c r="AD103" s="29">
        <f>AVERAGE(Table2734[[#This Row],[5Ci Political parties]:[5Ciii Educational, sporting and cultural organizations]])</f>
        <v>9.1666666666666661</v>
      </c>
      <c r="AE103" s="29">
        <v>5</v>
      </c>
      <c r="AF103" s="29">
        <v>2.5</v>
      </c>
      <c r="AG103" s="29">
        <v>10</v>
      </c>
      <c r="AH103" s="29">
        <f>AVERAGE(Table2734[[#This Row],[5Di Political parties]:[5Diii Educational, sporting and cultural organizations5]])</f>
        <v>5.833333333333333</v>
      </c>
      <c r="AI103" s="29">
        <f t="shared" si="30"/>
        <v>8.75</v>
      </c>
      <c r="AJ103" s="29">
        <v>10</v>
      </c>
      <c r="AK103" s="30">
        <v>9</v>
      </c>
      <c r="AL103" s="30">
        <v>8</v>
      </c>
      <c r="AM103" s="30">
        <v>10</v>
      </c>
      <c r="AN103" s="30">
        <v>10</v>
      </c>
      <c r="AO103" s="30">
        <f>AVERAGE(Table2734[[#This Row],[6Di Access to foreign television (cable/ satellite)]:[6Dii Access to foreign newspapers]])</f>
        <v>10</v>
      </c>
      <c r="AP103" s="30">
        <v>10</v>
      </c>
      <c r="AQ103" s="29">
        <f t="shared" si="33"/>
        <v>9.4</v>
      </c>
      <c r="AR103" s="29">
        <v>10</v>
      </c>
      <c r="AS103" s="29">
        <v>10</v>
      </c>
      <c r="AT103" s="29">
        <v>10</v>
      </c>
      <c r="AU103" s="29">
        <f t="shared" si="29"/>
        <v>10</v>
      </c>
      <c r="AV103" s="29">
        <f t="shared" si="34"/>
        <v>10</v>
      </c>
      <c r="AW103" s="31">
        <f>AVERAGE(Table2734[[#This Row],[RULE OF LAW]],Table2734[[#This Row],[SECURITY &amp; SAFETY]],Table2734[[#This Row],[PERSONAL FREEDOM (minus Security &amp;Safety and Rule of Law)]],Table2734[[#This Row],[PERSONAL FREEDOM (minus Security &amp;Safety and Rule of Law)]])</f>
        <v>9.06</v>
      </c>
      <c r="AX103" s="32">
        <v>8.1300000000000008</v>
      </c>
      <c r="AY103" s="53">
        <f>AVERAGE(Table2734[[#This Row],[PERSONAL FREEDOM]:[ECONOMIC FREEDOM]])</f>
        <v>8.5950000000000006</v>
      </c>
      <c r="AZ103" s="63">
        <f t="shared" si="35"/>
        <v>4</v>
      </c>
      <c r="BA103" s="18">
        <f t="shared" si="36"/>
        <v>8.6</v>
      </c>
      <c r="BB103" s="31">
        <f>Table2734[[#This Row],[1 Rule of Law]]</f>
        <v>8.1000000000000014</v>
      </c>
      <c r="BC103" s="31">
        <f>Table2734[[#This Row],[2 Security &amp; Safety]]</f>
        <v>9.8800000000000008</v>
      </c>
      <c r="BD103" s="31">
        <f t="shared" si="37"/>
        <v>9.129999999999999</v>
      </c>
    </row>
    <row r="104" spans="1:56" ht="15" customHeight="1" x14ac:dyDescent="0.25">
      <c r="A104" s="28" t="s">
        <v>126</v>
      </c>
      <c r="B104" s="29">
        <v>4.5</v>
      </c>
      <c r="C104" s="29">
        <v>4.2320953320992913</v>
      </c>
      <c r="D104" s="29">
        <v>4.2302039100124862</v>
      </c>
      <c r="E104" s="29">
        <v>4.3</v>
      </c>
      <c r="F104" s="29">
        <v>5</v>
      </c>
      <c r="G104" s="29">
        <v>10</v>
      </c>
      <c r="H104" s="29">
        <v>10</v>
      </c>
      <c r="I104" s="29">
        <v>7.5</v>
      </c>
      <c r="J104" s="29">
        <v>10</v>
      </c>
      <c r="K104" s="29">
        <v>10</v>
      </c>
      <c r="L104" s="29">
        <f>AVERAGE(Table2734[[#This Row],[2Bi Disappearance]:[2Bv Terrorism Injured ]])</f>
        <v>9.5</v>
      </c>
      <c r="M104" s="29">
        <v>10</v>
      </c>
      <c r="N104" s="29">
        <v>10</v>
      </c>
      <c r="O104" s="30">
        <v>5</v>
      </c>
      <c r="P104" s="30">
        <f>AVERAGE(Table2734[[#This Row],[2Ci Female Genital Mutilation]:[2Ciii Equal Inheritance Rights]])</f>
        <v>8.3333333333333339</v>
      </c>
      <c r="Q104" s="29">
        <f t="shared" si="31"/>
        <v>7.6111111111111116</v>
      </c>
      <c r="R104" s="29">
        <v>10</v>
      </c>
      <c r="S104" s="29">
        <v>5</v>
      </c>
      <c r="T104" s="29">
        <v>5</v>
      </c>
      <c r="U104" s="29">
        <f t="shared" si="32"/>
        <v>6.666666666666667</v>
      </c>
      <c r="V104" s="29">
        <v>5</v>
      </c>
      <c r="W104" s="29">
        <v>7.5</v>
      </c>
      <c r="X104" s="29">
        <f>AVERAGE(Table2734[[#This Row],[4A Freedom to establish religious organizations]:[4B Autonomy of religious organizations]])</f>
        <v>6.25</v>
      </c>
      <c r="Y104" s="29">
        <v>7.5</v>
      </c>
      <c r="Z104" s="29">
        <v>7.5</v>
      </c>
      <c r="AA104" s="29">
        <v>2.5</v>
      </c>
      <c r="AB104" s="29">
        <v>2.5</v>
      </c>
      <c r="AC104" s="29">
        <v>7.5</v>
      </c>
      <c r="AD104" s="29">
        <f>AVERAGE(Table2734[[#This Row],[5Ci Political parties]:[5Ciii Educational, sporting and cultural organizations]])</f>
        <v>4.166666666666667</v>
      </c>
      <c r="AE104" s="29">
        <v>2.5</v>
      </c>
      <c r="AF104" s="29">
        <v>5</v>
      </c>
      <c r="AG104" s="29">
        <v>5</v>
      </c>
      <c r="AH104" s="29">
        <f>AVERAGE(Table2734[[#This Row],[5Di Political parties]:[5Diii Educational, sporting and cultural organizations5]])</f>
        <v>4.166666666666667</v>
      </c>
      <c r="AI104" s="29">
        <f t="shared" si="30"/>
        <v>5.8333333333333339</v>
      </c>
      <c r="AJ104" s="29">
        <v>10</v>
      </c>
      <c r="AK104" s="30">
        <v>5.666666666666667</v>
      </c>
      <c r="AL104" s="30">
        <v>5</v>
      </c>
      <c r="AM104" s="30">
        <v>10</v>
      </c>
      <c r="AN104" s="30">
        <v>7.5</v>
      </c>
      <c r="AO104" s="30">
        <f>AVERAGE(Table2734[[#This Row],[6Di Access to foreign television (cable/ satellite)]:[6Dii Access to foreign newspapers]])</f>
        <v>8.75</v>
      </c>
      <c r="AP104" s="30">
        <v>10</v>
      </c>
      <c r="AQ104" s="29">
        <f t="shared" si="33"/>
        <v>7.8833333333333346</v>
      </c>
      <c r="AR104" s="29">
        <v>5</v>
      </c>
      <c r="AS104" s="29">
        <v>10</v>
      </c>
      <c r="AT104" s="29">
        <v>10</v>
      </c>
      <c r="AU104" s="29">
        <f t="shared" si="29"/>
        <v>10</v>
      </c>
      <c r="AV104" s="29">
        <f t="shared" si="34"/>
        <v>7.5</v>
      </c>
      <c r="AW104" s="31">
        <f>AVERAGE(Table2734[[#This Row],[RULE OF LAW]],Table2734[[#This Row],[SECURITY &amp; SAFETY]],Table2734[[#This Row],[PERSONAL FREEDOM (minus Security &amp;Safety and Rule of Law)]],Table2734[[#This Row],[PERSONAL FREEDOM (minus Security &amp;Safety and Rule of Law)]])</f>
        <v>6.3911111111111119</v>
      </c>
      <c r="AX104" s="32">
        <v>7.39</v>
      </c>
      <c r="AY104" s="53">
        <f>AVERAGE(Table2734[[#This Row],[PERSONAL FREEDOM]:[ECONOMIC FREEDOM]])</f>
        <v>6.8905555555555562</v>
      </c>
      <c r="AZ104" s="63">
        <f t="shared" si="35"/>
        <v>79</v>
      </c>
      <c r="BA104" s="18">
        <f t="shared" si="36"/>
        <v>6.89</v>
      </c>
      <c r="BB104" s="31">
        <f>Table2734[[#This Row],[1 Rule of Law]]</f>
        <v>4.3</v>
      </c>
      <c r="BC104" s="31">
        <f>Table2734[[#This Row],[2 Security &amp; Safety]]</f>
        <v>7.6111111111111116</v>
      </c>
      <c r="BD104" s="31">
        <f t="shared" si="37"/>
        <v>6.8266666666666662</v>
      </c>
    </row>
    <row r="105" spans="1:56" ht="15" customHeight="1" x14ac:dyDescent="0.25">
      <c r="A105" s="28" t="s">
        <v>175</v>
      </c>
      <c r="B105" s="29" t="s">
        <v>48</v>
      </c>
      <c r="C105" s="29" t="s">
        <v>48</v>
      </c>
      <c r="D105" s="29" t="s">
        <v>48</v>
      </c>
      <c r="E105" s="29">
        <v>4.723929</v>
      </c>
      <c r="F105" s="29">
        <v>8.120000000000001</v>
      </c>
      <c r="G105" s="29">
        <v>10</v>
      </c>
      <c r="H105" s="29">
        <v>10</v>
      </c>
      <c r="I105" s="29">
        <v>5</v>
      </c>
      <c r="J105" s="29">
        <v>9.9192480149042321</v>
      </c>
      <c r="K105" s="29">
        <v>9.9273232134138105</v>
      </c>
      <c r="L105" s="29">
        <f>AVERAGE(Table2734[[#This Row],[2Bi Disappearance]:[2Bv Terrorism Injured ]])</f>
        <v>8.9693142456636075</v>
      </c>
      <c r="M105" s="29">
        <v>9.8000000000000007</v>
      </c>
      <c r="N105" s="29">
        <v>10</v>
      </c>
      <c r="O105" s="30">
        <v>0</v>
      </c>
      <c r="P105" s="30">
        <f>AVERAGE(Table2734[[#This Row],[2Ci Female Genital Mutilation]:[2Ciii Equal Inheritance Rights]])</f>
        <v>6.6000000000000005</v>
      </c>
      <c r="Q105" s="29">
        <f t="shared" si="31"/>
        <v>7.8964380818878697</v>
      </c>
      <c r="R105" s="29">
        <v>5</v>
      </c>
      <c r="S105" s="29">
        <v>5</v>
      </c>
      <c r="T105" s="29">
        <v>0</v>
      </c>
      <c r="U105" s="29">
        <f t="shared" si="32"/>
        <v>3.3333333333333335</v>
      </c>
      <c r="V105" s="29">
        <v>7.5</v>
      </c>
      <c r="W105" s="29">
        <v>7.5</v>
      </c>
      <c r="X105" s="29">
        <f>AVERAGE(Table2734[[#This Row],[4A Freedom to establish religious organizations]:[4B Autonomy of religious organizations]])</f>
        <v>7.5</v>
      </c>
      <c r="Y105" s="29">
        <v>10</v>
      </c>
      <c r="Z105" s="29">
        <v>10</v>
      </c>
      <c r="AA105" s="29">
        <v>5</v>
      </c>
      <c r="AB105" s="29">
        <v>7.5</v>
      </c>
      <c r="AC105" s="29">
        <v>7.5</v>
      </c>
      <c r="AD105" s="29">
        <f>AVERAGE(Table2734[[#This Row],[5Ci Political parties]:[5Ciii Educational, sporting and cultural organizations]])</f>
        <v>6.666666666666667</v>
      </c>
      <c r="AE105" s="29">
        <v>7.5</v>
      </c>
      <c r="AF105" s="29">
        <v>7.5</v>
      </c>
      <c r="AG105" s="29">
        <v>7.5</v>
      </c>
      <c r="AH105" s="29">
        <f>AVERAGE(Table2734[[#This Row],[5Di Political parties]:[5Diii Educational, sporting and cultural organizations5]])</f>
        <v>7.5</v>
      </c>
      <c r="AI105" s="29">
        <f t="shared" si="30"/>
        <v>8.5416666666666679</v>
      </c>
      <c r="AJ105" s="29">
        <v>10</v>
      </c>
      <c r="AK105" s="30">
        <v>5</v>
      </c>
      <c r="AL105" s="30">
        <v>5.75</v>
      </c>
      <c r="AM105" s="30">
        <v>10</v>
      </c>
      <c r="AN105" s="30">
        <v>10</v>
      </c>
      <c r="AO105" s="30">
        <f>AVERAGE(Table2734[[#This Row],[6Di Access to foreign television (cable/ satellite)]:[6Dii Access to foreign newspapers]])</f>
        <v>10</v>
      </c>
      <c r="AP105" s="30">
        <v>10</v>
      </c>
      <c r="AQ105" s="29">
        <f t="shared" si="33"/>
        <v>8.15</v>
      </c>
      <c r="AR105" s="29">
        <v>5</v>
      </c>
      <c r="AS105" s="29">
        <v>10</v>
      </c>
      <c r="AT105" s="29">
        <v>10</v>
      </c>
      <c r="AU105" s="29">
        <f t="shared" si="29"/>
        <v>10</v>
      </c>
      <c r="AV105" s="29">
        <f t="shared" si="34"/>
        <v>7.5</v>
      </c>
      <c r="AW105" s="31">
        <f>AVERAGE(Table2734[[#This Row],[RULE OF LAW]],Table2734[[#This Row],[SECURITY &amp; SAFETY]],Table2734[[#This Row],[PERSONAL FREEDOM (minus Security &amp;Safety and Rule of Law)]],Table2734[[#This Row],[PERSONAL FREEDOM (minus Security &amp;Safety and Rule of Law)]])</f>
        <v>6.6575917704719689</v>
      </c>
      <c r="AX105" s="32">
        <v>6.05</v>
      </c>
      <c r="AY105" s="53">
        <f>AVERAGE(Table2734[[#This Row],[PERSONAL FREEDOM]:[ECONOMIC FREEDOM]])</f>
        <v>6.3537958852359839</v>
      </c>
      <c r="AZ105" s="63">
        <f t="shared" si="35"/>
        <v>113</v>
      </c>
      <c r="BA105" s="18">
        <f t="shared" si="36"/>
        <v>6.35</v>
      </c>
      <c r="BB105" s="31">
        <f>Table2734[[#This Row],[1 Rule of Law]]</f>
        <v>4.723929</v>
      </c>
      <c r="BC105" s="31">
        <f>Table2734[[#This Row],[2 Security &amp; Safety]]</f>
        <v>7.8964380818878697</v>
      </c>
      <c r="BD105" s="31">
        <f t="shared" si="37"/>
        <v>7.0050000000000008</v>
      </c>
    </row>
    <row r="106" spans="1:56" ht="15" customHeight="1" x14ac:dyDescent="0.25">
      <c r="A106" s="28" t="s">
        <v>179</v>
      </c>
      <c r="B106" s="29">
        <v>2.833333333333333</v>
      </c>
      <c r="C106" s="29">
        <v>5.2851987784354257</v>
      </c>
      <c r="D106" s="29">
        <v>2.832213763963086</v>
      </c>
      <c r="E106" s="29">
        <v>3.7</v>
      </c>
      <c r="F106" s="29">
        <v>2</v>
      </c>
      <c r="G106" s="29">
        <v>0</v>
      </c>
      <c r="H106" s="29">
        <v>9.3422371883563198</v>
      </c>
      <c r="I106" s="29">
        <v>2.5</v>
      </c>
      <c r="J106" s="29">
        <v>9.1067418607308035</v>
      </c>
      <c r="K106" s="29">
        <v>9.2472270044522311</v>
      </c>
      <c r="L106" s="29">
        <f>AVERAGE(Table2734[[#This Row],[2Bi Disappearance]:[2Bv Terrorism Injured ]])</f>
        <v>6.0392412107078703</v>
      </c>
      <c r="M106" s="29">
        <v>7</v>
      </c>
      <c r="N106" s="29">
        <v>7.5</v>
      </c>
      <c r="O106" s="30">
        <v>2.5</v>
      </c>
      <c r="P106" s="30">
        <f>AVERAGE(Table2734[[#This Row],[2Ci Female Genital Mutilation]:[2Ciii Equal Inheritance Rights]])</f>
        <v>5.666666666666667</v>
      </c>
      <c r="Q106" s="29">
        <f t="shared" si="31"/>
        <v>4.5686359591248467</v>
      </c>
      <c r="R106" s="29">
        <v>0</v>
      </c>
      <c r="S106" s="29">
        <v>5</v>
      </c>
      <c r="T106" s="29">
        <v>0</v>
      </c>
      <c r="U106" s="29">
        <f t="shared" si="32"/>
        <v>1.6666666666666667</v>
      </c>
      <c r="V106" s="29">
        <v>10</v>
      </c>
      <c r="W106" s="29">
        <v>2.5</v>
      </c>
      <c r="X106" s="29">
        <f>AVERAGE(Table2734[[#This Row],[4A Freedom to establish religious organizations]:[4B Autonomy of religious organizations]])</f>
        <v>6.25</v>
      </c>
      <c r="Y106" s="29">
        <v>10</v>
      </c>
      <c r="Z106" s="29">
        <v>7.5</v>
      </c>
      <c r="AA106" s="29">
        <v>7.5</v>
      </c>
      <c r="AB106" s="29">
        <v>7.5</v>
      </c>
      <c r="AC106" s="29">
        <v>10</v>
      </c>
      <c r="AD106" s="29">
        <f>AVERAGE(Table2734[[#This Row],[5Ci Political parties]:[5Ciii Educational, sporting and cultural organizations]])</f>
        <v>8.3333333333333339</v>
      </c>
      <c r="AE106" s="29">
        <v>10</v>
      </c>
      <c r="AF106" s="29">
        <v>10</v>
      </c>
      <c r="AG106" s="29">
        <v>10</v>
      </c>
      <c r="AH106" s="29">
        <f>AVERAGE(Table2734[[#This Row],[5Di Political parties]:[5Diii Educational, sporting and cultural organizations5]])</f>
        <v>10</v>
      </c>
      <c r="AI106" s="29">
        <f t="shared" si="30"/>
        <v>8.9583333333333339</v>
      </c>
      <c r="AJ106" s="29">
        <v>9.3909603595891848</v>
      </c>
      <c r="AK106" s="30">
        <v>5.666666666666667</v>
      </c>
      <c r="AL106" s="30">
        <v>4.5</v>
      </c>
      <c r="AM106" s="30">
        <v>10</v>
      </c>
      <c r="AN106" s="30">
        <v>10</v>
      </c>
      <c r="AO106" s="30">
        <f>AVERAGE(Table2734[[#This Row],[6Di Access to foreign television (cable/ satellite)]:[6Dii Access to foreign newspapers]])</f>
        <v>10</v>
      </c>
      <c r="AP106" s="30">
        <v>10</v>
      </c>
      <c r="AQ106" s="29">
        <f t="shared" si="33"/>
        <v>7.9115254052511705</v>
      </c>
      <c r="AR106" s="29">
        <v>5</v>
      </c>
      <c r="AS106" s="29">
        <v>0</v>
      </c>
      <c r="AT106" s="29" t="s">
        <v>48</v>
      </c>
      <c r="AU106" s="29">
        <f t="shared" si="29"/>
        <v>0</v>
      </c>
      <c r="AV106" s="29">
        <f t="shared" si="34"/>
        <v>2.5</v>
      </c>
      <c r="AW106" s="31">
        <f>AVERAGE(Table2734[[#This Row],[RULE OF LAW]],Table2734[[#This Row],[SECURITY &amp; SAFETY]],Table2734[[#This Row],[PERSONAL FREEDOM (minus Security &amp;Safety and Rule of Law)]],Table2734[[#This Row],[PERSONAL FREEDOM (minus Security &amp;Safety and Rule of Law)]])</f>
        <v>4.7958115303063282</v>
      </c>
      <c r="AX106" s="32">
        <v>6.39</v>
      </c>
      <c r="AY106" s="53">
        <f>AVERAGE(Table2734[[#This Row],[PERSONAL FREEDOM]:[ECONOMIC FREEDOM]])</f>
        <v>5.592905765153164</v>
      </c>
      <c r="AZ106" s="63">
        <f t="shared" si="35"/>
        <v>138</v>
      </c>
      <c r="BA106" s="18">
        <f t="shared" si="36"/>
        <v>5.59</v>
      </c>
      <c r="BB106" s="31">
        <f>Table2734[[#This Row],[1 Rule of Law]]</f>
        <v>3.7</v>
      </c>
      <c r="BC106" s="31">
        <f>Table2734[[#This Row],[2 Security &amp; Safety]]</f>
        <v>4.5686359591248467</v>
      </c>
      <c r="BD106" s="31">
        <f t="shared" si="37"/>
        <v>5.4573050810502339</v>
      </c>
    </row>
    <row r="107" spans="1:56" ht="15" customHeight="1" x14ac:dyDescent="0.25">
      <c r="A107" s="28" t="s">
        <v>62</v>
      </c>
      <c r="B107" s="29">
        <v>9.3999999999999986</v>
      </c>
      <c r="C107" s="29">
        <v>8.1622776481637231</v>
      </c>
      <c r="D107" s="29">
        <v>8.4578776965989206</v>
      </c>
      <c r="E107" s="29">
        <v>8.6999999999999993</v>
      </c>
      <c r="F107" s="29">
        <v>9.120000000000001</v>
      </c>
      <c r="G107" s="29">
        <v>10</v>
      </c>
      <c r="H107" s="29">
        <v>10</v>
      </c>
      <c r="I107" s="29">
        <v>10</v>
      </c>
      <c r="J107" s="29">
        <v>4.9526436841017158</v>
      </c>
      <c r="K107" s="29">
        <v>6.9715862104610293</v>
      </c>
      <c r="L107" s="29">
        <f>AVERAGE(Table2734[[#This Row],[2Bi Disappearance]:[2Bv Terrorism Injured ]])</f>
        <v>8.3848459789125478</v>
      </c>
      <c r="M107" s="29">
        <v>9.5</v>
      </c>
      <c r="N107" s="29">
        <v>10</v>
      </c>
      <c r="O107" s="30">
        <v>10</v>
      </c>
      <c r="P107" s="30">
        <f>AVERAGE(Table2734[[#This Row],[2Ci Female Genital Mutilation]:[2Ciii Equal Inheritance Rights]])</f>
        <v>9.8333333333333339</v>
      </c>
      <c r="Q107" s="29">
        <f t="shared" si="31"/>
        <v>9.1127264374152954</v>
      </c>
      <c r="R107" s="29">
        <v>10</v>
      </c>
      <c r="S107" s="29">
        <v>10</v>
      </c>
      <c r="T107" s="29">
        <v>10</v>
      </c>
      <c r="U107" s="29">
        <f t="shared" si="32"/>
        <v>10</v>
      </c>
      <c r="V107" s="29">
        <v>10</v>
      </c>
      <c r="W107" s="29">
        <v>7.5</v>
      </c>
      <c r="X107" s="29">
        <f>AVERAGE(Table2734[[#This Row],[4A Freedom to establish religious organizations]:[4B Autonomy of religious organizations]])</f>
        <v>8.75</v>
      </c>
      <c r="Y107" s="29">
        <v>10</v>
      </c>
      <c r="Z107" s="29">
        <v>10</v>
      </c>
      <c r="AA107" s="29">
        <v>10</v>
      </c>
      <c r="AB107" s="29">
        <v>10</v>
      </c>
      <c r="AC107" s="29">
        <v>10</v>
      </c>
      <c r="AD107" s="29">
        <f>AVERAGE(Table2734[[#This Row],[5Ci Political parties]:[5Ciii Educational, sporting and cultural organizations]])</f>
        <v>10</v>
      </c>
      <c r="AE107" s="29">
        <v>10</v>
      </c>
      <c r="AF107" s="29">
        <v>10</v>
      </c>
      <c r="AG107" s="29">
        <v>10</v>
      </c>
      <c r="AH107" s="29">
        <f>AVERAGE(Table2734[[#This Row],[5Di Political parties]:[5Diii Educational, sporting and cultural organizations5]])</f>
        <v>10</v>
      </c>
      <c r="AI107" s="29">
        <f t="shared" si="30"/>
        <v>10</v>
      </c>
      <c r="AJ107" s="29">
        <v>10</v>
      </c>
      <c r="AK107" s="30">
        <v>9</v>
      </c>
      <c r="AL107" s="30">
        <v>9.25</v>
      </c>
      <c r="AM107" s="30">
        <v>10</v>
      </c>
      <c r="AN107" s="30">
        <v>10</v>
      </c>
      <c r="AO107" s="30">
        <f>AVERAGE(Table2734[[#This Row],[6Di Access to foreign television (cable/ satellite)]:[6Dii Access to foreign newspapers]])</f>
        <v>10</v>
      </c>
      <c r="AP107" s="30">
        <v>10</v>
      </c>
      <c r="AQ107" s="29">
        <f t="shared" si="33"/>
        <v>9.65</v>
      </c>
      <c r="AR107" s="29">
        <v>10</v>
      </c>
      <c r="AS107" s="29">
        <v>10</v>
      </c>
      <c r="AT107" s="29">
        <v>10</v>
      </c>
      <c r="AU107" s="29">
        <f t="shared" si="29"/>
        <v>10</v>
      </c>
      <c r="AV107" s="29">
        <f t="shared" si="34"/>
        <v>10</v>
      </c>
      <c r="AW107" s="31">
        <f>AVERAGE(Table2734[[#This Row],[RULE OF LAW]],Table2734[[#This Row],[SECURITY &amp; SAFETY]],Table2734[[#This Row],[PERSONAL FREEDOM (minus Security &amp;Safety and Rule of Law)]],Table2734[[#This Row],[PERSONAL FREEDOM (minus Security &amp;Safety and Rule of Law)]])</f>
        <v>9.2931816093538231</v>
      </c>
      <c r="AX107" s="32">
        <v>7.5</v>
      </c>
      <c r="AY107" s="53">
        <f>AVERAGE(Table2734[[#This Row],[PERSONAL FREEDOM]:[ECONOMIC FREEDOM]])</f>
        <v>8.3965908046769115</v>
      </c>
      <c r="AZ107" s="63">
        <f t="shared" si="35"/>
        <v>16</v>
      </c>
      <c r="BA107" s="18">
        <f t="shared" si="36"/>
        <v>8.4</v>
      </c>
      <c r="BB107" s="31">
        <f>Table2734[[#This Row],[1 Rule of Law]]</f>
        <v>8.6999999999999993</v>
      </c>
      <c r="BC107" s="31">
        <f>Table2734[[#This Row],[2 Security &amp; Safety]]</f>
        <v>9.1127264374152954</v>
      </c>
      <c r="BD107" s="31">
        <f t="shared" si="37"/>
        <v>9.68</v>
      </c>
    </row>
    <row r="108" spans="1:56" ht="15" customHeight="1" x14ac:dyDescent="0.25">
      <c r="A108" s="28" t="s">
        <v>178</v>
      </c>
      <c r="B108" s="29" t="s">
        <v>48</v>
      </c>
      <c r="C108" s="29" t="s">
        <v>48</v>
      </c>
      <c r="D108" s="29" t="s">
        <v>48</v>
      </c>
      <c r="E108" s="29">
        <v>6.4108609999999997</v>
      </c>
      <c r="F108" s="29">
        <v>9.5599999999999987</v>
      </c>
      <c r="G108" s="29">
        <v>5</v>
      </c>
      <c r="H108" s="29">
        <v>10</v>
      </c>
      <c r="I108" s="29">
        <v>7.5</v>
      </c>
      <c r="J108" s="29">
        <v>10</v>
      </c>
      <c r="K108" s="29">
        <v>10</v>
      </c>
      <c r="L108" s="29">
        <f>AVERAGE(Table2734[[#This Row],[2Bi Disappearance]:[2Bv Terrorism Injured ]])</f>
        <v>8.5</v>
      </c>
      <c r="M108" s="29">
        <v>9</v>
      </c>
      <c r="N108" s="29">
        <v>7.5</v>
      </c>
      <c r="O108" s="30">
        <v>0</v>
      </c>
      <c r="P108" s="30">
        <f>AVERAGE(Table2734[[#This Row],[2Ci Female Genital Mutilation]:[2Ciii Equal Inheritance Rights]])</f>
        <v>5.5</v>
      </c>
      <c r="Q108" s="29">
        <f t="shared" si="31"/>
        <v>7.8533333333333326</v>
      </c>
      <c r="R108" s="29">
        <v>10</v>
      </c>
      <c r="S108" s="29">
        <v>10</v>
      </c>
      <c r="T108" s="29">
        <v>0</v>
      </c>
      <c r="U108" s="29">
        <f t="shared" si="32"/>
        <v>6.666666666666667</v>
      </c>
      <c r="V108" s="29">
        <v>2.5</v>
      </c>
      <c r="W108" s="29">
        <v>5</v>
      </c>
      <c r="X108" s="29">
        <f>AVERAGE(Table2734[[#This Row],[4A Freedom to establish religious organizations]:[4B Autonomy of religious organizations]])</f>
        <v>3.75</v>
      </c>
      <c r="Y108" s="29">
        <v>2.5</v>
      </c>
      <c r="Z108" s="29">
        <v>2.5</v>
      </c>
      <c r="AA108" s="29">
        <v>2.5</v>
      </c>
      <c r="AB108" s="29">
        <v>5</v>
      </c>
      <c r="AC108" s="29">
        <v>5</v>
      </c>
      <c r="AD108" s="29">
        <f>AVERAGE(Table2734[[#This Row],[5Ci Political parties]:[5Ciii Educational, sporting and cultural organizations]])</f>
        <v>4.166666666666667</v>
      </c>
      <c r="AE108" s="29">
        <v>2.5</v>
      </c>
      <c r="AF108" s="29">
        <v>2.5</v>
      </c>
      <c r="AG108" s="29">
        <v>5</v>
      </c>
      <c r="AH108" s="29">
        <f>AVERAGE(Table2734[[#This Row],[5Di Political parties]:[5Diii Educational, sporting and cultural organizations5]])</f>
        <v>3.3333333333333335</v>
      </c>
      <c r="AI108" s="29">
        <f t="shared" si="30"/>
        <v>3.1250000000000004</v>
      </c>
      <c r="AJ108" s="29">
        <v>10</v>
      </c>
      <c r="AK108" s="30">
        <v>1.6666666666666667</v>
      </c>
      <c r="AL108" s="30">
        <v>3.25</v>
      </c>
      <c r="AM108" s="30">
        <v>7.5</v>
      </c>
      <c r="AN108" s="30">
        <v>5</v>
      </c>
      <c r="AO108" s="30">
        <f>AVERAGE(Table2734[[#This Row],[6Di Access to foreign television (cable/ satellite)]:[6Dii Access to foreign newspapers]])</f>
        <v>6.25</v>
      </c>
      <c r="AP108" s="30">
        <v>5</v>
      </c>
      <c r="AQ108" s="29">
        <f t="shared" si="33"/>
        <v>5.2333333333333325</v>
      </c>
      <c r="AR108" s="29">
        <v>0</v>
      </c>
      <c r="AS108" s="29">
        <v>0</v>
      </c>
      <c r="AT108" s="29">
        <v>0</v>
      </c>
      <c r="AU108" s="29">
        <f t="shared" si="29"/>
        <v>0</v>
      </c>
      <c r="AV108" s="29">
        <f t="shared" si="34"/>
        <v>0</v>
      </c>
      <c r="AW108" s="31">
        <f>AVERAGE(Table2734[[#This Row],[RULE OF LAW]],Table2734[[#This Row],[SECURITY &amp; SAFETY]],Table2734[[#This Row],[PERSONAL FREEDOM (minus Security &amp;Safety and Rule of Law)]],Table2734[[#This Row],[PERSONAL FREEDOM (minus Security &amp;Safety and Rule of Law)]])</f>
        <v>5.4435485833333326</v>
      </c>
      <c r="AX108" s="32">
        <v>7.21</v>
      </c>
      <c r="AY108" s="53">
        <f>AVERAGE(Table2734[[#This Row],[PERSONAL FREEDOM]:[ECONOMIC FREEDOM]])</f>
        <v>6.3267742916666663</v>
      </c>
      <c r="AZ108" s="63">
        <f t="shared" si="35"/>
        <v>116</v>
      </c>
      <c r="BA108" s="18">
        <f t="shared" si="36"/>
        <v>6.33</v>
      </c>
      <c r="BB108" s="31">
        <f>Table2734[[#This Row],[1 Rule of Law]]</f>
        <v>6.4108609999999997</v>
      </c>
      <c r="BC108" s="31">
        <f>Table2734[[#This Row],[2 Security &amp; Safety]]</f>
        <v>7.8533333333333326</v>
      </c>
      <c r="BD108" s="31">
        <f t="shared" si="37"/>
        <v>3.7549999999999999</v>
      </c>
    </row>
    <row r="109" spans="1:56" ht="15" customHeight="1" x14ac:dyDescent="0.25">
      <c r="A109" s="28" t="s">
        <v>192</v>
      </c>
      <c r="B109" s="29">
        <v>2.6333333333333337</v>
      </c>
      <c r="C109" s="29">
        <v>3.9448558234708413</v>
      </c>
      <c r="D109" s="29">
        <v>3.8780170624319101</v>
      </c>
      <c r="E109" s="29">
        <v>3.5</v>
      </c>
      <c r="F109" s="29">
        <v>6.8400000000000007</v>
      </c>
      <c r="G109" s="29">
        <v>0</v>
      </c>
      <c r="H109" s="29">
        <v>5.0028293238645096</v>
      </c>
      <c r="I109" s="29">
        <v>5</v>
      </c>
      <c r="J109" s="29">
        <v>6.8628137141110779</v>
      </c>
      <c r="K109" s="29">
        <v>7.0051034660404188</v>
      </c>
      <c r="L109" s="29">
        <f>AVERAGE(Table2734[[#This Row],[2Bi Disappearance]:[2Bv Terrorism Injured ]])</f>
        <v>4.7741493008032005</v>
      </c>
      <c r="M109" s="29">
        <v>10</v>
      </c>
      <c r="N109" s="29">
        <v>5</v>
      </c>
      <c r="O109" s="30">
        <v>5</v>
      </c>
      <c r="P109" s="30">
        <f>AVERAGE(Table2734[[#This Row],[2Ci Female Genital Mutilation]:[2Ciii Equal Inheritance Rights]])</f>
        <v>6.666666666666667</v>
      </c>
      <c r="Q109" s="29">
        <f t="shared" si="31"/>
        <v>6.0936053224899567</v>
      </c>
      <c r="R109" s="29">
        <v>5</v>
      </c>
      <c r="S109" s="29">
        <v>5</v>
      </c>
      <c r="T109" s="29">
        <v>0</v>
      </c>
      <c r="U109" s="29">
        <f t="shared" si="32"/>
        <v>3.3333333333333335</v>
      </c>
      <c r="V109" s="29">
        <v>2.5</v>
      </c>
      <c r="W109" s="29">
        <v>7.5</v>
      </c>
      <c r="X109" s="29">
        <f>AVERAGE(Table2734[[#This Row],[4A Freedom to establish religious organizations]:[4B Autonomy of religious organizations]])</f>
        <v>5</v>
      </c>
      <c r="Y109" s="29">
        <v>7.5</v>
      </c>
      <c r="Z109" s="29">
        <v>7.5</v>
      </c>
      <c r="AA109" s="29">
        <v>7.5</v>
      </c>
      <c r="AB109" s="29">
        <v>7.5</v>
      </c>
      <c r="AC109" s="29">
        <v>7.5</v>
      </c>
      <c r="AD109" s="29">
        <f>AVERAGE(Table2734[[#This Row],[5Ci Political parties]:[5Ciii Educational, sporting and cultural organizations]])</f>
        <v>7.5</v>
      </c>
      <c r="AE109" s="29">
        <v>10</v>
      </c>
      <c r="AF109" s="29">
        <v>10</v>
      </c>
      <c r="AG109" s="29">
        <v>10</v>
      </c>
      <c r="AH109" s="29">
        <f>AVERAGE(Table2734[[#This Row],[5Di Political parties]:[5Diii Educational, sporting and cultural organizations5]])</f>
        <v>10</v>
      </c>
      <c r="AI109" s="29">
        <f t="shared" si="30"/>
        <v>8.125</v>
      </c>
      <c r="AJ109" s="29">
        <v>3.7559018435262721</v>
      </c>
      <c r="AK109" s="30">
        <v>4</v>
      </c>
      <c r="AL109" s="30">
        <v>2.75</v>
      </c>
      <c r="AM109" s="30">
        <v>10</v>
      </c>
      <c r="AN109" s="30">
        <v>7.5</v>
      </c>
      <c r="AO109" s="30">
        <f>AVERAGE(Table2734[[#This Row],[6Di Access to foreign television (cable/ satellite)]:[6Dii Access to foreign newspapers]])</f>
        <v>8.75</v>
      </c>
      <c r="AP109" s="30">
        <v>7.5</v>
      </c>
      <c r="AQ109" s="29">
        <f t="shared" si="33"/>
        <v>5.351180368705255</v>
      </c>
      <c r="AR109" s="29">
        <v>2.5</v>
      </c>
      <c r="AS109" s="29">
        <v>0</v>
      </c>
      <c r="AT109" s="29">
        <v>0</v>
      </c>
      <c r="AU109" s="29">
        <f t="shared" si="29"/>
        <v>0</v>
      </c>
      <c r="AV109" s="29">
        <f t="shared" si="34"/>
        <v>1.25</v>
      </c>
      <c r="AW109" s="31">
        <f>AVERAGE(Table2734[[#This Row],[RULE OF LAW]],Table2734[[#This Row],[SECURITY &amp; SAFETY]],Table2734[[#This Row],[PERSONAL FREEDOM (minus Security &amp;Safety and Rule of Law)]],Table2734[[#This Row],[PERSONAL FREEDOM (minus Security &amp;Safety and Rule of Law)]])</f>
        <v>4.7043527008263482</v>
      </c>
      <c r="AX109" s="32">
        <v>6.34</v>
      </c>
      <c r="AY109" s="53">
        <f>AVERAGE(Table2734[[#This Row],[PERSONAL FREEDOM]:[ECONOMIC FREEDOM]])</f>
        <v>5.522176350413174</v>
      </c>
      <c r="AZ109" s="63">
        <f t="shared" si="35"/>
        <v>139</v>
      </c>
      <c r="BA109" s="18">
        <f t="shared" si="36"/>
        <v>5.52</v>
      </c>
      <c r="BB109" s="31">
        <f>Table2734[[#This Row],[1 Rule of Law]]</f>
        <v>3.5</v>
      </c>
      <c r="BC109" s="31">
        <f>Table2734[[#This Row],[2 Security &amp; Safety]]</f>
        <v>6.0936053224899567</v>
      </c>
      <c r="BD109" s="31">
        <f t="shared" si="37"/>
        <v>4.6119027404077171</v>
      </c>
    </row>
    <row r="110" spans="1:56" ht="15" customHeight="1" x14ac:dyDescent="0.25">
      <c r="A110" s="28" t="s">
        <v>87</v>
      </c>
      <c r="B110" s="29">
        <v>5.7666666666666666</v>
      </c>
      <c r="C110" s="29">
        <v>5.0511306217506622</v>
      </c>
      <c r="D110" s="29">
        <v>3.8377187586402695</v>
      </c>
      <c r="E110" s="29">
        <v>4.9000000000000004</v>
      </c>
      <c r="F110" s="29">
        <v>1.8799999999999997</v>
      </c>
      <c r="G110" s="29">
        <v>10</v>
      </c>
      <c r="H110" s="29">
        <v>10</v>
      </c>
      <c r="I110" s="29">
        <v>10</v>
      </c>
      <c r="J110" s="29">
        <v>10</v>
      </c>
      <c r="K110" s="29">
        <v>10</v>
      </c>
      <c r="L110" s="29">
        <f>AVERAGE(Table2734[[#This Row],[2Bi Disappearance]:[2Bv Terrorism Injured ]])</f>
        <v>10</v>
      </c>
      <c r="M110" s="29" t="s">
        <v>48</v>
      </c>
      <c r="N110" s="29">
        <v>10</v>
      </c>
      <c r="O110" s="30">
        <v>10</v>
      </c>
      <c r="P110" s="30">
        <f>AVERAGE(Table2734[[#This Row],[2Ci Female Genital Mutilation]:[2Ciii Equal Inheritance Rights]])</f>
        <v>10</v>
      </c>
      <c r="Q110" s="29">
        <f t="shared" si="31"/>
        <v>7.293333333333333</v>
      </c>
      <c r="R110" s="29">
        <v>10</v>
      </c>
      <c r="S110" s="29">
        <v>10</v>
      </c>
      <c r="T110" s="29">
        <v>10</v>
      </c>
      <c r="U110" s="29">
        <f t="shared" si="32"/>
        <v>10</v>
      </c>
      <c r="V110" s="29">
        <v>10</v>
      </c>
      <c r="W110" s="29">
        <v>10</v>
      </c>
      <c r="X110" s="29">
        <f>AVERAGE(Table2734[[#This Row],[4A Freedom to establish religious organizations]:[4B Autonomy of religious organizations]])</f>
        <v>10</v>
      </c>
      <c r="Y110" s="29">
        <v>10</v>
      </c>
      <c r="Z110" s="29">
        <v>10</v>
      </c>
      <c r="AA110" s="29">
        <v>10</v>
      </c>
      <c r="AB110" s="29">
        <v>10</v>
      </c>
      <c r="AC110" s="29">
        <v>10</v>
      </c>
      <c r="AD110" s="29">
        <f>AVERAGE(Table2734[[#This Row],[5Ci Political parties]:[5Ciii Educational, sporting and cultural organizations]])</f>
        <v>10</v>
      </c>
      <c r="AE110" s="29">
        <v>10</v>
      </c>
      <c r="AF110" s="29">
        <v>10</v>
      </c>
      <c r="AG110" s="29">
        <v>10</v>
      </c>
      <c r="AH110" s="29">
        <f>AVERAGE(Table2734[[#This Row],[5Di Political parties]:[5Diii Educational, sporting and cultural organizations5]])</f>
        <v>10</v>
      </c>
      <c r="AI110" s="29">
        <f t="shared" si="30"/>
        <v>10</v>
      </c>
      <c r="AJ110" s="29">
        <v>0</v>
      </c>
      <c r="AK110" s="30">
        <v>4.333333333333333</v>
      </c>
      <c r="AL110" s="30">
        <v>5.25</v>
      </c>
      <c r="AM110" s="30">
        <v>10</v>
      </c>
      <c r="AN110" s="30">
        <v>10</v>
      </c>
      <c r="AO110" s="30">
        <f>AVERAGE(Table2734[[#This Row],[6Di Access to foreign television (cable/ satellite)]:[6Dii Access to foreign newspapers]])</f>
        <v>10</v>
      </c>
      <c r="AP110" s="30">
        <v>10</v>
      </c>
      <c r="AQ110" s="29">
        <f t="shared" si="33"/>
        <v>5.9166666666666661</v>
      </c>
      <c r="AR110" s="29" t="s">
        <v>48</v>
      </c>
      <c r="AS110" s="29">
        <v>10</v>
      </c>
      <c r="AT110" s="29">
        <v>10</v>
      </c>
      <c r="AU110" s="29">
        <f t="shared" si="29"/>
        <v>10</v>
      </c>
      <c r="AV110" s="29">
        <f t="shared" si="34"/>
        <v>10</v>
      </c>
      <c r="AW110" s="31">
        <f>AVERAGE(Table2734[[#This Row],[RULE OF LAW]],Table2734[[#This Row],[SECURITY &amp; SAFETY]],Table2734[[#This Row],[PERSONAL FREEDOM (minus Security &amp;Safety and Rule of Law)]],Table2734[[#This Row],[PERSONAL FREEDOM (minus Security &amp;Safety and Rule of Law)]])</f>
        <v>7.64</v>
      </c>
      <c r="AX110" s="32">
        <v>7.12</v>
      </c>
      <c r="AY110" s="53">
        <f>AVERAGE(Table2734[[#This Row],[PERSONAL FREEDOM]:[ECONOMIC FREEDOM]])</f>
        <v>7.38</v>
      </c>
      <c r="AZ110" s="63">
        <f t="shared" si="35"/>
        <v>55</v>
      </c>
      <c r="BA110" s="18">
        <f t="shared" si="36"/>
        <v>7.38</v>
      </c>
      <c r="BB110" s="31">
        <f>Table2734[[#This Row],[1 Rule of Law]]</f>
        <v>4.9000000000000004</v>
      </c>
      <c r="BC110" s="31">
        <f>Table2734[[#This Row],[2 Security &amp; Safety]]</f>
        <v>7.293333333333333</v>
      </c>
      <c r="BD110" s="31">
        <f t="shared" si="37"/>
        <v>9.1833333333333336</v>
      </c>
    </row>
    <row r="111" spans="1:56" ht="15" customHeight="1" x14ac:dyDescent="0.25">
      <c r="A111" s="28" t="s">
        <v>113</v>
      </c>
      <c r="B111" s="29" t="s">
        <v>48</v>
      </c>
      <c r="C111" s="29" t="s">
        <v>48</v>
      </c>
      <c r="D111" s="29" t="s">
        <v>48</v>
      </c>
      <c r="E111" s="29">
        <v>4.2341740000000003</v>
      </c>
      <c r="F111" s="29">
        <v>5.84</v>
      </c>
      <c r="G111" s="29">
        <v>10</v>
      </c>
      <c r="H111" s="29">
        <v>10</v>
      </c>
      <c r="I111" s="29">
        <v>7.5</v>
      </c>
      <c r="J111" s="29">
        <v>10</v>
      </c>
      <c r="K111" s="29">
        <v>10</v>
      </c>
      <c r="L111" s="29">
        <f>AVERAGE(Table2734[[#This Row],[2Bi Disappearance]:[2Bv Terrorism Injured ]])</f>
        <v>9.5</v>
      </c>
      <c r="M111" s="29">
        <v>10</v>
      </c>
      <c r="N111" s="29">
        <v>5</v>
      </c>
      <c r="O111" s="30">
        <v>5</v>
      </c>
      <c r="P111" s="30">
        <f>AVERAGE(Table2734[[#This Row],[2Ci Female Genital Mutilation]:[2Ciii Equal Inheritance Rights]])</f>
        <v>6.666666666666667</v>
      </c>
      <c r="Q111" s="29">
        <f t="shared" si="31"/>
        <v>7.3355555555555556</v>
      </c>
      <c r="R111" s="29">
        <v>10</v>
      </c>
      <c r="S111" s="29">
        <v>10</v>
      </c>
      <c r="T111" s="29">
        <v>5</v>
      </c>
      <c r="U111" s="29">
        <f t="shared" si="32"/>
        <v>8.3333333333333339</v>
      </c>
      <c r="V111" s="29" t="s">
        <v>48</v>
      </c>
      <c r="W111" s="29" t="s">
        <v>48</v>
      </c>
      <c r="X111" s="29" t="s">
        <v>48</v>
      </c>
      <c r="Y111" s="29" t="s">
        <v>48</v>
      </c>
      <c r="Z111" s="29" t="s">
        <v>48</v>
      </c>
      <c r="AA111" s="29" t="s">
        <v>48</v>
      </c>
      <c r="AB111" s="29" t="s">
        <v>48</v>
      </c>
      <c r="AC111" s="29" t="s">
        <v>48</v>
      </c>
      <c r="AD111" s="29" t="s">
        <v>48</v>
      </c>
      <c r="AE111" s="29" t="s">
        <v>48</v>
      </c>
      <c r="AF111" s="29" t="s">
        <v>48</v>
      </c>
      <c r="AG111" s="29" t="s">
        <v>48</v>
      </c>
      <c r="AH111" s="29" t="s">
        <v>48</v>
      </c>
      <c r="AI111" s="29" t="s">
        <v>48</v>
      </c>
      <c r="AJ111" s="29">
        <v>10</v>
      </c>
      <c r="AK111" s="30">
        <v>8</v>
      </c>
      <c r="AL111" s="30">
        <v>7.25</v>
      </c>
      <c r="AM111" s="30" t="s">
        <v>48</v>
      </c>
      <c r="AN111" s="30" t="s">
        <v>48</v>
      </c>
      <c r="AO111" s="30" t="s">
        <v>48</v>
      </c>
      <c r="AP111" s="30" t="s">
        <v>48</v>
      </c>
      <c r="AQ111" s="29">
        <f t="shared" si="33"/>
        <v>8.4166666666666661</v>
      </c>
      <c r="AR111" s="29">
        <v>5</v>
      </c>
      <c r="AS111" s="29">
        <v>0</v>
      </c>
      <c r="AT111" s="29">
        <v>10</v>
      </c>
      <c r="AU111" s="29">
        <f t="shared" si="29"/>
        <v>5</v>
      </c>
      <c r="AV111" s="29">
        <f t="shared" si="34"/>
        <v>5</v>
      </c>
      <c r="AW111" s="31">
        <f>AVERAGE(Table2734[[#This Row],[RULE OF LAW]],Table2734[[#This Row],[SECURITY &amp; SAFETY]],Table2734[[#This Row],[PERSONAL FREEDOM (minus Security &amp;Safety and Rule of Law)]],Table2734[[#This Row],[PERSONAL FREEDOM (minus Security &amp;Safety and Rule of Law)]])</f>
        <v>6.5174323888888885</v>
      </c>
      <c r="AX111" s="32">
        <v>7.06</v>
      </c>
      <c r="AY111" s="53">
        <f>AVERAGE(Table2734[[#This Row],[PERSONAL FREEDOM]:[ECONOMIC FREEDOM]])</f>
        <v>6.7887161944444436</v>
      </c>
      <c r="AZ111" s="63">
        <f t="shared" si="35"/>
        <v>88</v>
      </c>
      <c r="BA111" s="18">
        <f t="shared" si="36"/>
        <v>6.79</v>
      </c>
      <c r="BB111" s="31">
        <f>Table2734[[#This Row],[1 Rule of Law]]</f>
        <v>4.2341740000000003</v>
      </c>
      <c r="BC111" s="31">
        <f>Table2734[[#This Row],[2 Security &amp; Safety]]</f>
        <v>7.3355555555555556</v>
      </c>
      <c r="BD111" s="31">
        <f t="shared" si="37"/>
        <v>7.25</v>
      </c>
    </row>
    <row r="112" spans="1:56" ht="15" customHeight="1" x14ac:dyDescent="0.25">
      <c r="A112" s="28" t="s">
        <v>121</v>
      </c>
      <c r="B112" s="29" t="s">
        <v>48</v>
      </c>
      <c r="C112" s="29" t="s">
        <v>48</v>
      </c>
      <c r="D112" s="29" t="s">
        <v>48</v>
      </c>
      <c r="E112" s="29">
        <v>4.2477780000000003</v>
      </c>
      <c r="F112" s="29">
        <v>6.0018846519380444</v>
      </c>
      <c r="G112" s="29">
        <v>10</v>
      </c>
      <c r="H112" s="29">
        <v>10</v>
      </c>
      <c r="I112" s="29">
        <v>5</v>
      </c>
      <c r="J112" s="29">
        <v>10</v>
      </c>
      <c r="K112" s="29">
        <v>9.8782917702264239</v>
      </c>
      <c r="L112" s="29">
        <f>AVERAGE(Table2734[[#This Row],[2Bi Disappearance]:[2Bv Terrorism Injured ]])</f>
        <v>8.9756583540452848</v>
      </c>
      <c r="M112" s="29">
        <v>10</v>
      </c>
      <c r="N112" s="29">
        <v>10</v>
      </c>
      <c r="O112" s="30">
        <v>10</v>
      </c>
      <c r="P112" s="30">
        <f>AVERAGE(Table2734[[#This Row],[2Ci Female Genital Mutilation]:[2Ciii Equal Inheritance Rights]])</f>
        <v>10</v>
      </c>
      <c r="Q112" s="29">
        <f t="shared" si="31"/>
        <v>8.32584766866111</v>
      </c>
      <c r="R112" s="29">
        <v>10</v>
      </c>
      <c r="S112" s="29">
        <v>10</v>
      </c>
      <c r="T112" s="29">
        <v>10</v>
      </c>
      <c r="U112" s="29">
        <f t="shared" si="32"/>
        <v>10</v>
      </c>
      <c r="V112" s="29">
        <v>5</v>
      </c>
      <c r="W112" s="29">
        <v>7.5</v>
      </c>
      <c r="X112" s="29">
        <f>AVERAGE(Table2734[[#This Row],[4A Freedom to establish religious organizations]:[4B Autonomy of religious organizations]])</f>
        <v>6.25</v>
      </c>
      <c r="Y112" s="29">
        <v>7.5</v>
      </c>
      <c r="Z112" s="29">
        <v>7.5</v>
      </c>
      <c r="AA112" s="29">
        <v>5</v>
      </c>
      <c r="AB112" s="29">
        <v>5</v>
      </c>
      <c r="AC112" s="29">
        <v>5</v>
      </c>
      <c r="AD112" s="29">
        <f>AVERAGE(Table2734[[#This Row],[5Ci Political parties]:[5Ciii Educational, sporting and cultural organizations]])</f>
        <v>5</v>
      </c>
      <c r="AE112" s="29">
        <v>5</v>
      </c>
      <c r="AF112" s="29">
        <v>5</v>
      </c>
      <c r="AG112" s="29">
        <v>5</v>
      </c>
      <c r="AH112" s="29">
        <f>AVERAGE(Table2734[[#This Row],[5Di Political parties]:[5Diii Educational, sporting and cultural organizations5]])</f>
        <v>5</v>
      </c>
      <c r="AI112" s="29">
        <f t="shared" ref="AI112:AI130" si="38">AVERAGE(Y112:Z112,AD112,AH112)</f>
        <v>6.25</v>
      </c>
      <c r="AJ112" s="29">
        <v>0</v>
      </c>
      <c r="AK112" s="30">
        <v>4</v>
      </c>
      <c r="AL112" s="30">
        <v>4</v>
      </c>
      <c r="AM112" s="30">
        <v>10</v>
      </c>
      <c r="AN112" s="30">
        <v>10</v>
      </c>
      <c r="AO112" s="30">
        <f>AVERAGE(Table2734[[#This Row],[6Di Access to foreign television (cable/ satellite)]:[6Dii Access to foreign newspapers]])</f>
        <v>10</v>
      </c>
      <c r="AP112" s="30">
        <v>10</v>
      </c>
      <c r="AQ112" s="29">
        <f t="shared" si="33"/>
        <v>5.6</v>
      </c>
      <c r="AR112" s="29">
        <v>10</v>
      </c>
      <c r="AS112" s="29">
        <v>10</v>
      </c>
      <c r="AT112" s="29">
        <v>10</v>
      </c>
      <c r="AU112" s="29">
        <f t="shared" si="29"/>
        <v>10</v>
      </c>
      <c r="AV112" s="29">
        <f t="shared" si="34"/>
        <v>10</v>
      </c>
      <c r="AW112" s="31">
        <f>AVERAGE(Table2734[[#This Row],[RULE OF LAW]],Table2734[[#This Row],[SECURITY &amp; SAFETY]],Table2734[[#This Row],[PERSONAL FREEDOM (minus Security &amp;Safety and Rule of Law)]],Table2734[[#This Row],[PERSONAL FREEDOM (minus Security &amp;Safety and Rule of Law)]])</f>
        <v>6.9534064171652776</v>
      </c>
      <c r="AX112" s="32">
        <v>6.81</v>
      </c>
      <c r="AY112" s="53">
        <f>AVERAGE(Table2734[[#This Row],[PERSONAL FREEDOM]:[ECONOMIC FREEDOM]])</f>
        <v>6.8817032085826391</v>
      </c>
      <c r="AZ112" s="63">
        <f t="shared" si="35"/>
        <v>81</v>
      </c>
      <c r="BA112" s="18">
        <f t="shared" si="36"/>
        <v>6.88</v>
      </c>
      <c r="BB112" s="31">
        <f>Table2734[[#This Row],[1 Rule of Law]]</f>
        <v>4.2477780000000003</v>
      </c>
      <c r="BC112" s="31">
        <f>Table2734[[#This Row],[2 Security &amp; Safety]]</f>
        <v>8.32584766866111</v>
      </c>
      <c r="BD112" s="31">
        <f t="shared" si="37"/>
        <v>7.62</v>
      </c>
    </row>
    <row r="113" spans="1:56" ht="15" customHeight="1" x14ac:dyDescent="0.25">
      <c r="A113" s="28" t="s">
        <v>98</v>
      </c>
      <c r="B113" s="29">
        <v>7.3999999999999986</v>
      </c>
      <c r="C113" s="29">
        <v>4.3137713767596031</v>
      </c>
      <c r="D113" s="29">
        <v>4.5162948151762485</v>
      </c>
      <c r="E113" s="29">
        <v>5.4</v>
      </c>
      <c r="F113" s="29">
        <v>6.16</v>
      </c>
      <c r="G113" s="29">
        <v>10</v>
      </c>
      <c r="H113" s="29">
        <v>10</v>
      </c>
      <c r="I113" s="29">
        <v>7.5</v>
      </c>
      <c r="J113" s="29">
        <v>10</v>
      </c>
      <c r="K113" s="29">
        <v>10</v>
      </c>
      <c r="L113" s="29">
        <f>AVERAGE(Table2734[[#This Row],[2Bi Disappearance]:[2Bv Terrorism Injured ]])</f>
        <v>9.5</v>
      </c>
      <c r="M113" s="29" t="s">
        <v>48</v>
      </c>
      <c r="N113" s="29">
        <v>10</v>
      </c>
      <c r="O113" s="30">
        <v>10</v>
      </c>
      <c r="P113" s="30">
        <f>AVERAGE(Table2734[[#This Row],[2Ci Female Genital Mutilation]:[2Ciii Equal Inheritance Rights]])</f>
        <v>10</v>
      </c>
      <c r="Q113" s="29">
        <f t="shared" si="31"/>
        <v>8.5533333333333328</v>
      </c>
      <c r="R113" s="29">
        <v>10</v>
      </c>
      <c r="S113" s="29">
        <v>10</v>
      </c>
      <c r="T113" s="29">
        <v>10</v>
      </c>
      <c r="U113" s="29">
        <f t="shared" si="32"/>
        <v>10</v>
      </c>
      <c r="V113" s="29">
        <v>7.5</v>
      </c>
      <c r="W113" s="29">
        <v>7.5</v>
      </c>
      <c r="X113" s="29">
        <f>AVERAGE(Table2734[[#This Row],[4A Freedom to establish religious organizations]:[4B Autonomy of religious organizations]])</f>
        <v>7.5</v>
      </c>
      <c r="Y113" s="29">
        <v>7.5</v>
      </c>
      <c r="Z113" s="29">
        <v>7.5</v>
      </c>
      <c r="AA113" s="29">
        <v>7.5</v>
      </c>
      <c r="AB113" s="29">
        <v>5</v>
      </c>
      <c r="AC113" s="29">
        <v>7.5</v>
      </c>
      <c r="AD113" s="29">
        <f>AVERAGE(Table2734[[#This Row],[5Ci Political parties]:[5Ciii Educational, sporting and cultural organizations]])</f>
        <v>6.666666666666667</v>
      </c>
      <c r="AE113" s="29">
        <v>7.5</v>
      </c>
      <c r="AF113" s="29">
        <v>7.5</v>
      </c>
      <c r="AG113" s="29">
        <v>7.5</v>
      </c>
      <c r="AH113" s="29">
        <f>AVERAGE(Table2734[[#This Row],[5Di Political parties]:[5Diii Educational, sporting and cultural organizations5]])</f>
        <v>7.5</v>
      </c>
      <c r="AI113" s="29">
        <f t="shared" si="38"/>
        <v>7.291666666666667</v>
      </c>
      <c r="AJ113" s="29">
        <v>0</v>
      </c>
      <c r="AK113" s="30">
        <v>5.333333333333333</v>
      </c>
      <c r="AL113" s="30">
        <v>5.25</v>
      </c>
      <c r="AM113" s="30">
        <v>10</v>
      </c>
      <c r="AN113" s="30">
        <v>10</v>
      </c>
      <c r="AO113" s="30">
        <f>AVERAGE(Table2734[[#This Row],[6Di Access to foreign television (cable/ satellite)]:[6Dii Access to foreign newspapers]])</f>
        <v>10</v>
      </c>
      <c r="AP113" s="30">
        <v>10</v>
      </c>
      <c r="AQ113" s="29">
        <f t="shared" si="33"/>
        <v>6.1166666666666663</v>
      </c>
      <c r="AR113" s="29">
        <v>10</v>
      </c>
      <c r="AS113" s="29">
        <v>10</v>
      </c>
      <c r="AT113" s="29">
        <v>10</v>
      </c>
      <c r="AU113" s="29">
        <f t="shared" si="29"/>
        <v>10</v>
      </c>
      <c r="AV113" s="29">
        <f t="shared" si="34"/>
        <v>10</v>
      </c>
      <c r="AW113" s="31">
        <f>AVERAGE(Table2734[[#This Row],[RULE OF LAW]],Table2734[[#This Row],[SECURITY &amp; SAFETY]],Table2734[[#This Row],[PERSONAL FREEDOM (minus Security &amp;Safety and Rule of Law)]],Table2734[[#This Row],[PERSONAL FREEDOM (minus Security &amp;Safety and Rule of Law)]])</f>
        <v>7.5791666666666657</v>
      </c>
      <c r="AX113" s="32">
        <v>7.59</v>
      </c>
      <c r="AY113" s="53">
        <f>AVERAGE(Table2734[[#This Row],[PERSONAL FREEDOM]:[ECONOMIC FREEDOM]])</f>
        <v>7.5845833333333328</v>
      </c>
      <c r="AZ113" s="63">
        <f t="shared" si="35"/>
        <v>48</v>
      </c>
      <c r="BA113" s="18">
        <f t="shared" si="36"/>
        <v>7.58</v>
      </c>
      <c r="BB113" s="31">
        <f>Table2734[[#This Row],[1 Rule of Law]]</f>
        <v>5.4</v>
      </c>
      <c r="BC113" s="31">
        <f>Table2734[[#This Row],[2 Security &amp; Safety]]</f>
        <v>8.5533333333333328</v>
      </c>
      <c r="BD113" s="31">
        <f t="shared" si="37"/>
        <v>8.1816666666666666</v>
      </c>
    </row>
    <row r="114" spans="1:56" ht="15" customHeight="1" x14ac:dyDescent="0.25">
      <c r="A114" s="28" t="s">
        <v>147</v>
      </c>
      <c r="B114" s="29">
        <v>4.1333333333333329</v>
      </c>
      <c r="C114" s="29">
        <v>4.2702471610723149</v>
      </c>
      <c r="D114" s="29">
        <v>4.192820180102367</v>
      </c>
      <c r="E114" s="29">
        <v>4.2</v>
      </c>
      <c r="F114" s="29">
        <v>6.36</v>
      </c>
      <c r="G114" s="29">
        <v>5</v>
      </c>
      <c r="H114" s="29">
        <v>8.6703952501028354</v>
      </c>
      <c r="I114" s="29">
        <v>2.5</v>
      </c>
      <c r="J114" s="29">
        <v>9.5546364795485168</v>
      </c>
      <c r="K114" s="29">
        <v>9.5286861641836254</v>
      </c>
      <c r="L114" s="29">
        <f>AVERAGE(Table2734[[#This Row],[2Bi Disappearance]:[2Bv Terrorism Injured ]])</f>
        <v>7.050743578766995</v>
      </c>
      <c r="M114" s="29">
        <v>10</v>
      </c>
      <c r="N114" s="29">
        <v>10</v>
      </c>
      <c r="O114" s="30">
        <v>10</v>
      </c>
      <c r="P114" s="30">
        <f>AVERAGE(Table2734[[#This Row],[2Ci Female Genital Mutilation]:[2Ciii Equal Inheritance Rights]])</f>
        <v>10</v>
      </c>
      <c r="Q114" s="29">
        <f t="shared" si="31"/>
        <v>7.8035811929223327</v>
      </c>
      <c r="R114" s="29">
        <v>10</v>
      </c>
      <c r="S114" s="29">
        <v>5</v>
      </c>
      <c r="T114" s="29">
        <v>10</v>
      </c>
      <c r="U114" s="29">
        <f t="shared" si="32"/>
        <v>8.3333333333333339</v>
      </c>
      <c r="V114" s="29">
        <v>5</v>
      </c>
      <c r="W114" s="29">
        <v>10</v>
      </c>
      <c r="X114" s="29">
        <f>AVERAGE(Table2734[[#This Row],[4A Freedom to establish religious organizations]:[4B Autonomy of religious organizations]])</f>
        <v>7.5</v>
      </c>
      <c r="Y114" s="29">
        <v>7.5</v>
      </c>
      <c r="Z114" s="29">
        <v>7.5</v>
      </c>
      <c r="AA114" s="29">
        <v>2.5</v>
      </c>
      <c r="AB114" s="29">
        <v>5</v>
      </c>
      <c r="AC114" s="29">
        <v>5</v>
      </c>
      <c r="AD114" s="29">
        <f>AVERAGE(Table2734[[#This Row],[5Ci Political parties]:[5Ciii Educational, sporting and cultural organizations]])</f>
        <v>4.166666666666667</v>
      </c>
      <c r="AE114" s="29">
        <v>7.5</v>
      </c>
      <c r="AF114" s="29">
        <v>5</v>
      </c>
      <c r="AG114" s="29">
        <v>7.5</v>
      </c>
      <c r="AH114" s="29">
        <f>AVERAGE(Table2734[[#This Row],[5Di Political parties]:[5Diii Educational, sporting and cultural organizations5]])</f>
        <v>6.666666666666667</v>
      </c>
      <c r="AI114" s="29">
        <f t="shared" si="38"/>
        <v>6.4583333333333339</v>
      </c>
      <c r="AJ114" s="29">
        <v>4.7398009395494034</v>
      </c>
      <c r="AK114" s="30">
        <v>6</v>
      </c>
      <c r="AL114" s="30">
        <v>5</v>
      </c>
      <c r="AM114" s="30">
        <v>7.5</v>
      </c>
      <c r="AN114" s="30">
        <v>10</v>
      </c>
      <c r="AO114" s="30">
        <f>AVERAGE(Table2734[[#This Row],[6Di Access to foreign television (cable/ satellite)]:[6Dii Access to foreign newspapers]])</f>
        <v>8.75</v>
      </c>
      <c r="AP114" s="30">
        <v>7.5</v>
      </c>
      <c r="AQ114" s="29">
        <f t="shared" si="33"/>
        <v>6.3979601879098809</v>
      </c>
      <c r="AR114" s="29">
        <v>10</v>
      </c>
      <c r="AS114" s="29">
        <v>10</v>
      </c>
      <c r="AT114" s="29">
        <v>10</v>
      </c>
      <c r="AU114" s="29">
        <f t="shared" si="29"/>
        <v>10</v>
      </c>
      <c r="AV114" s="29">
        <f t="shared" si="34"/>
        <v>10</v>
      </c>
      <c r="AW114" s="31">
        <f>AVERAGE(Table2734[[#This Row],[RULE OF LAW]],Table2734[[#This Row],[SECURITY &amp; SAFETY]],Table2734[[#This Row],[PERSONAL FREEDOM (minus Security &amp;Safety and Rule of Law)]],Table2734[[#This Row],[PERSONAL FREEDOM (minus Security &amp;Safety and Rule of Law)]])</f>
        <v>6.8698579836882381</v>
      </c>
      <c r="AX114" s="32">
        <v>7.35</v>
      </c>
      <c r="AY114" s="53">
        <f>AVERAGE(Table2734[[#This Row],[PERSONAL FREEDOM]:[ECONOMIC FREEDOM]])</f>
        <v>7.1099289918441189</v>
      </c>
      <c r="AZ114" s="63">
        <f t="shared" si="35"/>
        <v>62</v>
      </c>
      <c r="BA114" s="18">
        <f t="shared" si="36"/>
        <v>7.11</v>
      </c>
      <c r="BB114" s="31">
        <f>Table2734[[#This Row],[1 Rule of Law]]</f>
        <v>4.2</v>
      </c>
      <c r="BC114" s="31">
        <f>Table2734[[#This Row],[2 Security &amp; Safety]]</f>
        <v>7.8035811929223327</v>
      </c>
      <c r="BD114" s="31">
        <f t="shared" si="37"/>
        <v>7.7379253709153089</v>
      </c>
    </row>
    <row r="115" spans="1:56" ht="15" customHeight="1" x14ac:dyDescent="0.25">
      <c r="A115" s="28" t="s">
        <v>72</v>
      </c>
      <c r="B115" s="29">
        <v>8.9666666666666668</v>
      </c>
      <c r="C115" s="29">
        <v>6.2933744267345135</v>
      </c>
      <c r="D115" s="29">
        <v>7.3283970883953851</v>
      </c>
      <c r="E115" s="29">
        <v>7.5</v>
      </c>
      <c r="F115" s="29">
        <v>9.5200000000000014</v>
      </c>
      <c r="G115" s="29">
        <v>10</v>
      </c>
      <c r="H115" s="29">
        <v>10</v>
      </c>
      <c r="I115" s="29">
        <v>10</v>
      </c>
      <c r="J115" s="29">
        <v>10</v>
      </c>
      <c r="K115" s="29">
        <v>10</v>
      </c>
      <c r="L115" s="29">
        <f>AVERAGE(Table2734[[#This Row],[2Bi Disappearance]:[2Bv Terrorism Injured ]])</f>
        <v>10</v>
      </c>
      <c r="M115" s="29">
        <v>10</v>
      </c>
      <c r="N115" s="29">
        <v>10</v>
      </c>
      <c r="O115" s="30">
        <v>10</v>
      </c>
      <c r="P115" s="30">
        <f>AVERAGE(Table2734[[#This Row],[2Ci Female Genital Mutilation]:[2Ciii Equal Inheritance Rights]])</f>
        <v>10</v>
      </c>
      <c r="Q115" s="29">
        <f t="shared" si="31"/>
        <v>9.8400000000000016</v>
      </c>
      <c r="R115" s="29">
        <v>10</v>
      </c>
      <c r="S115" s="29">
        <v>10</v>
      </c>
      <c r="T115" s="29">
        <v>10</v>
      </c>
      <c r="U115" s="29">
        <f t="shared" si="32"/>
        <v>10</v>
      </c>
      <c r="V115" s="29">
        <v>10</v>
      </c>
      <c r="W115" s="29">
        <v>10</v>
      </c>
      <c r="X115" s="29">
        <f>AVERAGE(Table2734[[#This Row],[4A Freedom to establish religious organizations]:[4B Autonomy of religious organizations]])</f>
        <v>10</v>
      </c>
      <c r="Y115" s="29">
        <v>10</v>
      </c>
      <c r="Z115" s="29">
        <v>10</v>
      </c>
      <c r="AA115" s="29">
        <v>10</v>
      </c>
      <c r="AB115" s="29">
        <v>10</v>
      </c>
      <c r="AC115" s="29">
        <v>5</v>
      </c>
      <c r="AD115" s="29">
        <f>AVERAGE(Table2734[[#This Row],[5Ci Political parties]:[5Ciii Educational, sporting and cultural organizations]])</f>
        <v>8.3333333333333339</v>
      </c>
      <c r="AE115" s="29">
        <v>10</v>
      </c>
      <c r="AF115" s="29">
        <v>10</v>
      </c>
      <c r="AG115" s="29">
        <v>10</v>
      </c>
      <c r="AH115" s="29">
        <f>AVERAGE(Table2734[[#This Row],[5Di Political parties]:[5Diii Educational, sporting and cultural organizations5]])</f>
        <v>10</v>
      </c>
      <c r="AI115" s="29">
        <f t="shared" si="38"/>
        <v>9.5833333333333339</v>
      </c>
      <c r="AJ115" s="29">
        <v>10</v>
      </c>
      <c r="AK115" s="30">
        <v>7.333333333333333</v>
      </c>
      <c r="AL115" s="30">
        <v>7.5</v>
      </c>
      <c r="AM115" s="30">
        <v>10</v>
      </c>
      <c r="AN115" s="30">
        <v>10</v>
      </c>
      <c r="AO115" s="30">
        <f>AVERAGE(Table2734[[#This Row],[6Di Access to foreign television (cable/ satellite)]:[6Dii Access to foreign newspapers]])</f>
        <v>10</v>
      </c>
      <c r="AP115" s="30">
        <v>10</v>
      </c>
      <c r="AQ115" s="29">
        <f t="shared" si="33"/>
        <v>8.966666666666665</v>
      </c>
      <c r="AR115" s="29">
        <v>10</v>
      </c>
      <c r="AS115" s="29">
        <v>10</v>
      </c>
      <c r="AT115" s="29">
        <v>10</v>
      </c>
      <c r="AU115" s="29">
        <f t="shared" si="29"/>
        <v>10</v>
      </c>
      <c r="AV115" s="29">
        <f t="shared" si="34"/>
        <v>10</v>
      </c>
      <c r="AW115" s="31">
        <f>AVERAGE(Table2734[[#This Row],[RULE OF LAW]],Table2734[[#This Row],[SECURITY &amp; SAFETY]],Table2734[[#This Row],[PERSONAL FREEDOM (minus Security &amp;Safety and Rule of Law)]],Table2734[[#This Row],[PERSONAL FREEDOM (minus Security &amp;Safety and Rule of Law)]])</f>
        <v>9.1900000000000013</v>
      </c>
      <c r="AX115" s="32">
        <v>7.22</v>
      </c>
      <c r="AY115" s="53">
        <f>AVERAGE(Table2734[[#This Row],[PERSONAL FREEDOM]:[ECONOMIC FREEDOM]])</f>
        <v>8.2050000000000001</v>
      </c>
      <c r="AZ115" s="63">
        <f t="shared" si="35"/>
        <v>22</v>
      </c>
      <c r="BA115" s="18">
        <f t="shared" si="36"/>
        <v>8.2100000000000009</v>
      </c>
      <c r="BB115" s="31">
        <f>Table2734[[#This Row],[1 Rule of Law]]</f>
        <v>7.5</v>
      </c>
      <c r="BC115" s="31">
        <f>Table2734[[#This Row],[2 Security &amp; Safety]]</f>
        <v>9.8400000000000016</v>
      </c>
      <c r="BD115" s="31">
        <f t="shared" si="37"/>
        <v>9.7099999999999991</v>
      </c>
    </row>
    <row r="116" spans="1:56" ht="15" customHeight="1" x14ac:dyDescent="0.25">
      <c r="A116" s="28" t="s">
        <v>65</v>
      </c>
      <c r="B116" s="29">
        <v>7.3666666666666671</v>
      </c>
      <c r="C116" s="29">
        <v>6.1524128392088304</v>
      </c>
      <c r="D116" s="29">
        <v>6.2461676517644085</v>
      </c>
      <c r="E116" s="29">
        <v>6.6000000000000005</v>
      </c>
      <c r="F116" s="29">
        <v>9.5599999999999987</v>
      </c>
      <c r="G116" s="29">
        <v>10</v>
      </c>
      <c r="H116" s="29">
        <v>10</v>
      </c>
      <c r="I116" s="29">
        <v>10</v>
      </c>
      <c r="J116" s="29">
        <v>10</v>
      </c>
      <c r="K116" s="29">
        <v>10</v>
      </c>
      <c r="L116" s="29">
        <f>AVERAGE(Table2734[[#This Row],[2Bi Disappearance]:[2Bv Terrorism Injured ]])</f>
        <v>10</v>
      </c>
      <c r="M116" s="29">
        <v>10</v>
      </c>
      <c r="N116" s="29">
        <v>10</v>
      </c>
      <c r="O116" s="30">
        <v>10</v>
      </c>
      <c r="P116" s="30">
        <f>AVERAGE(Table2734[[#This Row],[2Ci Female Genital Mutilation]:[2Ciii Equal Inheritance Rights]])</f>
        <v>10</v>
      </c>
      <c r="Q116" s="29">
        <f t="shared" si="31"/>
        <v>9.8533333333333335</v>
      </c>
      <c r="R116" s="29">
        <v>10</v>
      </c>
      <c r="S116" s="29">
        <v>10</v>
      </c>
      <c r="T116" s="29">
        <v>10</v>
      </c>
      <c r="U116" s="29">
        <f t="shared" si="32"/>
        <v>10</v>
      </c>
      <c r="V116" s="29">
        <v>10</v>
      </c>
      <c r="W116" s="29">
        <v>10</v>
      </c>
      <c r="X116" s="29">
        <f>AVERAGE(Table2734[[#This Row],[4A Freedom to establish religious organizations]:[4B Autonomy of religious organizations]])</f>
        <v>10</v>
      </c>
      <c r="Y116" s="29">
        <v>10</v>
      </c>
      <c r="Z116" s="29">
        <v>10</v>
      </c>
      <c r="AA116" s="29">
        <v>10</v>
      </c>
      <c r="AB116" s="29">
        <v>10</v>
      </c>
      <c r="AC116" s="29">
        <v>10</v>
      </c>
      <c r="AD116" s="29">
        <f>AVERAGE(Table2734[[#This Row],[5Ci Political parties]:[5Ciii Educational, sporting and cultural organizations]])</f>
        <v>10</v>
      </c>
      <c r="AE116" s="29">
        <v>10</v>
      </c>
      <c r="AF116" s="29">
        <v>10</v>
      </c>
      <c r="AG116" s="29">
        <v>10</v>
      </c>
      <c r="AH116" s="29">
        <f>AVERAGE(Table2734[[#This Row],[5Di Political parties]:[5Diii Educational, sporting and cultural organizations5]])</f>
        <v>10</v>
      </c>
      <c r="AI116" s="29">
        <f t="shared" si="38"/>
        <v>10</v>
      </c>
      <c r="AJ116" s="29">
        <v>10</v>
      </c>
      <c r="AK116" s="30">
        <v>8.3333333333333339</v>
      </c>
      <c r="AL116" s="30">
        <v>8.5</v>
      </c>
      <c r="AM116" s="30">
        <v>10</v>
      </c>
      <c r="AN116" s="30">
        <v>10</v>
      </c>
      <c r="AO116" s="30">
        <f>AVERAGE(Table2734[[#This Row],[6Di Access to foreign television (cable/ satellite)]:[6Dii Access to foreign newspapers]])</f>
        <v>10</v>
      </c>
      <c r="AP116" s="30">
        <v>10</v>
      </c>
      <c r="AQ116" s="29">
        <f t="shared" si="33"/>
        <v>9.3666666666666671</v>
      </c>
      <c r="AR116" s="29">
        <v>10</v>
      </c>
      <c r="AS116" s="29">
        <v>10</v>
      </c>
      <c r="AT116" s="29">
        <v>10</v>
      </c>
      <c r="AU116" s="29">
        <f t="shared" si="29"/>
        <v>10</v>
      </c>
      <c r="AV116" s="29">
        <f t="shared" si="34"/>
        <v>10</v>
      </c>
      <c r="AW116" s="31">
        <f>AVERAGE(Table2734[[#This Row],[RULE OF LAW]],Table2734[[#This Row],[SECURITY &amp; SAFETY]],Table2734[[#This Row],[PERSONAL FREEDOM (minus Security &amp;Safety and Rule of Law)]],Table2734[[#This Row],[PERSONAL FREEDOM (minus Security &amp;Safety and Rule of Law)]])</f>
        <v>9.0500000000000007</v>
      </c>
      <c r="AX116" s="32">
        <v>7.23</v>
      </c>
      <c r="AY116" s="53">
        <f>AVERAGE(Table2734[[#This Row],[PERSONAL FREEDOM]:[ECONOMIC FREEDOM]])</f>
        <v>8.14</v>
      </c>
      <c r="AZ116" s="63">
        <f t="shared" si="35"/>
        <v>26</v>
      </c>
      <c r="BA116" s="18">
        <f t="shared" si="36"/>
        <v>8.14</v>
      </c>
      <c r="BB116" s="31">
        <f>Table2734[[#This Row],[1 Rule of Law]]</f>
        <v>6.6000000000000005</v>
      </c>
      <c r="BC116" s="31">
        <f>Table2734[[#This Row],[2 Security &amp; Safety]]</f>
        <v>9.8533333333333335</v>
      </c>
      <c r="BD116" s="31">
        <f t="shared" si="37"/>
        <v>9.8733333333333331</v>
      </c>
    </row>
    <row r="117" spans="1:56" ht="15" customHeight="1" x14ac:dyDescent="0.25">
      <c r="A117" s="28" t="s">
        <v>176</v>
      </c>
      <c r="B117" s="29" t="s">
        <v>48</v>
      </c>
      <c r="C117" s="29" t="s">
        <v>48</v>
      </c>
      <c r="D117" s="29" t="s">
        <v>48</v>
      </c>
      <c r="E117" s="29">
        <v>6.6693429999999996</v>
      </c>
      <c r="F117" s="29">
        <v>9.5599999999999987</v>
      </c>
      <c r="G117" s="29">
        <v>5</v>
      </c>
      <c r="H117" s="29">
        <v>10</v>
      </c>
      <c r="I117" s="29">
        <v>10</v>
      </c>
      <c r="J117" s="29">
        <v>8.604498468960383</v>
      </c>
      <c r="K117" s="29">
        <v>9.895337385172029</v>
      </c>
      <c r="L117" s="29">
        <f>AVERAGE(Table2734[[#This Row],[2Bi Disappearance]:[2Bv Terrorism Injured ]])</f>
        <v>8.6999671708264827</v>
      </c>
      <c r="M117" s="29">
        <v>7</v>
      </c>
      <c r="N117" s="29">
        <v>0</v>
      </c>
      <c r="O117" s="30">
        <v>0</v>
      </c>
      <c r="P117" s="30">
        <f>AVERAGE(Table2734[[#This Row],[2Ci Female Genital Mutilation]:[2Ciii Equal Inheritance Rights]])</f>
        <v>2.3333333333333335</v>
      </c>
      <c r="Q117" s="29">
        <f t="shared" si="31"/>
        <v>6.8644335013866042</v>
      </c>
      <c r="R117" s="29">
        <v>10</v>
      </c>
      <c r="S117" s="29">
        <v>0</v>
      </c>
      <c r="T117" s="29">
        <v>0</v>
      </c>
      <c r="U117" s="29">
        <f t="shared" si="32"/>
        <v>3.3333333333333335</v>
      </c>
      <c r="V117" s="29">
        <v>2.5</v>
      </c>
      <c r="W117" s="29">
        <v>2.5</v>
      </c>
      <c r="X117" s="29">
        <f>AVERAGE(Table2734[[#This Row],[4A Freedom to establish religious organizations]:[4B Autonomy of religious organizations]])</f>
        <v>2.5</v>
      </c>
      <c r="Y117" s="29">
        <v>2.5</v>
      </c>
      <c r="Z117" s="29">
        <v>5</v>
      </c>
      <c r="AA117" s="29">
        <v>0</v>
      </c>
      <c r="AB117" s="29">
        <v>0</v>
      </c>
      <c r="AC117" s="29">
        <v>5</v>
      </c>
      <c r="AD117" s="29">
        <f>AVERAGE(Table2734[[#This Row],[5Ci Political parties]:[5Ciii Educational, sporting and cultural organizations]])</f>
        <v>1.6666666666666667</v>
      </c>
      <c r="AE117" s="29">
        <v>0</v>
      </c>
      <c r="AF117" s="29">
        <v>0</v>
      </c>
      <c r="AG117" s="29">
        <v>2.5</v>
      </c>
      <c r="AH117" s="29">
        <f>AVERAGE(Table2734[[#This Row],[5Di Political parties]:[5Diii Educational, sporting and cultural organizations5]])</f>
        <v>0.83333333333333337</v>
      </c>
      <c r="AI117" s="29">
        <f t="shared" si="38"/>
        <v>2.5</v>
      </c>
      <c r="AJ117" s="29">
        <v>10</v>
      </c>
      <c r="AK117" s="30">
        <v>3.3333333333333335</v>
      </c>
      <c r="AL117" s="30">
        <v>3.75</v>
      </c>
      <c r="AM117" s="30">
        <v>7.5</v>
      </c>
      <c r="AN117" s="30">
        <v>5</v>
      </c>
      <c r="AO117" s="30">
        <f>AVERAGE(Table2734[[#This Row],[6Di Access to foreign television (cable/ satellite)]:[6Dii Access to foreign newspapers]])</f>
        <v>6.25</v>
      </c>
      <c r="AP117" s="30">
        <v>5</v>
      </c>
      <c r="AQ117" s="29">
        <f t="shared" si="33"/>
        <v>5.666666666666667</v>
      </c>
      <c r="AR117" s="29">
        <v>0</v>
      </c>
      <c r="AS117" s="29">
        <v>0</v>
      </c>
      <c r="AT117" s="29">
        <v>0</v>
      </c>
      <c r="AU117" s="29">
        <f t="shared" si="29"/>
        <v>0</v>
      </c>
      <c r="AV117" s="29">
        <f t="shared" si="34"/>
        <v>0</v>
      </c>
      <c r="AW117" s="31">
        <f>AVERAGE(Table2734[[#This Row],[RULE OF LAW]],Table2734[[#This Row],[SECURITY &amp; SAFETY]],Table2734[[#This Row],[PERSONAL FREEDOM (minus Security &amp;Safety and Rule of Law)]],Table2734[[#This Row],[PERSONAL FREEDOM (minus Security &amp;Safety and Rule of Law)]])</f>
        <v>4.7834441253466515</v>
      </c>
      <c r="AX117" s="32">
        <v>7.47</v>
      </c>
      <c r="AY117" s="53">
        <f>AVERAGE(Table2734[[#This Row],[PERSONAL FREEDOM]:[ECONOMIC FREEDOM]])</f>
        <v>6.1267220626733252</v>
      </c>
      <c r="AZ117" s="63">
        <f t="shared" si="35"/>
        <v>123</v>
      </c>
      <c r="BA117" s="18">
        <f t="shared" si="36"/>
        <v>6.13</v>
      </c>
      <c r="BB117" s="31">
        <f>Table2734[[#This Row],[1 Rule of Law]]</f>
        <v>6.6693429999999996</v>
      </c>
      <c r="BC117" s="31">
        <f>Table2734[[#This Row],[2 Security &amp; Safety]]</f>
        <v>6.8644335013866042</v>
      </c>
      <c r="BD117" s="31">
        <f t="shared" si="37"/>
        <v>2.8</v>
      </c>
    </row>
    <row r="118" spans="1:56" ht="15" customHeight="1" x14ac:dyDescent="0.25">
      <c r="A118" s="28" t="s">
        <v>79</v>
      </c>
      <c r="B118" s="29">
        <v>7.0333333333333323</v>
      </c>
      <c r="C118" s="29">
        <v>5.8604351658477247</v>
      </c>
      <c r="D118" s="29">
        <v>5.980678832257162</v>
      </c>
      <c r="E118" s="29">
        <v>6.3</v>
      </c>
      <c r="F118" s="29">
        <v>9.3999999999999986</v>
      </c>
      <c r="G118" s="29">
        <v>10</v>
      </c>
      <c r="H118" s="29">
        <v>10</v>
      </c>
      <c r="I118" s="29">
        <v>10</v>
      </c>
      <c r="J118" s="29">
        <v>10</v>
      </c>
      <c r="K118" s="29">
        <v>10</v>
      </c>
      <c r="L118" s="29">
        <f>AVERAGE(Table2734[[#This Row],[2Bi Disappearance]:[2Bv Terrorism Injured ]])</f>
        <v>10</v>
      </c>
      <c r="M118" s="29">
        <v>10</v>
      </c>
      <c r="N118" s="29">
        <v>10</v>
      </c>
      <c r="O118" s="30">
        <v>10</v>
      </c>
      <c r="P118" s="30">
        <f>AVERAGE(Table2734[[#This Row],[2Ci Female Genital Mutilation]:[2Ciii Equal Inheritance Rights]])</f>
        <v>10</v>
      </c>
      <c r="Q118" s="29">
        <f t="shared" si="31"/>
        <v>9.7999999999999989</v>
      </c>
      <c r="R118" s="29">
        <v>10</v>
      </c>
      <c r="S118" s="29">
        <v>10</v>
      </c>
      <c r="T118" s="29">
        <v>10</v>
      </c>
      <c r="U118" s="29">
        <f t="shared" si="32"/>
        <v>10</v>
      </c>
      <c r="V118" s="29">
        <v>10</v>
      </c>
      <c r="W118" s="29">
        <v>5</v>
      </c>
      <c r="X118" s="29">
        <f>AVERAGE(Table2734[[#This Row],[4A Freedom to establish religious organizations]:[4B Autonomy of religious organizations]])</f>
        <v>7.5</v>
      </c>
      <c r="Y118" s="29">
        <v>10</v>
      </c>
      <c r="Z118" s="29">
        <v>7.5</v>
      </c>
      <c r="AA118" s="29">
        <v>7.5</v>
      </c>
      <c r="AB118" s="29">
        <v>5</v>
      </c>
      <c r="AC118" s="29">
        <v>7.5</v>
      </c>
      <c r="AD118" s="29">
        <f>AVERAGE(Table2734[[#This Row],[5Ci Political parties]:[5Ciii Educational, sporting and cultural organizations]])</f>
        <v>6.666666666666667</v>
      </c>
      <c r="AE118" s="29">
        <v>10</v>
      </c>
      <c r="AF118" s="29">
        <v>5</v>
      </c>
      <c r="AG118" s="29">
        <v>10</v>
      </c>
      <c r="AH118" s="29">
        <f>AVERAGE(Table2734[[#This Row],[5Di Political parties]:[5Diii Educational, sporting and cultural organizations5]])</f>
        <v>8.3333333333333339</v>
      </c>
      <c r="AI118" s="29">
        <f t="shared" si="38"/>
        <v>8.125</v>
      </c>
      <c r="AJ118" s="29">
        <v>10</v>
      </c>
      <c r="AK118" s="30">
        <v>6</v>
      </c>
      <c r="AL118" s="30">
        <v>6.25</v>
      </c>
      <c r="AM118" s="30">
        <v>10</v>
      </c>
      <c r="AN118" s="30">
        <v>10</v>
      </c>
      <c r="AO118" s="30">
        <f>AVERAGE(Table2734[[#This Row],[6Di Access to foreign television (cable/ satellite)]:[6Dii Access to foreign newspapers]])</f>
        <v>10</v>
      </c>
      <c r="AP118" s="30">
        <v>10</v>
      </c>
      <c r="AQ118" s="29">
        <f t="shared" si="33"/>
        <v>8.4499999999999993</v>
      </c>
      <c r="AR118" s="29">
        <v>10</v>
      </c>
      <c r="AS118" s="29">
        <v>10</v>
      </c>
      <c r="AT118" s="29">
        <v>10</v>
      </c>
      <c r="AU118" s="29">
        <f t="shared" si="29"/>
        <v>10</v>
      </c>
      <c r="AV118" s="29">
        <f t="shared" si="34"/>
        <v>10</v>
      </c>
      <c r="AW118" s="31">
        <f>AVERAGE(Table2734[[#This Row],[RULE OF LAW]],Table2734[[#This Row],[SECURITY &amp; SAFETY]],Table2734[[#This Row],[PERSONAL FREEDOM (minus Security &amp;Safety and Rule of Law)]],Table2734[[#This Row],[PERSONAL FREEDOM (minus Security &amp;Safety and Rule of Law)]])</f>
        <v>8.432500000000001</v>
      </c>
      <c r="AX118" s="32">
        <v>7.49</v>
      </c>
      <c r="AY118" s="53">
        <f>AVERAGE(Table2734[[#This Row],[PERSONAL FREEDOM]:[ECONOMIC FREEDOM]])</f>
        <v>7.9612500000000006</v>
      </c>
      <c r="AZ118" s="63">
        <f t="shared" si="35"/>
        <v>38</v>
      </c>
      <c r="BA118" s="18">
        <f t="shared" si="36"/>
        <v>7.96</v>
      </c>
      <c r="BB118" s="31">
        <f>Table2734[[#This Row],[1 Rule of Law]]</f>
        <v>6.3</v>
      </c>
      <c r="BC118" s="31">
        <f>Table2734[[#This Row],[2 Security &amp; Safety]]</f>
        <v>9.7999999999999989</v>
      </c>
      <c r="BD118" s="31">
        <f t="shared" si="37"/>
        <v>8.8150000000000013</v>
      </c>
    </row>
    <row r="119" spans="1:56" ht="15" customHeight="1" x14ac:dyDescent="0.25">
      <c r="A119" s="28" t="s">
        <v>164</v>
      </c>
      <c r="B119" s="29">
        <v>3.8999999999999995</v>
      </c>
      <c r="C119" s="29">
        <v>4.9589745819838837</v>
      </c>
      <c r="D119" s="29">
        <v>3.9517242725758388</v>
      </c>
      <c r="E119" s="29">
        <v>4.3</v>
      </c>
      <c r="F119" s="29">
        <v>6.16</v>
      </c>
      <c r="G119" s="29">
        <v>0</v>
      </c>
      <c r="H119" s="29">
        <v>9.1629360193993641</v>
      </c>
      <c r="I119" s="29">
        <v>5</v>
      </c>
      <c r="J119" s="29">
        <v>9.6269352732699112</v>
      </c>
      <c r="K119" s="29">
        <v>9.3942361499720199</v>
      </c>
      <c r="L119" s="29">
        <f>AVERAGE(Table2734[[#This Row],[2Bi Disappearance]:[2Bv Terrorism Injured ]])</f>
        <v>6.6368214885282582</v>
      </c>
      <c r="M119" s="29">
        <v>10</v>
      </c>
      <c r="N119" s="29">
        <v>10</v>
      </c>
      <c r="O119" s="30">
        <v>10</v>
      </c>
      <c r="P119" s="30">
        <f>AVERAGE(Table2734[[#This Row],[2Ci Female Genital Mutilation]:[2Ciii Equal Inheritance Rights]])</f>
        <v>10</v>
      </c>
      <c r="Q119" s="29">
        <f t="shared" si="31"/>
        <v>7.5989404961760867</v>
      </c>
      <c r="R119" s="29">
        <v>0</v>
      </c>
      <c r="S119" s="29">
        <v>10</v>
      </c>
      <c r="T119" s="29">
        <v>10</v>
      </c>
      <c r="U119" s="29">
        <f t="shared" si="32"/>
        <v>6.666666666666667</v>
      </c>
      <c r="V119" s="29">
        <v>2.5</v>
      </c>
      <c r="W119" s="29">
        <v>5</v>
      </c>
      <c r="X119" s="29">
        <f>AVERAGE(Table2734[[#This Row],[4A Freedom to establish religious organizations]:[4B Autonomy of religious organizations]])</f>
        <v>3.75</v>
      </c>
      <c r="Y119" s="29">
        <v>5</v>
      </c>
      <c r="Z119" s="29">
        <v>2.5</v>
      </c>
      <c r="AA119" s="29">
        <v>5</v>
      </c>
      <c r="AB119" s="29">
        <v>7.5</v>
      </c>
      <c r="AC119" s="29">
        <v>7.5</v>
      </c>
      <c r="AD119" s="29">
        <f>AVERAGE(Table2734[[#This Row],[5Ci Political parties]:[5Ciii Educational, sporting and cultural organizations]])</f>
        <v>6.666666666666667</v>
      </c>
      <c r="AE119" s="29">
        <v>2.5</v>
      </c>
      <c r="AF119" s="29">
        <v>5</v>
      </c>
      <c r="AG119" s="29">
        <v>2.5</v>
      </c>
      <c r="AH119" s="29">
        <f>AVERAGE(Table2734[[#This Row],[5Di Political parties]:[5Diii Educational, sporting and cultural organizations5]])</f>
        <v>3.3333333333333335</v>
      </c>
      <c r="AI119" s="29">
        <f t="shared" si="38"/>
        <v>4.375</v>
      </c>
      <c r="AJ119" s="29">
        <v>9.3005036373810857</v>
      </c>
      <c r="AK119" s="30">
        <v>2</v>
      </c>
      <c r="AL119" s="30">
        <v>2</v>
      </c>
      <c r="AM119" s="30">
        <v>10</v>
      </c>
      <c r="AN119" s="30">
        <v>10</v>
      </c>
      <c r="AO119" s="30">
        <f>AVERAGE(Table2734[[#This Row],[6Di Access to foreign television (cable/ satellite)]:[6Dii Access to foreign newspapers]])</f>
        <v>10</v>
      </c>
      <c r="AP119" s="30">
        <v>10</v>
      </c>
      <c r="AQ119" s="29">
        <f t="shared" si="33"/>
        <v>6.660100727476217</v>
      </c>
      <c r="AR119" s="29">
        <v>10</v>
      </c>
      <c r="AS119" s="29">
        <v>10</v>
      </c>
      <c r="AT119" s="29">
        <v>10</v>
      </c>
      <c r="AU119" s="29">
        <f t="shared" si="29"/>
        <v>10</v>
      </c>
      <c r="AV119" s="29">
        <f t="shared" si="34"/>
        <v>10</v>
      </c>
      <c r="AW119" s="31">
        <f>AVERAGE(Table2734[[#This Row],[RULE OF LAW]],Table2734[[#This Row],[SECURITY &amp; SAFETY]],Table2734[[#This Row],[PERSONAL FREEDOM (minus Security &amp;Safety and Rule of Law)]],Table2734[[#This Row],[PERSONAL FREEDOM (minus Security &amp;Safety and Rule of Law)]])</f>
        <v>6.1199118634583094</v>
      </c>
      <c r="AX119" s="32">
        <v>6.58</v>
      </c>
      <c r="AY119" s="53">
        <f>AVERAGE(Table2734[[#This Row],[PERSONAL FREEDOM]:[ECONOMIC FREEDOM]])</f>
        <v>6.3499559317291547</v>
      </c>
      <c r="AZ119" s="63">
        <f t="shared" si="35"/>
        <v>113</v>
      </c>
      <c r="BA119" s="18">
        <f t="shared" si="36"/>
        <v>6.35</v>
      </c>
      <c r="BB119" s="31">
        <f>Table2734[[#This Row],[1 Rule of Law]]</f>
        <v>4.3</v>
      </c>
      <c r="BC119" s="31">
        <f>Table2734[[#This Row],[2 Security &amp; Safety]]</f>
        <v>7.5989404961760867</v>
      </c>
      <c r="BD119" s="31">
        <f t="shared" si="37"/>
        <v>6.2903534788285764</v>
      </c>
    </row>
    <row r="120" spans="1:56" ht="15" customHeight="1" x14ac:dyDescent="0.25">
      <c r="A120" s="28" t="s">
        <v>155</v>
      </c>
      <c r="B120" s="29" t="s">
        <v>48</v>
      </c>
      <c r="C120" s="29" t="s">
        <v>48</v>
      </c>
      <c r="D120" s="29" t="s">
        <v>48</v>
      </c>
      <c r="E120" s="29">
        <v>5.0776399999999997</v>
      </c>
      <c r="F120" s="29">
        <v>0.75999999999999945</v>
      </c>
      <c r="G120" s="29">
        <v>0</v>
      </c>
      <c r="H120" s="29">
        <v>6.5303684733725973</v>
      </c>
      <c r="I120" s="29">
        <v>5</v>
      </c>
      <c r="J120" s="29">
        <v>9.9401787667822852</v>
      </c>
      <c r="K120" s="29">
        <v>9.1206278716996074</v>
      </c>
      <c r="L120" s="29">
        <f>AVERAGE(Table2734[[#This Row],[2Bi Disappearance]:[2Bv Terrorism Injured ]])</f>
        <v>6.1182350223708983</v>
      </c>
      <c r="M120" s="29">
        <v>10</v>
      </c>
      <c r="N120" s="29">
        <v>10</v>
      </c>
      <c r="O120" s="30">
        <v>5</v>
      </c>
      <c r="P120" s="30">
        <f>AVERAGE(Table2734[[#This Row],[2Ci Female Genital Mutilation]:[2Ciii Equal Inheritance Rights]])</f>
        <v>8.3333333333333339</v>
      </c>
      <c r="Q120" s="29">
        <f t="shared" si="31"/>
        <v>5.0705227852347443</v>
      </c>
      <c r="R120" s="29">
        <v>10</v>
      </c>
      <c r="S120" s="29">
        <v>5</v>
      </c>
      <c r="T120" s="29">
        <v>5</v>
      </c>
      <c r="U120" s="29">
        <f t="shared" si="32"/>
        <v>6.666666666666667</v>
      </c>
      <c r="V120" s="29">
        <v>5</v>
      </c>
      <c r="W120" s="29">
        <v>2.5</v>
      </c>
      <c r="X120" s="29">
        <f>AVERAGE(Table2734[[#This Row],[4A Freedom to establish religious organizations]:[4B Autonomy of religious organizations]])</f>
        <v>3.75</v>
      </c>
      <c r="Y120" s="29">
        <v>5</v>
      </c>
      <c r="Z120" s="29">
        <v>5</v>
      </c>
      <c r="AA120" s="29">
        <v>0</v>
      </c>
      <c r="AB120" s="29">
        <v>2.5</v>
      </c>
      <c r="AC120" s="29">
        <v>2.5</v>
      </c>
      <c r="AD120" s="29">
        <f>AVERAGE(Table2734[[#This Row],[5Ci Political parties]:[5Ciii Educational, sporting and cultural organizations]])</f>
        <v>1.6666666666666667</v>
      </c>
      <c r="AE120" s="29">
        <v>0</v>
      </c>
      <c r="AF120" s="29">
        <v>2.5</v>
      </c>
      <c r="AG120" s="29">
        <v>5</v>
      </c>
      <c r="AH120" s="29">
        <f>AVERAGE(Table2734[[#This Row],[5Di Political parties]:[5Diii Educational, sporting and cultural organizations5]])</f>
        <v>2.5</v>
      </c>
      <c r="AI120" s="29">
        <f t="shared" si="38"/>
        <v>3.5416666666666665</v>
      </c>
      <c r="AJ120" s="29">
        <v>10</v>
      </c>
      <c r="AK120" s="30">
        <v>1.3333333333333333</v>
      </c>
      <c r="AL120" s="30">
        <v>2</v>
      </c>
      <c r="AM120" s="30">
        <v>10</v>
      </c>
      <c r="AN120" s="30">
        <v>7.5</v>
      </c>
      <c r="AO120" s="30">
        <f>AVERAGE(Table2734[[#This Row],[6Di Access to foreign television (cable/ satellite)]:[6Dii Access to foreign newspapers]])</f>
        <v>8.75</v>
      </c>
      <c r="AP120" s="30">
        <v>7.5</v>
      </c>
      <c r="AQ120" s="29">
        <f t="shared" si="33"/>
        <v>5.916666666666667</v>
      </c>
      <c r="AR120" s="29">
        <v>7.5</v>
      </c>
      <c r="AS120" s="29">
        <v>10</v>
      </c>
      <c r="AT120" s="29">
        <v>10</v>
      </c>
      <c r="AU120" s="29">
        <f t="shared" si="29"/>
        <v>10</v>
      </c>
      <c r="AV120" s="29">
        <f t="shared" si="34"/>
        <v>8.75</v>
      </c>
      <c r="AW120" s="31">
        <f>AVERAGE(Table2734[[#This Row],[RULE OF LAW]],Table2734[[#This Row],[SECURITY &amp; SAFETY]],Table2734[[#This Row],[PERSONAL FREEDOM (minus Security &amp;Safety and Rule of Law)]],Table2734[[#This Row],[PERSONAL FREEDOM (minus Security &amp;Safety and Rule of Law)]])</f>
        <v>5.3995406963086854</v>
      </c>
      <c r="AX120" s="32">
        <v>7.52</v>
      </c>
      <c r="AY120" s="53">
        <f>AVERAGE(Table2734[[#This Row],[PERSONAL FREEDOM]:[ECONOMIC FREEDOM]])</f>
        <v>6.4597703481543425</v>
      </c>
      <c r="AZ120" s="63">
        <f t="shared" si="35"/>
        <v>107</v>
      </c>
      <c r="BA120" s="18">
        <f t="shared" si="36"/>
        <v>6.46</v>
      </c>
      <c r="BB120" s="31">
        <f>Table2734[[#This Row],[1 Rule of Law]]</f>
        <v>5.0776399999999997</v>
      </c>
      <c r="BC120" s="31">
        <f>Table2734[[#This Row],[2 Security &amp; Safety]]</f>
        <v>5.0705227852347443</v>
      </c>
      <c r="BD120" s="31">
        <f t="shared" si="37"/>
        <v>5.7249999999999996</v>
      </c>
    </row>
    <row r="121" spans="1:56" ht="15" customHeight="1" x14ac:dyDescent="0.25">
      <c r="A121" s="28" t="s">
        <v>201</v>
      </c>
      <c r="B121" s="29" t="s">
        <v>48</v>
      </c>
      <c r="C121" s="29" t="s">
        <v>48</v>
      </c>
      <c r="D121" s="29" t="s">
        <v>48</v>
      </c>
      <c r="E121" s="29">
        <v>5.7306460000000001</v>
      </c>
      <c r="F121" s="29">
        <v>9.68</v>
      </c>
      <c r="G121" s="29">
        <v>0</v>
      </c>
      <c r="H121" s="29">
        <v>10</v>
      </c>
      <c r="I121" s="29">
        <v>5</v>
      </c>
      <c r="J121" s="29">
        <v>9.963979187462682</v>
      </c>
      <c r="K121" s="29">
        <v>9.8919375623880477</v>
      </c>
      <c r="L121" s="29">
        <f>AVERAGE(Table2734[[#This Row],[2Bi Disappearance]:[2Bv Terrorism Injured ]])</f>
        <v>6.971183349970147</v>
      </c>
      <c r="M121" s="29">
        <v>9</v>
      </c>
      <c r="N121" s="29">
        <v>7.5</v>
      </c>
      <c r="O121" s="30">
        <v>0</v>
      </c>
      <c r="P121" s="30">
        <f>AVERAGE(Table2734[[#This Row],[2Ci Female Genital Mutilation]:[2Ciii Equal Inheritance Rights]])</f>
        <v>5.5</v>
      </c>
      <c r="Q121" s="29">
        <f t="shared" si="31"/>
        <v>7.3837277833233825</v>
      </c>
      <c r="R121" s="29">
        <v>0</v>
      </c>
      <c r="S121" s="29">
        <v>0</v>
      </c>
      <c r="T121" s="29">
        <v>0</v>
      </c>
      <c r="U121" s="29">
        <f t="shared" si="32"/>
        <v>0</v>
      </c>
      <c r="V121" s="29">
        <v>2.5</v>
      </c>
      <c r="W121" s="29">
        <v>2.5</v>
      </c>
      <c r="X121" s="29">
        <f>AVERAGE(Table2734[[#This Row],[4A Freedom to establish religious organizations]:[4B Autonomy of religious organizations]])</f>
        <v>2.5</v>
      </c>
      <c r="Y121" s="29">
        <v>0</v>
      </c>
      <c r="Z121" s="29">
        <v>0</v>
      </c>
      <c r="AA121" s="29">
        <v>0</v>
      </c>
      <c r="AB121" s="29">
        <v>0</v>
      </c>
      <c r="AC121" s="29">
        <v>0</v>
      </c>
      <c r="AD121" s="29">
        <f>AVERAGE(Table2734[[#This Row],[5Ci Political parties]:[5Ciii Educational, sporting and cultural organizations]])</f>
        <v>0</v>
      </c>
      <c r="AE121" s="29">
        <v>0</v>
      </c>
      <c r="AF121" s="29">
        <v>0</v>
      </c>
      <c r="AG121" s="29">
        <v>2.5</v>
      </c>
      <c r="AH121" s="29">
        <f>AVERAGE(Table2734[[#This Row],[5Di Political parties]:[5Diii Educational, sporting and cultural organizations5]])</f>
        <v>0.83333333333333337</v>
      </c>
      <c r="AI121" s="29">
        <f t="shared" si="38"/>
        <v>0.20833333333333334</v>
      </c>
      <c r="AJ121" s="29">
        <v>10</v>
      </c>
      <c r="AK121" s="30">
        <v>0.33333333333333331</v>
      </c>
      <c r="AL121" s="30">
        <v>2.5</v>
      </c>
      <c r="AM121" s="30">
        <v>5</v>
      </c>
      <c r="AN121" s="30">
        <v>2.5</v>
      </c>
      <c r="AO121" s="30">
        <f>AVERAGE(Table2734[[#This Row],[6Di Access to foreign television (cable/ satellite)]:[6Dii Access to foreign newspapers]])</f>
        <v>3.75</v>
      </c>
      <c r="AP121" s="30">
        <v>2.5</v>
      </c>
      <c r="AQ121" s="29">
        <f t="shared" si="33"/>
        <v>3.8166666666666673</v>
      </c>
      <c r="AR121" s="29">
        <v>0</v>
      </c>
      <c r="AS121" s="29">
        <v>0</v>
      </c>
      <c r="AT121" s="29">
        <v>0</v>
      </c>
      <c r="AU121" s="29">
        <f t="shared" si="29"/>
        <v>0</v>
      </c>
      <c r="AV121" s="29">
        <f t="shared" si="34"/>
        <v>0</v>
      </c>
      <c r="AW121" s="31">
        <f>AVERAGE(Table2734[[#This Row],[RULE OF LAW]],Table2734[[#This Row],[SECURITY &amp; SAFETY]],Table2734[[#This Row],[PERSONAL FREEDOM (minus Security &amp;Safety and Rule of Law)]],Table2734[[#This Row],[PERSONAL FREEDOM (minus Security &amp;Safety and Rule of Law)]])</f>
        <v>3.9310934458308457</v>
      </c>
      <c r="AX121" s="32">
        <v>7.09</v>
      </c>
      <c r="AY121" s="53">
        <f>AVERAGE(Table2734[[#This Row],[PERSONAL FREEDOM]:[ECONOMIC FREEDOM]])</f>
        <v>5.5105467229154232</v>
      </c>
      <c r="AZ121" s="63">
        <f t="shared" si="35"/>
        <v>140</v>
      </c>
      <c r="BA121" s="18">
        <f t="shared" si="36"/>
        <v>5.51</v>
      </c>
      <c r="BB121" s="31">
        <f>Table2734[[#This Row],[1 Rule of Law]]</f>
        <v>5.7306460000000001</v>
      </c>
      <c r="BC121" s="31">
        <f>Table2734[[#This Row],[2 Security &amp; Safety]]</f>
        <v>7.3837277833233825</v>
      </c>
      <c r="BD121" s="31">
        <f t="shared" si="37"/>
        <v>1.3050000000000002</v>
      </c>
    </row>
    <row r="122" spans="1:56" ht="15" customHeight="1" x14ac:dyDescent="0.25">
      <c r="A122" s="28" t="s">
        <v>160</v>
      </c>
      <c r="B122" s="29">
        <v>4.6999999999999993</v>
      </c>
      <c r="C122" s="29">
        <v>5.7750069169531768</v>
      </c>
      <c r="D122" s="29">
        <v>4.6455670098161415</v>
      </c>
      <c r="E122" s="29">
        <v>5</v>
      </c>
      <c r="F122" s="29">
        <v>8.8800000000000008</v>
      </c>
      <c r="G122" s="29">
        <v>10</v>
      </c>
      <c r="H122" s="29">
        <v>9.3748782731717419</v>
      </c>
      <c r="I122" s="29">
        <v>5</v>
      </c>
      <c r="J122" s="29">
        <v>9.4748977494642634</v>
      </c>
      <c r="K122" s="29">
        <v>9.9099824713367308</v>
      </c>
      <c r="L122" s="29">
        <f>AVERAGE(Table2734[[#This Row],[2Bi Disappearance]:[2Bv Terrorism Injured ]])</f>
        <v>8.7519516987945476</v>
      </c>
      <c r="M122" s="29">
        <v>7.1999999999999993</v>
      </c>
      <c r="N122" s="29">
        <v>10</v>
      </c>
      <c r="O122" s="30">
        <v>5</v>
      </c>
      <c r="P122" s="30">
        <f>AVERAGE(Table2734[[#This Row],[2Ci Female Genital Mutilation]:[2Ciii Equal Inheritance Rights]])</f>
        <v>7.3999999999999995</v>
      </c>
      <c r="Q122" s="29">
        <f t="shared" si="31"/>
        <v>8.3439838995981823</v>
      </c>
      <c r="R122" s="29">
        <v>10</v>
      </c>
      <c r="S122" s="29">
        <v>5</v>
      </c>
      <c r="T122" s="29">
        <v>0</v>
      </c>
      <c r="U122" s="29">
        <f t="shared" si="32"/>
        <v>5</v>
      </c>
      <c r="V122" s="29">
        <v>7.5</v>
      </c>
      <c r="W122" s="29">
        <v>5</v>
      </c>
      <c r="X122" s="29">
        <f>AVERAGE(Table2734[[#This Row],[4A Freedom to establish religious organizations]:[4B Autonomy of religious organizations]])</f>
        <v>6.25</v>
      </c>
      <c r="Y122" s="29">
        <v>10</v>
      </c>
      <c r="Z122" s="29">
        <v>10</v>
      </c>
      <c r="AA122" s="29">
        <v>7.5</v>
      </c>
      <c r="AB122" s="29">
        <v>7.5</v>
      </c>
      <c r="AC122" s="29">
        <v>7.5</v>
      </c>
      <c r="AD122" s="29">
        <f>AVERAGE(Table2734[[#This Row],[5Ci Political parties]:[5Ciii Educational, sporting and cultural organizations]])</f>
        <v>7.5</v>
      </c>
      <c r="AE122" s="29">
        <v>10</v>
      </c>
      <c r="AF122" s="29">
        <v>10</v>
      </c>
      <c r="AG122" s="29">
        <v>10</v>
      </c>
      <c r="AH122" s="29">
        <f>AVERAGE(Table2734[[#This Row],[5Di Political parties]:[5Diii Educational, sporting and cultural organizations5]])</f>
        <v>10</v>
      </c>
      <c r="AI122" s="29">
        <f t="shared" si="38"/>
        <v>9.375</v>
      </c>
      <c r="AJ122" s="29">
        <v>10</v>
      </c>
      <c r="AK122" s="30">
        <v>3</v>
      </c>
      <c r="AL122" s="30">
        <v>5</v>
      </c>
      <c r="AM122" s="30">
        <v>10</v>
      </c>
      <c r="AN122" s="30">
        <v>10</v>
      </c>
      <c r="AO122" s="30">
        <f>AVERAGE(Table2734[[#This Row],[6Di Access to foreign television (cable/ satellite)]:[6Dii Access to foreign newspapers]])</f>
        <v>10</v>
      </c>
      <c r="AP122" s="30">
        <v>10</v>
      </c>
      <c r="AQ122" s="29">
        <f t="shared" si="33"/>
        <v>7.6</v>
      </c>
      <c r="AR122" s="29">
        <v>5</v>
      </c>
      <c r="AS122" s="29">
        <v>0</v>
      </c>
      <c r="AT122" s="29">
        <v>0</v>
      </c>
      <c r="AU122" s="29">
        <f t="shared" si="29"/>
        <v>0</v>
      </c>
      <c r="AV122" s="29">
        <f t="shared" si="34"/>
        <v>2.5</v>
      </c>
      <c r="AW122" s="31">
        <f>AVERAGE(Table2734[[#This Row],[RULE OF LAW]],Table2734[[#This Row],[SECURITY &amp; SAFETY]],Table2734[[#This Row],[PERSONAL FREEDOM (minus Security &amp;Safety and Rule of Law)]],Table2734[[#This Row],[PERSONAL FREEDOM (minus Security &amp;Safety and Rule of Law)]])</f>
        <v>6.4084959748995454</v>
      </c>
      <c r="AX122" s="32">
        <v>5.99</v>
      </c>
      <c r="AY122" s="53">
        <f>AVERAGE(Table2734[[#This Row],[PERSONAL FREEDOM]:[ECONOMIC FREEDOM]])</f>
        <v>6.1992479874497732</v>
      </c>
      <c r="AZ122" s="63">
        <f t="shared" si="35"/>
        <v>122</v>
      </c>
      <c r="BA122" s="18">
        <f t="shared" si="36"/>
        <v>6.2</v>
      </c>
      <c r="BB122" s="31">
        <f>Table2734[[#This Row],[1 Rule of Law]]</f>
        <v>5</v>
      </c>
      <c r="BC122" s="31">
        <f>Table2734[[#This Row],[2 Security &amp; Safety]]</f>
        <v>8.3439838995981823</v>
      </c>
      <c r="BD122" s="31">
        <f t="shared" si="37"/>
        <v>6.1450000000000005</v>
      </c>
    </row>
    <row r="123" spans="1:56" ht="15" customHeight="1" x14ac:dyDescent="0.25">
      <c r="A123" s="28" t="s">
        <v>124</v>
      </c>
      <c r="B123" s="29">
        <v>4.9666666666666659</v>
      </c>
      <c r="C123" s="29">
        <v>4.7136392204221487</v>
      </c>
      <c r="D123" s="29">
        <v>4.4964964018720011</v>
      </c>
      <c r="E123" s="29">
        <v>4.6999999999999993</v>
      </c>
      <c r="F123" s="29">
        <v>9.4400000000000013</v>
      </c>
      <c r="G123" s="29">
        <v>10</v>
      </c>
      <c r="H123" s="29">
        <v>10</v>
      </c>
      <c r="I123" s="29">
        <v>7.5</v>
      </c>
      <c r="J123" s="29">
        <v>10</v>
      </c>
      <c r="K123" s="29">
        <v>10</v>
      </c>
      <c r="L123" s="29">
        <f>AVERAGE(Table2734[[#This Row],[2Bi Disappearance]:[2Bv Terrorism Injured ]])</f>
        <v>9.5</v>
      </c>
      <c r="M123" s="29">
        <v>10</v>
      </c>
      <c r="N123" s="29">
        <v>10</v>
      </c>
      <c r="O123" s="30">
        <v>5</v>
      </c>
      <c r="P123" s="30">
        <f>AVERAGE(Table2734[[#This Row],[2Ci Female Genital Mutilation]:[2Ciii Equal Inheritance Rights]])</f>
        <v>8.3333333333333339</v>
      </c>
      <c r="Q123" s="29">
        <f t="shared" si="31"/>
        <v>9.0911111111111111</v>
      </c>
      <c r="R123" s="29">
        <v>5</v>
      </c>
      <c r="S123" s="29">
        <v>5</v>
      </c>
      <c r="T123" s="29">
        <v>10</v>
      </c>
      <c r="U123" s="29">
        <f t="shared" si="32"/>
        <v>6.666666666666667</v>
      </c>
      <c r="V123" s="29">
        <v>5</v>
      </c>
      <c r="W123" s="29">
        <v>7.5</v>
      </c>
      <c r="X123" s="29">
        <f>AVERAGE(Table2734[[#This Row],[4A Freedom to establish religious organizations]:[4B Autonomy of religious organizations]])</f>
        <v>6.25</v>
      </c>
      <c r="Y123" s="29">
        <v>7.5</v>
      </c>
      <c r="Z123" s="29">
        <v>10</v>
      </c>
      <c r="AA123" s="29">
        <v>5</v>
      </c>
      <c r="AB123" s="29">
        <v>5</v>
      </c>
      <c r="AC123" s="29">
        <v>7.5</v>
      </c>
      <c r="AD123" s="29">
        <f>AVERAGE(Table2734[[#This Row],[5Ci Political parties]:[5Ciii Educational, sporting and cultural organizations]])</f>
        <v>5.833333333333333</v>
      </c>
      <c r="AE123" s="29">
        <v>10</v>
      </c>
      <c r="AF123" s="29">
        <v>5</v>
      </c>
      <c r="AG123" s="29">
        <v>7.5</v>
      </c>
      <c r="AH123" s="29">
        <f>AVERAGE(Table2734[[#This Row],[5Di Political parties]:[5Diii Educational, sporting and cultural organizations5]])</f>
        <v>7.5</v>
      </c>
      <c r="AI123" s="29">
        <f t="shared" si="38"/>
        <v>7.708333333333333</v>
      </c>
      <c r="AJ123" s="29">
        <v>10</v>
      </c>
      <c r="AK123" s="30">
        <v>7</v>
      </c>
      <c r="AL123" s="30">
        <v>6.25</v>
      </c>
      <c r="AM123" s="30">
        <v>10</v>
      </c>
      <c r="AN123" s="30">
        <v>7.5</v>
      </c>
      <c r="AO123" s="30">
        <f>AVERAGE(Table2734[[#This Row],[6Di Access to foreign television (cable/ satellite)]:[6Dii Access to foreign newspapers]])</f>
        <v>8.75</v>
      </c>
      <c r="AP123" s="30">
        <v>10</v>
      </c>
      <c r="AQ123" s="29">
        <f t="shared" si="33"/>
        <v>8.4</v>
      </c>
      <c r="AR123" s="29">
        <v>10</v>
      </c>
      <c r="AS123" s="29">
        <v>10</v>
      </c>
      <c r="AT123" s="29">
        <v>10</v>
      </c>
      <c r="AU123" s="29">
        <f t="shared" si="29"/>
        <v>10</v>
      </c>
      <c r="AV123" s="29">
        <f t="shared" si="34"/>
        <v>10</v>
      </c>
      <c r="AW123" s="31">
        <f>AVERAGE(Table2734[[#This Row],[RULE OF LAW]],Table2734[[#This Row],[SECURITY &amp; SAFETY]],Table2734[[#This Row],[PERSONAL FREEDOM (minus Security &amp;Safety and Rule of Law)]],Table2734[[#This Row],[PERSONAL FREEDOM (minus Security &amp;Safety and Rule of Law)]])</f>
        <v>7.3502777777777775</v>
      </c>
      <c r="AX123" s="32">
        <v>6.73</v>
      </c>
      <c r="AY123" s="53">
        <f>AVERAGE(Table2734[[#This Row],[PERSONAL FREEDOM]:[ECONOMIC FREEDOM]])</f>
        <v>7.0401388888888885</v>
      </c>
      <c r="AZ123" s="63">
        <f t="shared" si="35"/>
        <v>67</v>
      </c>
      <c r="BA123" s="18">
        <f t="shared" si="36"/>
        <v>7.04</v>
      </c>
      <c r="BB123" s="31">
        <f>Table2734[[#This Row],[1 Rule of Law]]</f>
        <v>4.6999999999999993</v>
      </c>
      <c r="BC123" s="31">
        <f>Table2734[[#This Row],[2 Security &amp; Safety]]</f>
        <v>9.0911111111111111</v>
      </c>
      <c r="BD123" s="31">
        <f t="shared" si="37"/>
        <v>7.8049999999999997</v>
      </c>
    </row>
    <row r="124" spans="1:56" ht="15" customHeight="1" x14ac:dyDescent="0.25">
      <c r="A124" s="28" t="s">
        <v>170</v>
      </c>
      <c r="B124" s="29">
        <v>5.2999999999999989</v>
      </c>
      <c r="C124" s="29">
        <v>5.4235748177260303</v>
      </c>
      <c r="D124" s="29">
        <v>3.5900067399101059</v>
      </c>
      <c r="E124" s="29">
        <v>4.8</v>
      </c>
      <c r="F124" s="29">
        <v>8.7200000000000006</v>
      </c>
      <c r="G124" s="29">
        <v>10</v>
      </c>
      <c r="H124" s="29">
        <v>10</v>
      </c>
      <c r="I124" s="29">
        <v>7.5</v>
      </c>
      <c r="J124" s="29">
        <v>10</v>
      </c>
      <c r="K124" s="29">
        <v>10</v>
      </c>
      <c r="L124" s="29">
        <f>AVERAGE(Table2734[[#This Row],[2Bi Disappearance]:[2Bv Terrorism Injured ]])</f>
        <v>9.5</v>
      </c>
      <c r="M124" s="29">
        <v>0.60000000000000053</v>
      </c>
      <c r="N124" s="29">
        <v>10</v>
      </c>
      <c r="O124" s="30">
        <v>5</v>
      </c>
      <c r="P124" s="30">
        <f>AVERAGE(Table2734[[#This Row],[2Ci Female Genital Mutilation]:[2Ciii Equal Inheritance Rights]])</f>
        <v>5.2</v>
      </c>
      <c r="Q124" s="29">
        <f t="shared" si="31"/>
        <v>7.8066666666666658</v>
      </c>
      <c r="R124" s="29">
        <v>0</v>
      </c>
      <c r="S124" s="29">
        <v>5</v>
      </c>
      <c r="T124" s="29">
        <v>5</v>
      </c>
      <c r="U124" s="29">
        <f t="shared" si="32"/>
        <v>3.3333333333333335</v>
      </c>
      <c r="V124" s="29">
        <v>7.5</v>
      </c>
      <c r="W124" s="29">
        <v>7.5</v>
      </c>
      <c r="X124" s="29">
        <f>AVERAGE(Table2734[[#This Row],[4A Freedom to establish religious organizations]:[4B Autonomy of religious organizations]])</f>
        <v>7.5</v>
      </c>
      <c r="Y124" s="29">
        <v>5</v>
      </c>
      <c r="Z124" s="29">
        <v>5</v>
      </c>
      <c r="AA124" s="29">
        <v>5</v>
      </c>
      <c r="AB124" s="29">
        <v>5</v>
      </c>
      <c r="AC124" s="29">
        <v>7.5</v>
      </c>
      <c r="AD124" s="29">
        <f>AVERAGE(Table2734[[#This Row],[5Ci Political parties]:[5Ciii Educational, sporting and cultural organizations]])</f>
        <v>5.833333333333333</v>
      </c>
      <c r="AE124" s="29">
        <v>5</v>
      </c>
      <c r="AF124" s="29">
        <v>5</v>
      </c>
      <c r="AG124" s="29">
        <v>5</v>
      </c>
      <c r="AH124" s="29">
        <f>AVERAGE(Table2734[[#This Row],[5Di Political parties]:[5Diii Educational, sporting and cultural organizations5]])</f>
        <v>5</v>
      </c>
      <c r="AI124" s="29">
        <f t="shared" si="38"/>
        <v>5.208333333333333</v>
      </c>
      <c r="AJ124" s="29">
        <v>0</v>
      </c>
      <c r="AK124" s="30">
        <v>5.333333333333333</v>
      </c>
      <c r="AL124" s="30">
        <v>5.25</v>
      </c>
      <c r="AM124" s="30">
        <v>7.5</v>
      </c>
      <c r="AN124" s="30">
        <v>5</v>
      </c>
      <c r="AO124" s="30">
        <f>AVERAGE(Table2734[[#This Row],[6Di Access to foreign television (cable/ satellite)]:[6Dii Access to foreign newspapers]])</f>
        <v>6.25</v>
      </c>
      <c r="AP124" s="30">
        <v>7.5</v>
      </c>
      <c r="AQ124" s="29">
        <f t="shared" si="33"/>
        <v>4.8666666666666663</v>
      </c>
      <c r="AR124" s="29">
        <v>5</v>
      </c>
      <c r="AS124" s="29">
        <v>0</v>
      </c>
      <c r="AT124" s="29">
        <v>10</v>
      </c>
      <c r="AU124" s="29">
        <f t="shared" si="29"/>
        <v>5</v>
      </c>
      <c r="AV124" s="29">
        <f t="shared" si="34"/>
        <v>5</v>
      </c>
      <c r="AW124" s="31">
        <f>AVERAGE(Table2734[[#This Row],[RULE OF LAW]],Table2734[[#This Row],[SECURITY &amp; SAFETY]],Table2734[[#This Row],[PERSONAL FREEDOM (minus Security &amp;Safety and Rule of Law)]],Table2734[[#This Row],[PERSONAL FREEDOM (minus Security &amp;Safety and Rule of Law)]])</f>
        <v>5.7424999999999997</v>
      </c>
      <c r="AX124" s="32">
        <v>6.26</v>
      </c>
      <c r="AY124" s="53">
        <f>AVERAGE(Table2734[[#This Row],[PERSONAL FREEDOM]:[ECONOMIC FREEDOM]])</f>
        <v>6.0012499999999998</v>
      </c>
      <c r="AZ124" s="63">
        <f t="shared" si="35"/>
        <v>127</v>
      </c>
      <c r="BA124" s="18">
        <f t="shared" si="36"/>
        <v>6</v>
      </c>
      <c r="BB124" s="31">
        <f>Table2734[[#This Row],[1 Rule of Law]]</f>
        <v>4.8</v>
      </c>
      <c r="BC124" s="31">
        <f>Table2734[[#This Row],[2 Security &amp; Safety]]</f>
        <v>7.8066666666666658</v>
      </c>
      <c r="BD124" s="31">
        <f t="shared" si="37"/>
        <v>5.1816666666666666</v>
      </c>
    </row>
    <row r="125" spans="1:56" ht="15" customHeight="1" x14ac:dyDescent="0.25">
      <c r="A125" s="28" t="s">
        <v>102</v>
      </c>
      <c r="B125" s="29">
        <v>8.3000000000000007</v>
      </c>
      <c r="C125" s="29">
        <v>7.8849605413082289</v>
      </c>
      <c r="D125" s="29">
        <v>8.6512687951063754</v>
      </c>
      <c r="E125" s="29">
        <v>8.2999999999999989</v>
      </c>
      <c r="F125" s="29">
        <v>9.879999999999999</v>
      </c>
      <c r="G125" s="29">
        <v>10</v>
      </c>
      <c r="H125" s="29">
        <v>10</v>
      </c>
      <c r="I125" s="29">
        <v>10</v>
      </c>
      <c r="J125" s="29">
        <v>10</v>
      </c>
      <c r="K125" s="29">
        <v>10</v>
      </c>
      <c r="L125" s="29">
        <f>AVERAGE(Table2734[[#This Row],[2Bi Disappearance]:[2Bv Terrorism Injured ]])</f>
        <v>10</v>
      </c>
      <c r="M125" s="29">
        <v>10</v>
      </c>
      <c r="N125" s="29">
        <v>7.5</v>
      </c>
      <c r="O125" s="30">
        <v>5</v>
      </c>
      <c r="P125" s="30">
        <f>AVERAGE(Table2734[[#This Row],[2Ci Female Genital Mutilation]:[2Ciii Equal Inheritance Rights]])</f>
        <v>7.5</v>
      </c>
      <c r="Q125" s="29">
        <f t="shared" si="31"/>
        <v>9.1266666666666669</v>
      </c>
      <c r="R125" s="29">
        <v>5</v>
      </c>
      <c r="S125" s="29">
        <v>5</v>
      </c>
      <c r="T125" s="29">
        <v>10</v>
      </c>
      <c r="U125" s="29">
        <f t="shared" si="32"/>
        <v>6.666666666666667</v>
      </c>
      <c r="V125" s="29">
        <v>5</v>
      </c>
      <c r="W125" s="29">
        <v>5</v>
      </c>
      <c r="X125" s="29">
        <f>AVERAGE(Table2734[[#This Row],[4A Freedom to establish religious organizations]:[4B Autonomy of religious organizations]])</f>
        <v>5</v>
      </c>
      <c r="Y125" s="29">
        <v>2.5</v>
      </c>
      <c r="Z125" s="29">
        <v>0</v>
      </c>
      <c r="AA125" s="29">
        <v>5</v>
      </c>
      <c r="AB125" s="29">
        <v>2.5</v>
      </c>
      <c r="AC125" s="29">
        <v>5</v>
      </c>
      <c r="AD125" s="29">
        <f>AVERAGE(Table2734[[#This Row],[5Ci Political parties]:[5Ciii Educational, sporting and cultural organizations]])</f>
        <v>4.166666666666667</v>
      </c>
      <c r="AE125" s="29">
        <v>5</v>
      </c>
      <c r="AF125" s="29">
        <v>2.5</v>
      </c>
      <c r="AG125" s="29">
        <v>5</v>
      </c>
      <c r="AH125" s="29">
        <f>AVERAGE(Table2734[[#This Row],[5Di Political parties]:[5Diii Educational, sporting and cultural organizations5]])</f>
        <v>4.166666666666667</v>
      </c>
      <c r="AI125" s="29">
        <f t="shared" si="38"/>
        <v>2.7083333333333335</v>
      </c>
      <c r="AJ125" s="29">
        <v>10</v>
      </c>
      <c r="AK125" s="30">
        <v>2</v>
      </c>
      <c r="AL125" s="30">
        <v>4.5</v>
      </c>
      <c r="AM125" s="30">
        <v>5</v>
      </c>
      <c r="AN125" s="30">
        <v>7.5</v>
      </c>
      <c r="AO125" s="30">
        <f>AVERAGE(Table2734[[#This Row],[6Di Access to foreign television (cable/ satellite)]:[6Dii Access to foreign newspapers]])</f>
        <v>6.25</v>
      </c>
      <c r="AP125" s="30">
        <v>5</v>
      </c>
      <c r="AQ125" s="29">
        <f t="shared" si="33"/>
        <v>5.55</v>
      </c>
      <c r="AR125" s="29">
        <v>10</v>
      </c>
      <c r="AS125" s="29">
        <v>0</v>
      </c>
      <c r="AT125" s="29">
        <v>10</v>
      </c>
      <c r="AU125" s="29">
        <f t="shared" si="29"/>
        <v>5</v>
      </c>
      <c r="AV125" s="29">
        <f t="shared" si="34"/>
        <v>7.5</v>
      </c>
      <c r="AW125" s="31">
        <f>AVERAGE(Table2734[[#This Row],[RULE OF LAW]],Table2734[[#This Row],[SECURITY &amp; SAFETY]],Table2734[[#This Row],[PERSONAL FREEDOM (minus Security &amp;Safety and Rule of Law)]],Table2734[[#This Row],[PERSONAL FREEDOM (minus Security &amp;Safety and Rule of Law)]])</f>
        <v>7.0991666666666662</v>
      </c>
      <c r="AX125" s="32">
        <v>8.66</v>
      </c>
      <c r="AY125" s="53">
        <f>AVERAGE(Table2734[[#This Row],[PERSONAL FREEDOM]:[ECONOMIC FREEDOM]])</f>
        <v>7.8795833333333327</v>
      </c>
      <c r="AZ125" s="63">
        <f t="shared" si="35"/>
        <v>39</v>
      </c>
      <c r="BA125" s="18">
        <f t="shared" si="36"/>
        <v>7.88</v>
      </c>
      <c r="BB125" s="31">
        <f>Table2734[[#This Row],[1 Rule of Law]]</f>
        <v>8.2999999999999989</v>
      </c>
      <c r="BC125" s="31">
        <f>Table2734[[#This Row],[2 Security &amp; Safety]]</f>
        <v>9.1266666666666669</v>
      </c>
      <c r="BD125" s="31">
        <f t="shared" si="37"/>
        <v>5.4850000000000003</v>
      </c>
    </row>
    <row r="126" spans="1:56" ht="15" customHeight="1" x14ac:dyDescent="0.25">
      <c r="A126" s="28" t="s">
        <v>75</v>
      </c>
      <c r="B126" s="29" t="s">
        <v>48</v>
      </c>
      <c r="C126" s="29" t="s">
        <v>48</v>
      </c>
      <c r="D126" s="29" t="s">
        <v>48</v>
      </c>
      <c r="E126" s="29">
        <v>6.2884220000000006</v>
      </c>
      <c r="F126" s="29">
        <v>9.2799999999999994</v>
      </c>
      <c r="G126" s="29">
        <v>10</v>
      </c>
      <c r="H126" s="29">
        <v>10</v>
      </c>
      <c r="I126" s="29">
        <v>7.5</v>
      </c>
      <c r="J126" s="29">
        <v>10</v>
      </c>
      <c r="K126" s="29">
        <v>10</v>
      </c>
      <c r="L126" s="29">
        <f>AVERAGE(Table2734[[#This Row],[2Bi Disappearance]:[2Bv Terrorism Injured ]])</f>
        <v>9.5</v>
      </c>
      <c r="M126" s="29">
        <v>10</v>
      </c>
      <c r="N126" s="29">
        <v>10</v>
      </c>
      <c r="O126" s="30">
        <v>10</v>
      </c>
      <c r="P126" s="30">
        <f>AVERAGE(Table2734[[#This Row],[2Ci Female Genital Mutilation]:[2Ciii Equal Inheritance Rights]])</f>
        <v>10</v>
      </c>
      <c r="Q126" s="29">
        <f t="shared" si="31"/>
        <v>9.5933333333333337</v>
      </c>
      <c r="R126" s="29">
        <v>10</v>
      </c>
      <c r="S126" s="29">
        <v>10</v>
      </c>
      <c r="T126" s="29">
        <v>10</v>
      </c>
      <c r="U126" s="29">
        <f t="shared" si="32"/>
        <v>10</v>
      </c>
      <c r="V126" s="29">
        <v>10</v>
      </c>
      <c r="W126" s="29">
        <v>10</v>
      </c>
      <c r="X126" s="29">
        <f>AVERAGE(Table2734[[#This Row],[4A Freedom to establish religious organizations]:[4B Autonomy of religious organizations]])</f>
        <v>10</v>
      </c>
      <c r="Y126" s="29">
        <v>10</v>
      </c>
      <c r="Z126" s="29">
        <v>10</v>
      </c>
      <c r="AA126" s="29">
        <v>10</v>
      </c>
      <c r="AB126" s="29">
        <v>10</v>
      </c>
      <c r="AC126" s="29">
        <v>10</v>
      </c>
      <c r="AD126" s="29">
        <f>AVERAGE(Table2734[[#This Row],[5Ci Political parties]:[5Ciii Educational, sporting and cultural organizations]])</f>
        <v>10</v>
      </c>
      <c r="AE126" s="29">
        <v>10</v>
      </c>
      <c r="AF126" s="29">
        <v>10</v>
      </c>
      <c r="AG126" s="29">
        <v>10</v>
      </c>
      <c r="AH126" s="29">
        <f>AVERAGE(Table2734[[#This Row],[5Di Political parties]:[5Diii Educational, sporting and cultural organizations5]])</f>
        <v>10</v>
      </c>
      <c r="AI126" s="29">
        <f t="shared" si="38"/>
        <v>10</v>
      </c>
      <c r="AJ126" s="29">
        <v>10</v>
      </c>
      <c r="AK126" s="30">
        <v>8.3333333333333339</v>
      </c>
      <c r="AL126" s="30">
        <v>7.75</v>
      </c>
      <c r="AM126" s="30">
        <v>10</v>
      </c>
      <c r="AN126" s="30">
        <v>10</v>
      </c>
      <c r="AO126" s="30">
        <f>AVERAGE(Table2734[[#This Row],[6Di Access to foreign television (cable/ satellite)]:[6Dii Access to foreign newspapers]])</f>
        <v>10</v>
      </c>
      <c r="AP126" s="30">
        <v>10</v>
      </c>
      <c r="AQ126" s="29">
        <f t="shared" si="33"/>
        <v>9.2166666666666668</v>
      </c>
      <c r="AR126" s="29">
        <v>10</v>
      </c>
      <c r="AS126" s="29">
        <v>10</v>
      </c>
      <c r="AT126" s="29">
        <v>10</v>
      </c>
      <c r="AU126" s="29">
        <f t="shared" si="29"/>
        <v>10</v>
      </c>
      <c r="AV126" s="29">
        <f t="shared" si="34"/>
        <v>10</v>
      </c>
      <c r="AW126" s="31">
        <f>AVERAGE(Table2734[[#This Row],[RULE OF LAW]],Table2734[[#This Row],[SECURITY &amp; SAFETY]],Table2734[[#This Row],[PERSONAL FREEDOM (minus Security &amp;Safety and Rule of Law)]],Table2734[[#This Row],[PERSONAL FREEDOM (minus Security &amp;Safety and Rule of Law)]])</f>
        <v>8.8921054999999996</v>
      </c>
      <c r="AX126" s="32">
        <v>7.43</v>
      </c>
      <c r="AY126" s="53">
        <f>AVERAGE(Table2734[[#This Row],[PERSONAL FREEDOM]:[ECONOMIC FREEDOM]])</f>
        <v>8.1610527499999996</v>
      </c>
      <c r="AZ126" s="63">
        <f t="shared" si="35"/>
        <v>25</v>
      </c>
      <c r="BA126" s="18">
        <f t="shared" si="36"/>
        <v>8.16</v>
      </c>
      <c r="BB126" s="31">
        <f>Table2734[[#This Row],[1 Rule of Law]]</f>
        <v>6.2884220000000006</v>
      </c>
      <c r="BC126" s="31">
        <f>Table2734[[#This Row],[2 Security &amp; Safety]]</f>
        <v>9.5933333333333337</v>
      </c>
      <c r="BD126" s="31">
        <f t="shared" si="37"/>
        <v>9.8433333333333337</v>
      </c>
    </row>
    <row r="127" spans="1:56" ht="15" customHeight="1" x14ac:dyDescent="0.25">
      <c r="A127" s="28" t="s">
        <v>89</v>
      </c>
      <c r="B127" s="29">
        <v>8.1666666666666661</v>
      </c>
      <c r="C127" s="29">
        <v>5.9580612933533867</v>
      </c>
      <c r="D127" s="29">
        <v>5.9204937863285343</v>
      </c>
      <c r="E127" s="29">
        <v>6.7</v>
      </c>
      <c r="F127" s="29">
        <v>9.68</v>
      </c>
      <c r="G127" s="29">
        <v>10</v>
      </c>
      <c r="H127" s="29">
        <v>10</v>
      </c>
      <c r="I127" s="29">
        <v>7.5</v>
      </c>
      <c r="J127" s="29">
        <v>10</v>
      </c>
      <c r="K127" s="29">
        <v>10</v>
      </c>
      <c r="L127" s="29">
        <f>AVERAGE(Table2734[[#This Row],[2Bi Disappearance]:[2Bv Terrorism Injured ]])</f>
        <v>9.5</v>
      </c>
      <c r="M127" s="29">
        <v>10</v>
      </c>
      <c r="N127" s="29">
        <v>10</v>
      </c>
      <c r="O127" s="30">
        <v>10</v>
      </c>
      <c r="P127" s="30">
        <f>AVERAGE(Table2734[[#This Row],[2Ci Female Genital Mutilation]:[2Ciii Equal Inheritance Rights]])</f>
        <v>10</v>
      </c>
      <c r="Q127" s="29">
        <f t="shared" si="31"/>
        <v>9.7266666666666666</v>
      </c>
      <c r="R127" s="29">
        <v>10</v>
      </c>
      <c r="S127" s="29">
        <v>10</v>
      </c>
      <c r="T127" s="29">
        <v>10</v>
      </c>
      <c r="U127" s="29">
        <f t="shared" si="32"/>
        <v>10</v>
      </c>
      <c r="V127" s="29">
        <v>10</v>
      </c>
      <c r="W127" s="29">
        <v>10</v>
      </c>
      <c r="X127" s="29">
        <f>AVERAGE(Table2734[[#This Row],[4A Freedom to establish religious organizations]:[4B Autonomy of religious organizations]])</f>
        <v>10</v>
      </c>
      <c r="Y127" s="29">
        <v>10</v>
      </c>
      <c r="Z127" s="29">
        <v>10</v>
      </c>
      <c r="AA127" s="29">
        <v>10</v>
      </c>
      <c r="AB127" s="29">
        <v>10</v>
      </c>
      <c r="AC127" s="29">
        <v>10</v>
      </c>
      <c r="AD127" s="29">
        <f>AVERAGE(Table2734[[#This Row],[5Ci Political parties]:[5Ciii Educational, sporting and cultural organizations]])</f>
        <v>10</v>
      </c>
      <c r="AE127" s="29">
        <v>10</v>
      </c>
      <c r="AF127" s="29">
        <v>10</v>
      </c>
      <c r="AG127" s="29">
        <v>10</v>
      </c>
      <c r="AH127" s="29">
        <f>AVERAGE(Table2734[[#This Row],[5Di Political parties]:[5Diii Educational, sporting and cultural organizations5]])</f>
        <v>10</v>
      </c>
      <c r="AI127" s="29">
        <f t="shared" si="38"/>
        <v>10</v>
      </c>
      <c r="AJ127" s="29">
        <v>10</v>
      </c>
      <c r="AK127" s="30">
        <v>7.333333333333333</v>
      </c>
      <c r="AL127" s="30">
        <v>7.5</v>
      </c>
      <c r="AM127" s="30">
        <v>10</v>
      </c>
      <c r="AN127" s="30">
        <v>10</v>
      </c>
      <c r="AO127" s="30">
        <f>AVERAGE(Table2734[[#This Row],[6Di Access to foreign television (cable/ satellite)]:[6Dii Access to foreign newspapers]])</f>
        <v>10</v>
      </c>
      <c r="AP127" s="30">
        <v>10</v>
      </c>
      <c r="AQ127" s="29">
        <f t="shared" si="33"/>
        <v>8.966666666666665</v>
      </c>
      <c r="AR127" s="29">
        <v>10</v>
      </c>
      <c r="AS127" s="29">
        <v>10</v>
      </c>
      <c r="AT127" s="29">
        <v>10</v>
      </c>
      <c r="AU127" s="29">
        <f t="shared" si="29"/>
        <v>10</v>
      </c>
      <c r="AV127" s="29">
        <f t="shared" si="34"/>
        <v>10</v>
      </c>
      <c r="AW127" s="31">
        <f>AVERAGE(Table2734[[#This Row],[RULE OF LAW]],Table2734[[#This Row],[SECURITY &amp; SAFETY]],Table2734[[#This Row],[PERSONAL FREEDOM (minus Security &amp;Safety and Rule of Law)]],Table2734[[#This Row],[PERSONAL FREEDOM (minus Security &amp;Safety and Rule of Law)]])</f>
        <v>9.0033333333333339</v>
      </c>
      <c r="AX127" s="32">
        <v>6.57</v>
      </c>
      <c r="AY127" s="53">
        <f>AVERAGE(Table2734[[#This Row],[PERSONAL FREEDOM]:[ECONOMIC FREEDOM]])</f>
        <v>7.7866666666666671</v>
      </c>
      <c r="AZ127" s="63">
        <f t="shared" si="35"/>
        <v>42</v>
      </c>
      <c r="BA127" s="18">
        <f t="shared" si="36"/>
        <v>7.79</v>
      </c>
      <c r="BB127" s="31">
        <f>Table2734[[#This Row],[1 Rule of Law]]</f>
        <v>6.7</v>
      </c>
      <c r="BC127" s="31">
        <f>Table2734[[#This Row],[2 Security &amp; Safety]]</f>
        <v>9.7266666666666666</v>
      </c>
      <c r="BD127" s="31">
        <f t="shared" si="37"/>
        <v>9.793333333333333</v>
      </c>
    </row>
    <row r="128" spans="1:56" ht="15" customHeight="1" x14ac:dyDescent="0.25">
      <c r="A128" s="28" t="s">
        <v>109</v>
      </c>
      <c r="B128" s="29">
        <v>5.8999999999999995</v>
      </c>
      <c r="C128" s="29">
        <v>5.4702061588313953</v>
      </c>
      <c r="D128" s="29">
        <v>4.9322188611506403</v>
      </c>
      <c r="E128" s="29">
        <v>5.4</v>
      </c>
      <c r="F128" s="29">
        <v>0</v>
      </c>
      <c r="G128" s="29">
        <v>5</v>
      </c>
      <c r="H128" s="29">
        <v>10</v>
      </c>
      <c r="I128" s="29">
        <v>2.5</v>
      </c>
      <c r="J128" s="29">
        <v>10</v>
      </c>
      <c r="K128" s="29">
        <v>10</v>
      </c>
      <c r="L128" s="29">
        <f>AVERAGE(Table2734[[#This Row],[2Bi Disappearance]:[2Bv Terrorism Injured ]])</f>
        <v>7.5</v>
      </c>
      <c r="M128" s="29">
        <v>10</v>
      </c>
      <c r="N128" s="29">
        <v>10</v>
      </c>
      <c r="O128" s="30">
        <v>10</v>
      </c>
      <c r="P128" s="30">
        <f>AVERAGE(Table2734[[#This Row],[2Ci Female Genital Mutilation]:[2Ciii Equal Inheritance Rights]])</f>
        <v>10</v>
      </c>
      <c r="Q128" s="29">
        <f t="shared" si="31"/>
        <v>5.833333333333333</v>
      </c>
      <c r="R128" s="29">
        <v>10</v>
      </c>
      <c r="S128" s="29">
        <v>10</v>
      </c>
      <c r="T128" s="29">
        <v>10</v>
      </c>
      <c r="U128" s="29">
        <f t="shared" si="32"/>
        <v>10</v>
      </c>
      <c r="V128" s="29">
        <v>7.5</v>
      </c>
      <c r="W128" s="29">
        <v>10</v>
      </c>
      <c r="X128" s="29">
        <f>AVERAGE(Table2734[[#This Row],[4A Freedom to establish religious organizations]:[4B Autonomy of religious organizations]])</f>
        <v>8.75</v>
      </c>
      <c r="Y128" s="29">
        <v>10</v>
      </c>
      <c r="Z128" s="29">
        <v>10</v>
      </c>
      <c r="AA128" s="29">
        <v>5</v>
      </c>
      <c r="AB128" s="29">
        <v>2.5</v>
      </c>
      <c r="AC128" s="29">
        <v>7.5</v>
      </c>
      <c r="AD128" s="29">
        <f>AVERAGE(Table2734[[#This Row],[5Ci Political parties]:[5Ciii Educational, sporting and cultural organizations]])</f>
        <v>5</v>
      </c>
      <c r="AE128" s="29">
        <v>10</v>
      </c>
      <c r="AF128" s="29">
        <v>7.5</v>
      </c>
      <c r="AG128" s="29">
        <v>7.5</v>
      </c>
      <c r="AH128" s="29">
        <f>AVERAGE(Table2734[[#This Row],[5Di Political parties]:[5Diii Educational, sporting and cultural organizations5]])</f>
        <v>8.3333333333333339</v>
      </c>
      <c r="AI128" s="29">
        <f t="shared" si="38"/>
        <v>8.3333333333333339</v>
      </c>
      <c r="AJ128" s="29">
        <v>10</v>
      </c>
      <c r="AK128" s="30">
        <v>6.666666666666667</v>
      </c>
      <c r="AL128" s="30">
        <v>6.5</v>
      </c>
      <c r="AM128" s="30">
        <v>10</v>
      </c>
      <c r="AN128" s="30">
        <v>10</v>
      </c>
      <c r="AO128" s="30">
        <f>AVERAGE(Table2734[[#This Row],[6Di Access to foreign television (cable/ satellite)]:[6Dii Access to foreign newspapers]])</f>
        <v>10</v>
      </c>
      <c r="AP128" s="30">
        <v>7.5</v>
      </c>
      <c r="AQ128" s="29">
        <f t="shared" si="33"/>
        <v>8.1333333333333346</v>
      </c>
      <c r="AR128" s="29">
        <v>10</v>
      </c>
      <c r="AS128" s="29">
        <v>10</v>
      </c>
      <c r="AT128" s="29">
        <v>10</v>
      </c>
      <c r="AU128" s="29">
        <f t="shared" ref="AU128:AU138" si="39">AVERAGE(AS128:AT128)</f>
        <v>10</v>
      </c>
      <c r="AV128" s="29">
        <f t="shared" si="34"/>
        <v>10</v>
      </c>
      <c r="AW128" s="31">
        <f>AVERAGE(Table2734[[#This Row],[RULE OF LAW]],Table2734[[#This Row],[SECURITY &amp; SAFETY]],Table2734[[#This Row],[PERSONAL FREEDOM (minus Security &amp;Safety and Rule of Law)]],Table2734[[#This Row],[PERSONAL FREEDOM (minus Security &amp;Safety and Rule of Law)]])</f>
        <v>7.33</v>
      </c>
      <c r="AX128" s="32">
        <v>6.8</v>
      </c>
      <c r="AY128" s="53">
        <f>AVERAGE(Table2734[[#This Row],[PERSONAL FREEDOM]:[ECONOMIC FREEDOM]])</f>
        <v>7.0649999999999995</v>
      </c>
      <c r="AZ128" s="63">
        <f t="shared" si="35"/>
        <v>64</v>
      </c>
      <c r="BA128" s="18">
        <f t="shared" si="36"/>
        <v>7.07</v>
      </c>
      <c r="BB128" s="31">
        <f>Table2734[[#This Row],[1 Rule of Law]]</f>
        <v>5.4</v>
      </c>
      <c r="BC128" s="31">
        <f>Table2734[[#This Row],[2 Security &amp; Safety]]</f>
        <v>5.833333333333333</v>
      </c>
      <c r="BD128" s="31">
        <f t="shared" si="37"/>
        <v>9.043333333333333</v>
      </c>
    </row>
    <row r="129" spans="1:56" ht="15" customHeight="1" x14ac:dyDescent="0.25">
      <c r="A129" s="28" t="s">
        <v>83</v>
      </c>
      <c r="B129" s="29">
        <v>8.4666666666666668</v>
      </c>
      <c r="C129" s="29">
        <v>6.4560552816668713</v>
      </c>
      <c r="D129" s="29">
        <v>6.92366032303946</v>
      </c>
      <c r="E129" s="29">
        <v>7.3</v>
      </c>
      <c r="F129" s="29">
        <v>9.68</v>
      </c>
      <c r="G129" s="29">
        <v>0</v>
      </c>
      <c r="H129" s="29">
        <v>10</v>
      </c>
      <c r="I129" s="29">
        <v>10</v>
      </c>
      <c r="J129" s="29">
        <v>10</v>
      </c>
      <c r="K129" s="29">
        <v>10</v>
      </c>
      <c r="L129" s="29">
        <f>AVERAGE(Table2734[[#This Row],[2Bi Disappearance]:[2Bv Terrorism Injured ]])</f>
        <v>8</v>
      </c>
      <c r="M129" s="29">
        <v>9.5</v>
      </c>
      <c r="N129" s="29">
        <v>10</v>
      </c>
      <c r="O129" s="30">
        <v>10</v>
      </c>
      <c r="P129" s="30">
        <f>AVERAGE(Table2734[[#This Row],[2Ci Female Genital Mutilation]:[2Ciii Equal Inheritance Rights]])</f>
        <v>9.8333333333333339</v>
      </c>
      <c r="Q129" s="29">
        <f t="shared" si="31"/>
        <v>9.1711111111111112</v>
      </c>
      <c r="R129" s="29">
        <v>10</v>
      </c>
      <c r="S129" s="29">
        <v>10</v>
      </c>
      <c r="T129" s="29">
        <v>10</v>
      </c>
      <c r="U129" s="29">
        <f t="shared" si="32"/>
        <v>10</v>
      </c>
      <c r="V129" s="29">
        <v>7.5</v>
      </c>
      <c r="W129" s="29">
        <v>7.5</v>
      </c>
      <c r="X129" s="29">
        <f>AVERAGE(Table2734[[#This Row],[4A Freedom to establish religious organizations]:[4B Autonomy of religious organizations]])</f>
        <v>7.5</v>
      </c>
      <c r="Y129" s="29">
        <v>10</v>
      </c>
      <c r="Z129" s="29">
        <v>10</v>
      </c>
      <c r="AA129" s="29">
        <v>7.5</v>
      </c>
      <c r="AB129" s="29">
        <v>7.5</v>
      </c>
      <c r="AC129" s="29">
        <v>10</v>
      </c>
      <c r="AD129" s="29">
        <f>AVERAGE(Table2734[[#This Row],[5Ci Political parties]:[5Ciii Educational, sporting and cultural organizations]])</f>
        <v>8.3333333333333339</v>
      </c>
      <c r="AE129" s="29">
        <v>10</v>
      </c>
      <c r="AF129" s="29">
        <v>10</v>
      </c>
      <c r="AG129" s="29">
        <v>7.5</v>
      </c>
      <c r="AH129" s="29">
        <f>AVERAGE(Table2734[[#This Row],[5Di Political parties]:[5Diii Educational, sporting and cultural organizations5]])</f>
        <v>9.1666666666666661</v>
      </c>
      <c r="AI129" s="29">
        <f t="shared" si="38"/>
        <v>9.375</v>
      </c>
      <c r="AJ129" s="29">
        <v>10</v>
      </c>
      <c r="AK129" s="30">
        <v>8.6666666666666661</v>
      </c>
      <c r="AL129" s="30">
        <v>6.5</v>
      </c>
      <c r="AM129" s="30">
        <v>7.5</v>
      </c>
      <c r="AN129" s="30">
        <v>10</v>
      </c>
      <c r="AO129" s="30">
        <f>AVERAGE(Table2734[[#This Row],[6Di Access to foreign television (cable/ satellite)]:[6Dii Access to foreign newspapers]])</f>
        <v>8.75</v>
      </c>
      <c r="AP129" s="30">
        <v>10</v>
      </c>
      <c r="AQ129" s="29">
        <f t="shared" si="33"/>
        <v>8.7833333333333332</v>
      </c>
      <c r="AR129" s="29">
        <v>10</v>
      </c>
      <c r="AS129" s="29">
        <v>10</v>
      </c>
      <c r="AT129" s="29">
        <v>10</v>
      </c>
      <c r="AU129" s="29">
        <f t="shared" si="39"/>
        <v>10</v>
      </c>
      <c r="AV129" s="29">
        <f t="shared" si="34"/>
        <v>10</v>
      </c>
      <c r="AW129" s="31">
        <f>AVERAGE(Table2734[[#This Row],[RULE OF LAW]],Table2734[[#This Row],[SECURITY &amp; SAFETY]],Table2734[[#This Row],[PERSONAL FREEDOM (minus Security &amp;Safety and Rule of Law)]],Table2734[[#This Row],[PERSONAL FREEDOM (minus Security &amp;Safety and Rule of Law)]])</f>
        <v>8.6836111111111105</v>
      </c>
      <c r="AX129" s="32">
        <v>7.4</v>
      </c>
      <c r="AY129" s="53">
        <f>AVERAGE(Table2734[[#This Row],[PERSONAL FREEDOM]:[ECONOMIC FREEDOM]])</f>
        <v>8.0418055555555554</v>
      </c>
      <c r="AZ129" s="63">
        <f t="shared" si="35"/>
        <v>33</v>
      </c>
      <c r="BA129" s="18">
        <f t="shared" si="36"/>
        <v>8.0399999999999991</v>
      </c>
      <c r="BB129" s="31">
        <f>Table2734[[#This Row],[1 Rule of Law]]</f>
        <v>7.3</v>
      </c>
      <c r="BC129" s="31">
        <f>Table2734[[#This Row],[2 Security &amp; Safety]]</f>
        <v>9.1711111111111112</v>
      </c>
      <c r="BD129" s="31">
        <f t="shared" si="37"/>
        <v>9.1316666666666659</v>
      </c>
    </row>
    <row r="130" spans="1:56" ht="15" customHeight="1" x14ac:dyDescent="0.25">
      <c r="A130" s="28" t="s">
        <v>173</v>
      </c>
      <c r="B130" s="29">
        <v>4.0999999999999996</v>
      </c>
      <c r="C130" s="29">
        <v>5.2268573867555181</v>
      </c>
      <c r="D130" s="29">
        <v>6.1635622588733963</v>
      </c>
      <c r="E130" s="29">
        <v>5.2</v>
      </c>
      <c r="F130" s="29">
        <v>8.64</v>
      </c>
      <c r="G130" s="29">
        <v>0</v>
      </c>
      <c r="H130" s="29">
        <v>10</v>
      </c>
      <c r="I130" s="29">
        <v>5</v>
      </c>
      <c r="J130" s="29">
        <v>10</v>
      </c>
      <c r="K130" s="29">
        <v>10</v>
      </c>
      <c r="L130" s="29">
        <f>AVERAGE(Table2734[[#This Row],[2Bi Disappearance]:[2Bv Terrorism Injured ]])</f>
        <v>7</v>
      </c>
      <c r="M130" s="29">
        <v>10</v>
      </c>
      <c r="N130" s="29">
        <v>10</v>
      </c>
      <c r="O130" s="30">
        <v>5</v>
      </c>
      <c r="P130" s="30">
        <f>AVERAGE(Table2734[[#This Row],[2Ci Female Genital Mutilation]:[2Ciii Equal Inheritance Rights]])</f>
        <v>8.3333333333333339</v>
      </c>
      <c r="Q130" s="29">
        <f t="shared" ref="Q130:Q154" si="40">AVERAGE(F130,L130,P130)</f>
        <v>7.9911111111111124</v>
      </c>
      <c r="R130" s="29">
        <v>5</v>
      </c>
      <c r="S130" s="29">
        <v>5</v>
      </c>
      <c r="T130" s="29">
        <v>5</v>
      </c>
      <c r="U130" s="29">
        <f t="shared" ref="U130:U154" si="41">AVERAGE(R130:T130)</f>
        <v>5</v>
      </c>
      <c r="V130" s="29">
        <v>7.5</v>
      </c>
      <c r="W130" s="29">
        <v>5</v>
      </c>
      <c r="X130" s="29">
        <f>AVERAGE(Table2734[[#This Row],[4A Freedom to establish religious organizations]:[4B Autonomy of religious organizations]])</f>
        <v>6.25</v>
      </c>
      <c r="Y130" s="29">
        <v>7.5</v>
      </c>
      <c r="Z130" s="29">
        <v>7.5</v>
      </c>
      <c r="AA130" s="29">
        <v>10</v>
      </c>
      <c r="AB130" s="29">
        <v>5</v>
      </c>
      <c r="AC130" s="29">
        <v>5</v>
      </c>
      <c r="AD130" s="29">
        <f>AVERAGE(Table2734[[#This Row],[5Ci Political parties]:[5Ciii Educational, sporting and cultural organizations]])</f>
        <v>6.666666666666667</v>
      </c>
      <c r="AE130" s="29">
        <v>7.5</v>
      </c>
      <c r="AF130" s="29">
        <v>7.5</v>
      </c>
      <c r="AG130" s="29">
        <v>7.5</v>
      </c>
      <c r="AH130" s="29">
        <f>AVERAGE(Table2734[[#This Row],[5Di Political parties]:[5Diii Educational, sporting and cultural organizations5]])</f>
        <v>7.5</v>
      </c>
      <c r="AI130" s="29">
        <f t="shared" si="38"/>
        <v>7.291666666666667</v>
      </c>
      <c r="AJ130" s="29">
        <v>10</v>
      </c>
      <c r="AK130" s="30">
        <v>2.3333333333333335</v>
      </c>
      <c r="AL130" s="30">
        <v>2.25</v>
      </c>
      <c r="AM130" s="30">
        <v>10</v>
      </c>
      <c r="AN130" s="30">
        <v>7.5</v>
      </c>
      <c r="AO130" s="30">
        <f>AVERAGE(Table2734[[#This Row],[6Di Access to foreign television (cable/ satellite)]:[6Dii Access to foreign newspapers]])</f>
        <v>8.75</v>
      </c>
      <c r="AP130" s="30">
        <v>7.5</v>
      </c>
      <c r="AQ130" s="29">
        <f t="shared" ref="AQ130:AQ154" si="42">AVERAGE(AJ130:AL130,AO130:AP130)</f>
        <v>6.166666666666667</v>
      </c>
      <c r="AR130" s="29">
        <v>2.5</v>
      </c>
      <c r="AS130" s="29">
        <v>0</v>
      </c>
      <c r="AT130" s="29">
        <v>0</v>
      </c>
      <c r="AU130" s="29">
        <f t="shared" si="39"/>
        <v>0</v>
      </c>
      <c r="AV130" s="29">
        <f t="shared" ref="AV130:AV154" si="43">AVERAGE(AR130,AU130)</f>
        <v>1.25</v>
      </c>
      <c r="AW130" s="31">
        <f>AVERAGE(Table2734[[#This Row],[RULE OF LAW]],Table2734[[#This Row],[SECURITY &amp; SAFETY]],Table2734[[#This Row],[PERSONAL FREEDOM (minus Security &amp;Safety and Rule of Law)]],Table2734[[#This Row],[PERSONAL FREEDOM (minus Security &amp;Safety and Rule of Law)]])</f>
        <v>5.8936111111111114</v>
      </c>
      <c r="AX130" s="32">
        <v>6.65</v>
      </c>
      <c r="AY130" s="53">
        <f>AVERAGE(Table2734[[#This Row],[PERSONAL FREEDOM]:[ECONOMIC FREEDOM]])</f>
        <v>6.2718055555555559</v>
      </c>
      <c r="AZ130" s="63">
        <f t="shared" ref="AZ130:AZ154" si="44">RANK(BA130,$BA$2:$BA$154)</f>
        <v>117</v>
      </c>
      <c r="BA130" s="18">
        <f t="shared" ref="BA130:BA154" si="45">ROUND(AY130, 2)</f>
        <v>6.27</v>
      </c>
      <c r="BB130" s="31">
        <f>Table2734[[#This Row],[1 Rule of Law]]</f>
        <v>5.2</v>
      </c>
      <c r="BC130" s="31">
        <f>Table2734[[#This Row],[2 Security &amp; Safety]]</f>
        <v>7.9911111111111124</v>
      </c>
      <c r="BD130" s="31">
        <f t="shared" ref="BD130:BD154" si="46">AVERAGE(AQ130,U130,AI130,AV130,X130)</f>
        <v>5.1916666666666673</v>
      </c>
    </row>
    <row r="131" spans="1:56" ht="15" customHeight="1" x14ac:dyDescent="0.25">
      <c r="A131" s="28" t="s">
        <v>99</v>
      </c>
      <c r="B131" s="29" t="s">
        <v>48</v>
      </c>
      <c r="C131" s="29" t="s">
        <v>48</v>
      </c>
      <c r="D131" s="29" t="s">
        <v>48</v>
      </c>
      <c r="E131" s="29">
        <v>5.3769340000000003</v>
      </c>
      <c r="F131" s="29">
        <v>7.5599999999999987</v>
      </c>
      <c r="G131" s="29">
        <v>10</v>
      </c>
      <c r="H131" s="29">
        <v>10</v>
      </c>
      <c r="I131" s="29" t="s">
        <v>48</v>
      </c>
      <c r="J131" s="29">
        <v>10</v>
      </c>
      <c r="K131" s="29">
        <v>10</v>
      </c>
      <c r="L131" s="29">
        <f>AVERAGE(Table2734[[#This Row],[2Bi Disappearance]:[2Bv Terrorism Injured ]])</f>
        <v>10</v>
      </c>
      <c r="M131" s="29">
        <v>10</v>
      </c>
      <c r="N131" s="29">
        <v>10</v>
      </c>
      <c r="O131" s="30">
        <v>5</v>
      </c>
      <c r="P131" s="30">
        <f>AVERAGE(Table2734[[#This Row],[2Ci Female Genital Mutilation]:[2Ciii Equal Inheritance Rights]])</f>
        <v>8.3333333333333339</v>
      </c>
      <c r="Q131" s="29">
        <f t="shared" si="40"/>
        <v>8.6311111111111103</v>
      </c>
      <c r="R131" s="29">
        <v>10</v>
      </c>
      <c r="S131" s="29">
        <v>10</v>
      </c>
      <c r="T131" s="29" t="s">
        <v>48</v>
      </c>
      <c r="U131" s="29">
        <f t="shared" si="41"/>
        <v>10</v>
      </c>
      <c r="V131" s="29" t="s">
        <v>48</v>
      </c>
      <c r="W131" s="29" t="s">
        <v>48</v>
      </c>
      <c r="X131" s="29" t="s">
        <v>48</v>
      </c>
      <c r="Y131" s="29" t="s">
        <v>48</v>
      </c>
      <c r="Z131" s="29" t="s">
        <v>48</v>
      </c>
      <c r="AA131" s="29" t="s">
        <v>48</v>
      </c>
      <c r="AB131" s="29" t="s">
        <v>48</v>
      </c>
      <c r="AC131" s="29" t="s">
        <v>48</v>
      </c>
      <c r="AD131" s="29" t="s">
        <v>48</v>
      </c>
      <c r="AE131" s="29" t="s">
        <v>48</v>
      </c>
      <c r="AF131" s="29" t="s">
        <v>48</v>
      </c>
      <c r="AG131" s="29" t="s">
        <v>48</v>
      </c>
      <c r="AH131" s="29" t="s">
        <v>48</v>
      </c>
      <c r="AI131" s="29" t="s">
        <v>48</v>
      </c>
      <c r="AJ131" s="29">
        <v>10</v>
      </c>
      <c r="AK131" s="30">
        <v>8.6666666666666661</v>
      </c>
      <c r="AL131" s="30">
        <v>7</v>
      </c>
      <c r="AM131" s="30" t="s">
        <v>48</v>
      </c>
      <c r="AN131" s="30" t="s">
        <v>48</v>
      </c>
      <c r="AO131" s="30" t="s">
        <v>48</v>
      </c>
      <c r="AP131" s="30" t="s">
        <v>48</v>
      </c>
      <c r="AQ131" s="29">
        <f t="shared" si="42"/>
        <v>8.5555555555555554</v>
      </c>
      <c r="AR131" s="29">
        <v>10</v>
      </c>
      <c r="AS131" s="29">
        <v>10</v>
      </c>
      <c r="AT131" s="29">
        <v>10</v>
      </c>
      <c r="AU131" s="29">
        <f t="shared" si="39"/>
        <v>10</v>
      </c>
      <c r="AV131" s="29">
        <f t="shared" si="43"/>
        <v>10</v>
      </c>
      <c r="AW131" s="31">
        <f>AVERAGE(Table2734[[#This Row],[RULE OF LAW]],Table2734[[#This Row],[SECURITY &amp; SAFETY]],Table2734[[#This Row],[PERSONAL FREEDOM (minus Security &amp;Safety and Rule of Law)]],Table2734[[#This Row],[PERSONAL FREEDOM (minus Security &amp;Safety and Rule of Law)]])</f>
        <v>8.2612705370370367</v>
      </c>
      <c r="AX131" s="32">
        <v>6.51</v>
      </c>
      <c r="AY131" s="53">
        <f>AVERAGE(Table2734[[#This Row],[PERSONAL FREEDOM]:[ECONOMIC FREEDOM]])</f>
        <v>7.3856352685185183</v>
      </c>
      <c r="AZ131" s="63">
        <f t="shared" si="44"/>
        <v>54</v>
      </c>
      <c r="BA131" s="18">
        <f t="shared" si="45"/>
        <v>7.39</v>
      </c>
      <c r="BB131" s="31">
        <f>Table2734[[#This Row],[1 Rule of Law]]</f>
        <v>5.3769340000000003</v>
      </c>
      <c r="BC131" s="31">
        <f>Table2734[[#This Row],[2 Security &amp; Safety]]</f>
        <v>8.6311111111111103</v>
      </c>
      <c r="BD131" s="31">
        <f t="shared" si="46"/>
        <v>9.518518518518519</v>
      </c>
    </row>
    <row r="132" spans="1:56" ht="15" customHeight="1" x14ac:dyDescent="0.25">
      <c r="A132" s="28" t="s">
        <v>186</v>
      </c>
      <c r="B132" s="29" t="s">
        <v>48</v>
      </c>
      <c r="C132" s="29" t="s">
        <v>48</v>
      </c>
      <c r="D132" s="29" t="s">
        <v>48</v>
      </c>
      <c r="E132" s="29">
        <v>4.8327629999999999</v>
      </c>
      <c r="F132" s="29">
        <v>0</v>
      </c>
      <c r="G132" s="29">
        <v>5</v>
      </c>
      <c r="H132" s="29">
        <v>10</v>
      </c>
      <c r="I132" s="29">
        <v>7.5</v>
      </c>
      <c r="J132" s="29">
        <v>10</v>
      </c>
      <c r="K132" s="29">
        <v>10</v>
      </c>
      <c r="L132" s="29">
        <f>AVERAGE(Table2734[[#This Row],[2Bi Disappearance]:[2Bv Terrorism Injured ]])</f>
        <v>8.5</v>
      </c>
      <c r="M132" s="29">
        <v>10</v>
      </c>
      <c r="N132" s="29">
        <v>10</v>
      </c>
      <c r="O132" s="30">
        <v>2.5</v>
      </c>
      <c r="P132" s="30">
        <f>AVERAGE(Table2734[[#This Row],[2Ci Female Genital Mutilation]:[2Ciii Equal Inheritance Rights]])</f>
        <v>7.5</v>
      </c>
      <c r="Q132" s="29">
        <f t="shared" si="40"/>
        <v>5.333333333333333</v>
      </c>
      <c r="R132" s="29">
        <v>5</v>
      </c>
      <c r="S132" s="29">
        <v>5</v>
      </c>
      <c r="T132" s="29">
        <v>0</v>
      </c>
      <c r="U132" s="29">
        <f t="shared" si="41"/>
        <v>3.3333333333333335</v>
      </c>
      <c r="V132" s="29" t="s">
        <v>48</v>
      </c>
      <c r="W132" s="29" t="s">
        <v>48</v>
      </c>
      <c r="X132" s="29" t="s">
        <v>48</v>
      </c>
      <c r="Y132" s="29" t="s">
        <v>48</v>
      </c>
      <c r="Z132" s="29" t="s">
        <v>48</v>
      </c>
      <c r="AA132" s="29" t="s">
        <v>48</v>
      </c>
      <c r="AB132" s="29" t="s">
        <v>48</v>
      </c>
      <c r="AC132" s="29" t="s">
        <v>48</v>
      </c>
      <c r="AD132" s="29" t="s">
        <v>48</v>
      </c>
      <c r="AE132" s="29" t="s">
        <v>48</v>
      </c>
      <c r="AF132" s="29" t="s">
        <v>48</v>
      </c>
      <c r="AG132" s="29" t="s">
        <v>48</v>
      </c>
      <c r="AH132" s="29" t="s">
        <v>48</v>
      </c>
      <c r="AI132" s="29" t="s">
        <v>48</v>
      </c>
      <c r="AJ132" s="29">
        <v>10</v>
      </c>
      <c r="AK132" s="30">
        <v>2</v>
      </c>
      <c r="AL132" s="30">
        <v>3.25</v>
      </c>
      <c r="AM132" s="30" t="s">
        <v>48</v>
      </c>
      <c r="AN132" s="30" t="s">
        <v>48</v>
      </c>
      <c r="AO132" s="30" t="s">
        <v>48</v>
      </c>
      <c r="AP132" s="30" t="s">
        <v>48</v>
      </c>
      <c r="AQ132" s="29">
        <f t="shared" si="42"/>
        <v>5.083333333333333</v>
      </c>
      <c r="AR132" s="29">
        <v>0</v>
      </c>
      <c r="AS132" s="29">
        <v>0</v>
      </c>
      <c r="AT132" s="29">
        <v>10</v>
      </c>
      <c r="AU132" s="29">
        <f t="shared" si="39"/>
        <v>5</v>
      </c>
      <c r="AV132" s="29">
        <f t="shared" si="43"/>
        <v>2.5</v>
      </c>
      <c r="AW132" s="31">
        <f>AVERAGE(Table2734[[#This Row],[RULE OF LAW]],Table2734[[#This Row],[SECURITY &amp; SAFETY]],Table2734[[#This Row],[PERSONAL FREEDOM (minus Security &amp;Safety and Rule of Law)]],Table2734[[#This Row],[PERSONAL FREEDOM (minus Security &amp;Safety and Rule of Law)]])</f>
        <v>4.3609685277777777</v>
      </c>
      <c r="AX132" s="32">
        <v>6.84</v>
      </c>
      <c r="AY132" s="53">
        <f>AVERAGE(Table2734[[#This Row],[PERSONAL FREEDOM]:[ECONOMIC FREEDOM]])</f>
        <v>5.6004842638888892</v>
      </c>
      <c r="AZ132" s="63">
        <f t="shared" si="44"/>
        <v>137</v>
      </c>
      <c r="BA132" s="18">
        <f t="shared" si="45"/>
        <v>5.6</v>
      </c>
      <c r="BB132" s="31">
        <f>Table2734[[#This Row],[1 Rule of Law]]</f>
        <v>4.8327629999999999</v>
      </c>
      <c r="BC132" s="31">
        <f>Table2734[[#This Row],[2 Security &amp; Safety]]</f>
        <v>5.333333333333333</v>
      </c>
      <c r="BD132" s="31">
        <f t="shared" si="46"/>
        <v>3.6388888888888888</v>
      </c>
    </row>
    <row r="133" spans="1:56" ht="15" customHeight="1" x14ac:dyDescent="0.25">
      <c r="A133" s="28" t="s">
        <v>64</v>
      </c>
      <c r="B133" s="29">
        <v>9.4999999999999982</v>
      </c>
      <c r="C133" s="29">
        <v>7.7801766416146148</v>
      </c>
      <c r="D133" s="29">
        <v>8.2305540546286675</v>
      </c>
      <c r="E133" s="29">
        <v>8.5</v>
      </c>
      <c r="F133" s="29">
        <v>9.64</v>
      </c>
      <c r="G133" s="29">
        <v>10</v>
      </c>
      <c r="H133" s="29">
        <v>10</v>
      </c>
      <c r="I133" s="29">
        <v>10</v>
      </c>
      <c r="J133" s="29">
        <v>10</v>
      </c>
      <c r="K133" s="29">
        <v>10</v>
      </c>
      <c r="L133" s="29">
        <f>AVERAGE(Table2734[[#This Row],[2Bi Disappearance]:[2Bv Terrorism Injured ]])</f>
        <v>10</v>
      </c>
      <c r="M133" s="29">
        <v>9.5</v>
      </c>
      <c r="N133" s="29">
        <v>10</v>
      </c>
      <c r="O133" s="30">
        <v>10</v>
      </c>
      <c r="P133" s="30">
        <f>AVERAGE(Table2734[[#This Row],[2Ci Female Genital Mutilation]:[2Ciii Equal Inheritance Rights]])</f>
        <v>9.8333333333333339</v>
      </c>
      <c r="Q133" s="29">
        <f t="shared" si="40"/>
        <v>9.8244444444444454</v>
      </c>
      <c r="R133" s="29">
        <v>10</v>
      </c>
      <c r="S133" s="29">
        <v>10</v>
      </c>
      <c r="T133" s="29">
        <v>10</v>
      </c>
      <c r="U133" s="29">
        <f t="shared" si="41"/>
        <v>10</v>
      </c>
      <c r="V133" s="29">
        <v>10</v>
      </c>
      <c r="W133" s="29">
        <v>10</v>
      </c>
      <c r="X133" s="29">
        <f>AVERAGE(Table2734[[#This Row],[4A Freedom to establish religious organizations]:[4B Autonomy of religious organizations]])</f>
        <v>10</v>
      </c>
      <c r="Y133" s="29">
        <v>10</v>
      </c>
      <c r="Z133" s="29">
        <v>10</v>
      </c>
      <c r="AA133" s="29">
        <v>10</v>
      </c>
      <c r="AB133" s="29">
        <v>10</v>
      </c>
      <c r="AC133" s="29">
        <v>10</v>
      </c>
      <c r="AD133" s="29">
        <f>AVERAGE(Table2734[[#This Row],[5Ci Political parties]:[5Ciii Educational, sporting and cultural organizations]])</f>
        <v>10</v>
      </c>
      <c r="AE133" s="29">
        <v>10</v>
      </c>
      <c r="AF133" s="29">
        <v>10</v>
      </c>
      <c r="AG133" s="29">
        <v>10</v>
      </c>
      <c r="AH133" s="29">
        <f>AVERAGE(Table2734[[#This Row],[5Di Political parties]:[5Diii Educational, sporting and cultural organizations5]])</f>
        <v>10</v>
      </c>
      <c r="AI133" s="29">
        <f>AVERAGE(Y133:Z133,AD133,AH133)</f>
        <v>10</v>
      </c>
      <c r="AJ133" s="29">
        <v>10</v>
      </c>
      <c r="AK133" s="30">
        <v>9.3333333333333339</v>
      </c>
      <c r="AL133" s="30">
        <v>9</v>
      </c>
      <c r="AM133" s="30">
        <v>10</v>
      </c>
      <c r="AN133" s="30">
        <v>10</v>
      </c>
      <c r="AO133" s="30">
        <f>AVERAGE(Table2734[[#This Row],[6Di Access to foreign television (cable/ satellite)]:[6Dii Access to foreign newspapers]])</f>
        <v>10</v>
      </c>
      <c r="AP133" s="30">
        <v>10</v>
      </c>
      <c r="AQ133" s="29">
        <f t="shared" si="42"/>
        <v>9.6666666666666679</v>
      </c>
      <c r="AR133" s="29">
        <v>10</v>
      </c>
      <c r="AS133" s="29">
        <v>10</v>
      </c>
      <c r="AT133" s="29">
        <v>10</v>
      </c>
      <c r="AU133" s="29">
        <f t="shared" si="39"/>
        <v>10</v>
      </c>
      <c r="AV133" s="29">
        <f t="shared" si="43"/>
        <v>10</v>
      </c>
      <c r="AW133" s="31">
        <f>AVERAGE(Table2734[[#This Row],[RULE OF LAW]],Table2734[[#This Row],[SECURITY &amp; SAFETY]],Table2734[[#This Row],[PERSONAL FREEDOM (minus Security &amp;Safety and Rule of Law)]],Table2734[[#This Row],[PERSONAL FREEDOM (minus Security &amp;Safety and Rule of Law)]])</f>
        <v>9.5477777777777781</v>
      </c>
      <c r="AX133" s="32">
        <v>7.5</v>
      </c>
      <c r="AY133" s="53">
        <f>AVERAGE(Table2734[[#This Row],[PERSONAL FREEDOM]:[ECONOMIC FREEDOM]])</f>
        <v>8.5238888888888891</v>
      </c>
      <c r="AZ133" s="63">
        <f t="shared" si="44"/>
        <v>10</v>
      </c>
      <c r="BA133" s="18">
        <f t="shared" si="45"/>
        <v>8.52</v>
      </c>
      <c r="BB133" s="31">
        <f>Table2734[[#This Row],[1 Rule of Law]]</f>
        <v>8.5</v>
      </c>
      <c r="BC133" s="31">
        <f>Table2734[[#This Row],[2 Security &amp; Safety]]</f>
        <v>9.8244444444444454</v>
      </c>
      <c r="BD133" s="31">
        <f t="shared" si="46"/>
        <v>9.9333333333333336</v>
      </c>
    </row>
    <row r="134" spans="1:56" ht="15" customHeight="1" x14ac:dyDescent="0.25">
      <c r="A134" s="28" t="s">
        <v>50</v>
      </c>
      <c r="B134" s="29" t="s">
        <v>48</v>
      </c>
      <c r="C134" s="29" t="s">
        <v>48</v>
      </c>
      <c r="D134" s="29" t="s">
        <v>48</v>
      </c>
      <c r="E134" s="29">
        <v>7.9209379999999996</v>
      </c>
      <c r="F134" s="29">
        <v>9.76</v>
      </c>
      <c r="G134" s="29">
        <v>10</v>
      </c>
      <c r="H134" s="29">
        <v>10</v>
      </c>
      <c r="I134" s="29">
        <v>10</v>
      </c>
      <c r="J134" s="29">
        <v>10</v>
      </c>
      <c r="K134" s="29">
        <v>9.9494464257232771</v>
      </c>
      <c r="L134" s="29">
        <f>AVERAGE(Table2734[[#This Row],[2Bi Disappearance]:[2Bv Terrorism Injured ]])</f>
        <v>9.9898892851446561</v>
      </c>
      <c r="M134" s="29">
        <v>9.5</v>
      </c>
      <c r="N134" s="29">
        <v>10</v>
      </c>
      <c r="O134" s="30">
        <v>10</v>
      </c>
      <c r="P134" s="30">
        <f>AVERAGE(Table2734[[#This Row],[2Ci Female Genital Mutilation]:[2Ciii Equal Inheritance Rights]])</f>
        <v>9.8333333333333339</v>
      </c>
      <c r="Q134" s="29">
        <f t="shared" si="40"/>
        <v>9.8610742061593299</v>
      </c>
      <c r="R134" s="29">
        <v>10</v>
      </c>
      <c r="S134" s="29">
        <v>10</v>
      </c>
      <c r="T134" s="29">
        <v>10</v>
      </c>
      <c r="U134" s="29">
        <f t="shared" si="41"/>
        <v>10</v>
      </c>
      <c r="V134" s="29">
        <v>10</v>
      </c>
      <c r="W134" s="29">
        <v>10</v>
      </c>
      <c r="X134" s="29">
        <f>AVERAGE(Table2734[[#This Row],[4A Freedom to establish religious organizations]:[4B Autonomy of religious organizations]])</f>
        <v>10</v>
      </c>
      <c r="Y134" s="29">
        <v>10</v>
      </c>
      <c r="Z134" s="29">
        <v>10</v>
      </c>
      <c r="AA134" s="29">
        <v>10</v>
      </c>
      <c r="AB134" s="29">
        <v>10</v>
      </c>
      <c r="AC134" s="29">
        <v>10</v>
      </c>
      <c r="AD134" s="29">
        <f>AVERAGE(Table2734[[#This Row],[5Ci Political parties]:[5Ciii Educational, sporting and cultural organizations]])</f>
        <v>10</v>
      </c>
      <c r="AE134" s="29">
        <v>10</v>
      </c>
      <c r="AF134" s="29">
        <v>10</v>
      </c>
      <c r="AG134" s="29">
        <v>10</v>
      </c>
      <c r="AH134" s="29">
        <f>AVERAGE(Table2734[[#This Row],[5Di Political parties]:[5Diii Educational, sporting and cultural organizations5]])</f>
        <v>10</v>
      </c>
      <c r="AI134" s="29">
        <f>AVERAGE(Y134:Z134,AD134,AH134)</f>
        <v>10</v>
      </c>
      <c r="AJ134" s="29">
        <v>10</v>
      </c>
      <c r="AK134" s="30">
        <v>8.6666666666666661</v>
      </c>
      <c r="AL134" s="30">
        <v>9.25</v>
      </c>
      <c r="AM134" s="30">
        <v>10</v>
      </c>
      <c r="AN134" s="30">
        <v>10</v>
      </c>
      <c r="AO134" s="30">
        <f>AVERAGE(Table2734[[#This Row],[6Di Access to foreign television (cable/ satellite)]:[6Dii Access to foreign newspapers]])</f>
        <v>10</v>
      </c>
      <c r="AP134" s="30">
        <v>10</v>
      </c>
      <c r="AQ134" s="29">
        <f t="shared" si="42"/>
        <v>9.5833333333333321</v>
      </c>
      <c r="AR134" s="29">
        <v>10</v>
      </c>
      <c r="AS134" s="29">
        <v>10</v>
      </c>
      <c r="AT134" s="29">
        <v>10</v>
      </c>
      <c r="AU134" s="29">
        <f t="shared" si="39"/>
        <v>10</v>
      </c>
      <c r="AV134" s="29">
        <f t="shared" si="43"/>
        <v>10</v>
      </c>
      <c r="AW134" s="31">
        <f>AVERAGE(Table2734[[#This Row],[RULE OF LAW]],Table2734[[#This Row],[SECURITY &amp; SAFETY]],Table2734[[#This Row],[PERSONAL FREEDOM (minus Security &amp;Safety and Rule of Law)]],Table2734[[#This Row],[PERSONAL FREEDOM (minus Security &amp;Safety and Rule of Law)]])</f>
        <v>9.4038363848731645</v>
      </c>
      <c r="AX134" s="32">
        <v>8.23</v>
      </c>
      <c r="AY134" s="53">
        <f>AVERAGE(Table2734[[#This Row],[PERSONAL FREEDOM]:[ECONOMIC FREEDOM]])</f>
        <v>8.8169181924365816</v>
      </c>
      <c r="AZ134" s="63">
        <f t="shared" si="44"/>
        <v>2</v>
      </c>
      <c r="BA134" s="18">
        <f t="shared" si="45"/>
        <v>8.82</v>
      </c>
      <c r="BB134" s="31">
        <f>Table2734[[#This Row],[1 Rule of Law]]</f>
        <v>7.9209379999999996</v>
      </c>
      <c r="BC134" s="31">
        <f>Table2734[[#This Row],[2 Security &amp; Safety]]</f>
        <v>9.8610742061593299</v>
      </c>
      <c r="BD134" s="31">
        <f t="shared" si="46"/>
        <v>9.9166666666666661</v>
      </c>
    </row>
    <row r="135" spans="1:56" ht="15" customHeight="1" x14ac:dyDescent="0.25">
      <c r="A135" s="28" t="s">
        <v>204</v>
      </c>
      <c r="B135" s="29" t="s">
        <v>48</v>
      </c>
      <c r="C135" s="29" t="s">
        <v>48</v>
      </c>
      <c r="D135" s="29" t="s">
        <v>48</v>
      </c>
      <c r="E135" s="29">
        <v>4.8327629999999999</v>
      </c>
      <c r="F135" s="29">
        <v>9.120000000000001</v>
      </c>
      <c r="G135" s="29">
        <v>0</v>
      </c>
      <c r="H135" s="29">
        <v>0</v>
      </c>
      <c r="I135" s="29">
        <v>0</v>
      </c>
      <c r="J135" s="29">
        <v>7.5259933106501826</v>
      </c>
      <c r="K135" s="29">
        <v>8.0420437857292839</v>
      </c>
      <c r="L135" s="29">
        <f>AVERAGE(Table2734[[#This Row],[2Bi Disappearance]:[2Bv Terrorism Injured ]])</f>
        <v>3.1136074192758931</v>
      </c>
      <c r="M135" s="29">
        <v>10</v>
      </c>
      <c r="N135" s="29">
        <v>5</v>
      </c>
      <c r="O135" s="30">
        <v>5</v>
      </c>
      <c r="P135" s="30">
        <f>AVERAGE(Table2734[[#This Row],[2Ci Female Genital Mutilation]:[2Ciii Equal Inheritance Rights]])</f>
        <v>6.666666666666667</v>
      </c>
      <c r="Q135" s="29">
        <f t="shared" si="40"/>
        <v>6.3000913619808543</v>
      </c>
      <c r="R135" s="29">
        <v>5</v>
      </c>
      <c r="S135" s="29">
        <v>0</v>
      </c>
      <c r="T135" s="29">
        <v>5</v>
      </c>
      <c r="U135" s="29">
        <f t="shared" si="41"/>
        <v>3.3333333333333335</v>
      </c>
      <c r="V135" s="29">
        <v>10</v>
      </c>
      <c r="W135" s="29">
        <v>7.5</v>
      </c>
      <c r="X135" s="29">
        <f>AVERAGE(Table2734[[#This Row],[4A Freedom to establish religious organizations]:[4B Autonomy of religious organizations]])</f>
        <v>8.75</v>
      </c>
      <c r="Y135" s="29">
        <v>7.5</v>
      </c>
      <c r="Z135" s="29">
        <v>2.5</v>
      </c>
      <c r="AA135" s="29">
        <v>2.5</v>
      </c>
      <c r="AB135" s="29">
        <v>2.5</v>
      </c>
      <c r="AC135" s="29">
        <v>7.5</v>
      </c>
      <c r="AD135" s="29">
        <f>AVERAGE(Table2734[[#This Row],[5Ci Political parties]:[5Ciii Educational, sporting and cultural organizations]])</f>
        <v>4.166666666666667</v>
      </c>
      <c r="AE135" s="29">
        <v>5</v>
      </c>
      <c r="AF135" s="29">
        <v>2.5</v>
      </c>
      <c r="AG135" s="29">
        <v>10</v>
      </c>
      <c r="AH135" s="29">
        <f>AVERAGE(Table2734[[#This Row],[5Di Political parties]:[5Diii Educational, sporting and cultural organizations5]])</f>
        <v>5.833333333333333</v>
      </c>
      <c r="AI135" s="29">
        <f>AVERAGE(Y135:Z135,AD135,AH135)</f>
        <v>5</v>
      </c>
      <c r="AJ135" s="29">
        <v>0.89322691036877178</v>
      </c>
      <c r="AK135" s="30">
        <v>0.33333333333333331</v>
      </c>
      <c r="AL135" s="30">
        <v>0.5</v>
      </c>
      <c r="AM135" s="30">
        <v>7.5</v>
      </c>
      <c r="AN135" s="30">
        <v>5</v>
      </c>
      <c r="AO135" s="30">
        <f>AVERAGE(Table2734[[#This Row],[6Di Access to foreign television (cable/ satellite)]:[6Dii Access to foreign newspapers]])</f>
        <v>6.25</v>
      </c>
      <c r="AP135" s="30">
        <v>7.5</v>
      </c>
      <c r="AQ135" s="29">
        <f t="shared" si="42"/>
        <v>3.0953120487404209</v>
      </c>
      <c r="AR135" s="29">
        <v>5</v>
      </c>
      <c r="AS135" s="29">
        <v>0</v>
      </c>
      <c r="AT135" s="29">
        <v>0</v>
      </c>
      <c r="AU135" s="29">
        <f t="shared" si="39"/>
        <v>0</v>
      </c>
      <c r="AV135" s="29">
        <f t="shared" si="43"/>
        <v>2.5</v>
      </c>
      <c r="AW135" s="31">
        <f>AVERAGE(Table2734[[#This Row],[RULE OF LAW]],Table2734[[#This Row],[SECURITY &amp; SAFETY]],Table2734[[#This Row],[PERSONAL FREEDOM (minus Security &amp;Safety and Rule of Law)]],Table2734[[#This Row],[PERSONAL FREEDOM (minus Security &amp;Safety and Rule of Law)]])</f>
        <v>5.0510781287025885</v>
      </c>
      <c r="AX135" s="32">
        <v>6.36</v>
      </c>
      <c r="AY135" s="53">
        <f>AVERAGE(Table2734[[#This Row],[PERSONAL FREEDOM]:[ECONOMIC FREEDOM]])</f>
        <v>5.705539064351294</v>
      </c>
      <c r="AZ135" s="62">
        <f t="shared" si="44"/>
        <v>134</v>
      </c>
      <c r="BA135" s="18">
        <f t="shared" si="45"/>
        <v>5.71</v>
      </c>
      <c r="BB135" s="31">
        <f>Table2734[[#This Row],[1 Rule of Law]]</f>
        <v>4.8327629999999999</v>
      </c>
      <c r="BC135" s="31">
        <f>Table2734[[#This Row],[2 Security &amp; Safety]]</f>
        <v>6.3000913619808543</v>
      </c>
      <c r="BD135" s="31">
        <f t="shared" si="46"/>
        <v>4.5357290764147509</v>
      </c>
    </row>
    <row r="136" spans="1:56" ht="15" customHeight="1" x14ac:dyDescent="0.25">
      <c r="A136" s="28" t="s">
        <v>69</v>
      </c>
      <c r="B136" s="29" t="s">
        <v>48</v>
      </c>
      <c r="C136" s="29" t="s">
        <v>48</v>
      </c>
      <c r="D136" s="29" t="s">
        <v>48</v>
      </c>
      <c r="E136" s="29">
        <v>6.8598029999999994</v>
      </c>
      <c r="F136" s="29" t="s">
        <v>48</v>
      </c>
      <c r="G136" s="29">
        <v>10</v>
      </c>
      <c r="H136" s="29">
        <v>10</v>
      </c>
      <c r="I136" s="29">
        <v>7.5</v>
      </c>
      <c r="J136" s="29">
        <v>10</v>
      </c>
      <c r="K136" s="29">
        <v>10</v>
      </c>
      <c r="L136" s="29">
        <f>AVERAGE(Table2734[[#This Row],[2Bi Disappearance]:[2Bv Terrorism Injured ]])</f>
        <v>9.5</v>
      </c>
      <c r="M136" s="29">
        <v>10</v>
      </c>
      <c r="N136" s="29">
        <v>7.5</v>
      </c>
      <c r="O136" s="30">
        <v>10</v>
      </c>
      <c r="P136" s="30">
        <f>AVERAGE(Table2734[[#This Row],[2Ci Female Genital Mutilation]:[2Ciii Equal Inheritance Rights]])</f>
        <v>9.1666666666666661</v>
      </c>
      <c r="Q136" s="29">
        <f t="shared" si="40"/>
        <v>9.3333333333333321</v>
      </c>
      <c r="R136" s="29">
        <v>10</v>
      </c>
      <c r="S136" s="29">
        <v>10</v>
      </c>
      <c r="T136" s="29">
        <v>10</v>
      </c>
      <c r="U136" s="29">
        <f t="shared" si="41"/>
        <v>10</v>
      </c>
      <c r="V136" s="29">
        <v>10</v>
      </c>
      <c r="W136" s="29">
        <v>7.5</v>
      </c>
      <c r="X136" s="29">
        <f>AVERAGE(Table2734[[#This Row],[4A Freedom to establish religious organizations]:[4B Autonomy of religious organizations]])</f>
        <v>8.75</v>
      </c>
      <c r="Y136" s="29">
        <v>10</v>
      </c>
      <c r="Z136" s="29">
        <v>10</v>
      </c>
      <c r="AA136" s="29">
        <v>7.5</v>
      </c>
      <c r="AB136" s="29">
        <v>7.5</v>
      </c>
      <c r="AC136" s="29">
        <v>7.5</v>
      </c>
      <c r="AD136" s="29">
        <f>AVERAGE(Table2734[[#This Row],[5Ci Political parties]:[5Ciii Educational, sporting and cultural organizations]])</f>
        <v>7.5</v>
      </c>
      <c r="AE136" s="29">
        <v>10</v>
      </c>
      <c r="AF136" s="29">
        <v>10</v>
      </c>
      <c r="AG136" s="29">
        <v>10</v>
      </c>
      <c r="AH136" s="29">
        <f>AVERAGE(Table2734[[#This Row],[5Di Political parties]:[5Diii Educational, sporting and cultural organizations5]])</f>
        <v>10</v>
      </c>
      <c r="AI136" s="29">
        <f>AVERAGE(Y136:Z136,AD136,AH136)</f>
        <v>9.375</v>
      </c>
      <c r="AJ136" s="29">
        <v>10</v>
      </c>
      <c r="AK136" s="30">
        <v>7.333333333333333</v>
      </c>
      <c r="AL136" s="30">
        <v>7.75</v>
      </c>
      <c r="AM136" s="30">
        <v>10</v>
      </c>
      <c r="AN136" s="30">
        <v>10</v>
      </c>
      <c r="AO136" s="30">
        <f>AVERAGE(Table2734[[#This Row],[6Di Access to foreign television (cable/ satellite)]:[6Dii Access to foreign newspapers]])</f>
        <v>10</v>
      </c>
      <c r="AP136" s="30">
        <v>10</v>
      </c>
      <c r="AQ136" s="29">
        <f t="shared" si="42"/>
        <v>9.0166666666666657</v>
      </c>
      <c r="AR136" s="29">
        <v>10</v>
      </c>
      <c r="AS136" s="29">
        <v>10</v>
      </c>
      <c r="AT136" s="29">
        <v>10</v>
      </c>
      <c r="AU136" s="29">
        <f t="shared" si="39"/>
        <v>10</v>
      </c>
      <c r="AV136" s="29">
        <f t="shared" si="43"/>
        <v>10</v>
      </c>
      <c r="AW136" s="31">
        <f>AVERAGE(Table2734[[#This Row],[RULE OF LAW]],Table2734[[#This Row],[SECURITY &amp; SAFETY]],Table2734[[#This Row],[PERSONAL FREEDOM (minus Security &amp;Safety and Rule of Law)]],Table2734[[#This Row],[PERSONAL FREEDOM (minus Security &amp;Safety and Rule of Law)]])</f>
        <v>8.7624507499999993</v>
      </c>
      <c r="AX136" s="32">
        <v>7.67</v>
      </c>
      <c r="AY136" s="53">
        <f>AVERAGE(Table2734[[#This Row],[PERSONAL FREEDOM]:[ECONOMIC FREEDOM]])</f>
        <v>8.2162253750000005</v>
      </c>
      <c r="AZ136" s="63">
        <f t="shared" si="44"/>
        <v>21</v>
      </c>
      <c r="BA136" s="18">
        <f t="shared" si="45"/>
        <v>8.2200000000000006</v>
      </c>
      <c r="BB136" s="31">
        <f>Table2734[[#This Row],[1 Rule of Law]]</f>
        <v>6.8598029999999994</v>
      </c>
      <c r="BC136" s="31">
        <f>Table2734[[#This Row],[2 Security &amp; Safety]]</f>
        <v>9.3333333333333321</v>
      </c>
      <c r="BD136" s="31">
        <f t="shared" si="46"/>
        <v>9.4283333333333328</v>
      </c>
    </row>
    <row r="137" spans="1:56" ht="15" customHeight="1" x14ac:dyDescent="0.25">
      <c r="A137" s="28" t="s">
        <v>163</v>
      </c>
      <c r="B137" s="29" t="s">
        <v>48</v>
      </c>
      <c r="C137" s="29" t="s">
        <v>48</v>
      </c>
      <c r="D137" s="29" t="s">
        <v>48</v>
      </c>
      <c r="E137" s="29">
        <v>3.8804620000000001</v>
      </c>
      <c r="F137" s="29">
        <v>9.36</v>
      </c>
      <c r="G137" s="29">
        <v>10</v>
      </c>
      <c r="H137" s="29">
        <v>8.8056925810049673</v>
      </c>
      <c r="I137" s="29">
        <v>2.5</v>
      </c>
      <c r="J137" s="29">
        <v>10</v>
      </c>
      <c r="K137" s="29">
        <v>10</v>
      </c>
      <c r="L137" s="29">
        <f>AVERAGE(Table2734[[#This Row],[2Bi Disappearance]:[2Bv Terrorism Injured ]])</f>
        <v>8.2611385162009938</v>
      </c>
      <c r="M137" s="29">
        <v>10</v>
      </c>
      <c r="N137" s="29">
        <v>10</v>
      </c>
      <c r="O137" s="30">
        <v>7.5</v>
      </c>
      <c r="P137" s="30">
        <f>AVERAGE(Table2734[[#This Row],[2Ci Female Genital Mutilation]:[2Ciii Equal Inheritance Rights]])</f>
        <v>9.1666666666666661</v>
      </c>
      <c r="Q137" s="29">
        <f t="shared" si="40"/>
        <v>8.9292683942892186</v>
      </c>
      <c r="R137" s="29">
        <v>10</v>
      </c>
      <c r="S137" s="29">
        <v>5</v>
      </c>
      <c r="T137" s="29">
        <v>10</v>
      </c>
      <c r="U137" s="29">
        <f t="shared" si="41"/>
        <v>8.3333333333333339</v>
      </c>
      <c r="V137" s="29" t="s">
        <v>48</v>
      </c>
      <c r="W137" s="29" t="s">
        <v>48</v>
      </c>
      <c r="X137" s="29" t="s">
        <v>48</v>
      </c>
      <c r="Y137" s="29" t="s">
        <v>48</v>
      </c>
      <c r="Z137" s="29" t="s">
        <v>48</v>
      </c>
      <c r="AA137" s="29" t="s">
        <v>48</v>
      </c>
      <c r="AB137" s="29" t="s">
        <v>48</v>
      </c>
      <c r="AC137" s="29" t="s">
        <v>48</v>
      </c>
      <c r="AD137" s="29" t="s">
        <v>48</v>
      </c>
      <c r="AE137" s="29" t="s">
        <v>48</v>
      </c>
      <c r="AF137" s="29" t="s">
        <v>48</v>
      </c>
      <c r="AG137" s="29" t="s">
        <v>48</v>
      </c>
      <c r="AH137" s="29" t="s">
        <v>48</v>
      </c>
      <c r="AI137" s="29" t="s">
        <v>48</v>
      </c>
      <c r="AJ137" s="29">
        <v>10</v>
      </c>
      <c r="AK137" s="30">
        <v>1.6666666666666667</v>
      </c>
      <c r="AL137" s="30">
        <v>2.75</v>
      </c>
      <c r="AM137" s="30" t="s">
        <v>48</v>
      </c>
      <c r="AN137" s="30" t="s">
        <v>48</v>
      </c>
      <c r="AO137" s="30" t="s">
        <v>48</v>
      </c>
      <c r="AP137" s="30" t="s">
        <v>48</v>
      </c>
      <c r="AQ137" s="29">
        <f t="shared" si="42"/>
        <v>4.8055555555555554</v>
      </c>
      <c r="AR137" s="29">
        <v>10</v>
      </c>
      <c r="AS137" s="29">
        <v>0</v>
      </c>
      <c r="AT137" s="29">
        <v>0</v>
      </c>
      <c r="AU137" s="29">
        <f t="shared" si="39"/>
        <v>0</v>
      </c>
      <c r="AV137" s="29">
        <f t="shared" si="43"/>
        <v>5</v>
      </c>
      <c r="AW137" s="31">
        <f>AVERAGE(Table2734[[#This Row],[RULE OF LAW]],Table2734[[#This Row],[SECURITY &amp; SAFETY]],Table2734[[#This Row],[PERSONAL FREEDOM (minus Security &amp;Safety and Rule of Law)]],Table2734[[#This Row],[PERSONAL FREEDOM (minus Security &amp;Safety and Rule of Law)]])</f>
        <v>6.2255807467204534</v>
      </c>
      <c r="AX137" s="32">
        <v>6.45</v>
      </c>
      <c r="AY137" s="53">
        <f>AVERAGE(Table2734[[#This Row],[PERSONAL FREEDOM]:[ECONOMIC FREEDOM]])</f>
        <v>6.3377903733602263</v>
      </c>
      <c r="AZ137" s="63">
        <f t="shared" si="44"/>
        <v>115</v>
      </c>
      <c r="BA137" s="18">
        <f t="shared" si="45"/>
        <v>6.34</v>
      </c>
      <c r="BB137" s="31">
        <f>Table2734[[#This Row],[1 Rule of Law]]</f>
        <v>3.8804620000000001</v>
      </c>
      <c r="BC137" s="31">
        <f>Table2734[[#This Row],[2 Security &amp; Safety]]</f>
        <v>8.9292683942892186</v>
      </c>
      <c r="BD137" s="31">
        <f t="shared" si="46"/>
        <v>6.0462962962962967</v>
      </c>
    </row>
    <row r="138" spans="1:56" ht="15" customHeight="1" x14ac:dyDescent="0.25">
      <c r="A138" s="28" t="s">
        <v>136</v>
      </c>
      <c r="B138" s="29">
        <v>4.3333333333333339</v>
      </c>
      <c r="C138" s="29">
        <v>4.8477860522136647</v>
      </c>
      <c r="D138" s="29">
        <v>4.8737149278533538</v>
      </c>
      <c r="E138" s="29">
        <v>4.6999999999999993</v>
      </c>
      <c r="F138" s="29">
        <v>4.9200000000000008</v>
      </c>
      <c r="G138" s="29">
        <v>5</v>
      </c>
      <c r="H138" s="29">
        <v>10</v>
      </c>
      <c r="I138" s="29">
        <v>7.5</v>
      </c>
      <c r="J138" s="29">
        <v>10</v>
      </c>
      <c r="K138" s="29">
        <v>10</v>
      </c>
      <c r="L138" s="29">
        <f>AVERAGE(Table2734[[#This Row],[2Bi Disappearance]:[2Bv Terrorism Injured ]])</f>
        <v>8.5</v>
      </c>
      <c r="M138" s="29">
        <v>8.5</v>
      </c>
      <c r="N138" s="29">
        <v>10</v>
      </c>
      <c r="O138" s="30">
        <v>0</v>
      </c>
      <c r="P138" s="30">
        <f>AVERAGE(Table2734[[#This Row],[2Ci Female Genital Mutilation]:[2Ciii Equal Inheritance Rights]])</f>
        <v>6.166666666666667</v>
      </c>
      <c r="Q138" s="29">
        <f t="shared" si="40"/>
        <v>6.5288888888888899</v>
      </c>
      <c r="R138" s="29">
        <v>10</v>
      </c>
      <c r="S138" s="29">
        <v>10</v>
      </c>
      <c r="T138" s="29">
        <v>5</v>
      </c>
      <c r="U138" s="29">
        <f t="shared" si="41"/>
        <v>8.3333333333333339</v>
      </c>
      <c r="V138" s="29">
        <v>10</v>
      </c>
      <c r="W138" s="29">
        <v>7.5</v>
      </c>
      <c r="X138" s="29">
        <f>AVERAGE(Table2734[[#This Row],[4A Freedom to establish religious organizations]:[4B Autonomy of religious organizations]])</f>
        <v>8.75</v>
      </c>
      <c r="Y138" s="29">
        <v>5</v>
      </c>
      <c r="Z138" s="29">
        <v>5</v>
      </c>
      <c r="AA138" s="29">
        <v>7.5</v>
      </c>
      <c r="AB138" s="29">
        <v>5</v>
      </c>
      <c r="AC138" s="29">
        <v>7.5</v>
      </c>
      <c r="AD138" s="29">
        <f>AVERAGE(Table2734[[#This Row],[5Ci Political parties]:[5Ciii Educational, sporting and cultural organizations]])</f>
        <v>6.666666666666667</v>
      </c>
      <c r="AE138" s="29">
        <v>2.5</v>
      </c>
      <c r="AF138" s="29">
        <v>2.5</v>
      </c>
      <c r="AG138" s="29">
        <v>10</v>
      </c>
      <c r="AH138" s="29">
        <f>AVERAGE(Table2734[[#This Row],[5Di Political parties]:[5Diii Educational, sporting and cultural organizations5]])</f>
        <v>5</v>
      </c>
      <c r="AI138" s="29">
        <f>AVERAGE(Y138:Z138,AD138,AH138)</f>
        <v>5.416666666666667</v>
      </c>
      <c r="AJ138" s="29">
        <v>10</v>
      </c>
      <c r="AK138" s="30">
        <v>4</v>
      </c>
      <c r="AL138" s="30">
        <v>6</v>
      </c>
      <c r="AM138" s="30">
        <v>7.5</v>
      </c>
      <c r="AN138" s="30">
        <v>7.5</v>
      </c>
      <c r="AO138" s="30">
        <f>AVERAGE(Table2734[[#This Row],[6Di Access to foreign television (cable/ satellite)]:[6Dii Access to foreign newspapers]])</f>
        <v>7.5</v>
      </c>
      <c r="AP138" s="30">
        <v>10</v>
      </c>
      <c r="AQ138" s="29">
        <f t="shared" si="42"/>
        <v>7.5</v>
      </c>
      <c r="AR138" s="29">
        <v>5</v>
      </c>
      <c r="AS138" s="29">
        <v>10</v>
      </c>
      <c r="AT138" s="29">
        <v>10</v>
      </c>
      <c r="AU138" s="29">
        <f t="shared" si="39"/>
        <v>10</v>
      </c>
      <c r="AV138" s="29">
        <f t="shared" si="43"/>
        <v>7.5</v>
      </c>
      <c r="AW138" s="31">
        <f>AVERAGE(Table2734[[#This Row],[RULE OF LAW]],Table2734[[#This Row],[SECURITY &amp; SAFETY]],Table2734[[#This Row],[PERSONAL FREEDOM (minus Security &amp;Safety and Rule of Law)]],Table2734[[#This Row],[PERSONAL FREEDOM (minus Security &amp;Safety and Rule of Law)]])</f>
        <v>6.5572222222222223</v>
      </c>
      <c r="AX138" s="32">
        <v>6.84</v>
      </c>
      <c r="AY138" s="53">
        <f>AVERAGE(Table2734[[#This Row],[PERSONAL FREEDOM]:[ECONOMIC FREEDOM]])</f>
        <v>6.6986111111111111</v>
      </c>
      <c r="AZ138" s="63">
        <f t="shared" si="44"/>
        <v>95</v>
      </c>
      <c r="BA138" s="18">
        <f t="shared" si="45"/>
        <v>6.7</v>
      </c>
      <c r="BB138" s="31">
        <f>Table2734[[#This Row],[1 Rule of Law]]</f>
        <v>4.6999999999999993</v>
      </c>
      <c r="BC138" s="31">
        <f>Table2734[[#This Row],[2 Security &amp; Safety]]</f>
        <v>6.5288888888888899</v>
      </c>
      <c r="BD138" s="31">
        <f t="shared" si="46"/>
        <v>7.5</v>
      </c>
    </row>
    <row r="139" spans="1:56" ht="15" customHeight="1" x14ac:dyDescent="0.25">
      <c r="A139" s="28" t="s">
        <v>146</v>
      </c>
      <c r="B139" s="29">
        <v>6.4333333333333336</v>
      </c>
      <c r="C139" s="29">
        <v>4.3208545453908878</v>
      </c>
      <c r="D139" s="29">
        <v>5.9274172742438811</v>
      </c>
      <c r="E139" s="29">
        <v>5.6000000000000005</v>
      </c>
      <c r="F139" s="29">
        <v>8</v>
      </c>
      <c r="G139" s="29">
        <v>5</v>
      </c>
      <c r="H139" s="29">
        <v>9.2890366304149445</v>
      </c>
      <c r="I139" s="29">
        <v>5</v>
      </c>
      <c r="J139" s="29">
        <v>9.2439755717792735</v>
      </c>
      <c r="K139" s="29">
        <v>8.6932292995654983</v>
      </c>
      <c r="L139" s="29">
        <f>AVERAGE(Table2734[[#This Row],[2Bi Disappearance]:[2Bv Terrorism Injured ]])</f>
        <v>7.4452483003519436</v>
      </c>
      <c r="M139" s="29">
        <v>10</v>
      </c>
      <c r="N139" s="29">
        <v>10</v>
      </c>
      <c r="O139" s="30">
        <v>10</v>
      </c>
      <c r="P139" s="30">
        <f>AVERAGE(Table2734[[#This Row],[2Ci Female Genital Mutilation]:[2Ciii Equal Inheritance Rights]])</f>
        <v>10</v>
      </c>
      <c r="Q139" s="29">
        <f t="shared" si="40"/>
        <v>8.4817494334506467</v>
      </c>
      <c r="R139" s="29">
        <v>10</v>
      </c>
      <c r="S139" s="29">
        <v>10</v>
      </c>
      <c r="T139" s="29">
        <v>10</v>
      </c>
      <c r="U139" s="29">
        <f t="shared" si="41"/>
        <v>10</v>
      </c>
      <c r="V139" s="29">
        <v>7.5</v>
      </c>
      <c r="W139" s="29">
        <v>7.5</v>
      </c>
      <c r="X139" s="29">
        <f>AVERAGE(Table2734[[#This Row],[4A Freedom to establish religious organizations]:[4B Autonomy of religious organizations]])</f>
        <v>7.5</v>
      </c>
      <c r="Y139" s="29">
        <v>7.5</v>
      </c>
      <c r="Z139" s="29">
        <v>7.5</v>
      </c>
      <c r="AA139" s="29">
        <v>7.5</v>
      </c>
      <c r="AB139" s="29">
        <v>7.5</v>
      </c>
      <c r="AC139" s="29">
        <v>7.5</v>
      </c>
      <c r="AD139" s="29">
        <f>AVERAGE(Table2734[[#This Row],[5Ci Political parties]:[5Ciii Educational, sporting and cultural organizations]])</f>
        <v>7.5</v>
      </c>
      <c r="AE139" s="29">
        <v>10</v>
      </c>
      <c r="AF139" s="29">
        <v>7.5</v>
      </c>
      <c r="AG139" s="29">
        <v>7.5</v>
      </c>
      <c r="AH139" s="29">
        <f>AVERAGE(Table2734[[#This Row],[5Di Political parties]:[5Diii Educational, sporting and cultural organizations5]])</f>
        <v>8.3333333333333339</v>
      </c>
      <c r="AI139" s="29">
        <f>AVERAGE(Y139:Z139,AD139,AH139)</f>
        <v>7.7083333333333339</v>
      </c>
      <c r="AJ139" s="29">
        <v>8.497964712144249</v>
      </c>
      <c r="AK139" s="30">
        <v>3.3333333333333335</v>
      </c>
      <c r="AL139" s="30">
        <v>4</v>
      </c>
      <c r="AM139" s="30">
        <v>7.5</v>
      </c>
      <c r="AN139" s="30">
        <v>7.5</v>
      </c>
      <c r="AO139" s="30">
        <f>AVERAGE(Table2734[[#This Row],[6Di Access to foreign television (cable/ satellite)]:[6Dii Access to foreign newspapers]])</f>
        <v>7.5</v>
      </c>
      <c r="AP139" s="30">
        <v>5</v>
      </c>
      <c r="AQ139" s="29">
        <f t="shared" si="42"/>
        <v>5.6662596090955164</v>
      </c>
      <c r="AR139" s="29">
        <v>5</v>
      </c>
      <c r="AS139" s="29" t="s">
        <v>48</v>
      </c>
      <c r="AT139" s="29" t="s">
        <v>48</v>
      </c>
      <c r="AU139" s="29" t="s">
        <v>48</v>
      </c>
      <c r="AV139" s="29">
        <f t="shared" si="43"/>
        <v>5</v>
      </c>
      <c r="AW139" s="31">
        <f>AVERAGE(Table2734[[#This Row],[RULE OF LAW]],Table2734[[#This Row],[SECURITY &amp; SAFETY]],Table2734[[#This Row],[PERSONAL FREEDOM (minus Security &amp;Safety and Rule of Law)]],Table2734[[#This Row],[PERSONAL FREEDOM (minus Security &amp;Safety and Rule of Law)]])</f>
        <v>7.1078966526055467</v>
      </c>
      <c r="AX139" s="32">
        <v>6.63</v>
      </c>
      <c r="AY139" s="53">
        <f>AVERAGE(Table2734[[#This Row],[PERSONAL FREEDOM]:[ECONOMIC FREEDOM]])</f>
        <v>6.8689483263027729</v>
      </c>
      <c r="AZ139" s="63">
        <f t="shared" si="44"/>
        <v>83</v>
      </c>
      <c r="BA139" s="18">
        <f t="shared" si="45"/>
        <v>6.87</v>
      </c>
      <c r="BB139" s="31">
        <f>Table2734[[#This Row],[1 Rule of Law]]</f>
        <v>5.6000000000000005</v>
      </c>
      <c r="BC139" s="31">
        <f>Table2734[[#This Row],[2 Security &amp; Safety]]</f>
        <v>8.4817494334506467</v>
      </c>
      <c r="BD139" s="31">
        <f t="shared" si="46"/>
        <v>7.1749185884857694</v>
      </c>
    </row>
    <row r="140" spans="1:56" ht="15" customHeight="1" x14ac:dyDescent="0.25">
      <c r="A140" s="28" t="s">
        <v>187</v>
      </c>
      <c r="B140" s="29" t="s">
        <v>48</v>
      </c>
      <c r="C140" s="29" t="s">
        <v>48</v>
      </c>
      <c r="D140" s="29" t="s">
        <v>48</v>
      </c>
      <c r="E140" s="29">
        <v>4.2477780000000003</v>
      </c>
      <c r="F140" s="29">
        <v>5.88</v>
      </c>
      <c r="G140" s="29">
        <v>10</v>
      </c>
      <c r="H140" s="29">
        <v>10</v>
      </c>
      <c r="I140" s="29" t="s">
        <v>48</v>
      </c>
      <c r="J140" s="29">
        <v>10</v>
      </c>
      <c r="K140" s="29">
        <v>10</v>
      </c>
      <c r="L140" s="29">
        <f>AVERAGE(Table2734[[#This Row],[2Bi Disappearance]:[2Bv Terrorism Injured ]])</f>
        <v>10</v>
      </c>
      <c r="M140" s="29">
        <v>9.3999999999999986</v>
      </c>
      <c r="N140" s="29">
        <v>10</v>
      </c>
      <c r="O140" s="30">
        <v>5</v>
      </c>
      <c r="P140" s="30">
        <f>AVERAGE(Table2734[[#This Row],[2Ci Female Genital Mutilation]:[2Ciii Equal Inheritance Rights]])</f>
        <v>8.1333333333333329</v>
      </c>
      <c r="Q140" s="29">
        <f t="shared" si="40"/>
        <v>8.0044444444444434</v>
      </c>
      <c r="R140" s="29">
        <v>0</v>
      </c>
      <c r="S140" s="29">
        <v>5</v>
      </c>
      <c r="T140" s="29">
        <v>0</v>
      </c>
      <c r="U140" s="29">
        <f t="shared" si="41"/>
        <v>1.6666666666666667</v>
      </c>
      <c r="V140" s="29">
        <v>7.5</v>
      </c>
      <c r="W140" s="29">
        <v>7.5</v>
      </c>
      <c r="X140" s="29">
        <f>AVERAGE(Table2734[[#This Row],[4A Freedom to establish religious organizations]:[4B Autonomy of religious organizations]])</f>
        <v>7.5</v>
      </c>
      <c r="Y140" s="29">
        <v>5</v>
      </c>
      <c r="Z140" s="29">
        <v>5</v>
      </c>
      <c r="AA140" s="29">
        <v>5</v>
      </c>
      <c r="AB140" s="29">
        <v>5</v>
      </c>
      <c r="AC140" s="29">
        <v>7.5</v>
      </c>
      <c r="AD140" s="29">
        <f>AVERAGE(Table2734[[#This Row],[5Ci Political parties]:[5Ciii Educational, sporting and cultural organizations]])</f>
        <v>5.833333333333333</v>
      </c>
      <c r="AE140" s="29">
        <v>5</v>
      </c>
      <c r="AF140" s="29">
        <v>7.5</v>
      </c>
      <c r="AG140" s="29">
        <v>7.5</v>
      </c>
      <c r="AH140" s="29">
        <f>AVERAGE(Table2734[[#This Row],[5Di Political parties]:[5Diii Educational, sporting and cultural organizations5]])</f>
        <v>6.666666666666667</v>
      </c>
      <c r="AI140" s="29">
        <f>AVERAGE(Y140:Z140,AD140,AH140)</f>
        <v>5.625</v>
      </c>
      <c r="AJ140" s="29">
        <v>10</v>
      </c>
      <c r="AK140" s="30">
        <v>2.6666666666666665</v>
      </c>
      <c r="AL140" s="30">
        <v>3.5</v>
      </c>
      <c r="AM140" s="30">
        <v>7.5</v>
      </c>
      <c r="AN140" s="30">
        <v>7.5</v>
      </c>
      <c r="AO140" s="30">
        <f>AVERAGE(Table2734[[#This Row],[6Di Access to foreign television (cable/ satellite)]:[6Dii Access to foreign newspapers]])</f>
        <v>7.5</v>
      </c>
      <c r="AP140" s="30">
        <v>7.5</v>
      </c>
      <c r="AQ140" s="29">
        <f t="shared" si="42"/>
        <v>6.2333333333333325</v>
      </c>
      <c r="AR140" s="29">
        <v>5</v>
      </c>
      <c r="AS140" s="29">
        <v>0</v>
      </c>
      <c r="AT140" s="29">
        <v>0</v>
      </c>
      <c r="AU140" s="29">
        <f t="shared" ref="AU140:AU154" si="47">AVERAGE(AS140:AT140)</f>
        <v>0</v>
      </c>
      <c r="AV140" s="29">
        <f t="shared" si="43"/>
        <v>2.5</v>
      </c>
      <c r="AW140" s="31">
        <f>AVERAGE(Table2734[[#This Row],[RULE OF LAW]],Table2734[[#This Row],[SECURITY &amp; SAFETY]],Table2734[[#This Row],[PERSONAL FREEDOM (minus Security &amp;Safety and Rule of Law)]],Table2734[[#This Row],[PERSONAL FREEDOM (minus Security &amp;Safety and Rule of Law)]])</f>
        <v>5.4155556111111114</v>
      </c>
      <c r="AX140" s="32">
        <v>5.51</v>
      </c>
      <c r="AY140" s="53">
        <f>AVERAGE(Table2734[[#This Row],[PERSONAL FREEDOM]:[ECONOMIC FREEDOM]])</f>
        <v>5.4627778055555556</v>
      </c>
      <c r="AZ140" s="63">
        <f t="shared" si="44"/>
        <v>141</v>
      </c>
      <c r="BA140" s="18">
        <f t="shared" si="45"/>
        <v>5.46</v>
      </c>
      <c r="BB140" s="31">
        <f>Table2734[[#This Row],[1 Rule of Law]]</f>
        <v>4.2477780000000003</v>
      </c>
      <c r="BC140" s="31">
        <f>Table2734[[#This Row],[2 Security &amp; Safety]]</f>
        <v>8.0044444444444434</v>
      </c>
      <c r="BD140" s="31">
        <f t="shared" si="46"/>
        <v>4.7050000000000001</v>
      </c>
    </row>
    <row r="141" spans="1:56" ht="15" customHeight="1" x14ac:dyDescent="0.25">
      <c r="A141" s="28" t="s">
        <v>123</v>
      </c>
      <c r="B141" s="29" t="s">
        <v>48</v>
      </c>
      <c r="C141" s="29" t="s">
        <v>48</v>
      </c>
      <c r="D141" s="29" t="s">
        <v>48</v>
      </c>
      <c r="E141" s="29">
        <v>5.2000789999999997</v>
      </c>
      <c r="F141" s="29">
        <v>0</v>
      </c>
      <c r="G141" s="29">
        <v>10</v>
      </c>
      <c r="H141" s="29">
        <v>10</v>
      </c>
      <c r="I141" s="29">
        <v>5</v>
      </c>
      <c r="J141" s="29">
        <v>10</v>
      </c>
      <c r="K141" s="29">
        <v>10</v>
      </c>
      <c r="L141" s="29">
        <f>AVERAGE(Table2734[[#This Row],[2Bi Disappearance]:[2Bv Terrorism Injured ]])</f>
        <v>9</v>
      </c>
      <c r="M141" s="29">
        <v>10</v>
      </c>
      <c r="N141" s="29">
        <v>10</v>
      </c>
      <c r="O141" s="30">
        <v>10</v>
      </c>
      <c r="P141" s="30">
        <f>AVERAGE(Table2734[[#This Row],[2Ci Female Genital Mutilation]:[2Ciii Equal Inheritance Rights]])</f>
        <v>10</v>
      </c>
      <c r="Q141" s="29">
        <f t="shared" si="40"/>
        <v>6.333333333333333</v>
      </c>
      <c r="R141" s="29">
        <v>10</v>
      </c>
      <c r="S141" s="29">
        <v>10</v>
      </c>
      <c r="T141" s="29">
        <v>10</v>
      </c>
      <c r="U141" s="29">
        <f t="shared" si="41"/>
        <v>10</v>
      </c>
      <c r="V141" s="29" t="s">
        <v>48</v>
      </c>
      <c r="W141" s="29" t="s">
        <v>48</v>
      </c>
      <c r="X141" s="29" t="s">
        <v>48</v>
      </c>
      <c r="Y141" s="29" t="s">
        <v>48</v>
      </c>
      <c r="Z141" s="29" t="s">
        <v>48</v>
      </c>
      <c r="AA141" s="29" t="s">
        <v>48</v>
      </c>
      <c r="AB141" s="29" t="s">
        <v>48</v>
      </c>
      <c r="AC141" s="29" t="s">
        <v>48</v>
      </c>
      <c r="AD141" s="29" t="s">
        <v>48</v>
      </c>
      <c r="AE141" s="29" t="s">
        <v>48</v>
      </c>
      <c r="AF141" s="29" t="s">
        <v>48</v>
      </c>
      <c r="AG141" s="29" t="s">
        <v>48</v>
      </c>
      <c r="AH141" s="29" t="s">
        <v>48</v>
      </c>
      <c r="AI141" s="29" t="s">
        <v>48</v>
      </c>
      <c r="AJ141" s="29">
        <v>10</v>
      </c>
      <c r="AK141" s="30">
        <v>8</v>
      </c>
      <c r="AL141" s="30">
        <v>7.25</v>
      </c>
      <c r="AM141" s="30" t="s">
        <v>48</v>
      </c>
      <c r="AN141" s="30" t="s">
        <v>48</v>
      </c>
      <c r="AO141" s="30" t="s">
        <v>48</v>
      </c>
      <c r="AP141" s="30" t="s">
        <v>48</v>
      </c>
      <c r="AQ141" s="29">
        <f t="shared" si="42"/>
        <v>8.4166666666666661</v>
      </c>
      <c r="AR141" s="29">
        <v>10</v>
      </c>
      <c r="AS141" s="29">
        <v>0</v>
      </c>
      <c r="AT141" s="29">
        <v>0</v>
      </c>
      <c r="AU141" s="29">
        <f t="shared" si="47"/>
        <v>0</v>
      </c>
      <c r="AV141" s="29">
        <f t="shared" si="43"/>
        <v>5</v>
      </c>
      <c r="AW141" s="31">
        <f>AVERAGE(Table2734[[#This Row],[RULE OF LAW]],Table2734[[#This Row],[SECURITY &amp; SAFETY]],Table2734[[#This Row],[PERSONAL FREEDOM (minus Security &amp;Safety and Rule of Law)]],Table2734[[#This Row],[PERSONAL FREEDOM (minus Security &amp;Safety and Rule of Law)]])</f>
        <v>6.7861308611111104</v>
      </c>
      <c r="AX141" s="32">
        <v>6.98</v>
      </c>
      <c r="AY141" s="53">
        <f>AVERAGE(Table2734[[#This Row],[PERSONAL FREEDOM]:[ECONOMIC FREEDOM]])</f>
        <v>6.8830654305555559</v>
      </c>
      <c r="AZ141" s="63">
        <f t="shared" si="44"/>
        <v>81</v>
      </c>
      <c r="BA141" s="18">
        <f t="shared" si="45"/>
        <v>6.88</v>
      </c>
      <c r="BB141" s="31">
        <f>Table2734[[#This Row],[1 Rule of Law]]</f>
        <v>5.2000789999999997</v>
      </c>
      <c r="BC141" s="31">
        <f>Table2734[[#This Row],[2 Security &amp; Safety]]</f>
        <v>6.333333333333333</v>
      </c>
      <c r="BD141" s="31">
        <f t="shared" si="46"/>
        <v>7.8055555555555545</v>
      </c>
    </row>
    <row r="142" spans="1:56" ht="15" customHeight="1" x14ac:dyDescent="0.25">
      <c r="A142" s="28" t="s">
        <v>174</v>
      </c>
      <c r="B142" s="29">
        <v>4.9333333333333336</v>
      </c>
      <c r="C142" s="29">
        <v>5.5559579376737869</v>
      </c>
      <c r="D142" s="29">
        <v>5.2459871956282331</v>
      </c>
      <c r="E142" s="29">
        <v>5.2</v>
      </c>
      <c r="F142" s="29">
        <v>9.120000000000001</v>
      </c>
      <c r="G142" s="29">
        <v>10</v>
      </c>
      <c r="H142" s="29">
        <v>10</v>
      </c>
      <c r="I142" s="29">
        <v>5</v>
      </c>
      <c r="J142" s="29">
        <v>9.8750835378840414</v>
      </c>
      <c r="K142" s="29">
        <v>10</v>
      </c>
      <c r="L142" s="29">
        <f>AVERAGE(Table2734[[#This Row],[2Bi Disappearance]:[2Bv Terrorism Injured ]])</f>
        <v>8.9750167075768079</v>
      </c>
      <c r="M142" s="29">
        <v>10</v>
      </c>
      <c r="N142" s="29">
        <v>10</v>
      </c>
      <c r="O142" s="30">
        <v>0</v>
      </c>
      <c r="P142" s="30">
        <f>AVERAGE(Table2734[[#This Row],[2Ci Female Genital Mutilation]:[2Ciii Equal Inheritance Rights]])</f>
        <v>6.666666666666667</v>
      </c>
      <c r="Q142" s="29">
        <f t="shared" si="40"/>
        <v>8.2538944580811595</v>
      </c>
      <c r="R142" s="29">
        <v>10</v>
      </c>
      <c r="S142" s="29">
        <v>0</v>
      </c>
      <c r="T142" s="29">
        <v>5</v>
      </c>
      <c r="U142" s="29">
        <f t="shared" si="41"/>
        <v>5</v>
      </c>
      <c r="V142" s="29">
        <v>2.5</v>
      </c>
      <c r="W142" s="29">
        <v>5</v>
      </c>
      <c r="X142" s="29">
        <f>AVERAGE(Table2734[[#This Row],[4A Freedom to establish religious organizations]:[4B Autonomy of religious organizations]])</f>
        <v>3.75</v>
      </c>
      <c r="Y142" s="29">
        <v>7.5</v>
      </c>
      <c r="Z142" s="29">
        <v>5</v>
      </c>
      <c r="AA142" s="29">
        <v>7.5</v>
      </c>
      <c r="AB142" s="29">
        <v>7.5</v>
      </c>
      <c r="AC142" s="29">
        <v>5</v>
      </c>
      <c r="AD142" s="29">
        <f>AVERAGE(Table2734[[#This Row],[5Ci Political parties]:[5Ciii Educational, sporting and cultural organizations]])</f>
        <v>6.666666666666667</v>
      </c>
      <c r="AE142" s="29">
        <v>7.5</v>
      </c>
      <c r="AF142" s="29">
        <v>7.5</v>
      </c>
      <c r="AG142" s="29">
        <v>7.5</v>
      </c>
      <c r="AH142" s="29">
        <f>AVERAGE(Table2734[[#This Row],[5Di Political parties]:[5Diii Educational, sporting and cultural organizations5]])</f>
        <v>7.5</v>
      </c>
      <c r="AI142" s="29">
        <f t="shared" ref="AI142:AI151" si="48">AVERAGE(Y142:Z142,AD142,AH142)</f>
        <v>6.666666666666667</v>
      </c>
      <c r="AJ142" s="29">
        <v>0.63126534130300427</v>
      </c>
      <c r="AK142" s="30">
        <v>4</v>
      </c>
      <c r="AL142" s="30">
        <v>5.75</v>
      </c>
      <c r="AM142" s="30">
        <v>10</v>
      </c>
      <c r="AN142" s="30">
        <v>7.5</v>
      </c>
      <c r="AO142" s="30">
        <f>AVERAGE(Table2734[[#This Row],[6Di Access to foreign television (cable/ satellite)]:[6Dii Access to foreign newspapers]])</f>
        <v>8.75</v>
      </c>
      <c r="AP142" s="30">
        <v>5</v>
      </c>
      <c r="AQ142" s="29">
        <f t="shared" si="42"/>
        <v>4.8262530682606011</v>
      </c>
      <c r="AR142" s="29">
        <v>10</v>
      </c>
      <c r="AS142" s="29">
        <v>0</v>
      </c>
      <c r="AT142" s="29">
        <v>0</v>
      </c>
      <c r="AU142" s="29">
        <f t="shared" si="47"/>
        <v>0</v>
      </c>
      <c r="AV142" s="29">
        <f t="shared" si="43"/>
        <v>5</v>
      </c>
      <c r="AW142" s="31">
        <f>AVERAGE(Table2734[[#This Row],[RULE OF LAW]],Table2734[[#This Row],[SECURITY &amp; SAFETY]],Table2734[[#This Row],[PERSONAL FREEDOM (minus Security &amp;Safety and Rule of Law)]],Table2734[[#This Row],[PERSONAL FREEDOM (minus Security &amp;Safety and Rule of Law)]])</f>
        <v>5.887765588013016</v>
      </c>
      <c r="AX142" s="32">
        <v>6.59</v>
      </c>
      <c r="AY142" s="53">
        <f>AVERAGE(Table2734[[#This Row],[PERSONAL FREEDOM]:[ECONOMIC FREEDOM]])</f>
        <v>6.2388827940065079</v>
      </c>
      <c r="AZ142" s="63">
        <f t="shared" si="44"/>
        <v>119</v>
      </c>
      <c r="BA142" s="18">
        <f t="shared" si="45"/>
        <v>6.24</v>
      </c>
      <c r="BB142" s="31">
        <f>Table2734[[#This Row],[1 Rule of Law]]</f>
        <v>5.2</v>
      </c>
      <c r="BC142" s="31">
        <f>Table2734[[#This Row],[2 Security &amp; Safety]]</f>
        <v>8.2538944580811595</v>
      </c>
      <c r="BD142" s="31">
        <f t="shared" si="46"/>
        <v>5.0485839469854543</v>
      </c>
    </row>
    <row r="143" spans="1:56" ht="15" customHeight="1" x14ac:dyDescent="0.25">
      <c r="A143" s="28" t="s">
        <v>119</v>
      </c>
      <c r="B143" s="29">
        <v>4.8</v>
      </c>
      <c r="C143" s="29">
        <v>5.5175251780547461</v>
      </c>
      <c r="D143" s="29">
        <v>4.1950737665552937</v>
      </c>
      <c r="E143" s="29">
        <v>4.8</v>
      </c>
      <c r="F143" s="29">
        <v>8.9599999999999991</v>
      </c>
      <c r="G143" s="29">
        <v>10</v>
      </c>
      <c r="H143" s="29">
        <v>7.2670354644899522</v>
      </c>
      <c r="I143" s="29">
        <v>2.5</v>
      </c>
      <c r="J143" s="29">
        <v>9.885936371639815</v>
      </c>
      <c r="K143" s="29">
        <v>9.6988720211291088</v>
      </c>
      <c r="L143" s="29">
        <f>AVERAGE(Table2734[[#This Row],[2Bi Disappearance]:[2Bv Terrorism Injured ]])</f>
        <v>7.8703687714517745</v>
      </c>
      <c r="M143" s="29">
        <v>9.5</v>
      </c>
      <c r="N143" s="29">
        <v>10</v>
      </c>
      <c r="O143" s="30">
        <v>10</v>
      </c>
      <c r="P143" s="30">
        <f>AVERAGE(Table2734[[#This Row],[2Ci Female Genital Mutilation]:[2Ciii Equal Inheritance Rights]])</f>
        <v>9.8333333333333339</v>
      </c>
      <c r="Q143" s="29">
        <f t="shared" si="40"/>
        <v>8.8879007015950364</v>
      </c>
      <c r="R143" s="29">
        <v>10</v>
      </c>
      <c r="S143" s="29">
        <v>10</v>
      </c>
      <c r="T143" s="29">
        <v>10</v>
      </c>
      <c r="U143" s="29">
        <f t="shared" si="41"/>
        <v>10</v>
      </c>
      <c r="V143" s="29">
        <v>5</v>
      </c>
      <c r="W143" s="29">
        <v>5</v>
      </c>
      <c r="X143" s="29">
        <f>AVERAGE(Table2734[[#This Row],[4A Freedom to establish religious organizations]:[4B Autonomy of religious organizations]])</f>
        <v>5</v>
      </c>
      <c r="Y143" s="29">
        <v>7.5</v>
      </c>
      <c r="Z143" s="29">
        <v>7.5</v>
      </c>
      <c r="AA143" s="29">
        <v>5</v>
      </c>
      <c r="AB143" s="29">
        <v>7.5</v>
      </c>
      <c r="AC143" s="29">
        <v>5</v>
      </c>
      <c r="AD143" s="29">
        <f>AVERAGE(Table2734[[#This Row],[5Ci Political parties]:[5Ciii Educational, sporting and cultural organizations]])</f>
        <v>5.833333333333333</v>
      </c>
      <c r="AE143" s="29">
        <v>7.5</v>
      </c>
      <c r="AF143" s="29">
        <v>7.5</v>
      </c>
      <c r="AG143" s="29">
        <v>7.5</v>
      </c>
      <c r="AH143" s="29">
        <f>AVERAGE(Table2734[[#This Row],[5Di Political parties]:[5Diii Educational, sporting and cultural organizations5]])</f>
        <v>7.5</v>
      </c>
      <c r="AI143" s="29">
        <f t="shared" si="48"/>
        <v>7.083333333333333</v>
      </c>
      <c r="AJ143" s="29">
        <v>10</v>
      </c>
      <c r="AK143" s="30">
        <v>2.6666666666666665</v>
      </c>
      <c r="AL143" s="30">
        <v>4.5</v>
      </c>
      <c r="AM143" s="30">
        <v>10</v>
      </c>
      <c r="AN143" s="30">
        <v>10</v>
      </c>
      <c r="AO143" s="30">
        <f>AVERAGE(Table2734[[#This Row],[6Di Access to foreign television (cable/ satellite)]:[6Dii Access to foreign newspapers]])</f>
        <v>10</v>
      </c>
      <c r="AP143" s="30">
        <v>5</v>
      </c>
      <c r="AQ143" s="29">
        <f t="shared" si="42"/>
        <v>6.4333333333333327</v>
      </c>
      <c r="AR143" s="29">
        <v>10</v>
      </c>
      <c r="AS143" s="29">
        <v>10</v>
      </c>
      <c r="AT143" s="29">
        <v>10</v>
      </c>
      <c r="AU143" s="29">
        <f t="shared" si="47"/>
        <v>10</v>
      </c>
      <c r="AV143" s="29">
        <f t="shared" si="43"/>
        <v>10</v>
      </c>
      <c r="AW143" s="31">
        <f>AVERAGE(Table2734[[#This Row],[RULE OF LAW]],Table2734[[#This Row],[SECURITY &amp; SAFETY]],Table2734[[#This Row],[PERSONAL FREEDOM (minus Security &amp;Safety and Rule of Law)]],Table2734[[#This Row],[PERSONAL FREEDOM (minus Security &amp;Safety and Rule of Law)]])</f>
        <v>7.2736418420654259</v>
      </c>
      <c r="AX143" s="32">
        <v>7.07</v>
      </c>
      <c r="AY143" s="53">
        <f>AVERAGE(Table2734[[#This Row],[PERSONAL FREEDOM]:[ECONOMIC FREEDOM]])</f>
        <v>7.1718209210327135</v>
      </c>
      <c r="AZ143" s="63">
        <f t="shared" si="44"/>
        <v>60</v>
      </c>
      <c r="BA143" s="18">
        <f t="shared" si="45"/>
        <v>7.17</v>
      </c>
      <c r="BB143" s="31">
        <f>Table2734[[#This Row],[1 Rule of Law]]</f>
        <v>4.8</v>
      </c>
      <c r="BC143" s="31">
        <f>Table2734[[#This Row],[2 Security &amp; Safety]]</f>
        <v>8.8879007015950364</v>
      </c>
      <c r="BD143" s="31">
        <f t="shared" si="46"/>
        <v>7.7033333333333331</v>
      </c>
    </row>
    <row r="144" spans="1:56" ht="15" customHeight="1" x14ac:dyDescent="0.25">
      <c r="A144" s="28" t="s">
        <v>144</v>
      </c>
      <c r="B144" s="29">
        <v>2.7333333333333338</v>
      </c>
      <c r="C144" s="29">
        <v>5.1281219016575106</v>
      </c>
      <c r="D144" s="29">
        <v>4.3085187284066206</v>
      </c>
      <c r="E144" s="29">
        <v>4.0999999999999996</v>
      </c>
      <c r="F144" s="29">
        <v>5.7200000000000006</v>
      </c>
      <c r="G144" s="29">
        <v>5</v>
      </c>
      <c r="H144" s="29">
        <v>8.7007345079755556</v>
      </c>
      <c r="I144" s="29">
        <v>5</v>
      </c>
      <c r="J144" s="29">
        <v>10</v>
      </c>
      <c r="K144" s="29">
        <v>10</v>
      </c>
      <c r="L144" s="29">
        <f>AVERAGE(Table2734[[#This Row],[2Bi Disappearance]:[2Bv Terrorism Injured ]])</f>
        <v>7.7401469015951108</v>
      </c>
      <c r="M144" s="29">
        <v>9.9</v>
      </c>
      <c r="N144" s="29">
        <v>10</v>
      </c>
      <c r="O144" s="30">
        <v>0</v>
      </c>
      <c r="P144" s="30">
        <f>AVERAGE(Table2734[[#This Row],[2Ci Female Genital Mutilation]:[2Ciii Equal Inheritance Rights]])</f>
        <v>6.6333333333333329</v>
      </c>
      <c r="Q144" s="29">
        <f t="shared" si="40"/>
        <v>6.6978267449761475</v>
      </c>
      <c r="R144" s="29">
        <v>10</v>
      </c>
      <c r="S144" s="29">
        <v>10</v>
      </c>
      <c r="T144" s="29">
        <v>5</v>
      </c>
      <c r="U144" s="29">
        <f t="shared" si="41"/>
        <v>8.3333333333333339</v>
      </c>
      <c r="V144" s="29">
        <v>7.5</v>
      </c>
      <c r="W144" s="29">
        <v>5</v>
      </c>
      <c r="X144" s="29">
        <f>AVERAGE(Table2734[[#This Row],[4A Freedom to establish religious organizations]:[4B Autonomy of religious organizations]])</f>
        <v>6.25</v>
      </c>
      <c r="Y144" s="29">
        <v>5</v>
      </c>
      <c r="Z144" s="29">
        <v>5</v>
      </c>
      <c r="AA144" s="29">
        <v>5</v>
      </c>
      <c r="AB144" s="29">
        <v>5</v>
      </c>
      <c r="AC144" s="29">
        <v>7.5</v>
      </c>
      <c r="AD144" s="29">
        <f>AVERAGE(Table2734[[#This Row],[5Ci Political parties]:[5Ciii Educational, sporting and cultural organizations]])</f>
        <v>5.833333333333333</v>
      </c>
      <c r="AE144" s="29">
        <v>5</v>
      </c>
      <c r="AF144" s="29">
        <v>7.5</v>
      </c>
      <c r="AG144" s="29">
        <v>10</v>
      </c>
      <c r="AH144" s="29">
        <f>AVERAGE(Table2734[[#This Row],[5Di Political parties]:[5Diii Educational, sporting and cultural organizations5]])</f>
        <v>7.5</v>
      </c>
      <c r="AI144" s="29">
        <f t="shared" si="48"/>
        <v>5.833333333333333</v>
      </c>
      <c r="AJ144" s="29">
        <v>7.1548930831581501</v>
      </c>
      <c r="AK144" s="30">
        <v>3.6666666666666665</v>
      </c>
      <c r="AL144" s="30">
        <v>4</v>
      </c>
      <c r="AM144" s="30">
        <v>10</v>
      </c>
      <c r="AN144" s="30">
        <v>7.5</v>
      </c>
      <c r="AO144" s="30">
        <f>AVERAGE(Table2734[[#This Row],[6Di Access to foreign television (cable/ satellite)]:[6Dii Access to foreign newspapers]])</f>
        <v>8.75</v>
      </c>
      <c r="AP144" s="30">
        <v>7.5</v>
      </c>
      <c r="AQ144" s="29">
        <f t="shared" si="42"/>
        <v>6.2143119499649631</v>
      </c>
      <c r="AR144" s="29">
        <v>5</v>
      </c>
      <c r="AS144" s="29">
        <v>0</v>
      </c>
      <c r="AT144" s="29">
        <v>0</v>
      </c>
      <c r="AU144" s="29">
        <f t="shared" si="47"/>
        <v>0</v>
      </c>
      <c r="AV144" s="29">
        <f t="shared" si="43"/>
        <v>2.5</v>
      </c>
      <c r="AW144" s="31">
        <f>AVERAGE(Table2734[[#This Row],[RULE OF LAW]],Table2734[[#This Row],[SECURITY &amp; SAFETY]],Table2734[[#This Row],[PERSONAL FREEDOM (minus Security &amp;Safety and Rule of Law)]],Table2734[[#This Row],[PERSONAL FREEDOM (minus Security &amp;Safety and Rule of Law)]])</f>
        <v>5.6125545479071999</v>
      </c>
      <c r="AX144" s="32">
        <v>7.14</v>
      </c>
      <c r="AY144" s="53">
        <f>AVERAGE(Table2734[[#This Row],[PERSONAL FREEDOM]:[ECONOMIC FREEDOM]])</f>
        <v>6.3762772739535993</v>
      </c>
      <c r="AZ144" s="63">
        <f t="shared" si="44"/>
        <v>112</v>
      </c>
      <c r="BA144" s="18">
        <f t="shared" si="45"/>
        <v>6.38</v>
      </c>
      <c r="BB144" s="31">
        <f>Table2734[[#This Row],[1 Rule of Law]]</f>
        <v>4.0999999999999996</v>
      </c>
      <c r="BC144" s="31">
        <f>Table2734[[#This Row],[2 Security &amp; Safety]]</f>
        <v>6.6978267449761475</v>
      </c>
      <c r="BD144" s="31">
        <f t="shared" si="46"/>
        <v>5.8261957233263262</v>
      </c>
    </row>
    <row r="145" spans="1:56" ht="15" customHeight="1" x14ac:dyDescent="0.25">
      <c r="A145" s="28" t="s">
        <v>133</v>
      </c>
      <c r="B145" s="29">
        <v>5.0999999999999996</v>
      </c>
      <c r="C145" s="29">
        <v>5.1852539745015598</v>
      </c>
      <c r="D145" s="29">
        <v>3.9324416274660572</v>
      </c>
      <c r="E145" s="29">
        <v>4.6999999999999993</v>
      </c>
      <c r="F145" s="29">
        <v>8.2799999999999994</v>
      </c>
      <c r="G145" s="29">
        <v>10</v>
      </c>
      <c r="H145" s="29">
        <v>10</v>
      </c>
      <c r="I145" s="29">
        <v>7.5</v>
      </c>
      <c r="J145" s="29">
        <v>10</v>
      </c>
      <c r="K145" s="29">
        <v>10</v>
      </c>
      <c r="L145" s="29">
        <f>AVERAGE(Table2734[[#This Row],[2Bi Disappearance]:[2Bv Terrorism Injured ]])</f>
        <v>9.5</v>
      </c>
      <c r="M145" s="29">
        <v>10</v>
      </c>
      <c r="N145" s="29">
        <v>10</v>
      </c>
      <c r="O145" s="30">
        <v>10</v>
      </c>
      <c r="P145" s="30">
        <f>AVERAGE(Table2734[[#This Row],[2Ci Female Genital Mutilation]:[2Ciii Equal Inheritance Rights]])</f>
        <v>10</v>
      </c>
      <c r="Q145" s="29">
        <f t="shared" si="40"/>
        <v>9.26</v>
      </c>
      <c r="R145" s="29">
        <v>10</v>
      </c>
      <c r="S145" s="29">
        <v>10</v>
      </c>
      <c r="T145" s="29">
        <v>10</v>
      </c>
      <c r="U145" s="29">
        <f t="shared" si="41"/>
        <v>10</v>
      </c>
      <c r="V145" s="29">
        <v>7.5</v>
      </c>
      <c r="W145" s="29">
        <v>7.5</v>
      </c>
      <c r="X145" s="29">
        <f>AVERAGE(Table2734[[#This Row],[4A Freedom to establish religious organizations]:[4B Autonomy of religious organizations]])</f>
        <v>7.5</v>
      </c>
      <c r="Y145" s="29">
        <v>7.5</v>
      </c>
      <c r="Z145" s="29">
        <v>7.5</v>
      </c>
      <c r="AA145" s="29">
        <v>5</v>
      </c>
      <c r="AB145" s="29">
        <v>7.5</v>
      </c>
      <c r="AC145" s="29">
        <v>7.5</v>
      </c>
      <c r="AD145" s="29">
        <f>AVERAGE(Table2734[[#This Row],[5Ci Political parties]:[5Ciii Educational, sporting and cultural organizations]])</f>
        <v>6.666666666666667</v>
      </c>
      <c r="AE145" s="29">
        <v>5</v>
      </c>
      <c r="AF145" s="29">
        <v>7.5</v>
      </c>
      <c r="AG145" s="29">
        <v>7.5</v>
      </c>
      <c r="AH145" s="29">
        <f>AVERAGE(Table2734[[#This Row],[5Di Political parties]:[5Diii Educational, sporting and cultural organizations5]])</f>
        <v>6.666666666666667</v>
      </c>
      <c r="AI145" s="29">
        <f t="shared" si="48"/>
        <v>7.0833333333333339</v>
      </c>
      <c r="AJ145" s="29">
        <v>10</v>
      </c>
      <c r="AK145" s="30">
        <v>4</v>
      </c>
      <c r="AL145" s="30">
        <v>4.75</v>
      </c>
      <c r="AM145" s="30">
        <v>10</v>
      </c>
      <c r="AN145" s="30">
        <v>5</v>
      </c>
      <c r="AO145" s="30">
        <f>AVERAGE(Table2734[[#This Row],[6Di Access to foreign television (cable/ satellite)]:[6Dii Access to foreign newspapers]])</f>
        <v>7.5</v>
      </c>
      <c r="AP145" s="30">
        <v>10</v>
      </c>
      <c r="AQ145" s="29">
        <f t="shared" si="42"/>
        <v>7.25</v>
      </c>
      <c r="AR145" s="29">
        <v>10</v>
      </c>
      <c r="AS145" s="29">
        <v>10</v>
      </c>
      <c r="AT145" s="29">
        <v>10</v>
      </c>
      <c r="AU145" s="29">
        <f t="shared" si="47"/>
        <v>10</v>
      </c>
      <c r="AV145" s="29">
        <f t="shared" si="43"/>
        <v>10</v>
      </c>
      <c r="AW145" s="31">
        <f>AVERAGE(Table2734[[#This Row],[RULE OF LAW]],Table2734[[#This Row],[SECURITY &amp; SAFETY]],Table2734[[#This Row],[PERSONAL FREEDOM (minus Security &amp;Safety and Rule of Law)]],Table2734[[#This Row],[PERSONAL FREEDOM (minus Security &amp;Safety and Rule of Law)]])</f>
        <v>7.6733333333333338</v>
      </c>
      <c r="AX145" s="32">
        <v>6.19</v>
      </c>
      <c r="AY145" s="53">
        <f>AVERAGE(Table2734[[#This Row],[PERSONAL FREEDOM]:[ECONOMIC FREEDOM]])</f>
        <v>6.9316666666666666</v>
      </c>
      <c r="AZ145" s="63">
        <f t="shared" si="44"/>
        <v>76</v>
      </c>
      <c r="BA145" s="18">
        <f t="shared" si="45"/>
        <v>6.93</v>
      </c>
      <c r="BB145" s="31">
        <f>Table2734[[#This Row],[1 Rule of Law]]</f>
        <v>4.6999999999999993</v>
      </c>
      <c r="BC145" s="31">
        <f>Table2734[[#This Row],[2 Security &amp; Safety]]</f>
        <v>9.26</v>
      </c>
      <c r="BD145" s="31">
        <f t="shared" si="46"/>
        <v>8.3666666666666671</v>
      </c>
    </row>
    <row r="146" spans="1:56" ht="15" customHeight="1" x14ac:dyDescent="0.25">
      <c r="A146" s="28" t="s">
        <v>184</v>
      </c>
      <c r="B146" s="29">
        <v>6.0666666666666664</v>
      </c>
      <c r="C146" s="29">
        <v>6.0370913245989186</v>
      </c>
      <c r="D146" s="29">
        <v>7.4864907726987084</v>
      </c>
      <c r="E146" s="29">
        <v>6.5</v>
      </c>
      <c r="F146" s="29">
        <v>8.9599999999999991</v>
      </c>
      <c r="G146" s="29">
        <v>10</v>
      </c>
      <c r="H146" s="29">
        <v>10</v>
      </c>
      <c r="I146" s="29">
        <v>10</v>
      </c>
      <c r="J146" s="29">
        <v>10</v>
      </c>
      <c r="K146" s="29">
        <v>10</v>
      </c>
      <c r="L146" s="29">
        <f>AVERAGE(Table2734[[#This Row],[2Bi Disappearance]:[2Bv Terrorism Injured ]])</f>
        <v>10</v>
      </c>
      <c r="M146" s="29" t="s">
        <v>48</v>
      </c>
      <c r="N146" s="29">
        <v>5</v>
      </c>
      <c r="O146" s="30">
        <v>0</v>
      </c>
      <c r="P146" s="30">
        <f>AVERAGE(Table2734[[#This Row],[2Ci Female Genital Mutilation]:[2Ciii Equal Inheritance Rights]])</f>
        <v>2.5</v>
      </c>
      <c r="Q146" s="29">
        <f t="shared" si="40"/>
        <v>7.1533333333333333</v>
      </c>
      <c r="R146" s="29">
        <v>5</v>
      </c>
      <c r="S146" s="29">
        <v>0</v>
      </c>
      <c r="T146" s="29">
        <v>0</v>
      </c>
      <c r="U146" s="29">
        <f t="shared" si="41"/>
        <v>1.6666666666666667</v>
      </c>
      <c r="V146" s="29">
        <v>0</v>
      </c>
      <c r="W146" s="29">
        <v>5</v>
      </c>
      <c r="X146" s="29">
        <f>AVERAGE(Table2734[[#This Row],[4A Freedom to establish religious organizations]:[4B Autonomy of religious organizations]])</f>
        <v>2.5</v>
      </c>
      <c r="Y146" s="29">
        <v>0</v>
      </c>
      <c r="Z146" s="29">
        <v>0</v>
      </c>
      <c r="AA146" s="29">
        <v>0</v>
      </c>
      <c r="AB146" s="29">
        <v>0</v>
      </c>
      <c r="AC146" s="29">
        <v>5</v>
      </c>
      <c r="AD146" s="29">
        <f>AVERAGE(Table2734[[#This Row],[5Ci Political parties]:[5Ciii Educational, sporting and cultural organizations]])</f>
        <v>1.6666666666666667</v>
      </c>
      <c r="AE146" s="29">
        <v>0</v>
      </c>
      <c r="AF146" s="29">
        <v>0</v>
      </c>
      <c r="AG146" s="29">
        <v>2.5</v>
      </c>
      <c r="AH146" s="29">
        <f>AVERAGE(Table2734[[#This Row],[5Di Political parties]:[5Diii Educational, sporting and cultural organizations5]])</f>
        <v>0.83333333333333337</v>
      </c>
      <c r="AI146" s="29">
        <f t="shared" si="48"/>
        <v>0.625</v>
      </c>
      <c r="AJ146" s="29">
        <v>10</v>
      </c>
      <c r="AK146" s="30">
        <v>2</v>
      </c>
      <c r="AL146" s="30">
        <v>3.75</v>
      </c>
      <c r="AM146" s="30">
        <v>5</v>
      </c>
      <c r="AN146" s="30">
        <v>7.5</v>
      </c>
      <c r="AO146" s="30">
        <f>AVERAGE(Table2734[[#This Row],[6Di Access to foreign television (cable/ satellite)]:[6Dii Access to foreign newspapers]])</f>
        <v>6.25</v>
      </c>
      <c r="AP146" s="30">
        <v>2.5</v>
      </c>
      <c r="AQ146" s="29">
        <f t="shared" si="42"/>
        <v>4.9000000000000004</v>
      </c>
      <c r="AR146" s="29">
        <v>0</v>
      </c>
      <c r="AS146" s="29">
        <v>0</v>
      </c>
      <c r="AT146" s="29">
        <v>0</v>
      </c>
      <c r="AU146" s="29">
        <f t="shared" si="47"/>
        <v>0</v>
      </c>
      <c r="AV146" s="29">
        <f t="shared" si="43"/>
        <v>0</v>
      </c>
      <c r="AW146" s="31">
        <f>AVERAGE(Table2734[[#This Row],[RULE OF LAW]],Table2734[[#This Row],[SECURITY &amp; SAFETY]],Table2734[[#This Row],[PERSONAL FREEDOM (minus Security &amp;Safety and Rule of Law)]],Table2734[[#This Row],[PERSONAL FREEDOM (minus Security &amp;Safety and Rule of Law)]])</f>
        <v>4.3824999999999994</v>
      </c>
      <c r="AX146" s="32">
        <v>8.06</v>
      </c>
      <c r="AY146" s="53">
        <f>AVERAGE(Table2734[[#This Row],[PERSONAL FREEDOM]:[ECONOMIC FREEDOM]])</f>
        <v>6.2212499999999995</v>
      </c>
      <c r="AZ146" s="63">
        <f t="shared" si="44"/>
        <v>120</v>
      </c>
      <c r="BA146" s="18">
        <f t="shared" si="45"/>
        <v>6.22</v>
      </c>
      <c r="BB146" s="31">
        <f>Table2734[[#This Row],[1 Rule of Law]]</f>
        <v>6.5</v>
      </c>
      <c r="BC146" s="31">
        <f>Table2734[[#This Row],[2 Security &amp; Safety]]</f>
        <v>7.1533333333333333</v>
      </c>
      <c r="BD146" s="31">
        <f t="shared" si="46"/>
        <v>1.9383333333333332</v>
      </c>
    </row>
    <row r="147" spans="1:56" ht="15" customHeight="1" x14ac:dyDescent="0.25">
      <c r="A147" s="28" t="s">
        <v>53</v>
      </c>
      <c r="B147" s="29">
        <v>8.3000000000000007</v>
      </c>
      <c r="C147" s="29">
        <v>7.2354657398026054</v>
      </c>
      <c r="D147" s="29">
        <v>7.5467761711068135</v>
      </c>
      <c r="E147" s="29">
        <v>7.7</v>
      </c>
      <c r="F147" s="29">
        <v>9.6</v>
      </c>
      <c r="G147" s="29">
        <v>10</v>
      </c>
      <c r="H147" s="29">
        <v>10</v>
      </c>
      <c r="I147" s="29">
        <v>10</v>
      </c>
      <c r="J147" s="29">
        <v>10</v>
      </c>
      <c r="K147" s="29">
        <v>10</v>
      </c>
      <c r="L147" s="29">
        <f>AVERAGE(Table2734[[#This Row],[2Bi Disappearance]:[2Bv Terrorism Injured ]])</f>
        <v>10</v>
      </c>
      <c r="M147" s="29">
        <v>9.5</v>
      </c>
      <c r="N147" s="29">
        <v>10</v>
      </c>
      <c r="O147" s="30">
        <v>10</v>
      </c>
      <c r="P147" s="30">
        <f>AVERAGE(Table2734[[#This Row],[2Ci Female Genital Mutilation]:[2Ciii Equal Inheritance Rights]])</f>
        <v>9.8333333333333339</v>
      </c>
      <c r="Q147" s="29">
        <f t="shared" si="40"/>
        <v>9.8111111111111118</v>
      </c>
      <c r="R147" s="29">
        <v>10</v>
      </c>
      <c r="S147" s="29">
        <v>10</v>
      </c>
      <c r="T147" s="29">
        <v>10</v>
      </c>
      <c r="U147" s="29">
        <f t="shared" si="41"/>
        <v>10</v>
      </c>
      <c r="V147" s="29">
        <v>10</v>
      </c>
      <c r="W147" s="29">
        <v>10</v>
      </c>
      <c r="X147" s="29">
        <f>AVERAGE(Table2734[[#This Row],[4A Freedom to establish religious organizations]:[4B Autonomy of religious organizations]])</f>
        <v>10</v>
      </c>
      <c r="Y147" s="29">
        <v>10</v>
      </c>
      <c r="Z147" s="29">
        <v>10</v>
      </c>
      <c r="AA147" s="29">
        <v>10</v>
      </c>
      <c r="AB147" s="29">
        <v>10</v>
      </c>
      <c r="AC147" s="29">
        <v>10</v>
      </c>
      <c r="AD147" s="29">
        <f>AVERAGE(Table2734[[#This Row],[5Ci Political parties]:[5Ciii Educational, sporting and cultural organizations]])</f>
        <v>10</v>
      </c>
      <c r="AE147" s="29">
        <v>10</v>
      </c>
      <c r="AF147" s="29">
        <v>10</v>
      </c>
      <c r="AG147" s="29">
        <v>10</v>
      </c>
      <c r="AH147" s="29">
        <f>AVERAGE(Table2734[[#This Row],[5Di Political parties]:[5Diii Educational, sporting and cultural organizations5]])</f>
        <v>10</v>
      </c>
      <c r="AI147" s="29">
        <f t="shared" si="48"/>
        <v>10</v>
      </c>
      <c r="AJ147" s="29">
        <v>10</v>
      </c>
      <c r="AK147" s="30">
        <v>7.666666666666667</v>
      </c>
      <c r="AL147" s="30">
        <v>7.75</v>
      </c>
      <c r="AM147" s="30">
        <v>10</v>
      </c>
      <c r="AN147" s="30">
        <v>10</v>
      </c>
      <c r="AO147" s="30">
        <f>AVERAGE(Table2734[[#This Row],[6Di Access to foreign television (cable/ satellite)]:[6Dii Access to foreign newspapers]])</f>
        <v>10</v>
      </c>
      <c r="AP147" s="30">
        <v>10</v>
      </c>
      <c r="AQ147" s="29">
        <f t="shared" si="42"/>
        <v>9.0833333333333339</v>
      </c>
      <c r="AR147" s="29">
        <v>10</v>
      </c>
      <c r="AS147" s="29">
        <v>10</v>
      </c>
      <c r="AT147" s="29">
        <v>10</v>
      </c>
      <c r="AU147" s="29">
        <f t="shared" si="47"/>
        <v>10</v>
      </c>
      <c r="AV147" s="29">
        <f t="shared" si="43"/>
        <v>10</v>
      </c>
      <c r="AW147" s="31">
        <f>AVERAGE(Table2734[[#This Row],[RULE OF LAW]],Table2734[[#This Row],[SECURITY &amp; SAFETY]],Table2734[[#This Row],[PERSONAL FREEDOM (minus Security &amp;Safety and Rule of Law)]],Table2734[[#This Row],[PERSONAL FREEDOM (minus Security &amp;Safety and Rule of Law)]])</f>
        <v>9.2861111111111114</v>
      </c>
      <c r="AX147" s="32">
        <v>7.81</v>
      </c>
      <c r="AY147" s="53">
        <f>AVERAGE(Table2734[[#This Row],[PERSONAL FREEDOM]:[ECONOMIC FREEDOM]])</f>
        <v>8.5480555555555551</v>
      </c>
      <c r="AZ147" s="63">
        <f t="shared" si="44"/>
        <v>8</v>
      </c>
      <c r="BA147" s="18">
        <f t="shared" si="45"/>
        <v>8.5500000000000007</v>
      </c>
      <c r="BB147" s="31">
        <f>Table2734[[#This Row],[1 Rule of Law]]</f>
        <v>7.7</v>
      </c>
      <c r="BC147" s="31">
        <f>Table2734[[#This Row],[2 Security &amp; Safety]]</f>
        <v>9.8111111111111118</v>
      </c>
      <c r="BD147" s="31">
        <f t="shared" si="46"/>
        <v>9.8166666666666664</v>
      </c>
    </row>
    <row r="148" spans="1:56" ht="15" customHeight="1" x14ac:dyDescent="0.25">
      <c r="A148" s="28" t="s">
        <v>68</v>
      </c>
      <c r="B148" s="29">
        <v>7.2666666666666657</v>
      </c>
      <c r="C148" s="29">
        <v>6.5321267037266226</v>
      </c>
      <c r="D148" s="29">
        <v>6.5387777076705014</v>
      </c>
      <c r="E148" s="29">
        <v>6.8000000000000007</v>
      </c>
      <c r="F148" s="29">
        <v>8.120000000000001</v>
      </c>
      <c r="G148" s="29">
        <v>10</v>
      </c>
      <c r="H148" s="29">
        <v>9.7967400197274284</v>
      </c>
      <c r="I148" s="29">
        <v>10</v>
      </c>
      <c r="J148" s="29">
        <v>9.9989302106301441</v>
      </c>
      <c r="K148" s="29">
        <v>9.9987162527561733</v>
      </c>
      <c r="L148" s="29">
        <f>AVERAGE(Table2734[[#This Row],[2Bi Disappearance]:[2Bv Terrorism Injured ]])</f>
        <v>9.9588772966227488</v>
      </c>
      <c r="M148" s="29">
        <v>9.5</v>
      </c>
      <c r="N148" s="29">
        <v>10</v>
      </c>
      <c r="O148" s="30">
        <v>10</v>
      </c>
      <c r="P148" s="30">
        <f>AVERAGE(Table2734[[#This Row],[2Ci Female Genital Mutilation]:[2Ciii Equal Inheritance Rights]])</f>
        <v>9.8333333333333339</v>
      </c>
      <c r="Q148" s="29">
        <f t="shared" si="40"/>
        <v>9.3040702099853618</v>
      </c>
      <c r="R148" s="29">
        <v>5</v>
      </c>
      <c r="S148" s="29">
        <v>10</v>
      </c>
      <c r="T148" s="29">
        <v>10</v>
      </c>
      <c r="U148" s="29">
        <f t="shared" si="41"/>
        <v>8.3333333333333339</v>
      </c>
      <c r="V148" s="29">
        <v>10</v>
      </c>
      <c r="W148" s="29">
        <v>10</v>
      </c>
      <c r="X148" s="29">
        <f>AVERAGE(Table2734[[#This Row],[4A Freedom to establish religious organizations]:[4B Autonomy of religious organizations]])</f>
        <v>10</v>
      </c>
      <c r="Y148" s="29">
        <v>10</v>
      </c>
      <c r="Z148" s="29">
        <v>10</v>
      </c>
      <c r="AA148" s="29">
        <v>10</v>
      </c>
      <c r="AB148" s="29">
        <v>10</v>
      </c>
      <c r="AC148" s="29">
        <v>10</v>
      </c>
      <c r="AD148" s="29">
        <f>AVERAGE(Table2734[[#This Row],[5Ci Political parties]:[5Ciii Educational, sporting and cultural organizations]])</f>
        <v>10</v>
      </c>
      <c r="AE148" s="29">
        <v>10</v>
      </c>
      <c r="AF148" s="29">
        <v>10</v>
      </c>
      <c r="AG148" s="29">
        <v>10</v>
      </c>
      <c r="AH148" s="29">
        <f>AVERAGE(Table2734[[#This Row],[5Di Political parties]:[5Diii Educational, sporting and cultural organizations5]])</f>
        <v>10</v>
      </c>
      <c r="AI148" s="29">
        <f t="shared" si="48"/>
        <v>10</v>
      </c>
      <c r="AJ148" s="29">
        <v>10</v>
      </c>
      <c r="AK148" s="30">
        <v>9</v>
      </c>
      <c r="AL148" s="30">
        <v>7.5</v>
      </c>
      <c r="AM148" s="30">
        <v>10</v>
      </c>
      <c r="AN148" s="30">
        <v>10</v>
      </c>
      <c r="AO148" s="30">
        <f>AVERAGE(Table2734[[#This Row],[6Di Access to foreign television (cable/ satellite)]:[6Dii Access to foreign newspapers]])</f>
        <v>10</v>
      </c>
      <c r="AP148" s="30">
        <v>10</v>
      </c>
      <c r="AQ148" s="29">
        <f t="shared" si="42"/>
        <v>9.3000000000000007</v>
      </c>
      <c r="AR148" s="29">
        <v>10</v>
      </c>
      <c r="AS148" s="29">
        <v>10</v>
      </c>
      <c r="AT148" s="29">
        <v>10</v>
      </c>
      <c r="AU148" s="29">
        <f t="shared" si="47"/>
        <v>10</v>
      </c>
      <c r="AV148" s="29">
        <f t="shared" si="43"/>
        <v>10</v>
      </c>
      <c r="AW148" s="31">
        <f>AVERAGE(Table2734[[#This Row],[RULE OF LAW]],Table2734[[#This Row],[SECURITY &amp; SAFETY]],Table2734[[#This Row],[PERSONAL FREEDOM (minus Security &amp;Safety and Rule of Law)]],Table2734[[#This Row],[PERSONAL FREEDOM (minus Security &amp;Safety and Rule of Law)]])</f>
        <v>8.7893508858296734</v>
      </c>
      <c r="AX148" s="32">
        <v>7.7</v>
      </c>
      <c r="AY148" s="53">
        <f>AVERAGE(Table2734[[#This Row],[PERSONAL FREEDOM]:[ECONOMIC FREEDOM]])</f>
        <v>8.2446754429148363</v>
      </c>
      <c r="AZ148" s="63">
        <f t="shared" si="44"/>
        <v>19</v>
      </c>
      <c r="BA148" s="18">
        <f t="shared" si="45"/>
        <v>8.24</v>
      </c>
      <c r="BB148" s="31">
        <f>Table2734[[#This Row],[1 Rule of Law]]</f>
        <v>6.8000000000000007</v>
      </c>
      <c r="BC148" s="31">
        <f>Table2734[[#This Row],[2 Security &amp; Safety]]</f>
        <v>9.3040702099853618</v>
      </c>
      <c r="BD148" s="31">
        <f t="shared" si="46"/>
        <v>9.5266666666666673</v>
      </c>
    </row>
    <row r="149" spans="1:56" ht="15" customHeight="1" x14ac:dyDescent="0.25">
      <c r="A149" s="28" t="s">
        <v>82</v>
      </c>
      <c r="B149" s="29">
        <v>7.033333333333335</v>
      </c>
      <c r="C149" s="29">
        <v>7.1408485274652289</v>
      </c>
      <c r="D149" s="29">
        <v>5.0352224399015615</v>
      </c>
      <c r="E149" s="29">
        <v>6.4</v>
      </c>
      <c r="F149" s="29">
        <v>7.6400000000000006</v>
      </c>
      <c r="G149" s="29">
        <v>10</v>
      </c>
      <c r="H149" s="29">
        <v>10</v>
      </c>
      <c r="I149" s="29">
        <v>10</v>
      </c>
      <c r="J149" s="29">
        <v>10</v>
      </c>
      <c r="K149" s="29">
        <v>10</v>
      </c>
      <c r="L149" s="29">
        <f>AVERAGE(Table2734[[#This Row],[2Bi Disappearance]:[2Bv Terrorism Injured ]])</f>
        <v>10</v>
      </c>
      <c r="M149" s="29">
        <v>10</v>
      </c>
      <c r="N149" s="29">
        <v>10</v>
      </c>
      <c r="O149" s="30">
        <v>10</v>
      </c>
      <c r="P149" s="30">
        <f>AVERAGE(Table2734[[#This Row],[2Ci Female Genital Mutilation]:[2Ciii Equal Inheritance Rights]])</f>
        <v>10</v>
      </c>
      <c r="Q149" s="29">
        <f t="shared" si="40"/>
        <v>9.2133333333333329</v>
      </c>
      <c r="R149" s="29">
        <v>10</v>
      </c>
      <c r="S149" s="29">
        <v>10</v>
      </c>
      <c r="T149" s="29">
        <v>10</v>
      </c>
      <c r="U149" s="29">
        <f t="shared" si="41"/>
        <v>10</v>
      </c>
      <c r="V149" s="29">
        <v>10</v>
      </c>
      <c r="W149" s="29">
        <v>10</v>
      </c>
      <c r="X149" s="29">
        <f>AVERAGE(Table2734[[#This Row],[4A Freedom to establish religious organizations]:[4B Autonomy of religious organizations]])</f>
        <v>10</v>
      </c>
      <c r="Y149" s="29">
        <v>10</v>
      </c>
      <c r="Z149" s="29">
        <v>10</v>
      </c>
      <c r="AA149" s="29">
        <v>7.5</v>
      </c>
      <c r="AB149" s="29">
        <v>7.5</v>
      </c>
      <c r="AC149" s="29">
        <v>7.5</v>
      </c>
      <c r="AD149" s="29">
        <f>AVERAGE(Table2734[[#This Row],[5Ci Political parties]:[5Ciii Educational, sporting and cultural organizations]])</f>
        <v>7.5</v>
      </c>
      <c r="AE149" s="29">
        <v>10</v>
      </c>
      <c r="AF149" s="29">
        <v>7.5</v>
      </c>
      <c r="AG149" s="29">
        <v>7.5</v>
      </c>
      <c r="AH149" s="29">
        <f>AVERAGE(Table2734[[#This Row],[5Di Political parties]:[5Diii Educational, sporting and cultural organizations5]])</f>
        <v>8.3333333333333339</v>
      </c>
      <c r="AI149" s="29">
        <f t="shared" si="48"/>
        <v>8.9583333333333339</v>
      </c>
      <c r="AJ149" s="29">
        <v>10</v>
      </c>
      <c r="AK149" s="30">
        <v>7.333333333333333</v>
      </c>
      <c r="AL149" s="30">
        <v>7.5</v>
      </c>
      <c r="AM149" s="30">
        <v>10</v>
      </c>
      <c r="AN149" s="30">
        <v>10</v>
      </c>
      <c r="AO149" s="30">
        <f>AVERAGE(Table2734[[#This Row],[6Di Access to foreign television (cable/ satellite)]:[6Dii Access to foreign newspapers]])</f>
        <v>10</v>
      </c>
      <c r="AP149" s="30">
        <v>10</v>
      </c>
      <c r="AQ149" s="29">
        <f t="shared" si="42"/>
        <v>8.966666666666665</v>
      </c>
      <c r="AR149" s="29">
        <v>10</v>
      </c>
      <c r="AS149" s="29">
        <v>10</v>
      </c>
      <c r="AT149" s="29">
        <v>10</v>
      </c>
      <c r="AU149" s="29">
        <f t="shared" si="47"/>
        <v>10</v>
      </c>
      <c r="AV149" s="29">
        <f t="shared" si="43"/>
        <v>10</v>
      </c>
      <c r="AW149" s="31">
        <f>AVERAGE(Table2734[[#This Row],[RULE OF LAW]],Table2734[[#This Row],[SECURITY &amp; SAFETY]],Table2734[[#This Row],[PERSONAL FREEDOM (minus Security &amp;Safety and Rule of Law)]],Table2734[[#This Row],[PERSONAL FREEDOM (minus Security &amp;Safety and Rule of Law)]])</f>
        <v>8.6958333333333329</v>
      </c>
      <c r="AX149" s="32">
        <v>7.37</v>
      </c>
      <c r="AY149" s="53">
        <f>AVERAGE(Table2734[[#This Row],[PERSONAL FREEDOM]:[ECONOMIC FREEDOM]])</f>
        <v>8.0329166666666669</v>
      </c>
      <c r="AZ149" s="63">
        <f t="shared" si="44"/>
        <v>34</v>
      </c>
      <c r="BA149" s="18">
        <f t="shared" si="45"/>
        <v>8.0299999999999994</v>
      </c>
      <c r="BB149" s="31">
        <f>Table2734[[#This Row],[1 Rule of Law]]</f>
        <v>6.4</v>
      </c>
      <c r="BC149" s="31">
        <f>Table2734[[#This Row],[2 Security &amp; Safety]]</f>
        <v>9.2133333333333329</v>
      </c>
      <c r="BD149" s="31">
        <f t="shared" si="46"/>
        <v>9.5849999999999991</v>
      </c>
    </row>
    <row r="150" spans="1:56" ht="15" customHeight="1" x14ac:dyDescent="0.25">
      <c r="A150" s="28" t="s">
        <v>194</v>
      </c>
      <c r="B150" s="29">
        <v>3.0000000000000004</v>
      </c>
      <c r="C150" s="29">
        <v>3.7816877846120978</v>
      </c>
      <c r="D150" s="29">
        <v>2.3692389617938301</v>
      </c>
      <c r="E150" s="29">
        <v>3.1</v>
      </c>
      <c r="F150" s="29">
        <v>0</v>
      </c>
      <c r="G150" s="29">
        <v>10</v>
      </c>
      <c r="H150" s="29">
        <v>10</v>
      </c>
      <c r="I150" s="29">
        <v>5</v>
      </c>
      <c r="J150" s="29">
        <v>10</v>
      </c>
      <c r="K150" s="29">
        <v>10</v>
      </c>
      <c r="L150" s="29">
        <f>AVERAGE(Table2734[[#This Row],[2Bi Disappearance]:[2Bv Terrorism Injured ]])</f>
        <v>9</v>
      </c>
      <c r="M150" s="29">
        <v>10</v>
      </c>
      <c r="N150" s="29">
        <v>10</v>
      </c>
      <c r="O150" s="30">
        <v>10</v>
      </c>
      <c r="P150" s="30">
        <f>AVERAGE(Table2734[[#This Row],[2Ci Female Genital Mutilation]:[2Ciii Equal Inheritance Rights]])</f>
        <v>10</v>
      </c>
      <c r="Q150" s="29">
        <f t="shared" si="40"/>
        <v>6.333333333333333</v>
      </c>
      <c r="R150" s="29">
        <v>10</v>
      </c>
      <c r="S150" s="29">
        <v>10</v>
      </c>
      <c r="T150" s="29">
        <v>10</v>
      </c>
      <c r="U150" s="29">
        <f t="shared" si="41"/>
        <v>10</v>
      </c>
      <c r="V150" s="29">
        <v>10</v>
      </c>
      <c r="W150" s="29">
        <v>7.5</v>
      </c>
      <c r="X150" s="29">
        <f>AVERAGE(Table2734[[#This Row],[4A Freedom to establish religious organizations]:[4B Autonomy of religious organizations]])</f>
        <v>8.75</v>
      </c>
      <c r="Y150" s="29">
        <v>10</v>
      </c>
      <c r="Z150" s="29">
        <v>10</v>
      </c>
      <c r="AA150" s="29">
        <v>10</v>
      </c>
      <c r="AB150" s="29">
        <v>5</v>
      </c>
      <c r="AC150" s="29">
        <v>5</v>
      </c>
      <c r="AD150" s="29">
        <f>AVERAGE(Table2734[[#This Row],[5Ci Political parties]:[5Ciii Educational, sporting and cultural organizations]])</f>
        <v>6.666666666666667</v>
      </c>
      <c r="AE150" s="29">
        <v>10</v>
      </c>
      <c r="AF150" s="29">
        <v>7.5</v>
      </c>
      <c r="AG150" s="29">
        <v>10</v>
      </c>
      <c r="AH150" s="29">
        <f>AVERAGE(Table2734[[#This Row],[5Di Political parties]:[5Diii Educational, sporting and cultural organizations5]])</f>
        <v>9.1666666666666661</v>
      </c>
      <c r="AI150" s="29">
        <f t="shared" si="48"/>
        <v>8.9583333333333339</v>
      </c>
      <c r="AJ150" s="29">
        <v>6.6102413084468541</v>
      </c>
      <c r="AK150" s="30">
        <v>1</v>
      </c>
      <c r="AL150" s="30">
        <v>2.75</v>
      </c>
      <c r="AM150" s="30">
        <v>10</v>
      </c>
      <c r="AN150" s="30">
        <v>10</v>
      </c>
      <c r="AO150" s="30">
        <f>AVERAGE(Table2734[[#This Row],[6Di Access to foreign television (cable/ satellite)]:[6Dii Access to foreign newspapers]])</f>
        <v>10</v>
      </c>
      <c r="AP150" s="30">
        <v>7.5</v>
      </c>
      <c r="AQ150" s="29">
        <f t="shared" si="42"/>
        <v>5.5720482616893703</v>
      </c>
      <c r="AR150" s="29">
        <v>10</v>
      </c>
      <c r="AS150" s="29">
        <v>10</v>
      </c>
      <c r="AT150" s="29">
        <v>10</v>
      </c>
      <c r="AU150" s="29">
        <f t="shared" si="47"/>
        <v>10</v>
      </c>
      <c r="AV150" s="29">
        <f t="shared" si="43"/>
        <v>10</v>
      </c>
      <c r="AW150" s="31">
        <f>AVERAGE(Table2734[[#This Row],[RULE OF LAW]],Table2734[[#This Row],[SECURITY &amp; SAFETY]],Table2734[[#This Row],[PERSONAL FREEDOM (minus Security &amp;Safety and Rule of Law)]],Table2734[[#This Row],[PERSONAL FREEDOM (minus Security &amp;Safety and Rule of Law)]])</f>
        <v>6.6863714928356037</v>
      </c>
      <c r="AX150" s="32">
        <v>3.96</v>
      </c>
      <c r="AY150" s="53">
        <f>AVERAGE(Table2734[[#This Row],[PERSONAL FREEDOM]:[ECONOMIC FREEDOM]])</f>
        <v>5.3231857464178018</v>
      </c>
      <c r="AZ150" s="63">
        <f t="shared" si="44"/>
        <v>143</v>
      </c>
      <c r="BA150" s="18">
        <f t="shared" si="45"/>
        <v>5.32</v>
      </c>
      <c r="BB150" s="31">
        <f>Table2734[[#This Row],[1 Rule of Law]]</f>
        <v>3.1</v>
      </c>
      <c r="BC150" s="31">
        <f>Table2734[[#This Row],[2 Security &amp; Safety]]</f>
        <v>6.333333333333333</v>
      </c>
      <c r="BD150" s="31">
        <f t="shared" si="46"/>
        <v>8.6560763190045407</v>
      </c>
    </row>
    <row r="151" spans="1:56" ht="15" customHeight="1" x14ac:dyDescent="0.25">
      <c r="A151" s="28" t="s">
        <v>181</v>
      </c>
      <c r="B151" s="29">
        <v>6.6666666666666661</v>
      </c>
      <c r="C151" s="29">
        <v>4.3491010938215195</v>
      </c>
      <c r="D151" s="29">
        <v>5.6948467516657946</v>
      </c>
      <c r="E151" s="29">
        <v>5.6000000000000005</v>
      </c>
      <c r="F151" s="29">
        <v>8.68</v>
      </c>
      <c r="G151" s="29">
        <v>10</v>
      </c>
      <c r="H151" s="29">
        <v>10</v>
      </c>
      <c r="I151" s="29">
        <v>10</v>
      </c>
      <c r="J151" s="29">
        <v>10</v>
      </c>
      <c r="K151" s="29">
        <v>10</v>
      </c>
      <c r="L151" s="29">
        <f>AVERAGE(Table2734[[#This Row],[2Bi Disappearance]:[2Bv Terrorism Injured ]])</f>
        <v>10</v>
      </c>
      <c r="M151" s="29">
        <v>10</v>
      </c>
      <c r="N151" s="29">
        <v>10</v>
      </c>
      <c r="O151" s="30">
        <v>5</v>
      </c>
      <c r="P151" s="30">
        <f>AVERAGE(Table2734[[#This Row],[2Ci Female Genital Mutilation]:[2Ciii Equal Inheritance Rights]])</f>
        <v>8.3333333333333339</v>
      </c>
      <c r="Q151" s="29">
        <f t="shared" si="40"/>
        <v>9.0044444444444451</v>
      </c>
      <c r="R151" s="29">
        <v>0</v>
      </c>
      <c r="S151" s="29">
        <v>5</v>
      </c>
      <c r="T151" s="29">
        <v>5</v>
      </c>
      <c r="U151" s="29">
        <f t="shared" si="41"/>
        <v>3.3333333333333335</v>
      </c>
      <c r="V151" s="29">
        <v>2.5</v>
      </c>
      <c r="W151" s="29">
        <v>2.5</v>
      </c>
      <c r="X151" s="29">
        <f>AVERAGE(Table2734[[#This Row],[4A Freedom to establish religious organizations]:[4B Autonomy of religious organizations]])</f>
        <v>2.5</v>
      </c>
      <c r="Y151" s="29">
        <v>2.5</v>
      </c>
      <c r="Z151" s="29">
        <v>2.5</v>
      </c>
      <c r="AA151" s="29">
        <v>7.5</v>
      </c>
      <c r="AB151" s="29">
        <v>2.5</v>
      </c>
      <c r="AC151" s="29">
        <v>2.5</v>
      </c>
      <c r="AD151" s="29">
        <f>AVERAGE(Table2734[[#This Row],[5Ci Political parties]:[5Ciii Educational, sporting and cultural organizations]])</f>
        <v>4.166666666666667</v>
      </c>
      <c r="AE151" s="29">
        <v>0</v>
      </c>
      <c r="AF151" s="29">
        <v>2.5</v>
      </c>
      <c r="AG151" s="29">
        <v>7.5</v>
      </c>
      <c r="AH151" s="29">
        <f>AVERAGE(Table2734[[#This Row],[5Di Political parties]:[5Diii Educational, sporting and cultural organizations5]])</f>
        <v>3.3333333333333335</v>
      </c>
      <c r="AI151" s="29">
        <f t="shared" si="48"/>
        <v>3.1250000000000004</v>
      </c>
      <c r="AJ151" s="29">
        <v>8.8615664845173043</v>
      </c>
      <c r="AK151" s="30">
        <v>0.66666666666666663</v>
      </c>
      <c r="AL151" s="30">
        <v>1.5</v>
      </c>
      <c r="AM151" s="30">
        <v>7.5</v>
      </c>
      <c r="AN151" s="30">
        <v>5</v>
      </c>
      <c r="AO151" s="30">
        <f>AVERAGE(Table2734[[#This Row],[6Di Access to foreign television (cable/ satellite)]:[6Dii Access to foreign newspapers]])</f>
        <v>6.25</v>
      </c>
      <c r="AP151" s="30">
        <v>2.5</v>
      </c>
      <c r="AQ151" s="29">
        <f t="shared" si="42"/>
        <v>3.9556466302367936</v>
      </c>
      <c r="AR151" s="29">
        <v>10</v>
      </c>
      <c r="AS151" s="29">
        <v>10</v>
      </c>
      <c r="AT151" s="29">
        <v>10</v>
      </c>
      <c r="AU151" s="29">
        <f t="shared" si="47"/>
        <v>10</v>
      </c>
      <c r="AV151" s="29">
        <f t="shared" si="43"/>
        <v>10</v>
      </c>
      <c r="AW151" s="31">
        <f>AVERAGE(Table2734[[#This Row],[RULE OF LAW]],Table2734[[#This Row],[SECURITY &amp; SAFETY]],Table2734[[#This Row],[PERSONAL FREEDOM (minus Security &amp;Safety and Rule of Law)]],Table2734[[#This Row],[PERSONAL FREEDOM (minus Security &amp;Safety and Rule of Law)]])</f>
        <v>5.9425091074681244</v>
      </c>
      <c r="AX151" s="32">
        <v>6.26</v>
      </c>
      <c r="AY151" s="53">
        <f>AVERAGE(Table2734[[#This Row],[PERSONAL FREEDOM]:[ECONOMIC FREEDOM]])</f>
        <v>6.1012545537340621</v>
      </c>
      <c r="AZ151" s="63">
        <f t="shared" si="44"/>
        <v>125</v>
      </c>
      <c r="BA151" s="18">
        <f t="shared" si="45"/>
        <v>6.1</v>
      </c>
      <c r="BB151" s="31">
        <f>Table2734[[#This Row],[1 Rule of Law]]</f>
        <v>5.6000000000000005</v>
      </c>
      <c r="BC151" s="31">
        <f>Table2734[[#This Row],[2 Security &amp; Safety]]</f>
        <v>9.0044444444444451</v>
      </c>
      <c r="BD151" s="31">
        <f t="shared" si="46"/>
        <v>4.5827959927140256</v>
      </c>
    </row>
    <row r="152" spans="1:56" ht="15" customHeight="1" x14ac:dyDescent="0.25">
      <c r="A152" s="28" t="s">
        <v>203</v>
      </c>
      <c r="B152" s="29" t="s">
        <v>48</v>
      </c>
      <c r="C152" s="29" t="s">
        <v>48</v>
      </c>
      <c r="D152" s="29" t="s">
        <v>48</v>
      </c>
      <c r="E152" s="29">
        <v>4.0437139999999996</v>
      </c>
      <c r="F152" s="29">
        <v>8.08</v>
      </c>
      <c r="G152" s="29">
        <v>0</v>
      </c>
      <c r="H152" s="29">
        <v>0</v>
      </c>
      <c r="I152" s="29">
        <v>2.5</v>
      </c>
      <c r="J152" s="29">
        <v>3.4060543977912552</v>
      </c>
      <c r="K152" s="29">
        <v>6.4384111606291157</v>
      </c>
      <c r="L152" s="29">
        <f>AVERAGE(Table2734[[#This Row],[2Bi Disappearance]:[2Bv Terrorism Injured ]])</f>
        <v>2.468893111684074</v>
      </c>
      <c r="M152" s="29">
        <v>6.2</v>
      </c>
      <c r="N152" s="29">
        <v>7.5</v>
      </c>
      <c r="O152" s="30">
        <v>0</v>
      </c>
      <c r="P152" s="30">
        <f>AVERAGE(Table2734[[#This Row],[2Ci Female Genital Mutilation]:[2Ciii Equal Inheritance Rights]])</f>
        <v>4.5666666666666664</v>
      </c>
      <c r="Q152" s="29">
        <f t="shared" si="40"/>
        <v>5.0385199261169129</v>
      </c>
      <c r="R152" s="29">
        <v>5</v>
      </c>
      <c r="S152" s="29">
        <v>0</v>
      </c>
      <c r="T152" s="29">
        <v>0</v>
      </c>
      <c r="U152" s="29">
        <f t="shared" si="41"/>
        <v>1.6666666666666667</v>
      </c>
      <c r="V152" s="29" t="s">
        <v>48</v>
      </c>
      <c r="W152" s="29" t="s">
        <v>48</v>
      </c>
      <c r="X152" s="29" t="s">
        <v>48</v>
      </c>
      <c r="Y152" s="29" t="s">
        <v>48</v>
      </c>
      <c r="Z152" s="29" t="s">
        <v>48</v>
      </c>
      <c r="AA152" s="29" t="s">
        <v>48</v>
      </c>
      <c r="AB152" s="29" t="s">
        <v>48</v>
      </c>
      <c r="AC152" s="29" t="s">
        <v>48</v>
      </c>
      <c r="AD152" s="29" t="s">
        <v>48</v>
      </c>
      <c r="AE152" s="29" t="s">
        <v>48</v>
      </c>
      <c r="AF152" s="29" t="s">
        <v>48</v>
      </c>
      <c r="AG152" s="29" t="s">
        <v>48</v>
      </c>
      <c r="AH152" s="29" t="s">
        <v>48</v>
      </c>
      <c r="AI152" s="29" t="s">
        <v>48</v>
      </c>
      <c r="AJ152" s="29">
        <v>0</v>
      </c>
      <c r="AK152" s="30">
        <v>1</v>
      </c>
      <c r="AL152" s="30">
        <v>1.75</v>
      </c>
      <c r="AM152" s="30" t="s">
        <v>48</v>
      </c>
      <c r="AN152" s="30" t="s">
        <v>48</v>
      </c>
      <c r="AO152" s="30" t="s">
        <v>48</v>
      </c>
      <c r="AP152" s="30" t="s">
        <v>48</v>
      </c>
      <c r="AQ152" s="29">
        <f t="shared" si="42"/>
        <v>0.91666666666666663</v>
      </c>
      <c r="AR152" s="29">
        <v>2.5</v>
      </c>
      <c r="AS152" s="29">
        <v>0</v>
      </c>
      <c r="AT152" s="29">
        <v>0</v>
      </c>
      <c r="AU152" s="29">
        <f t="shared" si="47"/>
        <v>0</v>
      </c>
      <c r="AV152" s="29">
        <f t="shared" si="43"/>
        <v>1.25</v>
      </c>
      <c r="AW152" s="31">
        <f>AVERAGE(Table2734[[#This Row],[RULE OF LAW]],Table2734[[#This Row],[SECURITY &amp; SAFETY]],Table2734[[#This Row],[PERSONAL FREEDOM (minus Security &amp;Safety and Rule of Law)]],Table2734[[#This Row],[PERSONAL FREEDOM (minus Security &amp;Safety and Rule of Law)]])</f>
        <v>2.9094473704181176</v>
      </c>
      <c r="AX152" s="32">
        <v>6.38</v>
      </c>
      <c r="AY152" s="53">
        <f>AVERAGE(Table2734[[#This Row],[PERSONAL FREEDOM]:[ECONOMIC FREEDOM]])</f>
        <v>4.6447236852090583</v>
      </c>
      <c r="AZ152" s="63">
        <f t="shared" si="44"/>
        <v>152</v>
      </c>
      <c r="BA152" s="18">
        <f t="shared" si="45"/>
        <v>4.6399999999999997</v>
      </c>
      <c r="BB152" s="31">
        <f>Table2734[[#This Row],[1 Rule of Law]]</f>
        <v>4.0437139999999996</v>
      </c>
      <c r="BC152" s="31">
        <f>Table2734[[#This Row],[2 Security &amp; Safety]]</f>
        <v>5.0385199261169129</v>
      </c>
      <c r="BD152" s="31">
        <f t="shared" si="46"/>
        <v>1.2777777777777779</v>
      </c>
    </row>
    <row r="153" spans="1:56" ht="15" customHeight="1" x14ac:dyDescent="0.25">
      <c r="A153" s="28" t="s">
        <v>150</v>
      </c>
      <c r="B153" s="29">
        <v>4.8</v>
      </c>
      <c r="C153" s="29">
        <v>4.5780030427571914</v>
      </c>
      <c r="D153" s="29">
        <v>3.6886519973087184</v>
      </c>
      <c r="E153" s="29">
        <v>4.4000000000000004</v>
      </c>
      <c r="F153" s="29">
        <v>5.7200000000000006</v>
      </c>
      <c r="G153" s="29">
        <v>10</v>
      </c>
      <c r="H153" s="29">
        <v>10</v>
      </c>
      <c r="I153" s="29">
        <v>10</v>
      </c>
      <c r="J153" s="29">
        <v>10</v>
      </c>
      <c r="K153" s="29">
        <v>10</v>
      </c>
      <c r="L153" s="29">
        <f>AVERAGE(Table2734[[#This Row],[2Bi Disappearance]:[2Bv Terrorism Injured ]])</f>
        <v>10</v>
      </c>
      <c r="M153" s="29">
        <v>10</v>
      </c>
      <c r="N153" s="29">
        <v>10</v>
      </c>
      <c r="O153" s="30">
        <v>7.5</v>
      </c>
      <c r="P153" s="30">
        <f>AVERAGE(Table2734[[#This Row],[2Ci Female Genital Mutilation]:[2Ciii Equal Inheritance Rights]])</f>
        <v>9.1666666666666661</v>
      </c>
      <c r="Q153" s="29">
        <f t="shared" si="40"/>
        <v>8.2955555555555556</v>
      </c>
      <c r="R153" s="29">
        <v>5</v>
      </c>
      <c r="S153" s="29">
        <v>10</v>
      </c>
      <c r="T153" s="29">
        <v>5</v>
      </c>
      <c r="U153" s="29">
        <f t="shared" si="41"/>
        <v>6.666666666666667</v>
      </c>
      <c r="V153" s="29">
        <v>7.5</v>
      </c>
      <c r="W153" s="29">
        <v>7.5</v>
      </c>
      <c r="X153" s="29">
        <f>AVERAGE(Table2734[[#This Row],[4A Freedom to establish religious organizations]:[4B Autonomy of religious organizations]])</f>
        <v>7.5</v>
      </c>
      <c r="Y153" s="29">
        <v>7.5</v>
      </c>
      <c r="Z153" s="29">
        <v>7.5</v>
      </c>
      <c r="AA153" s="29">
        <v>7.5</v>
      </c>
      <c r="AB153" s="29">
        <v>7.5</v>
      </c>
      <c r="AC153" s="29">
        <v>10</v>
      </c>
      <c r="AD153" s="29">
        <f>AVERAGE(Table2734[[#This Row],[5Ci Political parties]:[5Ciii Educational, sporting and cultural organizations]])</f>
        <v>8.3333333333333339</v>
      </c>
      <c r="AE153" s="29">
        <v>7.5</v>
      </c>
      <c r="AF153" s="29">
        <v>5</v>
      </c>
      <c r="AG153" s="29">
        <v>10</v>
      </c>
      <c r="AH153" s="29">
        <f>AVERAGE(Table2734[[#This Row],[5Di Political parties]:[5Diii Educational, sporting and cultural organizations5]])</f>
        <v>7.5</v>
      </c>
      <c r="AI153" s="29">
        <f>AVERAGE(Y153:Z153,AD153,AH153)</f>
        <v>7.7083333333333339</v>
      </c>
      <c r="AJ153" s="29">
        <v>10</v>
      </c>
      <c r="AK153" s="30">
        <v>3.6666666666666665</v>
      </c>
      <c r="AL153" s="30">
        <v>4.5</v>
      </c>
      <c r="AM153" s="30">
        <v>7.5</v>
      </c>
      <c r="AN153" s="30">
        <v>7.5</v>
      </c>
      <c r="AO153" s="30">
        <f>AVERAGE(Table2734[[#This Row],[6Di Access to foreign television (cable/ satellite)]:[6Dii Access to foreign newspapers]])</f>
        <v>7.5</v>
      </c>
      <c r="AP153" s="30">
        <v>7.5</v>
      </c>
      <c r="AQ153" s="29">
        <f t="shared" si="42"/>
        <v>6.6333333333333329</v>
      </c>
      <c r="AR153" s="29">
        <v>2.5</v>
      </c>
      <c r="AS153" s="29">
        <v>0</v>
      </c>
      <c r="AT153" s="29">
        <v>10</v>
      </c>
      <c r="AU153" s="29">
        <f t="shared" si="47"/>
        <v>5</v>
      </c>
      <c r="AV153" s="29">
        <f t="shared" si="43"/>
        <v>3.75</v>
      </c>
      <c r="AW153" s="31">
        <f>AVERAGE(Table2734[[#This Row],[RULE OF LAW]],Table2734[[#This Row],[SECURITY &amp; SAFETY]],Table2734[[#This Row],[PERSONAL FREEDOM (minus Security &amp;Safety and Rule of Law)]],Table2734[[#This Row],[PERSONAL FREEDOM (minus Security &amp;Safety and Rule of Law)]])</f>
        <v>6.3997222222222216</v>
      </c>
      <c r="AX153" s="32">
        <v>7.11</v>
      </c>
      <c r="AY153" s="53">
        <f>AVERAGE(Table2734[[#This Row],[PERSONAL FREEDOM]:[ECONOMIC FREEDOM]])</f>
        <v>6.7548611111111114</v>
      </c>
      <c r="AZ153" s="63">
        <f t="shared" si="44"/>
        <v>91</v>
      </c>
      <c r="BA153" s="18">
        <f t="shared" si="45"/>
        <v>6.75</v>
      </c>
      <c r="BB153" s="31">
        <f>Table2734[[#This Row],[1 Rule of Law]]</f>
        <v>4.4000000000000004</v>
      </c>
      <c r="BC153" s="31">
        <f>Table2734[[#This Row],[2 Security &amp; Safety]]</f>
        <v>8.2955555555555556</v>
      </c>
      <c r="BD153" s="31">
        <f t="shared" si="46"/>
        <v>6.4516666666666662</v>
      </c>
    </row>
    <row r="154" spans="1:56" ht="15" customHeight="1" x14ac:dyDescent="0.25">
      <c r="A154" s="34" t="s">
        <v>197</v>
      </c>
      <c r="B154" s="35">
        <v>2.7</v>
      </c>
      <c r="C154" s="35">
        <v>3.9915815305949298</v>
      </c>
      <c r="D154" s="35">
        <v>4.3276598026981885</v>
      </c>
      <c r="E154" s="35">
        <v>3.7</v>
      </c>
      <c r="F154" s="35">
        <v>5.7600000000000007</v>
      </c>
      <c r="G154" s="35">
        <v>5</v>
      </c>
      <c r="H154" s="35">
        <v>10</v>
      </c>
      <c r="I154" s="35">
        <v>2.5</v>
      </c>
      <c r="J154" s="35">
        <v>10</v>
      </c>
      <c r="K154" s="35">
        <v>10</v>
      </c>
      <c r="L154" s="35">
        <f>AVERAGE(Table2734[[#This Row],[2Bi Disappearance]:[2Bv Terrorism Injured ]])</f>
        <v>7.5</v>
      </c>
      <c r="M154" s="35" t="s">
        <v>48</v>
      </c>
      <c r="N154" s="35">
        <v>10</v>
      </c>
      <c r="O154" s="36">
        <v>5</v>
      </c>
      <c r="P154" s="36">
        <f>AVERAGE(Table2734[[#This Row],[2Ci Female Genital Mutilation]:[2Ciii Equal Inheritance Rights]])</f>
        <v>7.5</v>
      </c>
      <c r="Q154" s="35">
        <f t="shared" si="40"/>
        <v>6.9200000000000008</v>
      </c>
      <c r="R154" s="35">
        <v>0</v>
      </c>
      <c r="S154" s="35">
        <v>0</v>
      </c>
      <c r="T154" s="35">
        <v>5</v>
      </c>
      <c r="U154" s="35">
        <f t="shared" si="41"/>
        <v>1.6666666666666667</v>
      </c>
      <c r="V154" s="35">
        <v>2.5</v>
      </c>
      <c r="W154" s="35">
        <v>5</v>
      </c>
      <c r="X154" s="35">
        <f>AVERAGE(Table2734[[#This Row],[4A Freedom to establish religious organizations]:[4B Autonomy of religious organizations]])</f>
        <v>3.75</v>
      </c>
      <c r="Y154" s="35">
        <v>5</v>
      </c>
      <c r="Z154" s="35">
        <v>5</v>
      </c>
      <c r="AA154" s="35">
        <v>2.5</v>
      </c>
      <c r="AB154" s="35">
        <v>2.5</v>
      </c>
      <c r="AC154" s="35">
        <v>5</v>
      </c>
      <c r="AD154" s="35">
        <f>AVERAGE(Table2734[[#This Row],[5Ci Political parties]:[5Ciii Educational, sporting and cultural organizations]])</f>
        <v>3.3333333333333335</v>
      </c>
      <c r="AE154" s="35">
        <v>2.5</v>
      </c>
      <c r="AF154" s="35">
        <v>2.5</v>
      </c>
      <c r="AG154" s="35">
        <v>2.5</v>
      </c>
      <c r="AH154" s="35">
        <f>AVERAGE(Table2734[[#This Row],[5Di Political parties]:[5Diii Educational, sporting and cultural organizations5]])</f>
        <v>2.5</v>
      </c>
      <c r="AI154" s="35">
        <f>AVERAGE(Y154:Z154,AD154,AH154)</f>
        <v>3.9583333333333335</v>
      </c>
      <c r="AJ154" s="35">
        <v>10</v>
      </c>
      <c r="AK154" s="36">
        <v>1.6666666666666667</v>
      </c>
      <c r="AL154" s="36">
        <v>2.75</v>
      </c>
      <c r="AM154" s="36">
        <v>7.5</v>
      </c>
      <c r="AN154" s="36">
        <v>7.5</v>
      </c>
      <c r="AO154" s="36">
        <f>AVERAGE(Table2734[[#This Row],[6Di Access to foreign television (cable/ satellite)]:[6Dii Access to foreign newspapers]])</f>
        <v>7.5</v>
      </c>
      <c r="AP154" s="36">
        <v>7.5</v>
      </c>
      <c r="AQ154" s="35">
        <f t="shared" si="42"/>
        <v>5.8833333333333329</v>
      </c>
      <c r="AR154" s="35">
        <v>5</v>
      </c>
      <c r="AS154" s="35">
        <v>0</v>
      </c>
      <c r="AT154" s="35">
        <v>10</v>
      </c>
      <c r="AU154" s="35">
        <f t="shared" si="47"/>
        <v>5</v>
      </c>
      <c r="AV154" s="35">
        <f t="shared" si="43"/>
        <v>5</v>
      </c>
      <c r="AW154" s="37">
        <f>AVERAGE(Table2734[[#This Row],[RULE OF LAW]],Table2734[[#This Row],[SECURITY &amp; SAFETY]],Table2734[[#This Row],[PERSONAL FREEDOM (minus Security &amp;Safety and Rule of Law)]],Table2734[[#This Row],[PERSONAL FREEDOM (minus Security &amp;Safety and Rule of Law)]])</f>
        <v>4.6808333333333332</v>
      </c>
      <c r="AX154" s="38">
        <v>4.97</v>
      </c>
      <c r="AY154" s="59">
        <f>AVERAGE(Table2734[[#This Row],[PERSONAL FREEDOM]:[ECONOMIC FREEDOM]])</f>
        <v>4.8254166666666665</v>
      </c>
      <c r="AZ154" s="64">
        <f t="shared" si="44"/>
        <v>150</v>
      </c>
      <c r="BA154" s="25">
        <f t="shared" si="45"/>
        <v>4.83</v>
      </c>
      <c r="BB154" s="37">
        <f>Table2734[[#This Row],[1 Rule of Law]]</f>
        <v>3.7</v>
      </c>
      <c r="BC154" s="37">
        <f>Table2734[[#This Row],[2 Security &amp; Safety]]</f>
        <v>6.9200000000000008</v>
      </c>
      <c r="BD154" s="37">
        <f t="shared" si="46"/>
        <v>4.0516666666666667</v>
      </c>
    </row>
  </sheetData>
  <pageMargins left="0" right="0" top="0" bottom="0" header="0" footer="0"/>
  <pageSetup paperSize="5" scale="41" fitToWidth="0"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D154"/>
  <sheetViews>
    <sheetView zoomScale="85" zoomScaleNormal="85" workbookViewId="0">
      <pane xSplit="1" ySplit="1" topLeftCell="X49" activePane="bottomRight" state="frozen"/>
      <selection pane="topRight"/>
      <selection pane="bottomLeft"/>
      <selection pane="bottomRight"/>
    </sheetView>
  </sheetViews>
  <sheetFormatPr defaultColWidth="9.1796875" defaultRowHeight="14.5" x14ac:dyDescent="0.35"/>
  <cols>
    <col min="1" max="1" width="30.7265625" style="1" customWidth="1"/>
    <col min="2" max="5" width="12.7265625" style="1" customWidth="1"/>
    <col min="6" max="6" width="12.7265625" style="2" customWidth="1"/>
    <col min="7" max="15" width="12.7265625" style="1" customWidth="1"/>
    <col min="16" max="16" width="12.7265625" style="2" customWidth="1"/>
    <col min="17" max="19" width="12.7265625" style="1" customWidth="1"/>
    <col min="20" max="20" width="12.7265625" style="2" customWidth="1"/>
    <col min="21" max="23" width="12.7265625" style="1" customWidth="1"/>
    <col min="24" max="24" width="12.7265625" style="2" customWidth="1"/>
    <col min="25" max="29" width="12.7265625" style="1" customWidth="1"/>
    <col min="30" max="30" width="12.7265625" style="2" customWidth="1"/>
    <col min="31" max="31" width="12.7265625" style="3" customWidth="1"/>
    <col min="32" max="32" width="12.7265625" style="4" customWidth="1"/>
    <col min="33" max="33" width="12.7265625" style="5" customWidth="1"/>
    <col min="34" max="38" width="12.7265625" style="1" customWidth="1"/>
    <col min="39" max="41" width="12.7265625" style="2" customWidth="1"/>
    <col min="42" max="48" width="12.7265625" style="1" customWidth="1"/>
    <col min="49" max="50" width="13.7265625" style="26" customWidth="1"/>
    <col min="51" max="51" width="13.7265625" style="50" customWidth="1"/>
    <col min="52" max="52" width="10.81640625" style="51" customWidth="1"/>
    <col min="53" max="53" width="11.7265625" style="1" customWidth="1"/>
    <col min="54" max="54" width="12.7265625" style="1" customWidth="1"/>
    <col min="55" max="55" width="12.81640625" style="1" customWidth="1"/>
    <col min="56" max="56" width="13.26953125" style="1" customWidth="1"/>
    <col min="57" max="59" width="12.7265625" style="1" customWidth="1"/>
    <col min="60" max="16384" width="9.1796875" style="1"/>
  </cols>
  <sheetData>
    <row r="1" spans="1:56" s="39" customFormat="1" ht="97.5" customHeight="1" x14ac:dyDescent="0.3">
      <c r="A1" s="6" t="s">
        <v>210</v>
      </c>
      <c r="B1" s="7" t="s">
        <v>0</v>
      </c>
      <c r="C1" s="7" t="s">
        <v>1</v>
      </c>
      <c r="D1" s="7" t="s">
        <v>2</v>
      </c>
      <c r="E1" s="7" t="s">
        <v>3</v>
      </c>
      <c r="F1" s="7" t="s">
        <v>4</v>
      </c>
      <c r="G1" s="7" t="s">
        <v>5</v>
      </c>
      <c r="H1" s="7" t="s">
        <v>6</v>
      </c>
      <c r="I1" s="7" t="s">
        <v>7</v>
      </c>
      <c r="J1" s="7" t="s">
        <v>8</v>
      </c>
      <c r="K1" s="7" t="s">
        <v>9</v>
      </c>
      <c r="L1" s="7" t="s">
        <v>10</v>
      </c>
      <c r="M1" s="7" t="s">
        <v>11</v>
      </c>
      <c r="N1" s="7" t="s">
        <v>12</v>
      </c>
      <c r="O1" s="7" t="s">
        <v>206</v>
      </c>
      <c r="P1" s="7" t="s">
        <v>219</v>
      </c>
      <c r="Q1" s="7" t="s">
        <v>13</v>
      </c>
      <c r="R1" s="7" t="s">
        <v>14</v>
      </c>
      <c r="S1" s="7" t="s">
        <v>15</v>
      </c>
      <c r="T1" s="7" t="s">
        <v>16</v>
      </c>
      <c r="U1" s="7" t="s">
        <v>17</v>
      </c>
      <c r="V1" s="8" t="s">
        <v>18</v>
      </c>
      <c r="W1" s="8" t="s">
        <v>19</v>
      </c>
      <c r="X1" s="8" t="s">
        <v>20</v>
      </c>
      <c r="Y1" s="8" t="s">
        <v>21</v>
      </c>
      <c r="Z1" s="8" t="s">
        <v>22</v>
      </c>
      <c r="AA1" s="8" t="s">
        <v>23</v>
      </c>
      <c r="AB1" s="8" t="s">
        <v>24</v>
      </c>
      <c r="AC1" s="8" t="s">
        <v>25</v>
      </c>
      <c r="AD1" s="8" t="s">
        <v>26</v>
      </c>
      <c r="AE1" s="8" t="s">
        <v>27</v>
      </c>
      <c r="AF1" s="8" t="s">
        <v>28</v>
      </c>
      <c r="AG1" s="8" t="s">
        <v>29</v>
      </c>
      <c r="AH1" s="8" t="s">
        <v>30</v>
      </c>
      <c r="AI1" s="8" t="s">
        <v>31</v>
      </c>
      <c r="AJ1" s="9" t="s">
        <v>32</v>
      </c>
      <c r="AK1" s="9" t="s">
        <v>33</v>
      </c>
      <c r="AL1" s="9" t="s">
        <v>34</v>
      </c>
      <c r="AM1" s="8" t="s">
        <v>35</v>
      </c>
      <c r="AN1" s="8" t="s">
        <v>36</v>
      </c>
      <c r="AO1" s="8" t="s">
        <v>37</v>
      </c>
      <c r="AP1" s="8" t="s">
        <v>38</v>
      </c>
      <c r="AQ1" s="8" t="s">
        <v>39</v>
      </c>
      <c r="AR1" s="10" t="s">
        <v>212</v>
      </c>
      <c r="AS1" s="10" t="s">
        <v>42</v>
      </c>
      <c r="AT1" s="10" t="s">
        <v>43</v>
      </c>
      <c r="AU1" s="10" t="s">
        <v>213</v>
      </c>
      <c r="AV1" s="10" t="s">
        <v>45</v>
      </c>
      <c r="AW1" s="7" t="s">
        <v>46</v>
      </c>
      <c r="AX1" s="7" t="s">
        <v>47</v>
      </c>
      <c r="AY1" s="57" t="s">
        <v>224</v>
      </c>
      <c r="AZ1" s="58" t="s">
        <v>225</v>
      </c>
      <c r="BA1" s="11" t="s">
        <v>227</v>
      </c>
      <c r="BB1" s="10" t="s">
        <v>214</v>
      </c>
      <c r="BC1" s="10" t="s">
        <v>215</v>
      </c>
      <c r="BD1" s="7" t="s">
        <v>228</v>
      </c>
    </row>
    <row r="2" spans="1:56" ht="15" customHeight="1" x14ac:dyDescent="0.25">
      <c r="A2" s="28" t="s">
        <v>105</v>
      </c>
      <c r="B2" s="29">
        <v>5</v>
      </c>
      <c r="C2" s="29">
        <v>4.9000000000000004</v>
      </c>
      <c r="D2" s="29">
        <v>3.5999999999999996</v>
      </c>
      <c r="E2" s="29">
        <v>4.4936507936507937</v>
      </c>
      <c r="F2" s="29">
        <v>8</v>
      </c>
      <c r="G2" s="29">
        <v>10</v>
      </c>
      <c r="H2" s="29">
        <v>10</v>
      </c>
      <c r="I2" s="29">
        <v>10</v>
      </c>
      <c r="J2" s="29">
        <v>10</v>
      </c>
      <c r="K2" s="29">
        <v>10</v>
      </c>
      <c r="L2" s="29">
        <f>AVERAGE(Table2785[[#This Row],[2Bi Disappearance]:[2Bv Terrorism Injured ]])</f>
        <v>10</v>
      </c>
      <c r="M2" s="29">
        <v>10</v>
      </c>
      <c r="N2" s="29">
        <v>7.5</v>
      </c>
      <c r="O2" s="30">
        <v>7.5</v>
      </c>
      <c r="P2" s="30">
        <f>AVERAGE(Table2785[[#This Row],[2Ci Female Genital Mutilation]:[2Ciii Equal Inheritance Rights]])</f>
        <v>8.3333333333333339</v>
      </c>
      <c r="Q2" s="29">
        <f t="shared" ref="Q2:Q33" si="0">AVERAGE(F2,L2,P2)</f>
        <v>8.7777777777777786</v>
      </c>
      <c r="R2" s="29">
        <v>5</v>
      </c>
      <c r="S2" s="29">
        <v>10</v>
      </c>
      <c r="T2" s="29">
        <v>5</v>
      </c>
      <c r="U2" s="29">
        <f t="shared" ref="U2:U33" si="1">AVERAGE(R2:T2)</f>
        <v>6.666666666666667</v>
      </c>
      <c r="V2" s="29">
        <v>10</v>
      </c>
      <c r="W2" s="29">
        <v>7.5</v>
      </c>
      <c r="X2" s="29">
        <f>AVERAGE(Table2785[[#This Row],[4A Freedom to establish religious organizations]:[4B Autonomy of religious organizations]])</f>
        <v>8.75</v>
      </c>
      <c r="Y2" s="29">
        <v>10</v>
      </c>
      <c r="Z2" s="29">
        <v>10</v>
      </c>
      <c r="AA2" s="29">
        <v>7.5</v>
      </c>
      <c r="AB2" s="29">
        <v>5</v>
      </c>
      <c r="AC2" s="29">
        <v>7.5</v>
      </c>
      <c r="AD2" s="29">
        <f>AVERAGE(Table2785[[#This Row],[5Ci Political parties]:[5Ciii Educational, sporting and cultural organizations]])</f>
        <v>6.666666666666667</v>
      </c>
      <c r="AE2" s="29">
        <v>10</v>
      </c>
      <c r="AF2" s="29">
        <v>10</v>
      </c>
      <c r="AG2" s="29">
        <v>10</v>
      </c>
      <c r="AH2" s="29">
        <f>AVERAGE(Table2785[[#This Row],[5Di Political parties]:[5Diii Educational, sporting and cultural organizations5]])</f>
        <v>10</v>
      </c>
      <c r="AI2" s="29">
        <f t="shared" ref="AI2:AI9" si="2">AVERAGE(Y2,Z2,AD2,AH2)</f>
        <v>9.1666666666666679</v>
      </c>
      <c r="AJ2" s="29">
        <v>10</v>
      </c>
      <c r="AK2" s="30">
        <v>5</v>
      </c>
      <c r="AL2" s="30">
        <v>5.75</v>
      </c>
      <c r="AM2" s="30">
        <v>10</v>
      </c>
      <c r="AN2" s="30">
        <v>10</v>
      </c>
      <c r="AO2" s="30">
        <f>AVERAGE(Table2785[[#This Row],[6Di Access to foreign television (cable/ satellite)]:[6Dii Access to foreign newspapers]])</f>
        <v>10</v>
      </c>
      <c r="AP2" s="30">
        <v>10</v>
      </c>
      <c r="AQ2" s="29">
        <f t="shared" ref="AQ2:AQ33" si="3">AVERAGE(AJ2:AL2,AO2:AP2)</f>
        <v>8.15</v>
      </c>
      <c r="AR2" s="29">
        <v>10</v>
      </c>
      <c r="AS2" s="29">
        <v>10</v>
      </c>
      <c r="AT2" s="29">
        <v>10</v>
      </c>
      <c r="AU2" s="29">
        <f t="shared" ref="AU2:AU33" si="4">IFERROR(AVERAGE(AS2:AT2),"-")</f>
        <v>10</v>
      </c>
      <c r="AV2" s="29">
        <f t="shared" ref="AV2:AV33" si="5">AVERAGE(AR2,AU2)</f>
        <v>10</v>
      </c>
      <c r="AW2" s="31">
        <f>AVERAGE(Table2785[[#This Row],[RULE OF LAW]],Table2785[[#This Row],[SECURITY &amp; SAFETY]],Table2785[[#This Row],[PERSONAL FREEDOM (minus Security &amp;Safety and Rule of Law)]],Table2785[[#This Row],[PERSONAL FREEDOM (minus Security &amp;Safety and Rule of Law)]])</f>
        <v>7.5911904761904765</v>
      </c>
      <c r="AX2" s="32">
        <v>7.12</v>
      </c>
      <c r="AY2" s="53">
        <f>AVERAGE(Table2785[[#This Row],[PERSONAL FREEDOM]:[ECONOMIC FREEDOM]])</f>
        <v>7.3555952380952387</v>
      </c>
      <c r="AZ2" s="54">
        <f t="shared" ref="AZ2:AZ33" si="6">RANK(BA2,$BA$2:$BA$154)</f>
        <v>56</v>
      </c>
      <c r="BA2" s="18">
        <f t="shared" ref="BA2:BA33" si="7">ROUND(AY2, 2)</f>
        <v>7.36</v>
      </c>
      <c r="BB2" s="31">
        <f>Table2785[[#This Row],[1 Rule of Law]]</f>
        <v>4.4936507936507937</v>
      </c>
      <c r="BC2" s="31">
        <f>Table2785[[#This Row],[2 Security &amp; Safety]]</f>
        <v>8.7777777777777786</v>
      </c>
      <c r="BD2" s="31">
        <f t="shared" ref="BD2:BD33" si="8">AVERAGE(AQ2,U2,AI2,AV2,X2)</f>
        <v>8.5466666666666669</v>
      </c>
    </row>
    <row r="3" spans="1:56" ht="15" customHeight="1" x14ac:dyDescent="0.25">
      <c r="A3" s="28" t="s">
        <v>200</v>
      </c>
      <c r="B3" s="29" t="s">
        <v>48</v>
      </c>
      <c r="C3" s="29" t="s">
        <v>48</v>
      </c>
      <c r="D3" s="29" t="s">
        <v>48</v>
      </c>
      <c r="E3" s="29">
        <v>4.0458179999999997</v>
      </c>
      <c r="F3" s="29">
        <v>9.7199999999999989</v>
      </c>
      <c r="G3" s="29">
        <v>5</v>
      </c>
      <c r="H3" s="29">
        <v>7.7824960371861547</v>
      </c>
      <c r="I3" s="29">
        <v>5</v>
      </c>
      <c r="J3" s="29">
        <v>9.7401362543577523</v>
      </c>
      <c r="K3" s="29">
        <v>9.4542861341512801</v>
      </c>
      <c r="L3" s="29">
        <f>AVERAGE(Table2785[[#This Row],[2Bi Disappearance]:[2Bv Terrorism Injured ]])</f>
        <v>7.3953836851390378</v>
      </c>
      <c r="M3" s="29">
        <v>10</v>
      </c>
      <c r="N3" s="29">
        <v>7.5</v>
      </c>
      <c r="O3" s="30">
        <v>5</v>
      </c>
      <c r="P3" s="30">
        <f>AVERAGE(Table2785[[#This Row],[2Ci Female Genital Mutilation]:[2Ciii Equal Inheritance Rights]])</f>
        <v>7.5</v>
      </c>
      <c r="Q3" s="29">
        <f t="shared" si="0"/>
        <v>8.2051278950463455</v>
      </c>
      <c r="R3" s="29">
        <v>5</v>
      </c>
      <c r="S3" s="29">
        <v>5</v>
      </c>
      <c r="T3" s="29">
        <v>0</v>
      </c>
      <c r="U3" s="29">
        <f t="shared" si="1"/>
        <v>3.3333333333333335</v>
      </c>
      <c r="V3" s="29">
        <v>2.5</v>
      </c>
      <c r="W3" s="29">
        <v>5</v>
      </c>
      <c r="X3" s="29">
        <f>AVERAGE(Table2785[[#This Row],[4A Freedom to establish religious organizations]:[4B Autonomy of religious organizations]])</f>
        <v>3.75</v>
      </c>
      <c r="Y3" s="29">
        <v>5</v>
      </c>
      <c r="Z3" s="29">
        <v>2.5</v>
      </c>
      <c r="AA3" s="29">
        <v>5</v>
      </c>
      <c r="AB3" s="29">
        <v>5</v>
      </c>
      <c r="AC3" s="29">
        <v>5</v>
      </c>
      <c r="AD3" s="29">
        <f>AVERAGE(Table2785[[#This Row],[5Ci Political parties]:[5Ciii Educational, sporting and cultural organizations]])</f>
        <v>5</v>
      </c>
      <c r="AE3" s="29">
        <v>2.5</v>
      </c>
      <c r="AF3" s="29">
        <v>2.5</v>
      </c>
      <c r="AG3" s="29">
        <v>2.5</v>
      </c>
      <c r="AH3" s="29">
        <f>AVERAGE(Table2785[[#This Row],[5Di Political parties]:[5Diii Educational, sporting and cultural organizations5]])</f>
        <v>2.5</v>
      </c>
      <c r="AI3" s="29">
        <f t="shared" si="2"/>
        <v>3.75</v>
      </c>
      <c r="AJ3" s="29">
        <v>10</v>
      </c>
      <c r="AK3" s="30">
        <v>3</v>
      </c>
      <c r="AL3" s="30">
        <v>4.25</v>
      </c>
      <c r="AM3" s="30">
        <v>10</v>
      </c>
      <c r="AN3" s="30">
        <v>7.5</v>
      </c>
      <c r="AO3" s="30">
        <f>AVERAGE(Table2785[[#This Row],[6Di Access to foreign television (cable/ satellite)]:[6Dii Access to foreign newspapers]])</f>
        <v>8.75</v>
      </c>
      <c r="AP3" s="30">
        <v>7.5</v>
      </c>
      <c r="AQ3" s="29">
        <f t="shared" si="3"/>
        <v>6.7</v>
      </c>
      <c r="AR3" s="29">
        <v>5</v>
      </c>
      <c r="AS3" s="29">
        <v>0</v>
      </c>
      <c r="AT3" s="29">
        <v>0</v>
      </c>
      <c r="AU3" s="29">
        <f t="shared" si="4"/>
        <v>0</v>
      </c>
      <c r="AV3" s="29">
        <f t="shared" si="5"/>
        <v>2.5</v>
      </c>
      <c r="AW3" s="31">
        <f>AVERAGE(Table2785[[#This Row],[RULE OF LAW]],Table2785[[#This Row],[SECURITY &amp; SAFETY]],Table2785[[#This Row],[PERSONAL FREEDOM (minus Security &amp;Safety and Rule of Law)]],Table2785[[#This Row],[PERSONAL FREEDOM (minus Security &amp;Safety and Rule of Law)]])</f>
        <v>5.0660698070949195</v>
      </c>
      <c r="AX3" s="32">
        <v>5.14</v>
      </c>
      <c r="AY3" s="53">
        <f>AVERAGE(Table2785[[#This Row],[PERSONAL FREEDOM]:[ECONOMIC FREEDOM]])</f>
        <v>5.10303490354746</v>
      </c>
      <c r="AZ3" s="54">
        <f t="shared" si="6"/>
        <v>147</v>
      </c>
      <c r="BA3" s="18">
        <f t="shared" si="7"/>
        <v>5.0999999999999996</v>
      </c>
      <c r="BB3" s="31">
        <f>Table2785[[#This Row],[1 Rule of Law]]</f>
        <v>4.0458179999999997</v>
      </c>
      <c r="BC3" s="31">
        <f>Table2785[[#This Row],[2 Security &amp; Safety]]</f>
        <v>8.2051278950463455</v>
      </c>
      <c r="BD3" s="31">
        <f t="shared" si="8"/>
        <v>4.0066666666666659</v>
      </c>
    </row>
    <row r="4" spans="1:56" ht="15" customHeight="1" x14ac:dyDescent="0.25">
      <c r="A4" s="28" t="s">
        <v>191</v>
      </c>
      <c r="B4" s="29" t="s">
        <v>48</v>
      </c>
      <c r="C4" s="29" t="s">
        <v>48</v>
      </c>
      <c r="D4" s="29" t="s">
        <v>48</v>
      </c>
      <c r="E4" s="29">
        <v>7.304392</v>
      </c>
      <c r="F4" s="29">
        <v>6</v>
      </c>
      <c r="G4" s="29">
        <v>5</v>
      </c>
      <c r="H4" s="29">
        <v>10</v>
      </c>
      <c r="I4" s="29">
        <v>7.5</v>
      </c>
      <c r="J4" s="29">
        <v>10</v>
      </c>
      <c r="K4" s="29">
        <v>10</v>
      </c>
      <c r="L4" s="29">
        <f>AVERAGE(Table2785[[#This Row],[2Bi Disappearance]:[2Bv Terrorism Injured ]])</f>
        <v>8.5</v>
      </c>
      <c r="M4" s="29">
        <v>10</v>
      </c>
      <c r="N4" s="29">
        <v>10</v>
      </c>
      <c r="O4" s="30">
        <v>5</v>
      </c>
      <c r="P4" s="30">
        <f>AVERAGE(Table2785[[#This Row],[2Ci Female Genital Mutilation]:[2Ciii Equal Inheritance Rights]])</f>
        <v>8.3333333333333339</v>
      </c>
      <c r="Q4" s="29">
        <f t="shared" si="0"/>
        <v>7.6111111111111116</v>
      </c>
      <c r="R4" s="29">
        <v>0</v>
      </c>
      <c r="S4" s="29">
        <v>5</v>
      </c>
      <c r="T4" s="29">
        <v>5</v>
      </c>
      <c r="U4" s="29">
        <f t="shared" si="1"/>
        <v>3.3333333333333335</v>
      </c>
      <c r="V4" s="29">
        <v>5</v>
      </c>
      <c r="W4" s="29">
        <v>5</v>
      </c>
      <c r="X4" s="29">
        <f>AVERAGE(Table2785[[#This Row],[4A Freedom to establish religious organizations]:[4B Autonomy of religious organizations]])</f>
        <v>5</v>
      </c>
      <c r="Y4" s="29">
        <v>2.5</v>
      </c>
      <c r="Z4" s="29">
        <v>2.5</v>
      </c>
      <c r="AA4" s="29">
        <v>2.5</v>
      </c>
      <c r="AB4" s="29">
        <v>2.5</v>
      </c>
      <c r="AC4" s="29">
        <v>5</v>
      </c>
      <c r="AD4" s="29">
        <f>AVERAGE(Table2785[[#This Row],[5Ci Political parties]:[5Ciii Educational, sporting and cultural organizations]])</f>
        <v>3.3333333333333335</v>
      </c>
      <c r="AE4" s="29">
        <v>2.5</v>
      </c>
      <c r="AF4" s="29">
        <v>2.5</v>
      </c>
      <c r="AG4" s="29">
        <v>5</v>
      </c>
      <c r="AH4" s="29">
        <f>AVERAGE(Table2785[[#This Row],[5Di Political parties]:[5Diii Educational, sporting and cultural organizations5]])</f>
        <v>3.3333333333333335</v>
      </c>
      <c r="AI4" s="29">
        <f t="shared" si="2"/>
        <v>2.916666666666667</v>
      </c>
      <c r="AJ4" s="29">
        <v>10</v>
      </c>
      <c r="AK4" s="30">
        <v>3.6666666666666665</v>
      </c>
      <c r="AL4" s="30">
        <v>3</v>
      </c>
      <c r="AM4" s="30">
        <v>7.5</v>
      </c>
      <c r="AN4" s="30">
        <v>5</v>
      </c>
      <c r="AO4" s="30">
        <f>AVERAGE(Table2785[[#This Row],[6Di Access to foreign television (cable/ satellite)]:[6Dii Access to foreign newspapers]])</f>
        <v>6.25</v>
      </c>
      <c r="AP4" s="30">
        <v>7.5</v>
      </c>
      <c r="AQ4" s="29">
        <f t="shared" si="3"/>
        <v>6.083333333333333</v>
      </c>
      <c r="AR4" s="29">
        <v>10</v>
      </c>
      <c r="AS4" s="29">
        <v>0</v>
      </c>
      <c r="AT4" s="29">
        <v>0</v>
      </c>
      <c r="AU4" s="29">
        <f t="shared" si="4"/>
        <v>0</v>
      </c>
      <c r="AV4" s="29">
        <f t="shared" si="5"/>
        <v>5</v>
      </c>
      <c r="AW4" s="31">
        <f>AVERAGE(Table2785[[#This Row],[RULE OF LAW]],Table2785[[#This Row],[SECURITY &amp; SAFETY]],Table2785[[#This Row],[PERSONAL FREEDOM (minus Security &amp;Safety and Rule of Law)]],Table2785[[#This Row],[PERSONAL FREEDOM (minus Security &amp;Safety and Rule of Law)]])</f>
        <v>5.9622091111111111</v>
      </c>
      <c r="AX4" s="32">
        <v>5.36</v>
      </c>
      <c r="AY4" s="53">
        <f>AVERAGE(Table2785[[#This Row],[PERSONAL FREEDOM]:[ECONOMIC FREEDOM]])</f>
        <v>5.6611045555555553</v>
      </c>
      <c r="AZ4" s="54">
        <f t="shared" si="6"/>
        <v>134</v>
      </c>
      <c r="BA4" s="18">
        <f t="shared" si="7"/>
        <v>5.66</v>
      </c>
      <c r="BB4" s="31">
        <f>Table2785[[#This Row],[1 Rule of Law]]</f>
        <v>7.304392</v>
      </c>
      <c r="BC4" s="31">
        <f>Table2785[[#This Row],[2 Security &amp; Safety]]</f>
        <v>7.6111111111111116</v>
      </c>
      <c r="BD4" s="31">
        <f t="shared" si="8"/>
        <v>4.4666666666666668</v>
      </c>
    </row>
    <row r="5" spans="1:56" ht="15" customHeight="1" x14ac:dyDescent="0.25">
      <c r="A5" s="28" t="s">
        <v>137</v>
      </c>
      <c r="B5" s="29">
        <v>6.6000000000000005</v>
      </c>
      <c r="C5" s="29">
        <v>5.4</v>
      </c>
      <c r="D5" s="29">
        <v>3.7</v>
      </c>
      <c r="E5" s="29">
        <v>5.2396825396825406</v>
      </c>
      <c r="F5" s="29">
        <v>7.8000000000000007</v>
      </c>
      <c r="G5" s="29">
        <v>10</v>
      </c>
      <c r="H5" s="29">
        <v>10</v>
      </c>
      <c r="I5" s="29">
        <v>7.5</v>
      </c>
      <c r="J5" s="29">
        <v>10</v>
      </c>
      <c r="K5" s="29">
        <v>10</v>
      </c>
      <c r="L5" s="29">
        <f>AVERAGE(Table2785[[#This Row],[2Bi Disappearance]:[2Bv Terrorism Injured ]])</f>
        <v>9.5</v>
      </c>
      <c r="M5" s="29">
        <v>10</v>
      </c>
      <c r="N5" s="29">
        <v>10</v>
      </c>
      <c r="O5" s="30">
        <v>10</v>
      </c>
      <c r="P5" s="30">
        <f>AVERAGE(Table2785[[#This Row],[2Ci Female Genital Mutilation]:[2Ciii Equal Inheritance Rights]])</f>
        <v>10</v>
      </c>
      <c r="Q5" s="29">
        <f t="shared" si="0"/>
        <v>9.1</v>
      </c>
      <c r="R5" s="29">
        <v>10</v>
      </c>
      <c r="S5" s="29">
        <v>10</v>
      </c>
      <c r="T5" s="29">
        <v>10</v>
      </c>
      <c r="U5" s="29">
        <f t="shared" si="1"/>
        <v>10</v>
      </c>
      <c r="V5" s="29">
        <v>10</v>
      </c>
      <c r="W5" s="29">
        <v>10</v>
      </c>
      <c r="X5" s="29">
        <f>AVERAGE(Table2785[[#This Row],[4A Freedom to establish religious organizations]:[4B Autonomy of religious organizations]])</f>
        <v>10</v>
      </c>
      <c r="Y5" s="29">
        <v>10</v>
      </c>
      <c r="Z5" s="29">
        <v>10</v>
      </c>
      <c r="AA5" s="29">
        <v>5</v>
      </c>
      <c r="AB5" s="29">
        <v>5</v>
      </c>
      <c r="AC5" s="29">
        <v>10</v>
      </c>
      <c r="AD5" s="29">
        <f>AVERAGE(Table2785[[#This Row],[5Ci Political parties]:[5Ciii Educational, sporting and cultural organizations]])</f>
        <v>6.666666666666667</v>
      </c>
      <c r="AE5" s="29">
        <v>10</v>
      </c>
      <c r="AF5" s="29">
        <v>5</v>
      </c>
      <c r="AG5" s="29">
        <v>10</v>
      </c>
      <c r="AH5" s="29">
        <f>AVERAGE(Table2785[[#This Row],[5Di Political parties]:[5Diii Educational, sporting and cultural organizations5]])</f>
        <v>8.3333333333333339</v>
      </c>
      <c r="AI5" s="29">
        <f t="shared" si="2"/>
        <v>8.75</v>
      </c>
      <c r="AJ5" s="29">
        <v>10</v>
      </c>
      <c r="AK5" s="30">
        <v>5.666666666666667</v>
      </c>
      <c r="AL5" s="30">
        <v>4.25</v>
      </c>
      <c r="AM5" s="30">
        <v>10</v>
      </c>
      <c r="AN5" s="30">
        <v>10</v>
      </c>
      <c r="AO5" s="30">
        <f>AVERAGE(Table2785[[#This Row],[6Di Access to foreign television (cable/ satellite)]:[6Dii Access to foreign newspapers]])</f>
        <v>10</v>
      </c>
      <c r="AP5" s="30">
        <v>10</v>
      </c>
      <c r="AQ5" s="29">
        <f t="shared" si="3"/>
        <v>7.9833333333333343</v>
      </c>
      <c r="AR5" s="29">
        <v>10</v>
      </c>
      <c r="AS5" s="29">
        <v>10</v>
      </c>
      <c r="AT5" s="29">
        <v>10</v>
      </c>
      <c r="AU5" s="29">
        <f t="shared" si="4"/>
        <v>10</v>
      </c>
      <c r="AV5" s="29">
        <f t="shared" si="5"/>
        <v>10</v>
      </c>
      <c r="AW5" s="31">
        <f>AVERAGE(Table2785[[#This Row],[RULE OF LAW]],Table2785[[#This Row],[SECURITY &amp; SAFETY]],Table2785[[#This Row],[PERSONAL FREEDOM (minus Security &amp;Safety and Rule of Law)]],Table2785[[#This Row],[PERSONAL FREEDOM (minus Security &amp;Safety and Rule of Law)]])</f>
        <v>8.2582539682539675</v>
      </c>
      <c r="AX5" s="32">
        <v>5.34</v>
      </c>
      <c r="AY5" s="53">
        <f>AVERAGE(Table2785[[#This Row],[PERSONAL FREEDOM]:[ECONOMIC FREEDOM]])</f>
        <v>6.7991269841269837</v>
      </c>
      <c r="AZ5" s="54">
        <f t="shared" si="6"/>
        <v>83</v>
      </c>
      <c r="BA5" s="18">
        <f t="shared" si="7"/>
        <v>6.8</v>
      </c>
      <c r="BB5" s="31">
        <f>Table2785[[#This Row],[1 Rule of Law]]</f>
        <v>5.2396825396825406</v>
      </c>
      <c r="BC5" s="31">
        <f>Table2785[[#This Row],[2 Security &amp; Safety]]</f>
        <v>9.1</v>
      </c>
      <c r="BD5" s="31">
        <f t="shared" si="8"/>
        <v>9.3466666666666676</v>
      </c>
    </row>
    <row r="6" spans="1:56" ht="15" customHeight="1" x14ac:dyDescent="0.25">
      <c r="A6" s="28" t="s">
        <v>112</v>
      </c>
      <c r="B6" s="29" t="s">
        <v>48</v>
      </c>
      <c r="C6" s="29" t="s">
        <v>48</v>
      </c>
      <c r="D6" s="29" t="s">
        <v>48</v>
      </c>
      <c r="E6" s="29">
        <v>4.626112</v>
      </c>
      <c r="F6" s="29">
        <v>9.2799999999999994</v>
      </c>
      <c r="G6" s="29">
        <v>10</v>
      </c>
      <c r="H6" s="29">
        <v>10</v>
      </c>
      <c r="I6" s="29">
        <v>7.5</v>
      </c>
      <c r="J6" s="29">
        <v>10</v>
      </c>
      <c r="K6" s="29">
        <v>10</v>
      </c>
      <c r="L6" s="29">
        <f>AVERAGE(Table2785[[#This Row],[2Bi Disappearance]:[2Bv Terrorism Injured ]])</f>
        <v>9.5</v>
      </c>
      <c r="M6" s="29">
        <v>10</v>
      </c>
      <c r="N6" s="29">
        <v>7.5</v>
      </c>
      <c r="O6" s="30">
        <v>10</v>
      </c>
      <c r="P6" s="30">
        <f>AVERAGE(Table2785[[#This Row],[2Ci Female Genital Mutilation]:[2Ciii Equal Inheritance Rights]])</f>
        <v>9.1666666666666661</v>
      </c>
      <c r="Q6" s="29">
        <f t="shared" si="0"/>
        <v>9.3155555555555551</v>
      </c>
      <c r="R6" s="29">
        <v>5</v>
      </c>
      <c r="S6" s="29">
        <v>5</v>
      </c>
      <c r="T6" s="29">
        <v>10</v>
      </c>
      <c r="U6" s="29">
        <f t="shared" si="1"/>
        <v>6.666666666666667</v>
      </c>
      <c r="V6" s="29">
        <v>5</v>
      </c>
      <c r="W6" s="29">
        <v>5</v>
      </c>
      <c r="X6" s="29">
        <f>AVERAGE(Table2785[[#This Row],[4A Freedom to establish religious organizations]:[4B Autonomy of religious organizations]])</f>
        <v>5</v>
      </c>
      <c r="Y6" s="29">
        <v>5</v>
      </c>
      <c r="Z6" s="29">
        <v>7.5</v>
      </c>
      <c r="AA6" s="29">
        <v>10</v>
      </c>
      <c r="AB6" s="29">
        <v>7.5</v>
      </c>
      <c r="AC6" s="29">
        <v>10</v>
      </c>
      <c r="AD6" s="29">
        <f>AVERAGE(Table2785[[#This Row],[5Ci Political parties]:[5Ciii Educational, sporting and cultural organizations]])</f>
        <v>9.1666666666666661</v>
      </c>
      <c r="AE6" s="29">
        <v>10</v>
      </c>
      <c r="AF6" s="29">
        <v>5</v>
      </c>
      <c r="AG6" s="29">
        <v>10</v>
      </c>
      <c r="AH6" s="29">
        <f>AVERAGE(Table2785[[#This Row],[5Di Political parties]:[5Diii Educational, sporting and cultural organizations5]])</f>
        <v>8.3333333333333339</v>
      </c>
      <c r="AI6" s="29">
        <f t="shared" si="2"/>
        <v>7.5</v>
      </c>
      <c r="AJ6" s="29">
        <v>10</v>
      </c>
      <c r="AK6" s="30">
        <v>3.6666666666666665</v>
      </c>
      <c r="AL6" s="30">
        <v>4.5</v>
      </c>
      <c r="AM6" s="30">
        <v>10</v>
      </c>
      <c r="AN6" s="30">
        <v>10</v>
      </c>
      <c r="AO6" s="30">
        <f>AVERAGE(Table2785[[#This Row],[6Di Access to foreign television (cable/ satellite)]:[6Dii Access to foreign newspapers]])</f>
        <v>10</v>
      </c>
      <c r="AP6" s="30">
        <v>10</v>
      </c>
      <c r="AQ6" s="29">
        <f t="shared" si="3"/>
        <v>7.6333333333333329</v>
      </c>
      <c r="AR6" s="29">
        <v>10</v>
      </c>
      <c r="AS6" s="29">
        <v>10</v>
      </c>
      <c r="AT6" s="29">
        <v>10</v>
      </c>
      <c r="AU6" s="29">
        <f t="shared" si="4"/>
        <v>10</v>
      </c>
      <c r="AV6" s="29">
        <f t="shared" si="5"/>
        <v>10</v>
      </c>
      <c r="AW6" s="31">
        <f>AVERAGE(Table2785[[#This Row],[RULE OF LAW]],Table2785[[#This Row],[SECURITY &amp; SAFETY]],Table2785[[#This Row],[PERSONAL FREEDOM (minus Security &amp;Safety and Rule of Law)]],Table2785[[#This Row],[PERSONAL FREEDOM (minus Security &amp;Safety and Rule of Law)]])</f>
        <v>7.1654168888888883</v>
      </c>
      <c r="AX6" s="32">
        <v>7.72</v>
      </c>
      <c r="AY6" s="53">
        <f>AVERAGE(Table2785[[#This Row],[PERSONAL FREEDOM]:[ECONOMIC FREEDOM]])</f>
        <v>7.4427084444444436</v>
      </c>
      <c r="AZ6" s="54">
        <f t="shared" si="6"/>
        <v>54</v>
      </c>
      <c r="BA6" s="18">
        <f t="shared" si="7"/>
        <v>7.44</v>
      </c>
      <c r="BB6" s="31">
        <f>Table2785[[#This Row],[1 Rule of Law]]</f>
        <v>4.626112</v>
      </c>
      <c r="BC6" s="31">
        <f>Table2785[[#This Row],[2 Security &amp; Safety]]</f>
        <v>9.3155555555555551</v>
      </c>
      <c r="BD6" s="31">
        <f t="shared" si="8"/>
        <v>7.3599999999999994</v>
      </c>
    </row>
    <row r="7" spans="1:56" ht="15" customHeight="1" x14ac:dyDescent="0.25">
      <c r="A7" s="28" t="s">
        <v>55</v>
      </c>
      <c r="B7" s="29">
        <v>8.5</v>
      </c>
      <c r="C7" s="29">
        <v>7.3</v>
      </c>
      <c r="D7" s="29">
        <v>7.3</v>
      </c>
      <c r="E7" s="29">
        <v>7.6809523809523803</v>
      </c>
      <c r="F7" s="29">
        <v>9.5599999999999987</v>
      </c>
      <c r="G7" s="29">
        <v>10</v>
      </c>
      <c r="H7" s="29">
        <v>10</v>
      </c>
      <c r="I7" s="29">
        <v>10</v>
      </c>
      <c r="J7" s="29">
        <v>10</v>
      </c>
      <c r="K7" s="29">
        <v>10</v>
      </c>
      <c r="L7" s="29">
        <f>AVERAGE(Table2785[[#This Row],[2Bi Disappearance]:[2Bv Terrorism Injured ]])</f>
        <v>10</v>
      </c>
      <c r="M7" s="29">
        <v>9.5</v>
      </c>
      <c r="N7" s="29">
        <v>10</v>
      </c>
      <c r="O7" s="30">
        <v>10</v>
      </c>
      <c r="P7" s="30">
        <f>AVERAGE(Table2785[[#This Row],[2Ci Female Genital Mutilation]:[2Ciii Equal Inheritance Rights]])</f>
        <v>9.8333333333333339</v>
      </c>
      <c r="Q7" s="29">
        <f t="shared" si="0"/>
        <v>9.7977777777777764</v>
      </c>
      <c r="R7" s="29">
        <v>10</v>
      </c>
      <c r="S7" s="29">
        <v>10</v>
      </c>
      <c r="T7" s="29">
        <v>10</v>
      </c>
      <c r="U7" s="29">
        <f t="shared" si="1"/>
        <v>10</v>
      </c>
      <c r="V7" s="29">
        <v>10</v>
      </c>
      <c r="W7" s="29">
        <v>10</v>
      </c>
      <c r="X7" s="29">
        <f>AVERAGE(Table2785[[#This Row],[4A Freedom to establish religious organizations]:[4B Autonomy of religious organizations]])</f>
        <v>10</v>
      </c>
      <c r="Y7" s="29">
        <v>10</v>
      </c>
      <c r="Z7" s="29">
        <v>10</v>
      </c>
      <c r="AA7" s="29">
        <v>10</v>
      </c>
      <c r="AB7" s="29">
        <v>7.5</v>
      </c>
      <c r="AC7" s="29">
        <v>5</v>
      </c>
      <c r="AD7" s="29">
        <f>AVERAGE(Table2785[[#This Row],[5Ci Political parties]:[5Ciii Educational, sporting and cultural organizations]])</f>
        <v>7.5</v>
      </c>
      <c r="AE7" s="29">
        <v>10</v>
      </c>
      <c r="AF7" s="29">
        <v>10</v>
      </c>
      <c r="AG7" s="29">
        <v>10</v>
      </c>
      <c r="AH7" s="29">
        <f>AVERAGE(Table2785[[#This Row],[5Di Political parties]:[5Diii Educational, sporting and cultural organizations5]])</f>
        <v>10</v>
      </c>
      <c r="AI7" s="29">
        <f t="shared" si="2"/>
        <v>9.375</v>
      </c>
      <c r="AJ7" s="29">
        <v>10</v>
      </c>
      <c r="AK7" s="30">
        <v>8.6666666666666661</v>
      </c>
      <c r="AL7" s="30">
        <v>7.5</v>
      </c>
      <c r="AM7" s="30">
        <v>10</v>
      </c>
      <c r="AN7" s="30">
        <v>10</v>
      </c>
      <c r="AO7" s="30">
        <f>AVERAGE(Table2785[[#This Row],[6Di Access to foreign television (cable/ satellite)]:[6Dii Access to foreign newspapers]])</f>
        <v>10</v>
      </c>
      <c r="AP7" s="30">
        <v>10</v>
      </c>
      <c r="AQ7" s="29">
        <f t="shared" si="3"/>
        <v>9.2333333333333325</v>
      </c>
      <c r="AR7" s="29">
        <v>10</v>
      </c>
      <c r="AS7" s="29">
        <v>10</v>
      </c>
      <c r="AT7" s="29">
        <v>10</v>
      </c>
      <c r="AU7" s="29">
        <f t="shared" si="4"/>
        <v>10</v>
      </c>
      <c r="AV7" s="29">
        <f t="shared" si="5"/>
        <v>10</v>
      </c>
      <c r="AW7" s="31">
        <f>AVERAGE(Table2785[[#This Row],[RULE OF LAW]],Table2785[[#This Row],[SECURITY &amp; SAFETY]],Table2785[[#This Row],[PERSONAL FREEDOM (minus Security &amp;Safety and Rule of Law)]],Table2785[[#This Row],[PERSONAL FREEDOM (minus Security &amp;Safety and Rule of Law)]])</f>
        <v>9.2305158730158734</v>
      </c>
      <c r="AX7" s="32">
        <v>7.87</v>
      </c>
      <c r="AY7" s="53">
        <f>AVERAGE(Table2785[[#This Row],[PERSONAL FREEDOM]:[ECONOMIC FREEDOM]])</f>
        <v>8.5502579365079363</v>
      </c>
      <c r="AZ7" s="54">
        <f t="shared" si="6"/>
        <v>7</v>
      </c>
      <c r="BA7" s="18">
        <f t="shared" si="7"/>
        <v>8.5500000000000007</v>
      </c>
      <c r="BB7" s="31">
        <f>Table2785[[#This Row],[1 Rule of Law]]</f>
        <v>7.6809523809523803</v>
      </c>
      <c r="BC7" s="31">
        <f>Table2785[[#This Row],[2 Security &amp; Safety]]</f>
        <v>9.7977777777777764</v>
      </c>
      <c r="BD7" s="31">
        <f t="shared" si="8"/>
        <v>9.7216666666666676</v>
      </c>
    </row>
    <row r="8" spans="1:56" ht="15" customHeight="1" x14ac:dyDescent="0.25">
      <c r="A8" s="28" t="s">
        <v>58</v>
      </c>
      <c r="B8" s="29">
        <v>9.1</v>
      </c>
      <c r="C8" s="29">
        <v>7.5</v>
      </c>
      <c r="D8" s="29">
        <v>8.1000000000000014</v>
      </c>
      <c r="E8" s="29">
        <v>8.2365079365079357</v>
      </c>
      <c r="F8" s="29">
        <v>9.64</v>
      </c>
      <c r="G8" s="29">
        <v>10</v>
      </c>
      <c r="H8" s="29">
        <v>10</v>
      </c>
      <c r="I8" s="29">
        <v>10</v>
      </c>
      <c r="J8" s="29">
        <v>10</v>
      </c>
      <c r="K8" s="29">
        <v>10</v>
      </c>
      <c r="L8" s="29">
        <f>AVERAGE(Table2785[[#This Row],[2Bi Disappearance]:[2Bv Terrorism Injured ]])</f>
        <v>10</v>
      </c>
      <c r="M8" s="29">
        <v>9.5</v>
      </c>
      <c r="N8" s="29">
        <v>10</v>
      </c>
      <c r="O8" s="30">
        <v>10</v>
      </c>
      <c r="P8" s="30">
        <f>AVERAGE(Table2785[[#This Row],[2Ci Female Genital Mutilation]:[2Ciii Equal Inheritance Rights]])</f>
        <v>9.8333333333333339</v>
      </c>
      <c r="Q8" s="29">
        <f t="shared" si="0"/>
        <v>9.8244444444444454</v>
      </c>
      <c r="R8" s="29">
        <v>10</v>
      </c>
      <c r="S8" s="29">
        <v>10</v>
      </c>
      <c r="T8" s="29">
        <v>10</v>
      </c>
      <c r="U8" s="29">
        <f t="shared" si="1"/>
        <v>10</v>
      </c>
      <c r="V8" s="29">
        <v>10</v>
      </c>
      <c r="W8" s="29">
        <v>10</v>
      </c>
      <c r="X8" s="29">
        <f>AVERAGE(Table2785[[#This Row],[4A Freedom to establish religious organizations]:[4B Autonomy of religious organizations]])</f>
        <v>10</v>
      </c>
      <c r="Y8" s="29">
        <v>10</v>
      </c>
      <c r="Z8" s="29">
        <v>10</v>
      </c>
      <c r="AA8" s="29">
        <v>10</v>
      </c>
      <c r="AB8" s="29">
        <v>10</v>
      </c>
      <c r="AC8" s="29">
        <v>10</v>
      </c>
      <c r="AD8" s="29">
        <f>AVERAGE(Table2785[[#This Row],[5Ci Political parties]:[5Ciii Educational, sporting and cultural organizations]])</f>
        <v>10</v>
      </c>
      <c r="AE8" s="29">
        <v>10</v>
      </c>
      <c r="AF8" s="29">
        <v>10</v>
      </c>
      <c r="AG8" s="29">
        <v>10</v>
      </c>
      <c r="AH8" s="29">
        <f>AVERAGE(Table2785[[#This Row],[5Di Political parties]:[5Diii Educational, sporting and cultural organizations5]])</f>
        <v>10</v>
      </c>
      <c r="AI8" s="29">
        <f t="shared" si="2"/>
        <v>10</v>
      </c>
      <c r="AJ8" s="29">
        <v>10</v>
      </c>
      <c r="AK8" s="30">
        <v>7.333333333333333</v>
      </c>
      <c r="AL8" s="30">
        <v>8</v>
      </c>
      <c r="AM8" s="30">
        <v>10</v>
      </c>
      <c r="AN8" s="30">
        <v>10</v>
      </c>
      <c r="AO8" s="30">
        <f>AVERAGE(Table2785[[#This Row],[6Di Access to foreign television (cable/ satellite)]:[6Dii Access to foreign newspapers]])</f>
        <v>10</v>
      </c>
      <c r="AP8" s="30">
        <v>10</v>
      </c>
      <c r="AQ8" s="29">
        <f t="shared" si="3"/>
        <v>9.0666666666666664</v>
      </c>
      <c r="AR8" s="29">
        <v>10</v>
      </c>
      <c r="AS8" s="29">
        <v>10</v>
      </c>
      <c r="AT8" s="29">
        <v>10</v>
      </c>
      <c r="AU8" s="29">
        <f t="shared" si="4"/>
        <v>10</v>
      </c>
      <c r="AV8" s="29">
        <f t="shared" si="5"/>
        <v>10</v>
      </c>
      <c r="AW8" s="31">
        <f>AVERAGE(Table2785[[#This Row],[RULE OF LAW]],Table2785[[#This Row],[SECURITY &amp; SAFETY]],Table2785[[#This Row],[PERSONAL FREEDOM (minus Security &amp;Safety and Rule of Law)]],Table2785[[#This Row],[PERSONAL FREEDOM (minus Security &amp;Safety and Rule of Law)]])</f>
        <v>9.4219047619047611</v>
      </c>
      <c r="AX8" s="32">
        <v>7.48</v>
      </c>
      <c r="AY8" s="53">
        <f>AVERAGE(Table2785[[#This Row],[PERSONAL FREEDOM]:[ECONOMIC FREEDOM]])</f>
        <v>8.4509523809523799</v>
      </c>
      <c r="AZ8" s="54">
        <f t="shared" si="6"/>
        <v>12</v>
      </c>
      <c r="BA8" s="18">
        <f t="shared" si="7"/>
        <v>8.4499999999999993</v>
      </c>
      <c r="BB8" s="31">
        <f>Table2785[[#This Row],[1 Rule of Law]]</f>
        <v>8.2365079365079357</v>
      </c>
      <c r="BC8" s="31">
        <f>Table2785[[#This Row],[2 Security &amp; Safety]]</f>
        <v>9.8244444444444454</v>
      </c>
      <c r="BD8" s="31">
        <f t="shared" si="8"/>
        <v>9.8133333333333326</v>
      </c>
    </row>
    <row r="9" spans="1:56" ht="15" customHeight="1" x14ac:dyDescent="0.25">
      <c r="A9" s="28" t="s">
        <v>182</v>
      </c>
      <c r="B9" s="29" t="s">
        <v>48</v>
      </c>
      <c r="C9" s="29" t="s">
        <v>48</v>
      </c>
      <c r="D9" s="29" t="s">
        <v>48</v>
      </c>
      <c r="E9" s="29">
        <v>4.0160590000000003</v>
      </c>
      <c r="F9" s="29">
        <v>9.16</v>
      </c>
      <c r="G9" s="29">
        <v>10</v>
      </c>
      <c r="H9" s="29">
        <v>9.1037023867437448</v>
      </c>
      <c r="I9" s="29">
        <v>7.5</v>
      </c>
      <c r="J9" s="29">
        <v>10</v>
      </c>
      <c r="K9" s="29">
        <v>10</v>
      </c>
      <c r="L9" s="29">
        <f>AVERAGE(Table2785[[#This Row],[2Bi Disappearance]:[2Bv Terrorism Injured ]])</f>
        <v>9.3207404773487497</v>
      </c>
      <c r="M9" s="29">
        <v>10</v>
      </c>
      <c r="N9" s="29">
        <v>7.5</v>
      </c>
      <c r="O9" s="30">
        <v>5</v>
      </c>
      <c r="P9" s="30">
        <f>AVERAGE(Table2785[[#This Row],[2Ci Female Genital Mutilation]:[2Ciii Equal Inheritance Rights]])</f>
        <v>7.5</v>
      </c>
      <c r="Q9" s="29">
        <f t="shared" si="0"/>
        <v>8.6602468257829166</v>
      </c>
      <c r="R9" s="29">
        <v>5</v>
      </c>
      <c r="S9" s="29">
        <v>5</v>
      </c>
      <c r="T9" s="29">
        <v>5</v>
      </c>
      <c r="U9" s="29">
        <f t="shared" si="1"/>
        <v>5</v>
      </c>
      <c r="V9" s="29">
        <v>2.5</v>
      </c>
      <c r="W9" s="29">
        <v>2.5</v>
      </c>
      <c r="X9" s="29">
        <f>AVERAGE(Table2785[[#This Row],[4A Freedom to establish religious organizations]:[4B Autonomy of religious organizations]])</f>
        <v>2.5</v>
      </c>
      <c r="Y9" s="29">
        <v>2.5</v>
      </c>
      <c r="Z9" s="29">
        <v>5</v>
      </c>
      <c r="AA9" s="29">
        <v>2.5</v>
      </c>
      <c r="AB9" s="29">
        <v>2.5</v>
      </c>
      <c r="AC9" s="29">
        <v>2.5</v>
      </c>
      <c r="AD9" s="29">
        <f>AVERAGE(Table2785[[#This Row],[5Ci Political parties]:[5Ciii Educational, sporting and cultural organizations]])</f>
        <v>2.5</v>
      </c>
      <c r="AE9" s="29">
        <v>2.5</v>
      </c>
      <c r="AF9" s="29">
        <v>2.5</v>
      </c>
      <c r="AG9" s="29">
        <v>2.5</v>
      </c>
      <c r="AH9" s="29">
        <f>AVERAGE(Table2785[[#This Row],[5Di Political parties]:[5Diii Educational, sporting and cultural organizations5]])</f>
        <v>2.5</v>
      </c>
      <c r="AI9" s="29">
        <f t="shared" si="2"/>
        <v>3.125</v>
      </c>
      <c r="AJ9" s="29">
        <v>10</v>
      </c>
      <c r="AK9" s="30">
        <v>1</v>
      </c>
      <c r="AL9" s="30">
        <v>1.75</v>
      </c>
      <c r="AM9" s="30">
        <v>7.5</v>
      </c>
      <c r="AN9" s="30">
        <v>7.5</v>
      </c>
      <c r="AO9" s="30">
        <f>AVERAGE(Table2785[[#This Row],[6Di Access to foreign television (cable/ satellite)]:[6Dii Access to foreign newspapers]])</f>
        <v>7.5</v>
      </c>
      <c r="AP9" s="30">
        <v>7.5</v>
      </c>
      <c r="AQ9" s="29">
        <f t="shared" si="3"/>
        <v>5.55</v>
      </c>
      <c r="AR9" s="29">
        <v>10</v>
      </c>
      <c r="AS9" s="29">
        <v>10</v>
      </c>
      <c r="AT9" s="29">
        <v>10</v>
      </c>
      <c r="AU9" s="29">
        <f t="shared" si="4"/>
        <v>10</v>
      </c>
      <c r="AV9" s="29">
        <f t="shared" si="5"/>
        <v>10</v>
      </c>
      <c r="AW9" s="31">
        <f>AVERAGE(Table2785[[#This Row],[RULE OF LAW]],Table2785[[#This Row],[SECURITY &amp; SAFETY]],Table2785[[#This Row],[PERSONAL FREEDOM (minus Security &amp;Safety and Rule of Law)]],Table2785[[#This Row],[PERSONAL FREEDOM (minus Security &amp;Safety and Rule of Law)]])</f>
        <v>5.7865764564457294</v>
      </c>
      <c r="AX9" s="32">
        <v>6.36</v>
      </c>
      <c r="AY9" s="53">
        <f>AVERAGE(Table2785[[#This Row],[PERSONAL FREEDOM]:[ECONOMIC FREEDOM]])</f>
        <v>6.0732882282228644</v>
      </c>
      <c r="AZ9" s="54">
        <f t="shared" si="6"/>
        <v>127</v>
      </c>
      <c r="BA9" s="18">
        <f t="shared" si="7"/>
        <v>6.07</v>
      </c>
      <c r="BB9" s="31">
        <f>Table2785[[#This Row],[1 Rule of Law]]</f>
        <v>4.0160590000000003</v>
      </c>
      <c r="BC9" s="31">
        <f>Table2785[[#This Row],[2 Security &amp; Safety]]</f>
        <v>8.6602468257829166</v>
      </c>
      <c r="BD9" s="31">
        <f t="shared" si="8"/>
        <v>5.2350000000000003</v>
      </c>
    </row>
    <row r="10" spans="1:56" ht="15" customHeight="1" x14ac:dyDescent="0.25">
      <c r="A10" s="28" t="s">
        <v>96</v>
      </c>
      <c r="B10" s="29" t="s">
        <v>48</v>
      </c>
      <c r="C10" s="29" t="s">
        <v>48</v>
      </c>
      <c r="D10" s="29" t="s">
        <v>48</v>
      </c>
      <c r="E10" s="29">
        <v>6.0991660000000003</v>
      </c>
      <c r="F10" s="29">
        <v>0</v>
      </c>
      <c r="G10" s="29">
        <v>10</v>
      </c>
      <c r="H10" s="29">
        <v>10</v>
      </c>
      <c r="I10" s="29" t="s">
        <v>48</v>
      </c>
      <c r="J10" s="29">
        <v>10</v>
      </c>
      <c r="K10" s="29">
        <v>10</v>
      </c>
      <c r="L10" s="29">
        <f>AVERAGE(Table2785[[#This Row],[2Bi Disappearance]:[2Bv Terrorism Injured ]])</f>
        <v>10</v>
      </c>
      <c r="M10" s="29" t="s">
        <v>48</v>
      </c>
      <c r="N10" s="29">
        <v>10</v>
      </c>
      <c r="O10" s="30">
        <v>0</v>
      </c>
      <c r="P10" s="30">
        <f>AVERAGE(Table2785[[#This Row],[2Ci Female Genital Mutilation]:[2Ciii Equal Inheritance Rights]])</f>
        <v>5</v>
      </c>
      <c r="Q10" s="29">
        <f t="shared" si="0"/>
        <v>5</v>
      </c>
      <c r="R10" s="29">
        <v>10</v>
      </c>
      <c r="S10" s="29">
        <v>10</v>
      </c>
      <c r="T10" s="29">
        <v>10</v>
      </c>
      <c r="U10" s="29">
        <f t="shared" si="1"/>
        <v>10</v>
      </c>
      <c r="V10" s="29" t="s">
        <v>48</v>
      </c>
      <c r="W10" s="29" t="s">
        <v>48</v>
      </c>
      <c r="X10" s="29" t="s">
        <v>48</v>
      </c>
      <c r="Y10" s="29" t="s">
        <v>48</v>
      </c>
      <c r="Z10" s="29" t="s">
        <v>48</v>
      </c>
      <c r="AA10" s="29" t="s">
        <v>48</v>
      </c>
      <c r="AB10" s="29" t="s">
        <v>48</v>
      </c>
      <c r="AC10" s="29" t="s">
        <v>48</v>
      </c>
      <c r="AD10" s="29" t="s">
        <v>48</v>
      </c>
      <c r="AE10" s="29" t="s">
        <v>48</v>
      </c>
      <c r="AF10" s="29" t="s">
        <v>48</v>
      </c>
      <c r="AG10" s="29" t="s">
        <v>48</v>
      </c>
      <c r="AH10" s="29" t="s">
        <v>48</v>
      </c>
      <c r="AI10" s="29" t="s">
        <v>48</v>
      </c>
      <c r="AJ10" s="29">
        <v>10</v>
      </c>
      <c r="AK10" s="30">
        <v>9</v>
      </c>
      <c r="AL10" s="30">
        <v>7.75</v>
      </c>
      <c r="AM10" s="30" t="s">
        <v>48</v>
      </c>
      <c r="AN10" s="30" t="s">
        <v>48</v>
      </c>
      <c r="AO10" s="30" t="s">
        <v>48</v>
      </c>
      <c r="AP10" s="30" t="s">
        <v>48</v>
      </c>
      <c r="AQ10" s="29">
        <f t="shared" si="3"/>
        <v>8.9166666666666661</v>
      </c>
      <c r="AR10" s="29">
        <v>10</v>
      </c>
      <c r="AS10" s="29">
        <v>10</v>
      </c>
      <c r="AT10" s="29">
        <v>10</v>
      </c>
      <c r="AU10" s="29">
        <f t="shared" si="4"/>
        <v>10</v>
      </c>
      <c r="AV10" s="29">
        <f t="shared" si="5"/>
        <v>10</v>
      </c>
      <c r="AW10" s="31">
        <f>AVERAGE(Table2785[[#This Row],[RULE OF LAW]],Table2785[[#This Row],[SECURITY &amp; SAFETY]],Table2785[[#This Row],[PERSONAL FREEDOM (minus Security &amp;Safety and Rule of Law)]],Table2785[[#This Row],[PERSONAL FREEDOM (minus Security &amp;Safety and Rule of Law)]])</f>
        <v>7.5942359444444438</v>
      </c>
      <c r="AX10" s="32">
        <v>7.4</v>
      </c>
      <c r="AY10" s="53">
        <f>AVERAGE(Table2785[[#This Row],[PERSONAL FREEDOM]:[ECONOMIC FREEDOM]])</f>
        <v>7.4971179722222221</v>
      </c>
      <c r="AZ10" s="54">
        <f t="shared" si="6"/>
        <v>52</v>
      </c>
      <c r="BA10" s="18">
        <f t="shared" si="7"/>
        <v>7.5</v>
      </c>
      <c r="BB10" s="31">
        <f>Table2785[[#This Row],[1 Rule of Law]]</f>
        <v>6.0991660000000003</v>
      </c>
      <c r="BC10" s="31">
        <f>Table2785[[#This Row],[2 Security &amp; Safety]]</f>
        <v>5</v>
      </c>
      <c r="BD10" s="31">
        <f t="shared" si="8"/>
        <v>9.6388888888888875</v>
      </c>
    </row>
    <row r="11" spans="1:56" ht="15" customHeight="1" x14ac:dyDescent="0.25">
      <c r="A11" s="28" t="s">
        <v>148</v>
      </c>
      <c r="B11" s="29" t="s">
        <v>48</v>
      </c>
      <c r="C11" s="29" t="s">
        <v>48</v>
      </c>
      <c r="D11" s="29" t="s">
        <v>48</v>
      </c>
      <c r="E11" s="29">
        <v>5.6379070000000002</v>
      </c>
      <c r="F11" s="29">
        <v>9.8000000000000007</v>
      </c>
      <c r="G11" s="29">
        <v>0</v>
      </c>
      <c r="H11" s="29">
        <v>10</v>
      </c>
      <c r="I11" s="29">
        <v>2.5</v>
      </c>
      <c r="J11" s="29">
        <v>8.9882334074705312</v>
      </c>
      <c r="K11" s="29">
        <v>4.3846954114614443</v>
      </c>
      <c r="L11" s="29">
        <f>AVERAGE(Table2785[[#This Row],[2Bi Disappearance]:[2Bv Terrorism Injured ]])</f>
        <v>5.1745857637863946</v>
      </c>
      <c r="M11" s="29">
        <v>10</v>
      </c>
      <c r="N11" s="29">
        <v>7.5</v>
      </c>
      <c r="O11" s="30">
        <v>0</v>
      </c>
      <c r="P11" s="30">
        <f>AVERAGE(Table2785[[#This Row],[2Ci Female Genital Mutilation]:[2Ciii Equal Inheritance Rights]])</f>
        <v>5.833333333333333</v>
      </c>
      <c r="Q11" s="29">
        <f t="shared" si="0"/>
        <v>6.9359730323732434</v>
      </c>
      <c r="R11" s="29">
        <v>10</v>
      </c>
      <c r="S11" s="29">
        <v>5</v>
      </c>
      <c r="T11" s="29">
        <v>5</v>
      </c>
      <c r="U11" s="29">
        <f t="shared" si="1"/>
        <v>6.666666666666667</v>
      </c>
      <c r="V11" s="29">
        <v>7.5</v>
      </c>
      <c r="W11" s="29">
        <v>7.5</v>
      </c>
      <c r="X11" s="29">
        <f>AVERAGE(Table2785[[#This Row],[4A Freedom to establish religious organizations]:[4B Autonomy of religious organizations]])</f>
        <v>7.5</v>
      </c>
      <c r="Y11" s="29">
        <v>5</v>
      </c>
      <c r="Z11" s="29">
        <v>2.5</v>
      </c>
      <c r="AA11" s="29">
        <v>5</v>
      </c>
      <c r="AB11" s="29">
        <v>7.5</v>
      </c>
      <c r="AC11" s="29">
        <v>7.5</v>
      </c>
      <c r="AD11" s="29">
        <f>AVERAGE(Table2785[[#This Row],[5Ci Political parties]:[5Ciii Educational, sporting and cultural organizations]])</f>
        <v>6.666666666666667</v>
      </c>
      <c r="AE11" s="29">
        <v>7.5</v>
      </c>
      <c r="AF11" s="29">
        <v>7.5</v>
      </c>
      <c r="AG11" s="29">
        <v>7.5</v>
      </c>
      <c r="AH11" s="29">
        <f>AVERAGE(Table2785[[#This Row],[5Di Political parties]:[5Diii Educational, sporting and cultural organizations5]])</f>
        <v>7.5</v>
      </c>
      <c r="AI11" s="29">
        <f>AVERAGE(Y11,Z11,AD11,AH11)</f>
        <v>5.416666666666667</v>
      </c>
      <c r="AJ11" s="29">
        <v>0</v>
      </c>
      <c r="AK11" s="30">
        <v>0.66666666666666663</v>
      </c>
      <c r="AL11" s="30">
        <v>0.75</v>
      </c>
      <c r="AM11" s="30">
        <v>10</v>
      </c>
      <c r="AN11" s="30">
        <v>7.5</v>
      </c>
      <c r="AO11" s="30">
        <f>AVERAGE(Table2785[[#This Row],[6Di Access to foreign television (cable/ satellite)]:[6Dii Access to foreign newspapers]])</f>
        <v>8.75</v>
      </c>
      <c r="AP11" s="30">
        <v>2.5</v>
      </c>
      <c r="AQ11" s="29">
        <f t="shared" si="3"/>
        <v>2.5333333333333332</v>
      </c>
      <c r="AR11" s="29">
        <v>0</v>
      </c>
      <c r="AS11" s="29">
        <v>10</v>
      </c>
      <c r="AT11" s="29">
        <v>10</v>
      </c>
      <c r="AU11" s="29">
        <f t="shared" si="4"/>
        <v>10</v>
      </c>
      <c r="AV11" s="29">
        <f t="shared" si="5"/>
        <v>5</v>
      </c>
      <c r="AW11" s="31">
        <f>AVERAGE(Table2785[[#This Row],[RULE OF LAW]],Table2785[[#This Row],[SECURITY &amp; SAFETY]],Table2785[[#This Row],[PERSONAL FREEDOM (minus Security &amp;Safety and Rule of Law)]],Table2785[[#This Row],[PERSONAL FREEDOM (minus Security &amp;Safety and Rule of Law)]])</f>
        <v>5.8551366747599776</v>
      </c>
      <c r="AX11" s="32">
        <v>7.57</v>
      </c>
      <c r="AY11" s="53">
        <f>AVERAGE(Table2785[[#This Row],[PERSONAL FREEDOM]:[ECONOMIC FREEDOM]])</f>
        <v>6.7125683373799889</v>
      </c>
      <c r="AZ11" s="54">
        <f t="shared" si="6"/>
        <v>89</v>
      </c>
      <c r="BA11" s="18">
        <f t="shared" si="7"/>
        <v>6.71</v>
      </c>
      <c r="BB11" s="31">
        <f>Table2785[[#This Row],[1 Rule of Law]]</f>
        <v>5.6379070000000002</v>
      </c>
      <c r="BC11" s="31">
        <f>Table2785[[#This Row],[2 Security &amp; Safety]]</f>
        <v>6.9359730323732434</v>
      </c>
      <c r="BD11" s="31">
        <f t="shared" si="8"/>
        <v>5.4233333333333338</v>
      </c>
    </row>
    <row r="12" spans="1:56" ht="15" customHeight="1" x14ac:dyDescent="0.25">
      <c r="A12" s="28" t="s">
        <v>185</v>
      </c>
      <c r="B12" s="29">
        <v>2.6</v>
      </c>
      <c r="C12" s="29">
        <v>3.5999999999999996</v>
      </c>
      <c r="D12" s="29">
        <v>2.9</v>
      </c>
      <c r="E12" s="29">
        <v>3.0476190476190479</v>
      </c>
      <c r="F12" s="29">
        <v>8.92</v>
      </c>
      <c r="G12" s="29">
        <v>5</v>
      </c>
      <c r="H12" s="29">
        <v>10</v>
      </c>
      <c r="I12" s="29">
        <v>5</v>
      </c>
      <c r="J12" s="29">
        <v>9.9827618195609666</v>
      </c>
      <c r="K12" s="29">
        <v>9.9586283669463214</v>
      </c>
      <c r="L12" s="29">
        <f>AVERAGE(Table2785[[#This Row],[2Bi Disappearance]:[2Bv Terrorism Injured ]])</f>
        <v>7.9882780373014581</v>
      </c>
      <c r="M12" s="29">
        <v>10</v>
      </c>
      <c r="N12" s="29">
        <v>7.5</v>
      </c>
      <c r="O12" s="30">
        <v>5</v>
      </c>
      <c r="P12" s="30">
        <f>AVERAGE(Table2785[[#This Row],[2Ci Female Genital Mutilation]:[2Ciii Equal Inheritance Rights]])</f>
        <v>7.5</v>
      </c>
      <c r="Q12" s="29">
        <f t="shared" si="0"/>
        <v>8.1360926791004857</v>
      </c>
      <c r="R12" s="29">
        <v>10</v>
      </c>
      <c r="S12" s="29">
        <v>5</v>
      </c>
      <c r="T12" s="29">
        <v>5</v>
      </c>
      <c r="U12" s="29">
        <f t="shared" si="1"/>
        <v>6.666666666666667</v>
      </c>
      <c r="V12" s="29">
        <v>5</v>
      </c>
      <c r="W12" s="29">
        <v>5</v>
      </c>
      <c r="X12" s="29">
        <f>AVERAGE(Table2785[[#This Row],[4A Freedom to establish religious organizations]:[4B Autonomy of religious organizations]])</f>
        <v>5</v>
      </c>
      <c r="Y12" s="29">
        <v>7.5</v>
      </c>
      <c r="Z12" s="29">
        <v>5</v>
      </c>
      <c r="AA12" s="29">
        <v>7.5</v>
      </c>
      <c r="AB12" s="29">
        <v>5</v>
      </c>
      <c r="AC12" s="29">
        <v>5</v>
      </c>
      <c r="AD12" s="29">
        <f>AVERAGE(Table2785[[#This Row],[5Ci Political parties]:[5Ciii Educational, sporting and cultural organizations]])</f>
        <v>5.833333333333333</v>
      </c>
      <c r="AE12" s="29">
        <v>7.5</v>
      </c>
      <c r="AF12" s="29">
        <v>5</v>
      </c>
      <c r="AG12" s="29">
        <v>7.5</v>
      </c>
      <c r="AH12" s="29">
        <f>AVERAGE(Table2785[[#This Row],[5Di Political parties]:[5Diii Educational, sporting and cultural organizations5]])</f>
        <v>6.666666666666667</v>
      </c>
      <c r="AI12" s="29">
        <f>AVERAGE(Y12,Z12,AD12,AH12)</f>
        <v>6.25</v>
      </c>
      <c r="AJ12" s="29">
        <v>8.0607047006087473</v>
      </c>
      <c r="AK12" s="30">
        <v>5</v>
      </c>
      <c r="AL12" s="30">
        <v>4.5</v>
      </c>
      <c r="AM12" s="30">
        <v>7.5</v>
      </c>
      <c r="AN12" s="30">
        <v>10</v>
      </c>
      <c r="AO12" s="30">
        <f>AVERAGE(Table2785[[#This Row],[6Di Access to foreign television (cable/ satellite)]:[6Dii Access to foreign newspapers]])</f>
        <v>8.75</v>
      </c>
      <c r="AP12" s="30">
        <v>10</v>
      </c>
      <c r="AQ12" s="29">
        <f t="shared" si="3"/>
        <v>7.2621409401217489</v>
      </c>
      <c r="AR12" s="29">
        <v>0</v>
      </c>
      <c r="AS12" s="29">
        <v>0</v>
      </c>
      <c r="AT12" s="29">
        <v>0</v>
      </c>
      <c r="AU12" s="29">
        <f t="shared" si="4"/>
        <v>0</v>
      </c>
      <c r="AV12" s="29">
        <f t="shared" si="5"/>
        <v>0</v>
      </c>
      <c r="AW12" s="31">
        <f>AVERAGE(Table2785[[#This Row],[RULE OF LAW]],Table2785[[#This Row],[SECURITY &amp; SAFETY]],Table2785[[#This Row],[PERSONAL FREEDOM (minus Security &amp;Safety and Rule of Law)]],Table2785[[#This Row],[PERSONAL FREEDOM (minus Security &amp;Safety and Rule of Law)]])</f>
        <v>5.3138086923587249</v>
      </c>
      <c r="AX12" s="32">
        <v>6.33</v>
      </c>
      <c r="AY12" s="53">
        <f>AVERAGE(Table2785[[#This Row],[PERSONAL FREEDOM]:[ECONOMIC FREEDOM]])</f>
        <v>5.8219043461793625</v>
      </c>
      <c r="AZ12" s="54">
        <f t="shared" si="6"/>
        <v>132</v>
      </c>
      <c r="BA12" s="18">
        <f t="shared" si="7"/>
        <v>5.82</v>
      </c>
      <c r="BB12" s="31">
        <f>Table2785[[#This Row],[1 Rule of Law]]</f>
        <v>3.0476190476190479</v>
      </c>
      <c r="BC12" s="31">
        <f>Table2785[[#This Row],[2 Security &amp; Safety]]</f>
        <v>8.1360926791004857</v>
      </c>
      <c r="BD12" s="31">
        <f t="shared" si="8"/>
        <v>5.0357615213576832</v>
      </c>
    </row>
    <row r="13" spans="1:56" ht="15" customHeight="1" x14ac:dyDescent="0.25">
      <c r="A13" s="28" t="s">
        <v>141</v>
      </c>
      <c r="B13" s="29" t="s">
        <v>48</v>
      </c>
      <c r="C13" s="29" t="s">
        <v>48</v>
      </c>
      <c r="D13" s="29" t="s">
        <v>48</v>
      </c>
      <c r="E13" s="29">
        <v>6.6943399999999995</v>
      </c>
      <c r="F13" s="29">
        <v>7.0400000000000009</v>
      </c>
      <c r="G13" s="29">
        <v>10</v>
      </c>
      <c r="H13" s="29">
        <v>10</v>
      </c>
      <c r="I13" s="29" t="s">
        <v>48</v>
      </c>
      <c r="J13" s="29">
        <v>10</v>
      </c>
      <c r="K13" s="29">
        <v>10</v>
      </c>
      <c r="L13" s="29">
        <f>AVERAGE(Table2785[[#This Row],[2Bi Disappearance]:[2Bv Terrorism Injured ]])</f>
        <v>10</v>
      </c>
      <c r="M13" s="29" t="s">
        <v>48</v>
      </c>
      <c r="N13" s="29">
        <v>10</v>
      </c>
      <c r="O13" s="30" t="s">
        <v>48</v>
      </c>
      <c r="P13" s="30">
        <f>AVERAGE(Table2785[[#This Row],[2Ci Female Genital Mutilation]:[2Ciii Equal Inheritance Rights]])</f>
        <v>10</v>
      </c>
      <c r="Q13" s="29">
        <f t="shared" si="0"/>
        <v>9.0133333333333336</v>
      </c>
      <c r="R13" s="29">
        <v>10</v>
      </c>
      <c r="S13" s="29">
        <v>10</v>
      </c>
      <c r="T13" s="29" t="s">
        <v>48</v>
      </c>
      <c r="U13" s="29">
        <f t="shared" si="1"/>
        <v>10</v>
      </c>
      <c r="V13" s="29" t="s">
        <v>48</v>
      </c>
      <c r="W13" s="29" t="s">
        <v>48</v>
      </c>
      <c r="X13" s="29" t="s">
        <v>48</v>
      </c>
      <c r="Y13" s="29" t="s">
        <v>48</v>
      </c>
      <c r="Z13" s="29" t="s">
        <v>48</v>
      </c>
      <c r="AA13" s="29" t="s">
        <v>48</v>
      </c>
      <c r="AB13" s="29" t="s">
        <v>48</v>
      </c>
      <c r="AC13" s="29" t="s">
        <v>48</v>
      </c>
      <c r="AD13" s="29" t="s">
        <v>48</v>
      </c>
      <c r="AE13" s="29" t="s">
        <v>48</v>
      </c>
      <c r="AF13" s="29" t="s">
        <v>48</v>
      </c>
      <c r="AG13" s="29" t="s">
        <v>48</v>
      </c>
      <c r="AH13" s="29" t="s">
        <v>48</v>
      </c>
      <c r="AI13" s="29" t="s">
        <v>48</v>
      </c>
      <c r="AJ13" s="29">
        <v>10</v>
      </c>
      <c r="AK13" s="30">
        <v>9</v>
      </c>
      <c r="AL13" s="30">
        <v>7.75</v>
      </c>
      <c r="AM13" s="30" t="s">
        <v>48</v>
      </c>
      <c r="AN13" s="30" t="s">
        <v>48</v>
      </c>
      <c r="AO13" s="30" t="s">
        <v>48</v>
      </c>
      <c r="AP13" s="30" t="s">
        <v>48</v>
      </c>
      <c r="AQ13" s="29">
        <f t="shared" si="3"/>
        <v>8.9166666666666661</v>
      </c>
      <c r="AR13" s="29">
        <v>10</v>
      </c>
      <c r="AS13" s="29">
        <v>0</v>
      </c>
      <c r="AT13" s="29">
        <v>0</v>
      </c>
      <c r="AU13" s="29">
        <f t="shared" si="4"/>
        <v>0</v>
      </c>
      <c r="AV13" s="29">
        <f t="shared" si="5"/>
        <v>5</v>
      </c>
      <c r="AW13" s="31">
        <f>AVERAGE(Table2785[[#This Row],[RULE OF LAW]],Table2785[[#This Row],[SECURITY &amp; SAFETY]],Table2785[[#This Row],[PERSONAL FREEDOM (minus Security &amp;Safety and Rule of Law)]],Table2785[[#This Row],[PERSONAL FREEDOM (minus Security &amp;Safety and Rule of Law)]])</f>
        <v>7.9130294444444438</v>
      </c>
      <c r="AX13" s="32">
        <v>6.9</v>
      </c>
      <c r="AY13" s="53">
        <f>AVERAGE(Table2785[[#This Row],[PERSONAL FREEDOM]:[ECONOMIC FREEDOM]])</f>
        <v>7.4065147222222221</v>
      </c>
      <c r="AZ13" s="54">
        <f t="shared" si="6"/>
        <v>55</v>
      </c>
      <c r="BA13" s="18">
        <f t="shared" si="7"/>
        <v>7.41</v>
      </c>
      <c r="BB13" s="31">
        <f>Table2785[[#This Row],[1 Rule of Law]]</f>
        <v>6.6943399999999995</v>
      </c>
      <c r="BC13" s="31">
        <f>Table2785[[#This Row],[2 Security &amp; Safety]]</f>
        <v>9.0133333333333336</v>
      </c>
      <c r="BD13" s="31">
        <f t="shared" si="8"/>
        <v>7.9722222222222214</v>
      </c>
    </row>
    <row r="14" spans="1:56" ht="15" customHeight="1" x14ac:dyDescent="0.25">
      <c r="A14" s="28" t="s">
        <v>66</v>
      </c>
      <c r="B14" s="29">
        <v>8.5</v>
      </c>
      <c r="C14" s="29">
        <v>6.8999999999999995</v>
      </c>
      <c r="D14" s="29">
        <v>6.7</v>
      </c>
      <c r="E14" s="29">
        <v>7.3603174603174617</v>
      </c>
      <c r="F14" s="29">
        <v>9.36</v>
      </c>
      <c r="G14" s="29">
        <v>10</v>
      </c>
      <c r="H14" s="29">
        <v>10</v>
      </c>
      <c r="I14" s="29">
        <v>10</v>
      </c>
      <c r="J14" s="29">
        <v>9.9700835903377296</v>
      </c>
      <c r="K14" s="29">
        <v>9.9820501542026374</v>
      </c>
      <c r="L14" s="29">
        <f>AVERAGE(Table2785[[#This Row],[2Bi Disappearance]:[2Bv Terrorism Injured ]])</f>
        <v>9.9904267489080745</v>
      </c>
      <c r="M14" s="29">
        <v>9.5</v>
      </c>
      <c r="N14" s="29">
        <v>10</v>
      </c>
      <c r="O14" s="30">
        <v>10</v>
      </c>
      <c r="P14" s="30">
        <f>AVERAGE(Table2785[[#This Row],[2Ci Female Genital Mutilation]:[2Ciii Equal Inheritance Rights]])</f>
        <v>9.8333333333333339</v>
      </c>
      <c r="Q14" s="29">
        <f t="shared" si="0"/>
        <v>9.727920027413802</v>
      </c>
      <c r="R14" s="29">
        <v>10</v>
      </c>
      <c r="S14" s="29">
        <v>10</v>
      </c>
      <c r="T14" s="29">
        <v>10</v>
      </c>
      <c r="U14" s="29">
        <f t="shared" si="1"/>
        <v>10</v>
      </c>
      <c r="V14" s="29">
        <v>10</v>
      </c>
      <c r="W14" s="29">
        <v>10</v>
      </c>
      <c r="X14" s="29">
        <f>AVERAGE(Table2785[[#This Row],[4A Freedom to establish religious organizations]:[4B Autonomy of religious organizations]])</f>
        <v>10</v>
      </c>
      <c r="Y14" s="29">
        <v>10</v>
      </c>
      <c r="Z14" s="29">
        <v>10</v>
      </c>
      <c r="AA14" s="29">
        <v>10</v>
      </c>
      <c r="AB14" s="29">
        <v>10</v>
      </c>
      <c r="AC14" s="29">
        <v>7.5</v>
      </c>
      <c r="AD14" s="29">
        <f>AVERAGE(Table2785[[#This Row],[5Ci Political parties]:[5Ciii Educational, sporting and cultural organizations]])</f>
        <v>9.1666666666666661</v>
      </c>
      <c r="AE14" s="29">
        <v>10</v>
      </c>
      <c r="AF14" s="29">
        <v>10</v>
      </c>
      <c r="AG14" s="29">
        <v>10</v>
      </c>
      <c r="AH14" s="29">
        <f>AVERAGE(Table2785[[#This Row],[5Di Political parties]:[5Diii Educational, sporting and cultural organizations5]])</f>
        <v>10</v>
      </c>
      <c r="AI14" s="29">
        <f>AVERAGE(Y14,Z14,AD14,AH14)</f>
        <v>9.7916666666666661</v>
      </c>
      <c r="AJ14" s="29">
        <v>10</v>
      </c>
      <c r="AK14" s="30">
        <v>9.3333333333333339</v>
      </c>
      <c r="AL14" s="30">
        <v>9</v>
      </c>
      <c r="AM14" s="30">
        <v>10</v>
      </c>
      <c r="AN14" s="30">
        <v>10</v>
      </c>
      <c r="AO14" s="30">
        <f>AVERAGE(Table2785[[#This Row],[6Di Access to foreign television (cable/ satellite)]:[6Dii Access to foreign newspapers]])</f>
        <v>10</v>
      </c>
      <c r="AP14" s="30">
        <v>10</v>
      </c>
      <c r="AQ14" s="29">
        <f t="shared" si="3"/>
        <v>9.6666666666666679</v>
      </c>
      <c r="AR14" s="29">
        <v>10</v>
      </c>
      <c r="AS14" s="29">
        <v>10</v>
      </c>
      <c r="AT14" s="29">
        <v>10</v>
      </c>
      <c r="AU14" s="29">
        <f t="shared" si="4"/>
        <v>10</v>
      </c>
      <c r="AV14" s="29">
        <f t="shared" si="5"/>
        <v>10</v>
      </c>
      <c r="AW14" s="31">
        <f>AVERAGE(Table2785[[#This Row],[RULE OF LAW]],Table2785[[#This Row],[SECURITY &amp; SAFETY]],Table2785[[#This Row],[PERSONAL FREEDOM (minus Security &amp;Safety and Rule of Law)]],Table2785[[#This Row],[PERSONAL FREEDOM (minus Security &amp;Safety and Rule of Law)]])</f>
        <v>9.2178927052661486</v>
      </c>
      <c r="AX14" s="32">
        <v>7.28</v>
      </c>
      <c r="AY14" s="53">
        <f>AVERAGE(Table2785[[#This Row],[PERSONAL FREEDOM]:[ECONOMIC FREEDOM]])</f>
        <v>8.2489463526330749</v>
      </c>
      <c r="AZ14" s="54">
        <f t="shared" si="6"/>
        <v>19</v>
      </c>
      <c r="BA14" s="18">
        <f t="shared" si="7"/>
        <v>8.25</v>
      </c>
      <c r="BB14" s="31">
        <f>Table2785[[#This Row],[1 Rule of Law]]</f>
        <v>7.3603174603174617</v>
      </c>
      <c r="BC14" s="31">
        <f>Table2785[[#This Row],[2 Security &amp; Safety]]</f>
        <v>9.727920027413802</v>
      </c>
      <c r="BD14" s="31">
        <f t="shared" si="8"/>
        <v>9.8916666666666675</v>
      </c>
    </row>
    <row r="15" spans="1:56" ht="15" customHeight="1" x14ac:dyDescent="0.25">
      <c r="A15" s="28" t="s">
        <v>152</v>
      </c>
      <c r="B15" s="29" t="s">
        <v>48</v>
      </c>
      <c r="C15" s="29" t="s">
        <v>48</v>
      </c>
      <c r="D15" s="29" t="s">
        <v>48</v>
      </c>
      <c r="E15" s="29">
        <v>4.5665940000000003</v>
      </c>
      <c r="F15" s="29">
        <v>0</v>
      </c>
      <c r="G15" s="29">
        <v>10</v>
      </c>
      <c r="H15" s="29">
        <v>10</v>
      </c>
      <c r="I15" s="29" t="s">
        <v>48</v>
      </c>
      <c r="J15" s="29">
        <v>10</v>
      </c>
      <c r="K15" s="29">
        <v>10</v>
      </c>
      <c r="L15" s="29">
        <f>AVERAGE(Table2785[[#This Row],[2Bi Disappearance]:[2Bv Terrorism Injured ]])</f>
        <v>10</v>
      </c>
      <c r="M15" s="29" t="s">
        <v>48</v>
      </c>
      <c r="N15" s="29">
        <v>10</v>
      </c>
      <c r="O15" s="30">
        <v>10</v>
      </c>
      <c r="P15" s="30">
        <f>AVERAGE(Table2785[[#This Row],[2Ci Female Genital Mutilation]:[2Ciii Equal Inheritance Rights]])</f>
        <v>10</v>
      </c>
      <c r="Q15" s="29">
        <f t="shared" si="0"/>
        <v>6.666666666666667</v>
      </c>
      <c r="R15" s="29">
        <v>10</v>
      </c>
      <c r="S15" s="29">
        <v>10</v>
      </c>
      <c r="T15" s="29" t="s">
        <v>48</v>
      </c>
      <c r="U15" s="29">
        <f t="shared" si="1"/>
        <v>10</v>
      </c>
      <c r="V15" s="29" t="s">
        <v>48</v>
      </c>
      <c r="W15" s="29" t="s">
        <v>48</v>
      </c>
      <c r="X15" s="29" t="s">
        <v>48</v>
      </c>
      <c r="Y15" s="29" t="s">
        <v>48</v>
      </c>
      <c r="Z15" s="29" t="s">
        <v>48</v>
      </c>
      <c r="AA15" s="29" t="s">
        <v>48</v>
      </c>
      <c r="AB15" s="29" t="s">
        <v>48</v>
      </c>
      <c r="AC15" s="29" t="s">
        <v>48</v>
      </c>
      <c r="AD15" s="29" t="s">
        <v>48</v>
      </c>
      <c r="AE15" s="29" t="s">
        <v>48</v>
      </c>
      <c r="AF15" s="29" t="s">
        <v>48</v>
      </c>
      <c r="AG15" s="29" t="s">
        <v>48</v>
      </c>
      <c r="AH15" s="29" t="s">
        <v>48</v>
      </c>
      <c r="AI15" s="29" t="s">
        <v>48</v>
      </c>
      <c r="AJ15" s="29">
        <v>10</v>
      </c>
      <c r="AK15" s="30">
        <v>7.333333333333333</v>
      </c>
      <c r="AL15" s="30">
        <v>7.75</v>
      </c>
      <c r="AM15" s="30" t="s">
        <v>48</v>
      </c>
      <c r="AN15" s="30" t="s">
        <v>48</v>
      </c>
      <c r="AO15" s="30" t="s">
        <v>48</v>
      </c>
      <c r="AP15" s="30" t="s">
        <v>48</v>
      </c>
      <c r="AQ15" s="29">
        <f t="shared" si="3"/>
        <v>8.3611111111111107</v>
      </c>
      <c r="AR15" s="29">
        <v>10</v>
      </c>
      <c r="AS15" s="29">
        <v>0</v>
      </c>
      <c r="AT15" s="29">
        <v>10</v>
      </c>
      <c r="AU15" s="29">
        <f t="shared" si="4"/>
        <v>5</v>
      </c>
      <c r="AV15" s="29">
        <f t="shared" si="5"/>
        <v>7.5</v>
      </c>
      <c r="AW15" s="31">
        <f>AVERAGE(Table2785[[#This Row],[RULE OF LAW]],Table2785[[#This Row],[SECURITY &amp; SAFETY]],Table2785[[#This Row],[PERSONAL FREEDOM (minus Security &amp;Safety and Rule of Law)]],Table2785[[#This Row],[PERSONAL FREEDOM (minus Security &amp;Safety and Rule of Law)]])</f>
        <v>7.1185003518518517</v>
      </c>
      <c r="AX15" s="32">
        <v>6.63</v>
      </c>
      <c r="AY15" s="53">
        <f>AVERAGE(Table2785[[#This Row],[PERSONAL FREEDOM]:[ECONOMIC FREEDOM]])</f>
        <v>6.8742501759259262</v>
      </c>
      <c r="AZ15" s="54">
        <f t="shared" si="6"/>
        <v>77</v>
      </c>
      <c r="BA15" s="18">
        <f t="shared" si="7"/>
        <v>6.87</v>
      </c>
      <c r="BB15" s="31">
        <f>Table2785[[#This Row],[1 Rule of Law]]</f>
        <v>4.5665940000000003</v>
      </c>
      <c r="BC15" s="31">
        <f>Table2785[[#This Row],[2 Security &amp; Safety]]</f>
        <v>6.666666666666667</v>
      </c>
      <c r="BD15" s="31">
        <f t="shared" si="8"/>
        <v>8.6203703703703702</v>
      </c>
    </row>
    <row r="16" spans="1:56" ht="15" customHeight="1" x14ac:dyDescent="0.25">
      <c r="A16" s="28" t="s">
        <v>134</v>
      </c>
      <c r="B16" s="29" t="s">
        <v>48</v>
      </c>
      <c r="C16" s="29" t="s">
        <v>48</v>
      </c>
      <c r="D16" s="29" t="s">
        <v>48</v>
      </c>
      <c r="E16" s="29">
        <v>4.2690080000000004</v>
      </c>
      <c r="F16" s="29">
        <v>6.6400000000000006</v>
      </c>
      <c r="G16" s="29">
        <v>10</v>
      </c>
      <c r="H16" s="29">
        <v>10</v>
      </c>
      <c r="I16" s="29">
        <v>2.5</v>
      </c>
      <c r="J16" s="29">
        <v>10</v>
      </c>
      <c r="K16" s="29">
        <v>10</v>
      </c>
      <c r="L16" s="29">
        <f>AVERAGE(Table2785[[#This Row],[2Bi Disappearance]:[2Bv Terrorism Injured ]])</f>
        <v>8.5</v>
      </c>
      <c r="M16" s="29">
        <v>8.6999999999999993</v>
      </c>
      <c r="N16" s="29">
        <v>10</v>
      </c>
      <c r="O16" s="30">
        <v>2.5</v>
      </c>
      <c r="P16" s="30">
        <f>AVERAGE(Table2785[[#This Row],[2Ci Female Genital Mutilation]:[2Ciii Equal Inheritance Rights]])</f>
        <v>7.0666666666666664</v>
      </c>
      <c r="Q16" s="29">
        <f t="shared" si="0"/>
        <v>7.402222222222222</v>
      </c>
      <c r="R16" s="29">
        <v>0</v>
      </c>
      <c r="S16" s="29">
        <v>10</v>
      </c>
      <c r="T16" s="29">
        <v>5</v>
      </c>
      <c r="U16" s="29">
        <f t="shared" si="1"/>
        <v>5</v>
      </c>
      <c r="V16" s="29">
        <v>10</v>
      </c>
      <c r="W16" s="29">
        <v>10</v>
      </c>
      <c r="X16" s="29">
        <f>AVERAGE(Table2785[[#This Row],[4A Freedom to establish religious organizations]:[4B Autonomy of religious organizations]])</f>
        <v>10</v>
      </c>
      <c r="Y16" s="29">
        <v>10</v>
      </c>
      <c r="Z16" s="29">
        <v>10</v>
      </c>
      <c r="AA16" s="29">
        <v>10</v>
      </c>
      <c r="AB16" s="29">
        <v>10</v>
      </c>
      <c r="AC16" s="29">
        <v>10</v>
      </c>
      <c r="AD16" s="29">
        <f>AVERAGE(Table2785[[#This Row],[5Ci Political parties]:[5Ciii Educational, sporting and cultural organizations]])</f>
        <v>10</v>
      </c>
      <c r="AE16" s="29">
        <v>10</v>
      </c>
      <c r="AF16" s="29">
        <v>10</v>
      </c>
      <c r="AG16" s="29">
        <v>10</v>
      </c>
      <c r="AH16" s="29">
        <f>AVERAGE(Table2785[[#This Row],[5Di Political parties]:[5Diii Educational, sporting and cultural organizations5]])</f>
        <v>10</v>
      </c>
      <c r="AI16" s="29">
        <f>AVERAGE(Y16,Z16,AD16,AH16)</f>
        <v>10</v>
      </c>
      <c r="AJ16" s="29">
        <v>10</v>
      </c>
      <c r="AK16" s="30">
        <v>6.333333333333333</v>
      </c>
      <c r="AL16" s="30">
        <v>7</v>
      </c>
      <c r="AM16" s="30">
        <v>10</v>
      </c>
      <c r="AN16" s="30">
        <v>10</v>
      </c>
      <c r="AO16" s="30">
        <f>AVERAGE(Table2785[[#This Row],[6Di Access to foreign television (cable/ satellite)]:[6Dii Access to foreign newspapers]])</f>
        <v>10</v>
      </c>
      <c r="AP16" s="30">
        <v>10</v>
      </c>
      <c r="AQ16" s="29">
        <f t="shared" si="3"/>
        <v>8.6666666666666661</v>
      </c>
      <c r="AR16" s="29">
        <v>5</v>
      </c>
      <c r="AS16" s="29">
        <v>10</v>
      </c>
      <c r="AT16" s="29">
        <v>10</v>
      </c>
      <c r="AU16" s="29">
        <f t="shared" si="4"/>
        <v>10</v>
      </c>
      <c r="AV16" s="29">
        <f t="shared" si="5"/>
        <v>7.5</v>
      </c>
      <c r="AW16" s="31">
        <f>AVERAGE(Table2785[[#This Row],[RULE OF LAW]],Table2785[[#This Row],[SECURITY &amp; SAFETY]],Table2785[[#This Row],[PERSONAL FREEDOM (minus Security &amp;Safety and Rule of Law)]],Table2785[[#This Row],[PERSONAL FREEDOM (minus Security &amp;Safety and Rule of Law)]])</f>
        <v>7.0344742222222223</v>
      </c>
      <c r="AX16" s="32">
        <v>5.85</v>
      </c>
      <c r="AY16" s="53">
        <f>AVERAGE(Table2785[[#This Row],[PERSONAL FREEDOM]:[ECONOMIC FREEDOM]])</f>
        <v>6.442237111111111</v>
      </c>
      <c r="AZ16" s="54">
        <f t="shared" si="6"/>
        <v>104</v>
      </c>
      <c r="BA16" s="18">
        <f t="shared" si="7"/>
        <v>6.44</v>
      </c>
      <c r="BB16" s="31">
        <f>Table2785[[#This Row],[1 Rule of Law]]</f>
        <v>4.2690080000000004</v>
      </c>
      <c r="BC16" s="31">
        <f>Table2785[[#This Row],[2 Security &amp; Safety]]</f>
        <v>7.402222222222222</v>
      </c>
      <c r="BD16" s="31">
        <f t="shared" si="8"/>
        <v>8.2333333333333325</v>
      </c>
    </row>
    <row r="17" spans="1:56" ht="15" customHeight="1" x14ac:dyDescent="0.25">
      <c r="A17" s="28" t="s">
        <v>107</v>
      </c>
      <c r="B17" s="29">
        <v>4.2</v>
      </c>
      <c r="C17" s="29">
        <v>3.4000000000000004</v>
      </c>
      <c r="D17" s="29">
        <v>2.3000000000000003</v>
      </c>
      <c r="E17" s="29">
        <v>3.2984126984126987</v>
      </c>
      <c r="F17" s="29">
        <v>5.16</v>
      </c>
      <c r="G17" s="29">
        <v>10</v>
      </c>
      <c r="H17" s="29">
        <v>10</v>
      </c>
      <c r="I17" s="29">
        <v>5</v>
      </c>
      <c r="J17" s="29">
        <v>10</v>
      </c>
      <c r="K17" s="29">
        <v>9.9618912786762177</v>
      </c>
      <c r="L17" s="29">
        <f>AVERAGE(Table2785[[#This Row],[2Bi Disappearance]:[2Bv Terrorism Injured ]])</f>
        <v>8.9923782557352432</v>
      </c>
      <c r="M17" s="29">
        <v>10</v>
      </c>
      <c r="N17" s="29">
        <v>10</v>
      </c>
      <c r="O17" s="30">
        <v>10</v>
      </c>
      <c r="P17" s="30">
        <f>AVERAGE(Table2785[[#This Row],[2Ci Female Genital Mutilation]:[2Ciii Equal Inheritance Rights]])</f>
        <v>10</v>
      </c>
      <c r="Q17" s="29">
        <f t="shared" si="0"/>
        <v>8.0507927519117484</v>
      </c>
      <c r="R17" s="29">
        <v>10</v>
      </c>
      <c r="S17" s="29">
        <v>10</v>
      </c>
      <c r="T17" s="29">
        <v>10</v>
      </c>
      <c r="U17" s="29">
        <f t="shared" si="1"/>
        <v>10</v>
      </c>
      <c r="V17" s="29">
        <v>10</v>
      </c>
      <c r="W17" s="29">
        <v>10</v>
      </c>
      <c r="X17" s="29">
        <f>AVERAGE(Table2785[[#This Row],[4A Freedom to establish religious organizations]:[4B Autonomy of religious organizations]])</f>
        <v>10</v>
      </c>
      <c r="Y17" s="29">
        <v>10</v>
      </c>
      <c r="Z17" s="29">
        <v>10</v>
      </c>
      <c r="AA17" s="29">
        <v>7.5</v>
      </c>
      <c r="AB17" s="29">
        <v>7.5</v>
      </c>
      <c r="AC17" s="29">
        <v>10</v>
      </c>
      <c r="AD17" s="29">
        <f>AVERAGE(Table2785[[#This Row],[5Ci Political parties]:[5Ciii Educational, sporting and cultural organizations]])</f>
        <v>8.3333333333333339</v>
      </c>
      <c r="AE17" s="29">
        <v>10</v>
      </c>
      <c r="AF17" s="29">
        <v>10</v>
      </c>
      <c r="AG17" s="29">
        <v>10</v>
      </c>
      <c r="AH17" s="29">
        <f>AVERAGE(Table2785[[#This Row],[5Di Political parties]:[5Diii Educational, sporting and cultural organizations5]])</f>
        <v>10</v>
      </c>
      <c r="AI17" s="29">
        <f>AVERAGE(Y17,Z17,AD17,AH17)</f>
        <v>9.5833333333333339</v>
      </c>
      <c r="AJ17" s="29">
        <v>10</v>
      </c>
      <c r="AK17" s="30">
        <v>5.333333333333333</v>
      </c>
      <c r="AL17" s="30">
        <v>4.5</v>
      </c>
      <c r="AM17" s="30">
        <v>10</v>
      </c>
      <c r="AN17" s="30">
        <v>10</v>
      </c>
      <c r="AO17" s="30">
        <f>AVERAGE(Table2785[[#This Row],[6Di Access to foreign television (cable/ satellite)]:[6Dii Access to foreign newspapers]])</f>
        <v>10</v>
      </c>
      <c r="AP17" s="30">
        <v>10</v>
      </c>
      <c r="AQ17" s="29">
        <f t="shared" si="3"/>
        <v>7.9666666666666659</v>
      </c>
      <c r="AR17" s="29">
        <v>10</v>
      </c>
      <c r="AS17" s="29">
        <v>10</v>
      </c>
      <c r="AT17" s="29">
        <v>10</v>
      </c>
      <c r="AU17" s="29">
        <f t="shared" si="4"/>
        <v>10</v>
      </c>
      <c r="AV17" s="29">
        <f t="shared" si="5"/>
        <v>10</v>
      </c>
      <c r="AW17" s="31">
        <f>AVERAGE(Table2785[[#This Row],[RULE OF LAW]],Table2785[[#This Row],[SECURITY &amp; SAFETY]],Table2785[[#This Row],[PERSONAL FREEDOM (minus Security &amp;Safety and Rule of Law)]],Table2785[[#This Row],[PERSONAL FREEDOM (minus Security &amp;Safety and Rule of Law)]])</f>
        <v>7.5923013625811109</v>
      </c>
      <c r="AX17" s="32">
        <v>6.48</v>
      </c>
      <c r="AY17" s="53">
        <f>AVERAGE(Table2785[[#This Row],[PERSONAL FREEDOM]:[ECONOMIC FREEDOM]])</f>
        <v>7.0361506812905557</v>
      </c>
      <c r="AZ17" s="54">
        <f t="shared" si="6"/>
        <v>63</v>
      </c>
      <c r="BA17" s="18">
        <f t="shared" si="7"/>
        <v>7.04</v>
      </c>
      <c r="BB17" s="31">
        <f>Table2785[[#This Row],[1 Rule of Law]]</f>
        <v>3.2984126984126987</v>
      </c>
      <c r="BC17" s="31">
        <f>Table2785[[#This Row],[2 Security &amp; Safety]]</f>
        <v>8.0507927519117484</v>
      </c>
      <c r="BD17" s="31">
        <f t="shared" si="8"/>
        <v>9.51</v>
      </c>
    </row>
    <row r="18" spans="1:56" ht="15" customHeight="1" x14ac:dyDescent="0.25">
      <c r="A18" s="28" t="s">
        <v>217</v>
      </c>
      <c r="B18" s="29">
        <v>6.8999999999999995</v>
      </c>
      <c r="C18" s="29">
        <v>4.9000000000000004</v>
      </c>
      <c r="D18" s="29">
        <v>5.4</v>
      </c>
      <c r="E18" s="29">
        <v>5.7301587301587311</v>
      </c>
      <c r="F18" s="29">
        <v>9.48</v>
      </c>
      <c r="G18" s="29">
        <v>10</v>
      </c>
      <c r="H18" s="29">
        <v>10</v>
      </c>
      <c r="I18" s="29">
        <v>7.5</v>
      </c>
      <c r="J18" s="29">
        <v>10</v>
      </c>
      <c r="K18" s="29">
        <v>10</v>
      </c>
      <c r="L18" s="29">
        <f>AVERAGE(Table2785[[#This Row],[2Bi Disappearance]:[2Bv Terrorism Injured ]])</f>
        <v>9.5</v>
      </c>
      <c r="M18" s="29">
        <v>10</v>
      </c>
      <c r="N18" s="29">
        <v>10</v>
      </c>
      <c r="O18" s="30">
        <v>5</v>
      </c>
      <c r="P18" s="30">
        <f>AVERAGE(Table2785[[#This Row],[2Ci Female Genital Mutilation]:[2Ciii Equal Inheritance Rights]])</f>
        <v>8.3333333333333339</v>
      </c>
      <c r="Q18" s="29">
        <f t="shared" si="0"/>
        <v>9.1044444444444448</v>
      </c>
      <c r="R18" s="29">
        <v>0</v>
      </c>
      <c r="S18" s="29">
        <v>10</v>
      </c>
      <c r="T18" s="29">
        <v>10</v>
      </c>
      <c r="U18" s="29">
        <f t="shared" si="1"/>
        <v>6.666666666666667</v>
      </c>
      <c r="V18" s="29">
        <v>7.5</v>
      </c>
      <c r="W18" s="29">
        <v>7.5</v>
      </c>
      <c r="X18" s="29">
        <f>AVERAGE(Table2785[[#This Row],[4A Freedom to establish religious organizations]:[4B Autonomy of religious organizations]])</f>
        <v>7.5</v>
      </c>
      <c r="Y18" s="29">
        <v>10</v>
      </c>
      <c r="Z18" s="29">
        <v>10</v>
      </c>
      <c r="AA18" s="29">
        <v>2.5</v>
      </c>
      <c r="AB18" s="29">
        <v>7.5</v>
      </c>
      <c r="AC18" s="29">
        <v>10</v>
      </c>
      <c r="AD18" s="29">
        <f>AVERAGE(Table2785[[#This Row],[5Ci Political parties]:[5Ciii Educational, sporting and cultural organizations]])</f>
        <v>6.666666666666667</v>
      </c>
      <c r="AE18" s="29">
        <v>10</v>
      </c>
      <c r="AF18" s="29">
        <v>7.5</v>
      </c>
      <c r="AG18" s="29">
        <v>10</v>
      </c>
      <c r="AH18" s="29">
        <f>AVERAGE(Table2785[[#This Row],[5Di Political parties]:[5Diii Educational, sporting and cultural organizations5]])</f>
        <v>9.1666666666666661</v>
      </c>
      <c r="AI18" s="29">
        <f>AVERAGE(Y18,Z18,AD18,AH18)</f>
        <v>8.9583333333333339</v>
      </c>
      <c r="AJ18" s="29">
        <v>10</v>
      </c>
      <c r="AK18" s="30">
        <v>7</v>
      </c>
      <c r="AL18" s="30">
        <v>4.25</v>
      </c>
      <c r="AM18" s="30">
        <v>10</v>
      </c>
      <c r="AN18" s="30">
        <v>10</v>
      </c>
      <c r="AO18" s="30">
        <f>AVERAGE(Table2785[[#This Row],[6Di Access to foreign television (cable/ satellite)]:[6Dii Access to foreign newspapers]])</f>
        <v>10</v>
      </c>
      <c r="AP18" s="30">
        <v>10</v>
      </c>
      <c r="AQ18" s="29">
        <f t="shared" si="3"/>
        <v>8.25</v>
      </c>
      <c r="AR18" s="29">
        <v>10</v>
      </c>
      <c r="AS18" s="29">
        <v>10</v>
      </c>
      <c r="AT18" s="29">
        <v>10</v>
      </c>
      <c r="AU18" s="29">
        <f t="shared" si="4"/>
        <v>10</v>
      </c>
      <c r="AV18" s="29">
        <f t="shared" si="5"/>
        <v>10</v>
      </c>
      <c r="AW18" s="31">
        <f>AVERAGE(Table2785[[#This Row],[RULE OF LAW]],Table2785[[#This Row],[SECURITY &amp; SAFETY]],Table2785[[#This Row],[PERSONAL FREEDOM (minus Security &amp;Safety and Rule of Law)]],Table2785[[#This Row],[PERSONAL FREEDOM (minus Security &amp;Safety and Rule of Law)]])</f>
        <v>7.8461507936507946</v>
      </c>
      <c r="AX18" s="32">
        <v>6.83</v>
      </c>
      <c r="AY18" s="53">
        <f>AVERAGE(Table2785[[#This Row],[PERSONAL FREEDOM]:[ECONOMIC FREEDOM]])</f>
        <v>7.3380753968253973</v>
      </c>
      <c r="AZ18" s="54">
        <f t="shared" si="6"/>
        <v>57</v>
      </c>
      <c r="BA18" s="18">
        <f t="shared" si="7"/>
        <v>7.34</v>
      </c>
      <c r="BB18" s="31">
        <f>Table2785[[#This Row],[1 Rule of Law]]</f>
        <v>5.7301587301587311</v>
      </c>
      <c r="BC18" s="31">
        <f>Table2785[[#This Row],[2 Security &amp; Safety]]</f>
        <v>9.1044444444444448</v>
      </c>
      <c r="BD18" s="31">
        <f t="shared" si="8"/>
        <v>8.2750000000000004</v>
      </c>
    </row>
    <row r="19" spans="1:56" ht="15" customHeight="1" x14ac:dyDescent="0.25">
      <c r="A19" s="28" t="s">
        <v>151</v>
      </c>
      <c r="B19" s="29">
        <v>4.6999999999999993</v>
      </c>
      <c r="C19" s="29">
        <v>6.1</v>
      </c>
      <c r="D19" s="29">
        <v>6.4</v>
      </c>
      <c r="E19" s="29">
        <v>5.6984126984126995</v>
      </c>
      <c r="F19" s="29">
        <v>2.6400000000000006</v>
      </c>
      <c r="G19" s="29">
        <v>10</v>
      </c>
      <c r="H19" s="29">
        <v>10</v>
      </c>
      <c r="I19" s="29">
        <v>10</v>
      </c>
      <c r="J19" s="29">
        <v>10</v>
      </c>
      <c r="K19" s="29">
        <v>10</v>
      </c>
      <c r="L19" s="29">
        <f>AVERAGE(Table2785[[#This Row],[2Bi Disappearance]:[2Bv Terrorism Injured ]])</f>
        <v>10</v>
      </c>
      <c r="M19" s="29">
        <v>10</v>
      </c>
      <c r="N19" s="29">
        <v>10</v>
      </c>
      <c r="O19" s="30">
        <v>5</v>
      </c>
      <c r="P19" s="30">
        <f>AVERAGE(Table2785[[#This Row],[2Ci Female Genital Mutilation]:[2Ciii Equal Inheritance Rights]])</f>
        <v>8.3333333333333339</v>
      </c>
      <c r="Q19" s="29">
        <f t="shared" si="0"/>
        <v>6.9911111111111124</v>
      </c>
      <c r="R19" s="29">
        <v>5</v>
      </c>
      <c r="S19" s="29">
        <v>10</v>
      </c>
      <c r="T19" s="29">
        <v>5</v>
      </c>
      <c r="U19" s="29">
        <f t="shared" si="1"/>
        <v>6.666666666666667</v>
      </c>
      <c r="V19" s="29">
        <v>5</v>
      </c>
      <c r="W19" s="29">
        <v>7.5</v>
      </c>
      <c r="X19" s="29">
        <f>AVERAGE(Table2785[[#This Row],[4A Freedom to establish religious organizations]:[4B Autonomy of religious organizations]])</f>
        <v>6.25</v>
      </c>
      <c r="Y19" s="29">
        <v>7.5</v>
      </c>
      <c r="Z19" s="29">
        <v>7.5</v>
      </c>
      <c r="AA19" s="29">
        <v>5</v>
      </c>
      <c r="AB19" s="29">
        <v>5</v>
      </c>
      <c r="AC19" s="29">
        <v>7.5</v>
      </c>
      <c r="AD19" s="29">
        <f>AVERAGE(Table2785[[#This Row],[5Ci Political parties]:[5Ciii Educational, sporting and cultural organizations]])</f>
        <v>5.833333333333333</v>
      </c>
      <c r="AE19" s="29">
        <v>5</v>
      </c>
      <c r="AF19" s="29">
        <v>5</v>
      </c>
      <c r="AG19" s="29">
        <v>5</v>
      </c>
      <c r="AH19" s="29">
        <f>AVERAGE(Table2785[[#This Row],[5Di Political parties]:[5Diii Educational, sporting and cultural organizations5]])</f>
        <v>5</v>
      </c>
      <c r="AI19" s="29">
        <f>AVERAGE(Y19,Z19,AD19,AH19)</f>
        <v>6.458333333333333</v>
      </c>
      <c r="AJ19" s="29">
        <v>10</v>
      </c>
      <c r="AK19" s="30">
        <v>6.333333333333333</v>
      </c>
      <c r="AL19" s="30">
        <v>5.75</v>
      </c>
      <c r="AM19" s="30">
        <v>7.5</v>
      </c>
      <c r="AN19" s="30">
        <v>5</v>
      </c>
      <c r="AO19" s="30">
        <f>AVERAGE(Table2785[[#This Row],[6Di Access to foreign television (cable/ satellite)]:[6Dii Access to foreign newspapers]])</f>
        <v>6.25</v>
      </c>
      <c r="AP19" s="30">
        <v>7.5</v>
      </c>
      <c r="AQ19" s="29">
        <f t="shared" si="3"/>
        <v>7.1666666666666661</v>
      </c>
      <c r="AR19" s="29">
        <v>5</v>
      </c>
      <c r="AS19" s="29">
        <v>0</v>
      </c>
      <c r="AT19" s="29">
        <v>0</v>
      </c>
      <c r="AU19" s="29">
        <f t="shared" si="4"/>
        <v>0</v>
      </c>
      <c r="AV19" s="29">
        <f t="shared" si="5"/>
        <v>2.5</v>
      </c>
      <c r="AW19" s="31">
        <f>AVERAGE(Table2785[[#This Row],[RULE OF LAW]],Table2785[[#This Row],[SECURITY &amp; SAFETY]],Table2785[[#This Row],[PERSONAL FREEDOM (minus Security &amp;Safety and Rule of Law)]],Table2785[[#This Row],[PERSONAL FREEDOM (minus Security &amp;Safety and Rule of Law)]])</f>
        <v>6.07654761904762</v>
      </c>
      <c r="AX19" s="32">
        <v>7.25</v>
      </c>
      <c r="AY19" s="53">
        <f>AVERAGE(Table2785[[#This Row],[PERSONAL FREEDOM]:[ECONOMIC FREEDOM]])</f>
        <v>6.66327380952381</v>
      </c>
      <c r="AZ19" s="54">
        <f t="shared" si="6"/>
        <v>91</v>
      </c>
      <c r="BA19" s="18">
        <f t="shared" si="7"/>
        <v>6.66</v>
      </c>
      <c r="BB19" s="31">
        <f>Table2785[[#This Row],[1 Rule of Law]]</f>
        <v>5.6984126984126995</v>
      </c>
      <c r="BC19" s="31">
        <f>Table2785[[#This Row],[2 Security &amp; Safety]]</f>
        <v>6.9911111111111124</v>
      </c>
      <c r="BD19" s="31">
        <f t="shared" si="8"/>
        <v>5.8083333333333327</v>
      </c>
    </row>
    <row r="20" spans="1:56" ht="15" customHeight="1" x14ac:dyDescent="0.25">
      <c r="A20" s="28" t="s">
        <v>111</v>
      </c>
      <c r="B20" s="29">
        <v>5.5</v>
      </c>
      <c r="C20" s="29">
        <v>5.0999999999999996</v>
      </c>
      <c r="D20" s="29">
        <v>3.7</v>
      </c>
      <c r="E20" s="29">
        <v>4.746031746031746</v>
      </c>
      <c r="F20" s="29">
        <v>0</v>
      </c>
      <c r="G20" s="29">
        <v>5</v>
      </c>
      <c r="H20" s="29">
        <v>10</v>
      </c>
      <c r="I20" s="29">
        <v>10</v>
      </c>
      <c r="J20" s="29">
        <v>9.9983220577206193</v>
      </c>
      <c r="K20" s="29">
        <v>10</v>
      </c>
      <c r="L20" s="29">
        <f>AVERAGE(Table2785[[#This Row],[2Bi Disappearance]:[2Bv Terrorism Injured ]])</f>
        <v>8.9996644115441242</v>
      </c>
      <c r="M20" s="29">
        <v>10</v>
      </c>
      <c r="N20" s="29">
        <v>10</v>
      </c>
      <c r="O20" s="30">
        <v>7.5</v>
      </c>
      <c r="P20" s="30">
        <f>AVERAGE(Table2785[[#This Row],[2Ci Female Genital Mutilation]:[2Ciii Equal Inheritance Rights]])</f>
        <v>9.1666666666666661</v>
      </c>
      <c r="Q20" s="29">
        <f t="shared" si="0"/>
        <v>6.0554436927369295</v>
      </c>
      <c r="R20" s="29">
        <v>10</v>
      </c>
      <c r="S20" s="29">
        <v>10</v>
      </c>
      <c r="T20" s="29">
        <v>10</v>
      </c>
      <c r="U20" s="29">
        <f t="shared" si="1"/>
        <v>10</v>
      </c>
      <c r="V20" s="29">
        <v>10</v>
      </c>
      <c r="W20" s="29">
        <v>10</v>
      </c>
      <c r="X20" s="29">
        <f>AVERAGE(Table2785[[#This Row],[4A Freedom to establish religious organizations]:[4B Autonomy of religious organizations]])</f>
        <v>10</v>
      </c>
      <c r="Y20" s="29">
        <v>10</v>
      </c>
      <c r="Z20" s="29">
        <v>10</v>
      </c>
      <c r="AA20" s="29">
        <v>7.5</v>
      </c>
      <c r="AB20" s="29">
        <v>7.5</v>
      </c>
      <c r="AC20" s="29">
        <v>10</v>
      </c>
      <c r="AD20" s="29">
        <f>AVERAGE(Table2785[[#This Row],[5Ci Political parties]:[5Ciii Educational, sporting and cultural organizations]])</f>
        <v>8.3333333333333339</v>
      </c>
      <c r="AE20" s="29">
        <v>10</v>
      </c>
      <c r="AF20" s="29">
        <v>10</v>
      </c>
      <c r="AG20" s="29">
        <v>10</v>
      </c>
      <c r="AH20" s="29">
        <f>AVERAGE(Table2785[[#This Row],[5Di Political parties]:[5Diii Educational, sporting and cultural organizations5]])</f>
        <v>10</v>
      </c>
      <c r="AI20" s="29">
        <f>AVERAGE(Y20,Z20,AD20,AH20)</f>
        <v>9.5833333333333339</v>
      </c>
      <c r="AJ20" s="29">
        <v>7.4830865809306282</v>
      </c>
      <c r="AK20" s="30">
        <v>5.666666666666667</v>
      </c>
      <c r="AL20" s="30">
        <v>4.5</v>
      </c>
      <c r="AM20" s="30">
        <v>10</v>
      </c>
      <c r="AN20" s="30">
        <v>10</v>
      </c>
      <c r="AO20" s="30">
        <f>AVERAGE(Table2785[[#This Row],[6Di Access to foreign television (cable/ satellite)]:[6Dii Access to foreign newspapers]])</f>
        <v>10</v>
      </c>
      <c r="AP20" s="30">
        <v>10</v>
      </c>
      <c r="AQ20" s="29">
        <f t="shared" si="3"/>
        <v>7.529950649519459</v>
      </c>
      <c r="AR20" s="29">
        <v>10</v>
      </c>
      <c r="AS20" s="29">
        <v>10</v>
      </c>
      <c r="AT20" s="29">
        <v>10</v>
      </c>
      <c r="AU20" s="29">
        <f t="shared" si="4"/>
        <v>10</v>
      </c>
      <c r="AV20" s="29">
        <f t="shared" si="5"/>
        <v>10</v>
      </c>
      <c r="AW20" s="31">
        <f>AVERAGE(Table2785[[#This Row],[RULE OF LAW]],Table2785[[#This Row],[SECURITY &amp; SAFETY]],Table2785[[#This Row],[PERSONAL FREEDOM (minus Security &amp;Safety and Rule of Law)]],Table2785[[#This Row],[PERSONAL FREEDOM (minus Security &amp;Safety and Rule of Law)]])</f>
        <v>7.4116972579774476</v>
      </c>
      <c r="AX20" s="32">
        <v>6.54</v>
      </c>
      <c r="AY20" s="53">
        <f>AVERAGE(Table2785[[#This Row],[PERSONAL FREEDOM]:[ECONOMIC FREEDOM]])</f>
        <v>6.9758486289887234</v>
      </c>
      <c r="AZ20" s="54">
        <f t="shared" si="6"/>
        <v>68</v>
      </c>
      <c r="BA20" s="18">
        <f t="shared" si="7"/>
        <v>6.98</v>
      </c>
      <c r="BB20" s="31">
        <f>Table2785[[#This Row],[1 Rule of Law]]</f>
        <v>4.746031746031746</v>
      </c>
      <c r="BC20" s="31">
        <f>Table2785[[#This Row],[2 Security &amp; Safety]]</f>
        <v>6.0554436927369295</v>
      </c>
      <c r="BD20" s="31">
        <f t="shared" si="8"/>
        <v>9.4226567965705588</v>
      </c>
    </row>
    <row r="21" spans="1:56" ht="15" customHeight="1" x14ac:dyDescent="0.25">
      <c r="A21" s="28" t="s">
        <v>138</v>
      </c>
      <c r="B21" s="29" t="s">
        <v>48</v>
      </c>
      <c r="C21" s="29" t="s">
        <v>48</v>
      </c>
      <c r="D21" s="29" t="s">
        <v>48</v>
      </c>
      <c r="E21" s="29">
        <v>6.4265110000000005</v>
      </c>
      <c r="F21" s="29">
        <v>9.2000000000000011</v>
      </c>
      <c r="G21" s="29">
        <v>10</v>
      </c>
      <c r="H21" s="29">
        <v>10</v>
      </c>
      <c r="I21" s="29" t="s">
        <v>48</v>
      </c>
      <c r="J21" s="29">
        <v>10</v>
      </c>
      <c r="K21" s="29">
        <v>10</v>
      </c>
      <c r="L21" s="29">
        <f>AVERAGE(Table2785[[#This Row],[2Bi Disappearance]:[2Bv Terrorism Injured ]])</f>
        <v>10</v>
      </c>
      <c r="M21" s="29">
        <v>9</v>
      </c>
      <c r="N21" s="29">
        <v>10</v>
      </c>
      <c r="O21" s="30">
        <v>0</v>
      </c>
      <c r="P21" s="30">
        <f>AVERAGE(Table2785[[#This Row],[2Ci Female Genital Mutilation]:[2Ciii Equal Inheritance Rights]])</f>
        <v>6.333333333333333</v>
      </c>
      <c r="Q21" s="29">
        <f t="shared" si="0"/>
        <v>8.5111111111111111</v>
      </c>
      <c r="R21" s="29">
        <v>10</v>
      </c>
      <c r="S21" s="29">
        <v>5</v>
      </c>
      <c r="T21" s="29">
        <v>10</v>
      </c>
      <c r="U21" s="29">
        <f t="shared" si="1"/>
        <v>8.3333333333333339</v>
      </c>
      <c r="V21" s="29" t="s">
        <v>48</v>
      </c>
      <c r="W21" s="29" t="s">
        <v>48</v>
      </c>
      <c r="X21" s="29" t="s">
        <v>48</v>
      </c>
      <c r="Y21" s="29" t="s">
        <v>48</v>
      </c>
      <c r="Z21" s="29" t="s">
        <v>48</v>
      </c>
      <c r="AA21" s="29" t="s">
        <v>48</v>
      </c>
      <c r="AB21" s="29" t="s">
        <v>48</v>
      </c>
      <c r="AC21" s="29" t="s">
        <v>48</v>
      </c>
      <c r="AD21" s="29" t="s">
        <v>48</v>
      </c>
      <c r="AE21" s="29" t="s">
        <v>48</v>
      </c>
      <c r="AF21" s="29" t="s">
        <v>48</v>
      </c>
      <c r="AG21" s="29" t="s">
        <v>48</v>
      </c>
      <c r="AH21" s="29" t="s">
        <v>48</v>
      </c>
      <c r="AI21" s="29" t="s">
        <v>48</v>
      </c>
      <c r="AJ21" s="29">
        <v>10</v>
      </c>
      <c r="AK21" s="30">
        <v>0.66666666666666663</v>
      </c>
      <c r="AL21" s="30">
        <v>3.75</v>
      </c>
      <c r="AM21" s="30" t="s">
        <v>48</v>
      </c>
      <c r="AN21" s="30" t="s">
        <v>48</v>
      </c>
      <c r="AO21" s="30" t="s">
        <v>48</v>
      </c>
      <c r="AP21" s="30" t="s">
        <v>48</v>
      </c>
      <c r="AQ21" s="29">
        <f t="shared" si="3"/>
        <v>4.8055555555555554</v>
      </c>
      <c r="AR21" s="29">
        <v>0</v>
      </c>
      <c r="AS21" s="29">
        <v>0</v>
      </c>
      <c r="AT21" s="29">
        <v>10</v>
      </c>
      <c r="AU21" s="29">
        <f t="shared" si="4"/>
        <v>5</v>
      </c>
      <c r="AV21" s="29">
        <f t="shared" si="5"/>
        <v>2.5</v>
      </c>
      <c r="AW21" s="31">
        <f>AVERAGE(Table2785[[#This Row],[RULE OF LAW]],Table2785[[#This Row],[SECURITY &amp; SAFETY]],Table2785[[#This Row],[PERSONAL FREEDOM (minus Security &amp;Safety and Rule of Law)]],Table2785[[#This Row],[PERSONAL FREEDOM (minus Security &amp;Safety and Rule of Law)]])</f>
        <v>6.3408870092592586</v>
      </c>
      <c r="AX21" s="32">
        <v>7.18</v>
      </c>
      <c r="AY21" s="53">
        <f>AVERAGE(Table2785[[#This Row],[PERSONAL FREEDOM]:[ECONOMIC FREEDOM]])</f>
        <v>6.7604435046296292</v>
      </c>
      <c r="AZ21" s="54">
        <f t="shared" si="6"/>
        <v>84</v>
      </c>
      <c r="BA21" s="18">
        <f t="shared" si="7"/>
        <v>6.76</v>
      </c>
      <c r="BB21" s="31">
        <f>Table2785[[#This Row],[1 Rule of Law]]</f>
        <v>6.4265110000000005</v>
      </c>
      <c r="BC21" s="31">
        <f>Table2785[[#This Row],[2 Security &amp; Safety]]</f>
        <v>8.5111111111111111</v>
      </c>
      <c r="BD21" s="31">
        <f t="shared" si="8"/>
        <v>5.2129629629629628</v>
      </c>
    </row>
    <row r="22" spans="1:56" ht="15" customHeight="1" x14ac:dyDescent="0.25">
      <c r="A22" s="28" t="s">
        <v>86</v>
      </c>
      <c r="B22" s="29">
        <v>5.8999999999999995</v>
      </c>
      <c r="C22" s="29">
        <v>5.3000000000000007</v>
      </c>
      <c r="D22" s="29">
        <v>4.0999999999999996</v>
      </c>
      <c r="E22" s="29">
        <v>5.098412698412699</v>
      </c>
      <c r="F22" s="29">
        <v>9.24</v>
      </c>
      <c r="G22" s="29">
        <v>10</v>
      </c>
      <c r="H22" s="29">
        <v>10</v>
      </c>
      <c r="I22" s="29">
        <v>10</v>
      </c>
      <c r="J22" s="29">
        <v>9.6349348376938533</v>
      </c>
      <c r="K22" s="29">
        <v>9.1786033848111721</v>
      </c>
      <c r="L22" s="29">
        <f>AVERAGE(Table2785[[#This Row],[2Bi Disappearance]:[2Bv Terrorism Injured ]])</f>
        <v>9.7627076445010061</v>
      </c>
      <c r="M22" s="29">
        <v>10</v>
      </c>
      <c r="N22" s="29">
        <v>10</v>
      </c>
      <c r="O22" s="30">
        <v>10</v>
      </c>
      <c r="P22" s="30">
        <f>AVERAGE(Table2785[[#This Row],[2Ci Female Genital Mutilation]:[2Ciii Equal Inheritance Rights]])</f>
        <v>10</v>
      </c>
      <c r="Q22" s="29">
        <f t="shared" si="0"/>
        <v>9.6675692148336694</v>
      </c>
      <c r="R22" s="29">
        <v>10</v>
      </c>
      <c r="S22" s="29">
        <v>10</v>
      </c>
      <c r="T22" s="29">
        <v>10</v>
      </c>
      <c r="U22" s="29">
        <f t="shared" si="1"/>
        <v>10</v>
      </c>
      <c r="V22" s="29">
        <v>7.5</v>
      </c>
      <c r="W22" s="29">
        <v>7.5</v>
      </c>
      <c r="X22" s="29">
        <f>AVERAGE(Table2785[[#This Row],[4A Freedom to establish religious organizations]:[4B Autonomy of religious organizations]])</f>
        <v>7.5</v>
      </c>
      <c r="Y22" s="29">
        <v>10</v>
      </c>
      <c r="Z22" s="29">
        <v>10</v>
      </c>
      <c r="AA22" s="29">
        <v>7.5</v>
      </c>
      <c r="AB22" s="29">
        <v>7.5</v>
      </c>
      <c r="AC22" s="29">
        <v>10</v>
      </c>
      <c r="AD22" s="29">
        <f>AVERAGE(Table2785[[#This Row],[5Ci Political parties]:[5Ciii Educational, sporting and cultural organizations]])</f>
        <v>8.3333333333333339</v>
      </c>
      <c r="AE22" s="29">
        <v>10</v>
      </c>
      <c r="AF22" s="29">
        <v>10</v>
      </c>
      <c r="AG22" s="29">
        <v>10</v>
      </c>
      <c r="AH22" s="29">
        <f>AVERAGE(Table2785[[#This Row],[5Di Political parties]:[5Diii Educational, sporting and cultural organizations5]])</f>
        <v>10</v>
      </c>
      <c r="AI22" s="29">
        <f t="shared" ref="AI22:AI27" si="9">AVERAGE(Y22,Z22,AD22,AH22)</f>
        <v>9.5833333333333339</v>
      </c>
      <c r="AJ22" s="29">
        <v>10</v>
      </c>
      <c r="AK22" s="30">
        <v>6.333333333333333</v>
      </c>
      <c r="AL22" s="30">
        <v>6.25</v>
      </c>
      <c r="AM22" s="30">
        <v>10</v>
      </c>
      <c r="AN22" s="30">
        <v>10</v>
      </c>
      <c r="AO22" s="30">
        <f>AVERAGE(Table2785[[#This Row],[6Di Access to foreign television (cable/ satellite)]:[6Dii Access to foreign newspapers]])</f>
        <v>10</v>
      </c>
      <c r="AP22" s="30">
        <v>10</v>
      </c>
      <c r="AQ22" s="29">
        <f t="shared" si="3"/>
        <v>8.5166666666666657</v>
      </c>
      <c r="AR22" s="29">
        <v>10</v>
      </c>
      <c r="AS22" s="29">
        <v>10</v>
      </c>
      <c r="AT22" s="29">
        <v>10</v>
      </c>
      <c r="AU22" s="29">
        <f t="shared" si="4"/>
        <v>10</v>
      </c>
      <c r="AV22" s="29">
        <f t="shared" si="5"/>
        <v>10</v>
      </c>
      <c r="AW22" s="31">
        <f>AVERAGE(Table2785[[#This Row],[RULE OF LAW]],Table2785[[#This Row],[SECURITY &amp; SAFETY]],Table2785[[#This Row],[PERSONAL FREEDOM (minus Security &amp;Safety and Rule of Law)]],Table2785[[#This Row],[PERSONAL FREEDOM (minus Security &amp;Safety and Rule of Law)]])</f>
        <v>8.2514954783115932</v>
      </c>
      <c r="AX22" s="32">
        <v>7.38</v>
      </c>
      <c r="AY22" s="53">
        <f>AVERAGE(Table2785[[#This Row],[PERSONAL FREEDOM]:[ECONOMIC FREEDOM]])</f>
        <v>7.8157477391557961</v>
      </c>
      <c r="AZ22" s="54">
        <f t="shared" si="6"/>
        <v>40</v>
      </c>
      <c r="BA22" s="18">
        <f t="shared" si="7"/>
        <v>7.82</v>
      </c>
      <c r="BB22" s="31">
        <f>Table2785[[#This Row],[1 Rule of Law]]</f>
        <v>5.098412698412699</v>
      </c>
      <c r="BC22" s="31">
        <f>Table2785[[#This Row],[2 Security &amp; Safety]]</f>
        <v>9.6675692148336694</v>
      </c>
      <c r="BD22" s="31">
        <f t="shared" si="8"/>
        <v>9.120000000000001</v>
      </c>
    </row>
    <row r="23" spans="1:56" ht="15" customHeight="1" x14ac:dyDescent="0.25">
      <c r="A23" s="28" t="s">
        <v>130</v>
      </c>
      <c r="B23" s="29">
        <v>4.4000000000000004</v>
      </c>
      <c r="C23" s="29">
        <v>5.4</v>
      </c>
      <c r="D23" s="29">
        <v>3.8</v>
      </c>
      <c r="E23" s="29">
        <v>4.5126984126984127</v>
      </c>
      <c r="F23" s="29">
        <v>6.8000000000000007</v>
      </c>
      <c r="G23" s="29">
        <v>10</v>
      </c>
      <c r="H23" s="29">
        <v>10</v>
      </c>
      <c r="I23" s="29">
        <v>7.5</v>
      </c>
      <c r="J23" s="29">
        <v>10</v>
      </c>
      <c r="K23" s="29">
        <v>10</v>
      </c>
      <c r="L23" s="29">
        <f>AVERAGE(Table2785[[#This Row],[2Bi Disappearance]:[2Bv Terrorism Injured ]])</f>
        <v>9.5</v>
      </c>
      <c r="M23" s="29">
        <v>2.7</v>
      </c>
      <c r="N23" s="29">
        <v>10</v>
      </c>
      <c r="O23" s="30">
        <v>0</v>
      </c>
      <c r="P23" s="30">
        <f>AVERAGE(Table2785[[#This Row],[2Ci Female Genital Mutilation]:[2Ciii Equal Inheritance Rights]])</f>
        <v>4.2333333333333334</v>
      </c>
      <c r="Q23" s="29">
        <f t="shared" si="0"/>
        <v>6.844444444444445</v>
      </c>
      <c r="R23" s="29">
        <v>10</v>
      </c>
      <c r="S23" s="29">
        <v>10</v>
      </c>
      <c r="T23" s="29">
        <v>5</v>
      </c>
      <c r="U23" s="29">
        <f t="shared" si="1"/>
        <v>8.3333333333333339</v>
      </c>
      <c r="V23" s="29">
        <v>7.5</v>
      </c>
      <c r="W23" s="29">
        <v>10</v>
      </c>
      <c r="X23" s="29">
        <f>AVERAGE(Table2785[[#This Row],[4A Freedom to establish religious organizations]:[4B Autonomy of religious organizations]])</f>
        <v>8.75</v>
      </c>
      <c r="Y23" s="29">
        <v>10</v>
      </c>
      <c r="Z23" s="29">
        <v>7.5</v>
      </c>
      <c r="AA23" s="29">
        <v>2.5</v>
      </c>
      <c r="AB23" s="29">
        <v>7.5</v>
      </c>
      <c r="AC23" s="29">
        <v>10</v>
      </c>
      <c r="AD23" s="29">
        <f>AVERAGE(Table2785[[#This Row],[5Ci Political parties]:[5Ciii Educational, sporting and cultural organizations]])</f>
        <v>6.666666666666667</v>
      </c>
      <c r="AE23" s="29">
        <v>10</v>
      </c>
      <c r="AF23" s="29">
        <v>10</v>
      </c>
      <c r="AG23" s="29">
        <v>10</v>
      </c>
      <c r="AH23" s="29">
        <f>AVERAGE(Table2785[[#This Row],[5Di Political parties]:[5Diii Educational, sporting and cultural organizations5]])</f>
        <v>10</v>
      </c>
      <c r="AI23" s="29">
        <f t="shared" si="9"/>
        <v>8.5416666666666679</v>
      </c>
      <c r="AJ23" s="29">
        <v>10</v>
      </c>
      <c r="AK23" s="30">
        <v>5.666666666666667</v>
      </c>
      <c r="AL23" s="30">
        <v>6</v>
      </c>
      <c r="AM23" s="30">
        <v>10</v>
      </c>
      <c r="AN23" s="30">
        <v>10</v>
      </c>
      <c r="AO23" s="30">
        <f>AVERAGE(Table2785[[#This Row],[6Di Access to foreign television (cable/ satellite)]:[6Dii Access to foreign newspapers]])</f>
        <v>10</v>
      </c>
      <c r="AP23" s="30">
        <v>10</v>
      </c>
      <c r="AQ23" s="29">
        <f t="shared" si="3"/>
        <v>8.3333333333333339</v>
      </c>
      <c r="AR23" s="29">
        <v>7.5</v>
      </c>
      <c r="AS23" s="29">
        <v>10</v>
      </c>
      <c r="AT23" s="29">
        <v>10</v>
      </c>
      <c r="AU23" s="29">
        <f t="shared" si="4"/>
        <v>10</v>
      </c>
      <c r="AV23" s="29">
        <f t="shared" si="5"/>
        <v>8.75</v>
      </c>
      <c r="AW23" s="31">
        <f>AVERAGE(Table2785[[#This Row],[RULE OF LAW]],Table2785[[#This Row],[SECURITY &amp; SAFETY]],Table2785[[#This Row],[PERSONAL FREEDOM (minus Security &amp;Safety and Rule of Law)]],Table2785[[#This Row],[PERSONAL FREEDOM (minus Security &amp;Safety and Rule of Law)]])</f>
        <v>7.1101190476190483</v>
      </c>
      <c r="AX23" s="32">
        <v>5.83</v>
      </c>
      <c r="AY23" s="53">
        <f>AVERAGE(Table2785[[#This Row],[PERSONAL FREEDOM]:[ECONOMIC FREEDOM]])</f>
        <v>6.4700595238095246</v>
      </c>
      <c r="AZ23" s="54">
        <f t="shared" si="6"/>
        <v>102</v>
      </c>
      <c r="BA23" s="18">
        <f t="shared" si="7"/>
        <v>6.47</v>
      </c>
      <c r="BB23" s="31">
        <f>Table2785[[#This Row],[1 Rule of Law]]</f>
        <v>4.5126984126984127</v>
      </c>
      <c r="BC23" s="31">
        <f>Table2785[[#This Row],[2 Security &amp; Safety]]</f>
        <v>6.844444444444445</v>
      </c>
      <c r="BD23" s="31">
        <f t="shared" si="8"/>
        <v>8.5416666666666679</v>
      </c>
    </row>
    <row r="24" spans="1:56" ht="15" customHeight="1" x14ac:dyDescent="0.25">
      <c r="A24" s="28" t="s">
        <v>165</v>
      </c>
      <c r="B24" s="29" t="s">
        <v>48</v>
      </c>
      <c r="C24" s="29" t="s">
        <v>48</v>
      </c>
      <c r="D24" s="29" t="s">
        <v>48</v>
      </c>
      <c r="E24" s="29">
        <v>3.599437</v>
      </c>
      <c r="F24" s="29">
        <v>6.8000000000000007</v>
      </c>
      <c r="G24" s="29">
        <v>10</v>
      </c>
      <c r="H24" s="29">
        <v>10</v>
      </c>
      <c r="I24" s="29">
        <v>2.5</v>
      </c>
      <c r="J24" s="29">
        <v>9.8654525644270308</v>
      </c>
      <c r="K24" s="29">
        <v>9.7039956417394677</v>
      </c>
      <c r="L24" s="29">
        <f>AVERAGE(Table2785[[#This Row],[2Bi Disappearance]:[2Bv Terrorism Injured ]])</f>
        <v>8.4138896412333004</v>
      </c>
      <c r="M24" s="29">
        <v>10</v>
      </c>
      <c r="N24" s="29">
        <v>10</v>
      </c>
      <c r="O24" s="30">
        <v>0</v>
      </c>
      <c r="P24" s="30">
        <f>AVERAGE(Table2785[[#This Row],[2Ci Female Genital Mutilation]:[2Ciii Equal Inheritance Rights]])</f>
        <v>6.666666666666667</v>
      </c>
      <c r="Q24" s="29">
        <f t="shared" si="0"/>
        <v>7.2935187692999897</v>
      </c>
      <c r="R24" s="29">
        <v>5</v>
      </c>
      <c r="S24" s="29">
        <v>5</v>
      </c>
      <c r="T24" s="29">
        <v>5</v>
      </c>
      <c r="U24" s="29">
        <f t="shared" si="1"/>
        <v>5</v>
      </c>
      <c r="V24" s="29">
        <v>10</v>
      </c>
      <c r="W24" s="29">
        <v>10</v>
      </c>
      <c r="X24" s="29">
        <f>AVERAGE(Table2785[[#This Row],[4A Freedom to establish religious organizations]:[4B Autonomy of religious organizations]])</f>
        <v>10</v>
      </c>
      <c r="Y24" s="29">
        <v>7.5</v>
      </c>
      <c r="Z24" s="29">
        <v>7.5</v>
      </c>
      <c r="AA24" s="29">
        <v>5</v>
      </c>
      <c r="AB24" s="29">
        <v>10</v>
      </c>
      <c r="AC24" s="29">
        <v>10</v>
      </c>
      <c r="AD24" s="29">
        <f>AVERAGE(Table2785[[#This Row],[5Ci Political parties]:[5Ciii Educational, sporting and cultural organizations]])</f>
        <v>8.3333333333333339</v>
      </c>
      <c r="AE24" s="29">
        <v>10</v>
      </c>
      <c r="AF24" s="29">
        <v>10</v>
      </c>
      <c r="AG24" s="29">
        <v>10</v>
      </c>
      <c r="AH24" s="29">
        <f>AVERAGE(Table2785[[#This Row],[5Di Political parties]:[5Diii Educational, sporting and cultural organizations5]])</f>
        <v>10</v>
      </c>
      <c r="AI24" s="29">
        <f t="shared" si="9"/>
        <v>8.3333333333333339</v>
      </c>
      <c r="AJ24" s="29">
        <v>10</v>
      </c>
      <c r="AK24" s="30">
        <v>2.3333333333333335</v>
      </c>
      <c r="AL24" s="30">
        <v>3</v>
      </c>
      <c r="AM24" s="30">
        <v>7.5</v>
      </c>
      <c r="AN24" s="30">
        <v>10</v>
      </c>
      <c r="AO24" s="30">
        <f>AVERAGE(Table2785[[#This Row],[6Di Access to foreign television (cable/ satellite)]:[6Dii Access to foreign newspapers]])</f>
        <v>8.75</v>
      </c>
      <c r="AP24" s="30">
        <v>10</v>
      </c>
      <c r="AQ24" s="29">
        <f t="shared" si="3"/>
        <v>6.8166666666666673</v>
      </c>
      <c r="AR24" s="29">
        <v>5</v>
      </c>
      <c r="AS24" s="29">
        <v>0</v>
      </c>
      <c r="AT24" s="29">
        <v>0</v>
      </c>
      <c r="AU24" s="29">
        <f t="shared" si="4"/>
        <v>0</v>
      </c>
      <c r="AV24" s="29">
        <f t="shared" si="5"/>
        <v>2.5</v>
      </c>
      <c r="AW24" s="31">
        <f>AVERAGE(Table2785[[#This Row],[RULE OF LAW]],Table2785[[#This Row],[SECURITY &amp; SAFETY]],Table2785[[#This Row],[PERSONAL FREEDOM (minus Security &amp;Safety and Rule of Law)]],Table2785[[#This Row],[PERSONAL FREEDOM (minus Security &amp;Safety and Rule of Law)]])</f>
        <v>5.9882389423249975</v>
      </c>
      <c r="AX24" s="32">
        <v>5.21</v>
      </c>
      <c r="AY24" s="53">
        <f>AVERAGE(Table2785[[#This Row],[PERSONAL FREEDOM]:[ECONOMIC FREEDOM]])</f>
        <v>5.5991194711624992</v>
      </c>
      <c r="AZ24" s="54">
        <f t="shared" si="6"/>
        <v>135</v>
      </c>
      <c r="BA24" s="18">
        <f t="shared" si="7"/>
        <v>5.6</v>
      </c>
      <c r="BB24" s="31">
        <f>Table2785[[#This Row],[1 Rule of Law]]</f>
        <v>3.599437</v>
      </c>
      <c r="BC24" s="31">
        <f>Table2785[[#This Row],[2 Security &amp; Safety]]</f>
        <v>7.2935187692999897</v>
      </c>
      <c r="BD24" s="31">
        <f t="shared" si="8"/>
        <v>6.5299999999999994</v>
      </c>
    </row>
    <row r="25" spans="1:56" ht="15" customHeight="1" x14ac:dyDescent="0.25">
      <c r="A25" s="28" t="s">
        <v>115</v>
      </c>
      <c r="B25" s="29">
        <v>4</v>
      </c>
      <c r="C25" s="29">
        <v>3.4000000000000004</v>
      </c>
      <c r="D25" s="29">
        <v>2.9</v>
      </c>
      <c r="E25" s="29">
        <v>3.4238095238095241</v>
      </c>
      <c r="F25" s="29">
        <v>7.4</v>
      </c>
      <c r="G25" s="29">
        <v>10</v>
      </c>
      <c r="H25" s="29">
        <v>10</v>
      </c>
      <c r="I25" s="29">
        <v>7.5</v>
      </c>
      <c r="J25" s="29">
        <v>10</v>
      </c>
      <c r="K25" s="29">
        <v>10</v>
      </c>
      <c r="L25" s="29">
        <f>AVERAGE(Table2785[[#This Row],[2Bi Disappearance]:[2Bv Terrorism Injured ]])</f>
        <v>9.5</v>
      </c>
      <c r="M25" s="29">
        <v>10</v>
      </c>
      <c r="N25" s="29">
        <v>10</v>
      </c>
      <c r="O25" s="30">
        <v>10</v>
      </c>
      <c r="P25" s="30">
        <f>AVERAGE(Table2785[[#This Row],[2Ci Female Genital Mutilation]:[2Ciii Equal Inheritance Rights]])</f>
        <v>10</v>
      </c>
      <c r="Q25" s="29">
        <f t="shared" si="0"/>
        <v>8.9666666666666668</v>
      </c>
      <c r="R25" s="29">
        <v>10</v>
      </c>
      <c r="S25" s="29">
        <v>5</v>
      </c>
      <c r="T25" s="29">
        <v>10</v>
      </c>
      <c r="U25" s="29">
        <f t="shared" si="1"/>
        <v>8.3333333333333339</v>
      </c>
      <c r="V25" s="29">
        <v>7.5</v>
      </c>
      <c r="W25" s="29">
        <v>7.5</v>
      </c>
      <c r="X25" s="29">
        <f>AVERAGE(Table2785[[#This Row],[4A Freedom to establish religious organizations]:[4B Autonomy of religious organizations]])</f>
        <v>7.5</v>
      </c>
      <c r="Y25" s="29">
        <v>7.5</v>
      </c>
      <c r="Z25" s="29">
        <v>5</v>
      </c>
      <c r="AA25" s="29">
        <v>7.5</v>
      </c>
      <c r="AB25" s="29">
        <v>7.5</v>
      </c>
      <c r="AC25" s="29">
        <v>7.5</v>
      </c>
      <c r="AD25" s="29">
        <f>AVERAGE(Table2785[[#This Row],[5Ci Political parties]:[5Ciii Educational, sporting and cultural organizations]])</f>
        <v>7.5</v>
      </c>
      <c r="AE25" s="29">
        <v>7.5</v>
      </c>
      <c r="AF25" s="29">
        <v>7.5</v>
      </c>
      <c r="AG25" s="29">
        <v>7.5</v>
      </c>
      <c r="AH25" s="29">
        <f>AVERAGE(Table2785[[#This Row],[5Di Political parties]:[5Diii Educational, sporting and cultural organizations5]])</f>
        <v>7.5</v>
      </c>
      <c r="AI25" s="29">
        <f t="shared" si="9"/>
        <v>6.875</v>
      </c>
      <c r="AJ25" s="29">
        <v>3.2726282213515212</v>
      </c>
      <c r="AK25" s="30">
        <v>2.3333333333333335</v>
      </c>
      <c r="AL25" s="30">
        <v>4</v>
      </c>
      <c r="AM25" s="30">
        <v>10</v>
      </c>
      <c r="AN25" s="30">
        <v>10</v>
      </c>
      <c r="AO25" s="30">
        <f>AVERAGE(Table2785[[#This Row],[6Di Access to foreign television (cable/ satellite)]:[6Dii Access to foreign newspapers]])</f>
        <v>10</v>
      </c>
      <c r="AP25" s="30">
        <v>10</v>
      </c>
      <c r="AQ25" s="29">
        <f t="shared" si="3"/>
        <v>5.9211923109369708</v>
      </c>
      <c r="AR25" s="29">
        <v>10</v>
      </c>
      <c r="AS25" s="29">
        <v>10</v>
      </c>
      <c r="AT25" s="29">
        <v>10</v>
      </c>
      <c r="AU25" s="29">
        <f t="shared" si="4"/>
        <v>10</v>
      </c>
      <c r="AV25" s="29">
        <f t="shared" si="5"/>
        <v>10</v>
      </c>
      <c r="AW25" s="31">
        <f>AVERAGE(Table2785[[#This Row],[RULE OF LAW]],Table2785[[#This Row],[SECURITY &amp; SAFETY]],Table2785[[#This Row],[PERSONAL FREEDOM (minus Security &amp;Safety and Rule of Law)]],Table2785[[#This Row],[PERSONAL FREEDOM (minus Security &amp;Safety and Rule of Law)]])</f>
        <v>6.9605716120460777</v>
      </c>
      <c r="AX25" s="32">
        <v>7</v>
      </c>
      <c r="AY25" s="53">
        <f>AVERAGE(Table2785[[#This Row],[PERSONAL FREEDOM]:[ECONOMIC FREEDOM]])</f>
        <v>6.9802858060230388</v>
      </c>
      <c r="AZ25" s="54">
        <f t="shared" si="6"/>
        <v>68</v>
      </c>
      <c r="BA25" s="18">
        <f t="shared" si="7"/>
        <v>6.98</v>
      </c>
      <c r="BB25" s="31">
        <f>Table2785[[#This Row],[1 Rule of Law]]</f>
        <v>3.4238095238095241</v>
      </c>
      <c r="BC25" s="31">
        <f>Table2785[[#This Row],[2 Security &amp; Safety]]</f>
        <v>8.9666666666666668</v>
      </c>
      <c r="BD25" s="31">
        <f t="shared" si="8"/>
        <v>7.7259051288540608</v>
      </c>
    </row>
    <row r="26" spans="1:56" ht="15" customHeight="1" x14ac:dyDescent="0.25">
      <c r="A26" s="28" t="s">
        <v>169</v>
      </c>
      <c r="B26" s="29">
        <v>3.7</v>
      </c>
      <c r="C26" s="29">
        <v>3.4000000000000004</v>
      </c>
      <c r="D26" s="29">
        <v>3.1</v>
      </c>
      <c r="E26" s="29">
        <v>3.4000000000000004</v>
      </c>
      <c r="F26" s="29">
        <v>6.9599999999999991</v>
      </c>
      <c r="G26" s="29">
        <v>10</v>
      </c>
      <c r="H26" s="29">
        <v>10</v>
      </c>
      <c r="I26" s="29">
        <v>5</v>
      </c>
      <c r="J26" s="29">
        <v>10</v>
      </c>
      <c r="K26" s="29">
        <v>10</v>
      </c>
      <c r="L26" s="29">
        <f>AVERAGE(Table2785[[#This Row],[2Bi Disappearance]:[2Bv Terrorism Injured ]])</f>
        <v>9</v>
      </c>
      <c r="M26" s="29">
        <v>9.9</v>
      </c>
      <c r="N26" s="29">
        <v>10</v>
      </c>
      <c r="O26" s="30">
        <v>5</v>
      </c>
      <c r="P26" s="30">
        <f>AVERAGE(Table2785[[#This Row],[2Ci Female Genital Mutilation]:[2Ciii Equal Inheritance Rights]])</f>
        <v>8.2999999999999989</v>
      </c>
      <c r="Q26" s="29">
        <f t="shared" si="0"/>
        <v>8.086666666666666</v>
      </c>
      <c r="R26" s="29">
        <v>0</v>
      </c>
      <c r="S26" s="29">
        <v>5</v>
      </c>
      <c r="T26" s="29">
        <v>5</v>
      </c>
      <c r="U26" s="29">
        <f t="shared" si="1"/>
        <v>3.3333333333333335</v>
      </c>
      <c r="V26" s="29">
        <v>10</v>
      </c>
      <c r="W26" s="29">
        <v>7.5</v>
      </c>
      <c r="X26" s="29">
        <f>AVERAGE(Table2785[[#This Row],[4A Freedom to establish religious organizations]:[4B Autonomy of religious organizations]])</f>
        <v>8.75</v>
      </c>
      <c r="Y26" s="29">
        <v>7.5</v>
      </c>
      <c r="Z26" s="29">
        <v>7.5</v>
      </c>
      <c r="AA26" s="29">
        <v>10</v>
      </c>
      <c r="AB26" s="29">
        <v>5</v>
      </c>
      <c r="AC26" s="29">
        <v>7.5</v>
      </c>
      <c r="AD26" s="29">
        <f>AVERAGE(Table2785[[#This Row],[5Ci Political parties]:[5Ciii Educational, sporting and cultural organizations]])</f>
        <v>7.5</v>
      </c>
      <c r="AE26" s="29">
        <v>7.5</v>
      </c>
      <c r="AF26" s="29">
        <v>7.5</v>
      </c>
      <c r="AG26" s="29">
        <v>10</v>
      </c>
      <c r="AH26" s="29">
        <f>AVERAGE(Table2785[[#This Row],[5Di Political parties]:[5Diii Educational, sporting and cultural organizations5]])</f>
        <v>8.3333333333333339</v>
      </c>
      <c r="AI26" s="29">
        <f t="shared" si="9"/>
        <v>7.7083333333333339</v>
      </c>
      <c r="AJ26" s="29">
        <v>10</v>
      </c>
      <c r="AK26" s="30">
        <v>3</v>
      </c>
      <c r="AL26" s="30">
        <v>4</v>
      </c>
      <c r="AM26" s="30">
        <v>10</v>
      </c>
      <c r="AN26" s="30">
        <v>7.5</v>
      </c>
      <c r="AO26" s="30">
        <f>AVERAGE(Table2785[[#This Row],[6Di Access to foreign television (cable/ satellite)]:[6Dii Access to foreign newspapers]])</f>
        <v>8.75</v>
      </c>
      <c r="AP26" s="30">
        <v>10</v>
      </c>
      <c r="AQ26" s="29">
        <f t="shared" si="3"/>
        <v>7.15</v>
      </c>
      <c r="AR26" s="29">
        <v>7.5</v>
      </c>
      <c r="AS26" s="29">
        <v>0</v>
      </c>
      <c r="AT26" s="29">
        <v>0</v>
      </c>
      <c r="AU26" s="29">
        <f t="shared" si="4"/>
        <v>0</v>
      </c>
      <c r="AV26" s="29">
        <f t="shared" si="5"/>
        <v>3.75</v>
      </c>
      <c r="AW26" s="31">
        <f>AVERAGE(Table2785[[#This Row],[RULE OF LAW]],Table2785[[#This Row],[SECURITY &amp; SAFETY]],Table2785[[#This Row],[PERSONAL FREEDOM (minus Security &amp;Safety and Rule of Law)]],Table2785[[#This Row],[PERSONAL FREEDOM (minus Security &amp;Safety and Rule of Law)]])</f>
        <v>5.9408333333333339</v>
      </c>
      <c r="AX26" s="32">
        <v>6.38</v>
      </c>
      <c r="AY26" s="53">
        <f>AVERAGE(Table2785[[#This Row],[PERSONAL FREEDOM]:[ECONOMIC FREEDOM]])</f>
        <v>6.1604166666666664</v>
      </c>
      <c r="AZ26" s="54">
        <f t="shared" si="6"/>
        <v>121</v>
      </c>
      <c r="BA26" s="18">
        <f t="shared" si="7"/>
        <v>6.16</v>
      </c>
      <c r="BB26" s="31">
        <f>Table2785[[#This Row],[1 Rule of Law]]</f>
        <v>3.4000000000000004</v>
      </c>
      <c r="BC26" s="31">
        <f>Table2785[[#This Row],[2 Security &amp; Safety]]</f>
        <v>8.086666666666666</v>
      </c>
      <c r="BD26" s="31">
        <f t="shared" si="8"/>
        <v>6.1383333333333336</v>
      </c>
    </row>
    <row r="27" spans="1:56" ht="15" customHeight="1" x14ac:dyDescent="0.25">
      <c r="A27" s="28" t="s">
        <v>52</v>
      </c>
      <c r="B27" s="29">
        <v>7.9</v>
      </c>
      <c r="C27" s="29">
        <v>7.3</v>
      </c>
      <c r="D27" s="29">
        <v>7.1999999999999993</v>
      </c>
      <c r="E27" s="29">
        <v>7.4380952380952383</v>
      </c>
      <c r="F27" s="29">
        <v>9.36</v>
      </c>
      <c r="G27" s="29">
        <v>10</v>
      </c>
      <c r="H27" s="29">
        <v>10</v>
      </c>
      <c r="I27" s="29">
        <v>10</v>
      </c>
      <c r="J27" s="29">
        <v>10</v>
      </c>
      <c r="K27" s="29">
        <v>10</v>
      </c>
      <c r="L27" s="29">
        <f>AVERAGE(Table2785[[#This Row],[2Bi Disappearance]:[2Bv Terrorism Injured ]])</f>
        <v>10</v>
      </c>
      <c r="M27" s="29">
        <v>9.5</v>
      </c>
      <c r="N27" s="29">
        <v>10</v>
      </c>
      <c r="O27" s="30">
        <v>10</v>
      </c>
      <c r="P27" s="30">
        <f>AVERAGE(Table2785[[#This Row],[2Ci Female Genital Mutilation]:[2Ciii Equal Inheritance Rights]])</f>
        <v>9.8333333333333339</v>
      </c>
      <c r="Q27" s="29">
        <f t="shared" si="0"/>
        <v>9.7311111111111117</v>
      </c>
      <c r="R27" s="29">
        <v>10</v>
      </c>
      <c r="S27" s="29">
        <v>10</v>
      </c>
      <c r="T27" s="29">
        <v>10</v>
      </c>
      <c r="U27" s="29">
        <f t="shared" si="1"/>
        <v>10</v>
      </c>
      <c r="V27" s="29">
        <v>10</v>
      </c>
      <c r="W27" s="29">
        <v>10</v>
      </c>
      <c r="X27" s="29">
        <f>AVERAGE(Table2785[[#This Row],[4A Freedom to establish religious organizations]:[4B Autonomy of religious organizations]])</f>
        <v>10</v>
      </c>
      <c r="Y27" s="29">
        <v>10</v>
      </c>
      <c r="Z27" s="29">
        <v>10</v>
      </c>
      <c r="AA27" s="29">
        <v>10</v>
      </c>
      <c r="AB27" s="29">
        <v>10</v>
      </c>
      <c r="AC27" s="29">
        <v>10</v>
      </c>
      <c r="AD27" s="29">
        <f>AVERAGE(Table2785[[#This Row],[5Ci Political parties]:[5Ciii Educational, sporting and cultural organizations]])</f>
        <v>10</v>
      </c>
      <c r="AE27" s="29">
        <v>10</v>
      </c>
      <c r="AF27" s="29">
        <v>10</v>
      </c>
      <c r="AG27" s="29">
        <v>10</v>
      </c>
      <c r="AH27" s="29">
        <f>AVERAGE(Table2785[[#This Row],[5Di Political parties]:[5Diii Educational, sporting and cultural organizations5]])</f>
        <v>10</v>
      </c>
      <c r="AI27" s="29">
        <f t="shared" si="9"/>
        <v>10</v>
      </c>
      <c r="AJ27" s="29">
        <v>10</v>
      </c>
      <c r="AK27" s="30">
        <v>8.3333333333333339</v>
      </c>
      <c r="AL27" s="30">
        <v>7.75</v>
      </c>
      <c r="AM27" s="30">
        <v>10</v>
      </c>
      <c r="AN27" s="30">
        <v>10</v>
      </c>
      <c r="AO27" s="30">
        <f>AVERAGE(Table2785[[#This Row],[6Di Access to foreign television (cable/ satellite)]:[6Dii Access to foreign newspapers]])</f>
        <v>10</v>
      </c>
      <c r="AP27" s="30">
        <v>10</v>
      </c>
      <c r="AQ27" s="29">
        <f t="shared" si="3"/>
        <v>9.2166666666666668</v>
      </c>
      <c r="AR27" s="29">
        <v>10</v>
      </c>
      <c r="AS27" s="29">
        <v>10</v>
      </c>
      <c r="AT27" s="29">
        <v>10</v>
      </c>
      <c r="AU27" s="29">
        <f t="shared" si="4"/>
        <v>10</v>
      </c>
      <c r="AV27" s="29">
        <f t="shared" si="5"/>
        <v>10</v>
      </c>
      <c r="AW27" s="31">
        <f>AVERAGE(Table2785[[#This Row],[RULE OF LAW]],Table2785[[#This Row],[SECURITY &amp; SAFETY]],Table2785[[#This Row],[PERSONAL FREEDOM (minus Security &amp;Safety and Rule of Law)]],Table2785[[#This Row],[PERSONAL FREEDOM (minus Security &amp;Safety and Rule of Law)]])</f>
        <v>9.2139682539682539</v>
      </c>
      <c r="AX27" s="32">
        <v>7.9</v>
      </c>
      <c r="AY27" s="53">
        <f>AVERAGE(Table2785[[#This Row],[PERSONAL FREEDOM]:[ECONOMIC FREEDOM]])</f>
        <v>8.5569841269841262</v>
      </c>
      <c r="AZ27" s="54">
        <f t="shared" si="6"/>
        <v>6</v>
      </c>
      <c r="BA27" s="18">
        <f t="shared" si="7"/>
        <v>8.56</v>
      </c>
      <c r="BB27" s="31">
        <f>Table2785[[#This Row],[1 Rule of Law]]</f>
        <v>7.4380952380952383</v>
      </c>
      <c r="BC27" s="31">
        <f>Table2785[[#This Row],[2 Security &amp; Safety]]</f>
        <v>9.7311111111111117</v>
      </c>
      <c r="BD27" s="31">
        <f t="shared" si="8"/>
        <v>9.8433333333333337</v>
      </c>
    </row>
    <row r="28" spans="1:56" ht="15" customHeight="1" x14ac:dyDescent="0.25">
      <c r="A28" s="28" t="s">
        <v>94</v>
      </c>
      <c r="B28" s="29" t="s">
        <v>48</v>
      </c>
      <c r="C28" s="29" t="s">
        <v>48</v>
      </c>
      <c r="D28" s="29" t="s">
        <v>48</v>
      </c>
      <c r="E28" s="29">
        <v>5.9354929999999992</v>
      </c>
      <c r="F28" s="29">
        <v>5.88</v>
      </c>
      <c r="G28" s="29">
        <v>10</v>
      </c>
      <c r="H28" s="29">
        <v>10</v>
      </c>
      <c r="I28" s="29" t="s">
        <v>48</v>
      </c>
      <c r="J28" s="29">
        <v>10</v>
      </c>
      <c r="K28" s="29">
        <v>10</v>
      </c>
      <c r="L28" s="29">
        <f>AVERAGE(Table2785[[#This Row],[2Bi Disappearance]:[2Bv Terrorism Injured ]])</f>
        <v>10</v>
      </c>
      <c r="M28" s="29">
        <v>10</v>
      </c>
      <c r="N28" s="29">
        <v>10</v>
      </c>
      <c r="O28" s="30" t="s">
        <v>48</v>
      </c>
      <c r="P28" s="30">
        <f>AVERAGE(Table2785[[#This Row],[2Ci Female Genital Mutilation]:[2Ciii Equal Inheritance Rights]])</f>
        <v>10</v>
      </c>
      <c r="Q28" s="29">
        <f t="shared" si="0"/>
        <v>8.6266666666666669</v>
      </c>
      <c r="R28" s="29">
        <v>10</v>
      </c>
      <c r="S28" s="29">
        <v>10</v>
      </c>
      <c r="T28" s="29">
        <v>10</v>
      </c>
      <c r="U28" s="29">
        <f t="shared" si="1"/>
        <v>10</v>
      </c>
      <c r="V28" s="29" t="s">
        <v>48</v>
      </c>
      <c r="W28" s="29" t="s">
        <v>48</v>
      </c>
      <c r="X28" s="29" t="s">
        <v>48</v>
      </c>
      <c r="Y28" s="29" t="s">
        <v>48</v>
      </c>
      <c r="Z28" s="29" t="s">
        <v>48</v>
      </c>
      <c r="AA28" s="29" t="s">
        <v>48</v>
      </c>
      <c r="AB28" s="29" t="s">
        <v>48</v>
      </c>
      <c r="AC28" s="29" t="s">
        <v>48</v>
      </c>
      <c r="AD28" s="29" t="s">
        <v>48</v>
      </c>
      <c r="AE28" s="29" t="s">
        <v>48</v>
      </c>
      <c r="AF28" s="29" t="s">
        <v>48</v>
      </c>
      <c r="AG28" s="29" t="s">
        <v>48</v>
      </c>
      <c r="AH28" s="29" t="s">
        <v>48</v>
      </c>
      <c r="AI28" s="29" t="s">
        <v>48</v>
      </c>
      <c r="AJ28" s="29">
        <v>10</v>
      </c>
      <c r="AK28" s="30">
        <v>8</v>
      </c>
      <c r="AL28" s="30">
        <v>7.75</v>
      </c>
      <c r="AM28" s="30" t="s">
        <v>48</v>
      </c>
      <c r="AN28" s="30" t="s">
        <v>48</v>
      </c>
      <c r="AO28" s="30" t="s">
        <v>48</v>
      </c>
      <c r="AP28" s="30" t="s">
        <v>48</v>
      </c>
      <c r="AQ28" s="29">
        <f t="shared" si="3"/>
        <v>8.5833333333333339</v>
      </c>
      <c r="AR28" s="29" t="s">
        <v>48</v>
      </c>
      <c r="AS28" s="29">
        <v>10</v>
      </c>
      <c r="AT28" s="29">
        <v>10</v>
      </c>
      <c r="AU28" s="29">
        <f t="shared" si="4"/>
        <v>10</v>
      </c>
      <c r="AV28" s="29">
        <f t="shared" si="5"/>
        <v>10</v>
      </c>
      <c r="AW28" s="31">
        <f>AVERAGE(Table2785[[#This Row],[RULE OF LAW]],Table2785[[#This Row],[SECURITY &amp; SAFETY]],Table2785[[#This Row],[PERSONAL FREEDOM (minus Security &amp;Safety and Rule of Law)]],Table2785[[#This Row],[PERSONAL FREEDOM (minus Security &amp;Safety and Rule of Law)]])</f>
        <v>8.4044288055555558</v>
      </c>
      <c r="AX28" s="32">
        <v>6.79</v>
      </c>
      <c r="AY28" s="53">
        <f>AVERAGE(Table2785[[#This Row],[PERSONAL FREEDOM]:[ECONOMIC FREEDOM]])</f>
        <v>7.5972144027777784</v>
      </c>
      <c r="AZ28" s="54">
        <f t="shared" si="6"/>
        <v>46</v>
      </c>
      <c r="BA28" s="18">
        <f t="shared" si="7"/>
        <v>7.6</v>
      </c>
      <c r="BB28" s="31">
        <f>Table2785[[#This Row],[1 Rule of Law]]</f>
        <v>5.9354929999999992</v>
      </c>
      <c r="BC28" s="31">
        <f>Table2785[[#This Row],[2 Security &amp; Safety]]</f>
        <v>8.6266666666666669</v>
      </c>
      <c r="BD28" s="31">
        <f t="shared" si="8"/>
        <v>9.5277777777777786</v>
      </c>
    </row>
    <row r="29" spans="1:56" ht="15" customHeight="1" x14ac:dyDescent="0.25">
      <c r="A29" s="28" t="s">
        <v>195</v>
      </c>
      <c r="B29" s="29" t="s">
        <v>48</v>
      </c>
      <c r="C29" s="29" t="s">
        <v>48</v>
      </c>
      <c r="D29" s="29" t="s">
        <v>48</v>
      </c>
      <c r="E29" s="29">
        <v>3.0637819999999998</v>
      </c>
      <c r="F29" s="29">
        <v>5.28</v>
      </c>
      <c r="G29" s="29">
        <v>10</v>
      </c>
      <c r="H29" s="29">
        <v>8.7950040869444717</v>
      </c>
      <c r="I29" s="29">
        <v>0</v>
      </c>
      <c r="J29" s="29">
        <v>9.6251123826049465</v>
      </c>
      <c r="K29" s="29">
        <v>9.7429342052148211</v>
      </c>
      <c r="L29" s="29">
        <f>AVERAGE(Table2785[[#This Row],[2Bi Disappearance]:[2Bv Terrorism Injured ]])</f>
        <v>7.6326101349528486</v>
      </c>
      <c r="M29" s="29">
        <v>7.4</v>
      </c>
      <c r="N29" s="29">
        <v>10</v>
      </c>
      <c r="O29" s="30">
        <v>5</v>
      </c>
      <c r="P29" s="30">
        <f>AVERAGE(Table2785[[#This Row],[2Ci Female Genital Mutilation]:[2Ciii Equal Inheritance Rights]])</f>
        <v>7.4666666666666659</v>
      </c>
      <c r="Q29" s="29">
        <f t="shared" si="0"/>
        <v>6.7930922672065046</v>
      </c>
      <c r="R29" s="29">
        <v>0</v>
      </c>
      <c r="S29" s="29">
        <v>5</v>
      </c>
      <c r="T29" s="29">
        <v>0</v>
      </c>
      <c r="U29" s="29">
        <f t="shared" si="1"/>
        <v>1.6666666666666667</v>
      </c>
      <c r="V29" s="29">
        <v>7.5</v>
      </c>
      <c r="W29" s="29">
        <v>7.5</v>
      </c>
      <c r="X29" s="29">
        <f>AVERAGE(Table2785[[#This Row],[4A Freedom to establish religious organizations]:[4B Autonomy of religious organizations]])</f>
        <v>7.5</v>
      </c>
      <c r="Y29" s="29">
        <v>7.5</v>
      </c>
      <c r="Z29" s="29">
        <v>2.5</v>
      </c>
      <c r="AA29" s="29">
        <v>7.5</v>
      </c>
      <c r="AB29" s="29">
        <v>7.5</v>
      </c>
      <c r="AC29" s="29">
        <v>5</v>
      </c>
      <c r="AD29" s="29">
        <f>AVERAGE(Table2785[[#This Row],[5Ci Political parties]:[5Ciii Educational, sporting and cultural organizations]])</f>
        <v>6.666666666666667</v>
      </c>
      <c r="AE29" s="29">
        <v>2.5</v>
      </c>
      <c r="AF29" s="29">
        <v>7.5</v>
      </c>
      <c r="AG29" s="29">
        <v>7.5</v>
      </c>
      <c r="AH29" s="29">
        <f>AVERAGE(Table2785[[#This Row],[5Di Political parties]:[5Diii Educational, sporting and cultural organizations5]])</f>
        <v>5.833333333333333</v>
      </c>
      <c r="AI29" s="29">
        <f t="shared" ref="AI29:AI42" si="10">AVERAGE(Y29,Z29,AD29,AH29)</f>
        <v>5.625</v>
      </c>
      <c r="AJ29" s="29">
        <v>10</v>
      </c>
      <c r="AK29" s="30">
        <v>3.3333333333333335</v>
      </c>
      <c r="AL29" s="30">
        <v>4.25</v>
      </c>
      <c r="AM29" s="30">
        <v>5</v>
      </c>
      <c r="AN29" s="30">
        <v>2.5</v>
      </c>
      <c r="AO29" s="30">
        <f>AVERAGE(Table2785[[#This Row],[6Di Access to foreign television (cable/ satellite)]:[6Dii Access to foreign newspapers]])</f>
        <v>3.75</v>
      </c>
      <c r="AP29" s="30">
        <v>5</v>
      </c>
      <c r="AQ29" s="29">
        <f t="shared" si="3"/>
        <v>5.2666666666666675</v>
      </c>
      <c r="AR29" s="29">
        <v>0</v>
      </c>
      <c r="AS29" s="29">
        <v>10</v>
      </c>
      <c r="AT29" s="29">
        <v>10</v>
      </c>
      <c r="AU29" s="29">
        <f t="shared" si="4"/>
        <v>10</v>
      </c>
      <c r="AV29" s="29">
        <f t="shared" si="5"/>
        <v>5</v>
      </c>
      <c r="AW29" s="31">
        <f>AVERAGE(Table2785[[#This Row],[RULE OF LAW]],Table2785[[#This Row],[SECURITY &amp; SAFETY]],Table2785[[#This Row],[PERSONAL FREEDOM (minus Security &amp;Safety and Rule of Law)]],Table2785[[#This Row],[PERSONAL FREEDOM (minus Security &amp;Safety and Rule of Law)]])</f>
        <v>4.9700519001349592</v>
      </c>
      <c r="AX29" s="32">
        <v>5.3</v>
      </c>
      <c r="AY29" s="53">
        <f>AVERAGE(Table2785[[#This Row],[PERSONAL FREEDOM]:[ECONOMIC FREEDOM]])</f>
        <v>5.1350259500674795</v>
      </c>
      <c r="AZ29" s="54">
        <f t="shared" si="6"/>
        <v>145</v>
      </c>
      <c r="BA29" s="18">
        <f t="shared" si="7"/>
        <v>5.14</v>
      </c>
      <c r="BB29" s="31">
        <f>Table2785[[#This Row],[1 Rule of Law]]</f>
        <v>3.0637819999999998</v>
      </c>
      <c r="BC29" s="31">
        <f>Table2785[[#This Row],[2 Security &amp; Safety]]</f>
        <v>6.7930922672065046</v>
      </c>
      <c r="BD29" s="31">
        <f t="shared" si="8"/>
        <v>5.0116666666666667</v>
      </c>
    </row>
    <row r="30" spans="1:56" ht="15" customHeight="1" x14ac:dyDescent="0.25">
      <c r="A30" s="28" t="s">
        <v>193</v>
      </c>
      <c r="B30" s="29" t="s">
        <v>48</v>
      </c>
      <c r="C30" s="29" t="s">
        <v>48</v>
      </c>
      <c r="D30" s="29" t="s">
        <v>48</v>
      </c>
      <c r="E30" s="29">
        <v>3.0637819999999998</v>
      </c>
      <c r="F30" s="29">
        <v>7.08</v>
      </c>
      <c r="G30" s="29">
        <v>5</v>
      </c>
      <c r="H30" s="29">
        <v>10</v>
      </c>
      <c r="I30" s="29">
        <v>2.5</v>
      </c>
      <c r="J30" s="29">
        <v>10</v>
      </c>
      <c r="K30" s="29">
        <v>10</v>
      </c>
      <c r="L30" s="29">
        <f>AVERAGE(Table2785[[#This Row],[2Bi Disappearance]:[2Bv Terrorism Injured ]])</f>
        <v>7.5</v>
      </c>
      <c r="M30" s="29">
        <v>5.5</v>
      </c>
      <c r="N30" s="29">
        <v>10</v>
      </c>
      <c r="O30" s="30">
        <v>0</v>
      </c>
      <c r="P30" s="30">
        <f>AVERAGE(Table2785[[#This Row],[2Ci Female Genital Mutilation]:[2Ciii Equal Inheritance Rights]])</f>
        <v>5.166666666666667</v>
      </c>
      <c r="Q30" s="29">
        <f t="shared" si="0"/>
        <v>6.5822222222222218</v>
      </c>
      <c r="R30" s="29">
        <v>5</v>
      </c>
      <c r="S30" s="29">
        <v>10</v>
      </c>
      <c r="T30" s="29">
        <v>5</v>
      </c>
      <c r="U30" s="29">
        <f t="shared" si="1"/>
        <v>6.666666666666667</v>
      </c>
      <c r="V30" s="29">
        <v>5</v>
      </c>
      <c r="W30" s="29">
        <v>7.5</v>
      </c>
      <c r="X30" s="29">
        <f>AVERAGE(Table2785[[#This Row],[4A Freedom to establish religious organizations]:[4B Autonomy of religious organizations]])</f>
        <v>6.25</v>
      </c>
      <c r="Y30" s="29">
        <v>7.5</v>
      </c>
      <c r="Z30" s="29">
        <v>5</v>
      </c>
      <c r="AA30" s="29">
        <v>7.5</v>
      </c>
      <c r="AB30" s="29">
        <v>7.5</v>
      </c>
      <c r="AC30" s="29">
        <v>7.5</v>
      </c>
      <c r="AD30" s="29">
        <f>AVERAGE(Table2785[[#This Row],[5Ci Political parties]:[5Ciii Educational, sporting and cultural organizations]])</f>
        <v>7.5</v>
      </c>
      <c r="AE30" s="29">
        <v>7.5</v>
      </c>
      <c r="AF30" s="29">
        <v>5</v>
      </c>
      <c r="AG30" s="29">
        <v>5</v>
      </c>
      <c r="AH30" s="29">
        <f>AVERAGE(Table2785[[#This Row],[5Di Political parties]:[5Diii Educational, sporting and cultural organizations5]])</f>
        <v>5.833333333333333</v>
      </c>
      <c r="AI30" s="29">
        <f t="shared" si="10"/>
        <v>6.458333333333333</v>
      </c>
      <c r="AJ30" s="29">
        <v>10</v>
      </c>
      <c r="AK30" s="30">
        <v>2.3333333333333335</v>
      </c>
      <c r="AL30" s="30">
        <v>2.25</v>
      </c>
      <c r="AM30" s="30">
        <v>5</v>
      </c>
      <c r="AN30" s="30">
        <v>7.5</v>
      </c>
      <c r="AO30" s="30">
        <f>AVERAGE(Table2785[[#This Row],[6Di Access to foreign television (cable/ satellite)]:[6Dii Access to foreign newspapers]])</f>
        <v>6.25</v>
      </c>
      <c r="AP30" s="30">
        <v>7.5</v>
      </c>
      <c r="AQ30" s="29">
        <f t="shared" si="3"/>
        <v>5.666666666666667</v>
      </c>
      <c r="AR30" s="29">
        <v>0</v>
      </c>
      <c r="AS30" s="29">
        <v>10</v>
      </c>
      <c r="AT30" s="29">
        <v>10</v>
      </c>
      <c r="AU30" s="29">
        <f t="shared" si="4"/>
        <v>10</v>
      </c>
      <c r="AV30" s="29">
        <f t="shared" si="5"/>
        <v>5</v>
      </c>
      <c r="AW30" s="31">
        <f>AVERAGE(Table2785[[#This Row],[RULE OF LAW]],Table2785[[#This Row],[SECURITY &amp; SAFETY]],Table2785[[#This Row],[PERSONAL FREEDOM (minus Security &amp;Safety and Rule of Law)]],Table2785[[#This Row],[PERSONAL FREEDOM (minus Security &amp;Safety and Rule of Law)]])</f>
        <v>5.4156677222222216</v>
      </c>
      <c r="AX30" s="32">
        <v>4.8499999999999996</v>
      </c>
      <c r="AY30" s="53">
        <f>AVERAGE(Table2785[[#This Row],[PERSONAL FREEDOM]:[ECONOMIC FREEDOM]])</f>
        <v>5.1328338611111111</v>
      </c>
      <c r="AZ30" s="54">
        <f t="shared" si="6"/>
        <v>146</v>
      </c>
      <c r="BA30" s="18">
        <f t="shared" si="7"/>
        <v>5.13</v>
      </c>
      <c r="BB30" s="31">
        <f>Table2785[[#This Row],[1 Rule of Law]]</f>
        <v>3.0637819999999998</v>
      </c>
      <c r="BC30" s="31">
        <f>Table2785[[#This Row],[2 Security &amp; Safety]]</f>
        <v>6.5822222222222218</v>
      </c>
      <c r="BD30" s="31">
        <f t="shared" si="8"/>
        <v>6.0083333333333337</v>
      </c>
    </row>
    <row r="31" spans="1:56" ht="15" customHeight="1" x14ac:dyDescent="0.25">
      <c r="A31" s="28" t="s">
        <v>74</v>
      </c>
      <c r="B31" s="29">
        <v>7.6</v>
      </c>
      <c r="C31" s="29">
        <v>6.1</v>
      </c>
      <c r="D31" s="29">
        <v>5.6999999999999993</v>
      </c>
      <c r="E31" s="29">
        <v>6.4761904761904763</v>
      </c>
      <c r="F31" s="29">
        <v>8.759999999999998</v>
      </c>
      <c r="G31" s="29">
        <v>10</v>
      </c>
      <c r="H31" s="29">
        <v>10</v>
      </c>
      <c r="I31" s="29">
        <v>10</v>
      </c>
      <c r="J31" s="29">
        <v>10</v>
      </c>
      <c r="K31" s="29">
        <v>10</v>
      </c>
      <c r="L31" s="29">
        <f>AVERAGE(Table2785[[#This Row],[2Bi Disappearance]:[2Bv Terrorism Injured ]])</f>
        <v>10</v>
      </c>
      <c r="M31" s="29" t="s">
        <v>48</v>
      </c>
      <c r="N31" s="29">
        <v>10</v>
      </c>
      <c r="O31" s="30">
        <v>10</v>
      </c>
      <c r="P31" s="30">
        <f>AVERAGE(Table2785[[#This Row],[2Ci Female Genital Mutilation]:[2Ciii Equal Inheritance Rights]])</f>
        <v>10</v>
      </c>
      <c r="Q31" s="29">
        <f t="shared" si="0"/>
        <v>9.586666666666666</v>
      </c>
      <c r="R31" s="29">
        <v>10</v>
      </c>
      <c r="S31" s="29">
        <v>10</v>
      </c>
      <c r="T31" s="29">
        <v>10</v>
      </c>
      <c r="U31" s="29">
        <f t="shared" si="1"/>
        <v>10</v>
      </c>
      <c r="V31" s="29">
        <v>10</v>
      </c>
      <c r="W31" s="29">
        <v>10</v>
      </c>
      <c r="X31" s="29">
        <f>AVERAGE(Table2785[[#This Row],[4A Freedom to establish religious organizations]:[4B Autonomy of religious organizations]])</f>
        <v>10</v>
      </c>
      <c r="Y31" s="29">
        <v>10</v>
      </c>
      <c r="Z31" s="29">
        <v>7.5</v>
      </c>
      <c r="AA31" s="29">
        <v>7.5</v>
      </c>
      <c r="AB31" s="29">
        <v>10</v>
      </c>
      <c r="AC31" s="29">
        <v>10</v>
      </c>
      <c r="AD31" s="29">
        <f>AVERAGE(Table2785[[#This Row],[5Ci Political parties]:[5Ciii Educational, sporting and cultural organizations]])</f>
        <v>9.1666666666666661</v>
      </c>
      <c r="AE31" s="29">
        <v>10</v>
      </c>
      <c r="AF31" s="29">
        <v>10</v>
      </c>
      <c r="AG31" s="29">
        <v>10</v>
      </c>
      <c r="AH31" s="29">
        <f>AVERAGE(Table2785[[#This Row],[5Di Political parties]:[5Diii Educational, sporting and cultural organizations5]])</f>
        <v>10</v>
      </c>
      <c r="AI31" s="29">
        <f t="shared" si="10"/>
        <v>9.1666666666666661</v>
      </c>
      <c r="AJ31" s="29">
        <v>10</v>
      </c>
      <c r="AK31" s="30">
        <v>7.333333333333333</v>
      </c>
      <c r="AL31" s="30">
        <v>6.5</v>
      </c>
      <c r="AM31" s="30">
        <v>10</v>
      </c>
      <c r="AN31" s="30">
        <v>10</v>
      </c>
      <c r="AO31" s="30">
        <f>AVERAGE(Table2785[[#This Row],[6Di Access to foreign television (cable/ satellite)]:[6Dii Access to foreign newspapers]])</f>
        <v>10</v>
      </c>
      <c r="AP31" s="30">
        <v>10</v>
      </c>
      <c r="AQ31" s="29">
        <f t="shared" si="3"/>
        <v>8.7666666666666657</v>
      </c>
      <c r="AR31" s="29">
        <v>0</v>
      </c>
      <c r="AS31" s="29">
        <v>10</v>
      </c>
      <c r="AT31" s="29">
        <v>10</v>
      </c>
      <c r="AU31" s="29">
        <f t="shared" si="4"/>
        <v>10</v>
      </c>
      <c r="AV31" s="29">
        <f t="shared" si="5"/>
        <v>5</v>
      </c>
      <c r="AW31" s="31">
        <f>AVERAGE(Table2785[[#This Row],[RULE OF LAW]],Table2785[[#This Row],[SECURITY &amp; SAFETY]],Table2785[[#This Row],[PERSONAL FREEDOM (minus Security &amp;Safety and Rule of Law)]],Table2785[[#This Row],[PERSONAL FREEDOM (minus Security &amp;Safety and Rule of Law)]])</f>
        <v>8.3090476190476181</v>
      </c>
      <c r="AX31" s="32">
        <v>7.84</v>
      </c>
      <c r="AY31" s="53">
        <f>AVERAGE(Table2785[[#This Row],[PERSONAL FREEDOM]:[ECONOMIC FREEDOM]])</f>
        <v>8.074523809523809</v>
      </c>
      <c r="AZ31" s="54">
        <f t="shared" si="6"/>
        <v>30</v>
      </c>
      <c r="BA31" s="18">
        <f t="shared" si="7"/>
        <v>8.07</v>
      </c>
      <c r="BB31" s="31">
        <f>Table2785[[#This Row],[1 Rule of Law]]</f>
        <v>6.4761904761904763</v>
      </c>
      <c r="BC31" s="31">
        <f>Table2785[[#This Row],[2 Security &amp; Safety]]</f>
        <v>9.586666666666666</v>
      </c>
      <c r="BD31" s="31">
        <f t="shared" si="8"/>
        <v>8.586666666666666</v>
      </c>
    </row>
    <row r="32" spans="1:56" ht="15" customHeight="1" x14ac:dyDescent="0.25">
      <c r="A32" s="28" t="s">
        <v>189</v>
      </c>
      <c r="B32" s="29">
        <v>4</v>
      </c>
      <c r="C32" s="29">
        <v>4.0999999999999996</v>
      </c>
      <c r="D32" s="29">
        <v>4.3</v>
      </c>
      <c r="E32" s="29">
        <v>4.1539682539682543</v>
      </c>
      <c r="F32" s="29">
        <v>9.6</v>
      </c>
      <c r="G32" s="29">
        <v>0</v>
      </c>
      <c r="H32" s="29">
        <v>10</v>
      </c>
      <c r="I32" s="29">
        <v>5</v>
      </c>
      <c r="J32" s="29">
        <v>9.8113382642663343</v>
      </c>
      <c r="K32" s="29">
        <v>9.840685645380459</v>
      </c>
      <c r="L32" s="29">
        <f>AVERAGE(Table2785[[#This Row],[2Bi Disappearance]:[2Bv Terrorism Injured ]])</f>
        <v>6.9304047819293588</v>
      </c>
      <c r="M32" s="29">
        <v>10</v>
      </c>
      <c r="N32" s="29">
        <v>2.5</v>
      </c>
      <c r="O32" s="30">
        <v>5</v>
      </c>
      <c r="P32" s="30">
        <f>AVERAGE(Table2785[[#This Row],[2Ci Female Genital Mutilation]:[2Ciii Equal Inheritance Rights]])</f>
        <v>5.833333333333333</v>
      </c>
      <c r="Q32" s="29">
        <f t="shared" si="0"/>
        <v>7.4545793717542308</v>
      </c>
      <c r="R32" s="29">
        <v>0</v>
      </c>
      <c r="S32" s="29">
        <v>0</v>
      </c>
      <c r="T32" s="29">
        <v>10</v>
      </c>
      <c r="U32" s="29">
        <f t="shared" si="1"/>
        <v>3.3333333333333335</v>
      </c>
      <c r="V32" s="29">
        <v>2.5</v>
      </c>
      <c r="W32" s="29">
        <v>2.5</v>
      </c>
      <c r="X32" s="29">
        <f>AVERAGE(Table2785[[#This Row],[4A Freedom to establish religious organizations]:[4B Autonomy of religious organizations]])</f>
        <v>2.5</v>
      </c>
      <c r="Y32" s="29">
        <v>0</v>
      </c>
      <c r="Z32" s="29">
        <v>2.5</v>
      </c>
      <c r="AA32" s="29">
        <v>0</v>
      </c>
      <c r="AB32" s="29">
        <v>2.5</v>
      </c>
      <c r="AC32" s="29">
        <v>5</v>
      </c>
      <c r="AD32" s="29">
        <f>AVERAGE(Table2785[[#This Row],[5Ci Political parties]:[5Ciii Educational, sporting and cultural organizations]])</f>
        <v>2.5</v>
      </c>
      <c r="AE32" s="29">
        <v>0</v>
      </c>
      <c r="AF32" s="29">
        <v>0</v>
      </c>
      <c r="AG32" s="29">
        <v>5</v>
      </c>
      <c r="AH32" s="29">
        <f>AVERAGE(Table2785[[#This Row],[5Di Political parties]:[5Diii Educational, sporting and cultural organizations5]])</f>
        <v>1.6666666666666667</v>
      </c>
      <c r="AI32" s="29">
        <f t="shared" si="10"/>
        <v>1.6666666666666667</v>
      </c>
      <c r="AJ32" s="29">
        <v>10</v>
      </c>
      <c r="AK32" s="30">
        <v>0.33333333333333331</v>
      </c>
      <c r="AL32" s="30">
        <v>2</v>
      </c>
      <c r="AM32" s="30">
        <v>5</v>
      </c>
      <c r="AN32" s="30">
        <v>7.5</v>
      </c>
      <c r="AO32" s="30">
        <f>AVERAGE(Table2785[[#This Row],[6Di Access to foreign television (cable/ satellite)]:[6Dii Access to foreign newspapers]])</f>
        <v>6.25</v>
      </c>
      <c r="AP32" s="30">
        <v>5</v>
      </c>
      <c r="AQ32" s="29">
        <f t="shared" si="3"/>
        <v>4.7166666666666668</v>
      </c>
      <c r="AR32" s="29">
        <v>10</v>
      </c>
      <c r="AS32" s="29">
        <v>10</v>
      </c>
      <c r="AT32" s="29">
        <v>10</v>
      </c>
      <c r="AU32" s="29">
        <f t="shared" si="4"/>
        <v>10</v>
      </c>
      <c r="AV32" s="29">
        <f t="shared" si="5"/>
        <v>10</v>
      </c>
      <c r="AW32" s="31">
        <f>AVERAGE(Table2785[[#This Row],[RULE OF LAW]],Table2785[[#This Row],[SECURITY &amp; SAFETY]],Table2785[[#This Row],[PERSONAL FREEDOM (minus Security &amp;Safety and Rule of Law)]],Table2785[[#This Row],[PERSONAL FREEDOM (minus Security &amp;Safety and Rule of Law)]])</f>
        <v>5.1238035730972875</v>
      </c>
      <c r="AX32" s="32">
        <v>6.39</v>
      </c>
      <c r="AY32" s="53">
        <f>AVERAGE(Table2785[[#This Row],[PERSONAL FREEDOM]:[ECONOMIC FREEDOM]])</f>
        <v>5.756901786548644</v>
      </c>
      <c r="AZ32" s="54">
        <f t="shared" si="6"/>
        <v>133</v>
      </c>
      <c r="BA32" s="18">
        <f t="shared" si="7"/>
        <v>5.76</v>
      </c>
      <c r="BB32" s="31">
        <f>Table2785[[#This Row],[1 Rule of Law]]</f>
        <v>4.1539682539682543</v>
      </c>
      <c r="BC32" s="31">
        <f>Table2785[[#This Row],[2 Security &amp; Safety]]</f>
        <v>7.4545793717542308</v>
      </c>
      <c r="BD32" s="31">
        <f t="shared" si="8"/>
        <v>4.4433333333333334</v>
      </c>
    </row>
    <row r="33" spans="1:56" ht="15" customHeight="1" x14ac:dyDescent="0.25">
      <c r="A33" s="28" t="s">
        <v>142</v>
      </c>
      <c r="B33" s="29">
        <v>5.0999999999999996</v>
      </c>
      <c r="C33" s="29">
        <v>4.9000000000000004</v>
      </c>
      <c r="D33" s="29">
        <v>3.5</v>
      </c>
      <c r="E33" s="29">
        <v>4.5079365079365079</v>
      </c>
      <c r="F33" s="29">
        <v>0</v>
      </c>
      <c r="G33" s="29">
        <v>0</v>
      </c>
      <c r="H33" s="29">
        <v>0</v>
      </c>
      <c r="I33" s="29">
        <v>2.5</v>
      </c>
      <c r="J33" s="29">
        <v>0</v>
      </c>
      <c r="K33" s="29">
        <v>0</v>
      </c>
      <c r="L33" s="29">
        <f>AVERAGE(Table2785[[#This Row],[2Bi Disappearance]:[2Bv Terrorism Injured ]])</f>
        <v>0.5</v>
      </c>
      <c r="M33" s="29">
        <v>10</v>
      </c>
      <c r="N33" s="29">
        <v>10</v>
      </c>
      <c r="O33" s="30">
        <v>10</v>
      </c>
      <c r="P33" s="30">
        <f>AVERAGE(Table2785[[#This Row],[2Ci Female Genital Mutilation]:[2Ciii Equal Inheritance Rights]])</f>
        <v>10</v>
      </c>
      <c r="Q33" s="29">
        <f t="shared" si="0"/>
        <v>3.5</v>
      </c>
      <c r="R33" s="29">
        <v>5</v>
      </c>
      <c r="S33" s="29">
        <v>10</v>
      </c>
      <c r="T33" s="29">
        <v>5</v>
      </c>
      <c r="U33" s="29">
        <f t="shared" si="1"/>
        <v>6.666666666666667</v>
      </c>
      <c r="V33" s="29">
        <v>7.5</v>
      </c>
      <c r="W33" s="29">
        <v>7.5</v>
      </c>
      <c r="X33" s="29">
        <f>AVERAGE(Table2785[[#This Row],[4A Freedom to establish religious organizations]:[4B Autonomy of religious organizations]])</f>
        <v>7.5</v>
      </c>
      <c r="Y33" s="29">
        <v>10</v>
      </c>
      <c r="Z33" s="29">
        <v>7.5</v>
      </c>
      <c r="AA33" s="29">
        <v>7.5</v>
      </c>
      <c r="AB33" s="29">
        <v>7.5</v>
      </c>
      <c r="AC33" s="29">
        <v>7.5</v>
      </c>
      <c r="AD33" s="29">
        <f>AVERAGE(Table2785[[#This Row],[5Ci Political parties]:[5Ciii Educational, sporting and cultural organizations]])</f>
        <v>7.5</v>
      </c>
      <c r="AE33" s="29">
        <v>7.5</v>
      </c>
      <c r="AF33" s="29">
        <v>5</v>
      </c>
      <c r="AG33" s="29">
        <v>7.5</v>
      </c>
      <c r="AH33" s="29">
        <f>AVERAGE(Table2785[[#This Row],[5Di Political parties]:[5Diii Educational, sporting and cultural organizations5]])</f>
        <v>6.666666666666667</v>
      </c>
      <c r="AI33" s="29">
        <f t="shared" si="10"/>
        <v>7.916666666666667</v>
      </c>
      <c r="AJ33" s="29">
        <v>5.8075169836962921</v>
      </c>
      <c r="AK33" s="30">
        <v>6.333333333333333</v>
      </c>
      <c r="AL33" s="30">
        <v>3.5</v>
      </c>
      <c r="AM33" s="30">
        <v>10</v>
      </c>
      <c r="AN33" s="30">
        <v>10</v>
      </c>
      <c r="AO33" s="30">
        <f>AVERAGE(Table2785[[#This Row],[6Di Access to foreign television (cable/ satellite)]:[6Dii Access to foreign newspapers]])</f>
        <v>10</v>
      </c>
      <c r="AP33" s="30">
        <v>7.5</v>
      </c>
      <c r="AQ33" s="29">
        <f t="shared" si="3"/>
        <v>6.6281700634059249</v>
      </c>
      <c r="AR33" s="29">
        <v>10</v>
      </c>
      <c r="AS33" s="29">
        <v>10</v>
      </c>
      <c r="AT33" s="29">
        <v>10</v>
      </c>
      <c r="AU33" s="29">
        <f t="shared" si="4"/>
        <v>10</v>
      </c>
      <c r="AV33" s="29">
        <f t="shared" si="5"/>
        <v>10</v>
      </c>
      <c r="AW33" s="31">
        <f>AVERAGE(Table2785[[#This Row],[RULE OF LAW]],Table2785[[#This Row],[SECURITY &amp; SAFETY]],Table2785[[#This Row],[PERSONAL FREEDOM (minus Security &amp;Safety and Rule of Law)]],Table2785[[#This Row],[PERSONAL FREEDOM (minus Security &amp;Safety and Rule of Law)]])</f>
        <v>5.8731344666580529</v>
      </c>
      <c r="AX33" s="32">
        <v>6.59</v>
      </c>
      <c r="AY33" s="53">
        <f>AVERAGE(Table2785[[#This Row],[PERSONAL FREEDOM]:[ECONOMIC FREEDOM]])</f>
        <v>6.2315672333290264</v>
      </c>
      <c r="AZ33" s="54">
        <f t="shared" si="6"/>
        <v>117</v>
      </c>
      <c r="BA33" s="18">
        <f t="shared" si="7"/>
        <v>6.23</v>
      </c>
      <c r="BB33" s="31">
        <f>Table2785[[#This Row],[1 Rule of Law]]</f>
        <v>4.5079365079365079</v>
      </c>
      <c r="BC33" s="31">
        <f>Table2785[[#This Row],[2 Security &amp; Safety]]</f>
        <v>3.5</v>
      </c>
      <c r="BD33" s="31">
        <f t="shared" si="8"/>
        <v>7.7423006793478519</v>
      </c>
    </row>
    <row r="34" spans="1:56" ht="15" customHeight="1" x14ac:dyDescent="0.25">
      <c r="A34" s="28" t="s">
        <v>198</v>
      </c>
      <c r="B34" s="29" t="s">
        <v>48</v>
      </c>
      <c r="C34" s="29" t="s">
        <v>48</v>
      </c>
      <c r="D34" s="29" t="s">
        <v>48</v>
      </c>
      <c r="E34" s="29">
        <v>2.7661950000000002</v>
      </c>
      <c r="F34" s="29">
        <v>0</v>
      </c>
      <c r="G34" s="29">
        <v>0</v>
      </c>
      <c r="H34" s="29">
        <v>6.6517055230406559</v>
      </c>
      <c r="I34" s="29">
        <v>0</v>
      </c>
      <c r="J34" s="29">
        <v>8.564291913667434</v>
      </c>
      <c r="K34" s="29">
        <v>9.6590827441641398</v>
      </c>
      <c r="L34" s="29">
        <f>AVERAGE(Table2785[[#This Row],[2Bi Disappearance]:[2Bv Terrorism Injured ]])</f>
        <v>4.9750160361744467</v>
      </c>
      <c r="M34" s="29">
        <v>10</v>
      </c>
      <c r="N34" s="29">
        <v>10</v>
      </c>
      <c r="O34" s="30">
        <v>5</v>
      </c>
      <c r="P34" s="30">
        <f>AVERAGE(Table2785[[#This Row],[2Ci Female Genital Mutilation]:[2Ciii Equal Inheritance Rights]])</f>
        <v>8.3333333333333339</v>
      </c>
      <c r="Q34" s="29">
        <f t="shared" ref="Q34:Q65" si="11">AVERAGE(F34,L34,P34)</f>
        <v>4.4361164565025932</v>
      </c>
      <c r="R34" s="29">
        <v>0</v>
      </c>
      <c r="S34" s="29">
        <v>0</v>
      </c>
      <c r="T34" s="29">
        <v>0</v>
      </c>
      <c r="U34" s="29">
        <f t="shared" ref="U34:U65" si="12">AVERAGE(R34:T34)</f>
        <v>0</v>
      </c>
      <c r="V34" s="29">
        <v>5</v>
      </c>
      <c r="W34" s="29">
        <v>7.5</v>
      </c>
      <c r="X34" s="29">
        <f>AVERAGE(Table2785[[#This Row],[4A Freedom to establish religious organizations]:[4B Autonomy of religious organizations]])</f>
        <v>6.25</v>
      </c>
      <c r="Y34" s="29">
        <v>7.5</v>
      </c>
      <c r="Z34" s="29">
        <v>7.5</v>
      </c>
      <c r="AA34" s="29">
        <v>2.5</v>
      </c>
      <c r="AB34" s="29">
        <v>5</v>
      </c>
      <c r="AC34" s="29">
        <v>5</v>
      </c>
      <c r="AD34" s="29">
        <f>AVERAGE(Table2785[[#This Row],[5Ci Political parties]:[5Ciii Educational, sporting and cultural organizations]])</f>
        <v>4.166666666666667</v>
      </c>
      <c r="AE34" s="29">
        <v>5</v>
      </c>
      <c r="AF34" s="29">
        <v>2.5</v>
      </c>
      <c r="AG34" s="29">
        <v>2.5</v>
      </c>
      <c r="AH34" s="29">
        <f>AVERAGE(Table2785[[#This Row],[5Di Political parties]:[5Diii Educational, sporting and cultural organizations5]])</f>
        <v>3.3333333333333335</v>
      </c>
      <c r="AI34" s="29">
        <f t="shared" si="10"/>
        <v>5.625</v>
      </c>
      <c r="AJ34" s="29">
        <v>10</v>
      </c>
      <c r="AK34" s="30">
        <v>1.3333333333333333</v>
      </c>
      <c r="AL34" s="30">
        <v>1.75</v>
      </c>
      <c r="AM34" s="30">
        <v>7.5</v>
      </c>
      <c r="AN34" s="30">
        <v>7.5</v>
      </c>
      <c r="AO34" s="30">
        <f>AVERAGE(Table2785[[#This Row],[6Di Access to foreign television (cable/ satellite)]:[6Dii Access to foreign newspapers]])</f>
        <v>7.5</v>
      </c>
      <c r="AP34" s="30">
        <v>10</v>
      </c>
      <c r="AQ34" s="29">
        <f t="shared" ref="AQ34:AQ65" si="13">AVERAGE(AJ34:AL34,AO34:AP34)</f>
        <v>6.1166666666666671</v>
      </c>
      <c r="AR34" s="29">
        <v>0</v>
      </c>
      <c r="AS34" s="29">
        <v>10</v>
      </c>
      <c r="AT34" s="29">
        <v>10</v>
      </c>
      <c r="AU34" s="29">
        <f t="shared" ref="AU34:AU65" si="14">IFERROR(AVERAGE(AS34:AT34),"-")</f>
        <v>10</v>
      </c>
      <c r="AV34" s="29">
        <f t="shared" ref="AV34:AV65" si="15">AVERAGE(AR34,AU34)</f>
        <v>5</v>
      </c>
      <c r="AW34" s="31">
        <f>AVERAGE(Table2785[[#This Row],[RULE OF LAW]],Table2785[[#This Row],[SECURITY &amp; SAFETY]],Table2785[[#This Row],[PERSONAL FREEDOM (minus Security &amp;Safety and Rule of Law)]],Table2785[[#This Row],[PERSONAL FREEDOM (minus Security &amp;Safety and Rule of Law)]])</f>
        <v>4.0997445307923153</v>
      </c>
      <c r="AX34" s="32">
        <v>5.39</v>
      </c>
      <c r="AY34" s="53">
        <f>AVERAGE(Table2785[[#This Row],[PERSONAL FREEDOM]:[ECONOMIC FREEDOM]])</f>
        <v>4.7448722653961575</v>
      </c>
      <c r="AZ34" s="54">
        <f t="shared" ref="AZ34:AZ65" si="16">RANK(BA34,$BA$2:$BA$154)</f>
        <v>151</v>
      </c>
      <c r="BA34" s="18">
        <f t="shared" ref="BA34:BA65" si="17">ROUND(AY34, 2)</f>
        <v>4.74</v>
      </c>
      <c r="BB34" s="31">
        <f>Table2785[[#This Row],[1 Rule of Law]]</f>
        <v>2.7661950000000002</v>
      </c>
      <c r="BC34" s="31">
        <f>Table2785[[#This Row],[2 Security &amp; Safety]]</f>
        <v>4.4361164565025932</v>
      </c>
      <c r="BD34" s="31">
        <f t="shared" ref="BD34:BD65" si="18">AVERAGE(AQ34,U34,AI34,AV34,X34)</f>
        <v>4.5983333333333336</v>
      </c>
    </row>
    <row r="35" spans="1:56" ht="15" customHeight="1" x14ac:dyDescent="0.25">
      <c r="A35" s="28" t="s">
        <v>177</v>
      </c>
      <c r="B35" s="29" t="s">
        <v>48</v>
      </c>
      <c r="C35" s="29" t="s">
        <v>48</v>
      </c>
      <c r="D35" s="29" t="s">
        <v>48</v>
      </c>
      <c r="E35" s="29">
        <v>3.5548000000000002</v>
      </c>
      <c r="F35" s="29">
        <v>5</v>
      </c>
      <c r="G35" s="29">
        <v>10</v>
      </c>
      <c r="H35" s="29">
        <v>10</v>
      </c>
      <c r="I35" s="29">
        <v>5</v>
      </c>
      <c r="J35" s="29">
        <v>10</v>
      </c>
      <c r="K35" s="29">
        <v>10</v>
      </c>
      <c r="L35" s="29">
        <f>AVERAGE(Table2785[[#This Row],[2Bi Disappearance]:[2Bv Terrorism Injured ]])</f>
        <v>9</v>
      </c>
      <c r="M35" s="29">
        <v>9</v>
      </c>
      <c r="N35" s="29">
        <v>10</v>
      </c>
      <c r="O35" s="30">
        <v>2.5</v>
      </c>
      <c r="P35" s="30">
        <f>AVERAGE(Table2785[[#This Row],[2Ci Female Genital Mutilation]:[2Ciii Equal Inheritance Rights]])</f>
        <v>7.166666666666667</v>
      </c>
      <c r="Q35" s="29">
        <f t="shared" si="11"/>
        <v>7.0555555555555562</v>
      </c>
      <c r="R35" s="29">
        <v>10</v>
      </c>
      <c r="S35" s="29">
        <v>10</v>
      </c>
      <c r="T35" s="29">
        <v>5</v>
      </c>
      <c r="U35" s="29">
        <f t="shared" si="12"/>
        <v>8.3333333333333339</v>
      </c>
      <c r="V35" s="29">
        <v>10</v>
      </c>
      <c r="W35" s="29">
        <v>7.5</v>
      </c>
      <c r="X35" s="29">
        <f>AVERAGE(Table2785[[#This Row],[4A Freedom to establish religious organizations]:[4B Autonomy of religious organizations]])</f>
        <v>8.75</v>
      </c>
      <c r="Y35" s="29">
        <v>7.5</v>
      </c>
      <c r="Z35" s="29">
        <v>5</v>
      </c>
      <c r="AA35" s="29">
        <v>7.5</v>
      </c>
      <c r="AB35" s="29">
        <v>5</v>
      </c>
      <c r="AC35" s="29">
        <v>5</v>
      </c>
      <c r="AD35" s="29">
        <f>AVERAGE(Table2785[[#This Row],[5Ci Political parties]:[5Ciii Educational, sporting and cultural organizations]])</f>
        <v>5.833333333333333</v>
      </c>
      <c r="AE35" s="29">
        <v>10</v>
      </c>
      <c r="AF35" s="29">
        <v>10</v>
      </c>
      <c r="AG35" s="29">
        <v>7.5</v>
      </c>
      <c r="AH35" s="29">
        <f>AVERAGE(Table2785[[#This Row],[5Di Political parties]:[5Diii Educational, sporting and cultural organizations5]])</f>
        <v>9.1666666666666661</v>
      </c>
      <c r="AI35" s="29">
        <f t="shared" si="10"/>
        <v>6.875</v>
      </c>
      <c r="AJ35" s="29">
        <v>10</v>
      </c>
      <c r="AK35" s="30">
        <v>4.666666666666667</v>
      </c>
      <c r="AL35" s="30">
        <v>4.25</v>
      </c>
      <c r="AM35" s="30">
        <v>7.5</v>
      </c>
      <c r="AN35" s="30">
        <v>7.5</v>
      </c>
      <c r="AO35" s="30">
        <f>AVERAGE(Table2785[[#This Row],[6Di Access to foreign television (cable/ satellite)]:[6Dii Access to foreign newspapers]])</f>
        <v>7.5</v>
      </c>
      <c r="AP35" s="30">
        <v>5</v>
      </c>
      <c r="AQ35" s="29">
        <f t="shared" si="13"/>
        <v>6.2833333333333332</v>
      </c>
      <c r="AR35" s="29">
        <v>0</v>
      </c>
      <c r="AS35" s="29">
        <v>10</v>
      </c>
      <c r="AT35" s="29">
        <v>10</v>
      </c>
      <c r="AU35" s="29">
        <f t="shared" si="14"/>
        <v>10</v>
      </c>
      <c r="AV35" s="29">
        <f t="shared" si="15"/>
        <v>5</v>
      </c>
      <c r="AW35" s="31">
        <f>AVERAGE(Table2785[[#This Row],[RULE OF LAW]],Table2785[[#This Row],[SECURITY &amp; SAFETY]],Table2785[[#This Row],[PERSONAL FREEDOM (minus Security &amp;Safety and Rule of Law)]],Table2785[[#This Row],[PERSONAL FREEDOM (minus Security &amp;Safety and Rule of Law)]])</f>
        <v>6.1767555555555553</v>
      </c>
      <c r="AX35" s="32">
        <v>4.51</v>
      </c>
      <c r="AY35" s="53">
        <f>AVERAGE(Table2785[[#This Row],[PERSONAL FREEDOM]:[ECONOMIC FREEDOM]])</f>
        <v>5.3433777777777776</v>
      </c>
      <c r="AZ35" s="54">
        <f t="shared" si="16"/>
        <v>142</v>
      </c>
      <c r="BA35" s="18">
        <f t="shared" si="17"/>
        <v>5.34</v>
      </c>
      <c r="BB35" s="31">
        <f>Table2785[[#This Row],[1 Rule of Law]]</f>
        <v>3.5548000000000002</v>
      </c>
      <c r="BC35" s="31">
        <f>Table2785[[#This Row],[2 Security &amp; Safety]]</f>
        <v>7.0555555555555562</v>
      </c>
      <c r="BD35" s="31">
        <f t="shared" si="18"/>
        <v>7.0483333333333338</v>
      </c>
    </row>
    <row r="36" spans="1:56" ht="15" customHeight="1" x14ac:dyDescent="0.25">
      <c r="A36" s="28" t="s">
        <v>88</v>
      </c>
      <c r="B36" s="29" t="s">
        <v>48</v>
      </c>
      <c r="C36" s="29" t="s">
        <v>48</v>
      </c>
      <c r="D36" s="29" t="s">
        <v>48</v>
      </c>
      <c r="E36" s="29">
        <v>5.9206139999999996</v>
      </c>
      <c r="F36" s="29">
        <v>6.6000000000000005</v>
      </c>
      <c r="G36" s="29">
        <v>10</v>
      </c>
      <c r="H36" s="29">
        <v>10</v>
      </c>
      <c r="I36" s="29">
        <v>10</v>
      </c>
      <c r="J36" s="29">
        <v>10</v>
      </c>
      <c r="K36" s="29">
        <v>10</v>
      </c>
      <c r="L36" s="29">
        <f>AVERAGE(Table2785[[#This Row],[2Bi Disappearance]:[2Bv Terrorism Injured ]])</f>
        <v>10</v>
      </c>
      <c r="M36" s="29">
        <v>10</v>
      </c>
      <c r="N36" s="29">
        <v>10</v>
      </c>
      <c r="O36" s="30">
        <v>10</v>
      </c>
      <c r="P36" s="30">
        <f>AVERAGE(Table2785[[#This Row],[2Ci Female Genital Mutilation]:[2Ciii Equal Inheritance Rights]])</f>
        <v>10</v>
      </c>
      <c r="Q36" s="29">
        <f t="shared" si="11"/>
        <v>8.8666666666666671</v>
      </c>
      <c r="R36" s="29">
        <v>5</v>
      </c>
      <c r="S36" s="29">
        <v>10</v>
      </c>
      <c r="T36" s="29">
        <v>10</v>
      </c>
      <c r="U36" s="29">
        <f t="shared" si="12"/>
        <v>8.3333333333333339</v>
      </c>
      <c r="V36" s="29">
        <v>7.5</v>
      </c>
      <c r="W36" s="29">
        <v>7.5</v>
      </c>
      <c r="X36" s="29">
        <f>AVERAGE(Table2785[[#This Row],[4A Freedom to establish religious organizations]:[4B Autonomy of religious organizations]])</f>
        <v>7.5</v>
      </c>
      <c r="Y36" s="29">
        <v>10</v>
      </c>
      <c r="Z36" s="29">
        <v>10</v>
      </c>
      <c r="AA36" s="29">
        <v>10</v>
      </c>
      <c r="AB36" s="29">
        <v>7.5</v>
      </c>
      <c r="AC36" s="29">
        <v>7.5</v>
      </c>
      <c r="AD36" s="29">
        <f>AVERAGE(Table2785[[#This Row],[5Ci Political parties]:[5Ciii Educational, sporting and cultural organizations]])</f>
        <v>8.3333333333333339</v>
      </c>
      <c r="AE36" s="29">
        <v>7.5</v>
      </c>
      <c r="AF36" s="29">
        <v>7.5</v>
      </c>
      <c r="AG36" s="29">
        <v>10</v>
      </c>
      <c r="AH36" s="29">
        <f>AVERAGE(Table2785[[#This Row],[5Di Political parties]:[5Diii Educational, sporting and cultural organizations5]])</f>
        <v>8.3333333333333339</v>
      </c>
      <c r="AI36" s="29">
        <f t="shared" si="10"/>
        <v>9.1666666666666679</v>
      </c>
      <c r="AJ36" s="29">
        <v>10</v>
      </c>
      <c r="AK36" s="30">
        <v>8.3333333333333339</v>
      </c>
      <c r="AL36" s="30">
        <v>8.25</v>
      </c>
      <c r="AM36" s="30">
        <v>10</v>
      </c>
      <c r="AN36" s="30">
        <v>10</v>
      </c>
      <c r="AO36" s="30">
        <f>AVERAGE(Table2785[[#This Row],[6Di Access to foreign television (cable/ satellite)]:[6Dii Access to foreign newspapers]])</f>
        <v>10</v>
      </c>
      <c r="AP36" s="30">
        <v>10</v>
      </c>
      <c r="AQ36" s="29">
        <f t="shared" si="13"/>
        <v>9.3166666666666664</v>
      </c>
      <c r="AR36" s="29">
        <v>10</v>
      </c>
      <c r="AS36" s="29">
        <v>10</v>
      </c>
      <c r="AT36" s="29">
        <v>10</v>
      </c>
      <c r="AU36" s="29">
        <f t="shared" si="14"/>
        <v>10</v>
      </c>
      <c r="AV36" s="29">
        <f t="shared" si="15"/>
        <v>10</v>
      </c>
      <c r="AW36" s="31">
        <f>AVERAGE(Table2785[[#This Row],[RULE OF LAW]],Table2785[[#This Row],[SECURITY &amp; SAFETY]],Table2785[[#This Row],[PERSONAL FREEDOM (minus Security &amp;Safety and Rule of Law)]],Table2785[[#This Row],[PERSONAL FREEDOM (minus Security &amp;Safety and Rule of Law)]])</f>
        <v>8.1284868333333335</v>
      </c>
      <c r="AX36" s="32">
        <v>7.57</v>
      </c>
      <c r="AY36" s="53">
        <f>AVERAGE(Table2785[[#This Row],[PERSONAL FREEDOM]:[ECONOMIC FREEDOM]])</f>
        <v>7.8492434166666669</v>
      </c>
      <c r="AZ36" s="54">
        <f t="shared" si="16"/>
        <v>39</v>
      </c>
      <c r="BA36" s="18">
        <f t="shared" si="17"/>
        <v>7.85</v>
      </c>
      <c r="BB36" s="31">
        <f>Table2785[[#This Row],[1 Rule of Law]]</f>
        <v>5.9206139999999996</v>
      </c>
      <c r="BC36" s="31">
        <f>Table2785[[#This Row],[2 Security &amp; Safety]]</f>
        <v>8.8666666666666671</v>
      </c>
      <c r="BD36" s="31">
        <f t="shared" si="18"/>
        <v>8.8633333333333333</v>
      </c>
    </row>
    <row r="37" spans="1:56" ht="15" customHeight="1" x14ac:dyDescent="0.25">
      <c r="A37" s="28" t="s">
        <v>143</v>
      </c>
      <c r="B37" s="29">
        <v>3</v>
      </c>
      <c r="C37" s="29">
        <v>4.8</v>
      </c>
      <c r="D37" s="29">
        <v>4</v>
      </c>
      <c r="E37" s="29">
        <v>3.9634920634920641</v>
      </c>
      <c r="F37" s="29">
        <v>4.5600000000000005</v>
      </c>
      <c r="G37" s="29">
        <v>5</v>
      </c>
      <c r="H37" s="29">
        <v>10</v>
      </c>
      <c r="I37" s="29">
        <v>2.5</v>
      </c>
      <c r="J37" s="29">
        <v>6.4846496367471289</v>
      </c>
      <c r="K37" s="29">
        <v>9.4844152800562451</v>
      </c>
      <c r="L37" s="29">
        <f>AVERAGE(Table2785[[#This Row],[2Bi Disappearance]:[2Bv Terrorism Injured ]])</f>
        <v>6.693812983360675</v>
      </c>
      <c r="M37" s="29">
        <v>6.4</v>
      </c>
      <c r="N37" s="29">
        <v>10</v>
      </c>
      <c r="O37" s="30">
        <v>5</v>
      </c>
      <c r="P37" s="30">
        <f>AVERAGE(Table2785[[#This Row],[2Ci Female Genital Mutilation]:[2Ciii Equal Inheritance Rights]])</f>
        <v>7.1333333333333329</v>
      </c>
      <c r="Q37" s="29">
        <f t="shared" si="11"/>
        <v>6.1290487722313358</v>
      </c>
      <c r="R37" s="29">
        <v>0</v>
      </c>
      <c r="S37" s="29">
        <v>5</v>
      </c>
      <c r="T37" s="29">
        <v>5</v>
      </c>
      <c r="U37" s="29">
        <f t="shared" si="12"/>
        <v>3.3333333333333335</v>
      </c>
      <c r="V37" s="29">
        <v>10</v>
      </c>
      <c r="W37" s="29">
        <v>10</v>
      </c>
      <c r="X37" s="29">
        <f>AVERAGE(Table2785[[#This Row],[4A Freedom to establish religious organizations]:[4B Autonomy of religious organizations]])</f>
        <v>10</v>
      </c>
      <c r="Y37" s="29">
        <v>10</v>
      </c>
      <c r="Z37" s="29">
        <v>7.5</v>
      </c>
      <c r="AA37" s="29">
        <v>10</v>
      </c>
      <c r="AB37" s="29">
        <v>10</v>
      </c>
      <c r="AC37" s="29">
        <v>10</v>
      </c>
      <c r="AD37" s="29">
        <f>AVERAGE(Table2785[[#This Row],[5Ci Political parties]:[5Ciii Educational, sporting and cultural organizations]])</f>
        <v>10</v>
      </c>
      <c r="AE37" s="29">
        <v>10</v>
      </c>
      <c r="AF37" s="29">
        <v>10</v>
      </c>
      <c r="AG37" s="29">
        <v>10</v>
      </c>
      <c r="AH37" s="29">
        <f>AVERAGE(Table2785[[#This Row],[5Di Political parties]:[5Diii Educational, sporting and cultural organizations5]])</f>
        <v>10</v>
      </c>
      <c r="AI37" s="29">
        <f t="shared" si="10"/>
        <v>9.375</v>
      </c>
      <c r="AJ37" s="29">
        <v>10</v>
      </c>
      <c r="AK37" s="30">
        <v>4.333333333333333</v>
      </c>
      <c r="AL37" s="30">
        <v>3.75</v>
      </c>
      <c r="AM37" s="30">
        <v>10</v>
      </c>
      <c r="AN37" s="30">
        <v>7.5</v>
      </c>
      <c r="AO37" s="30">
        <f>AVERAGE(Table2785[[#This Row],[6Di Access to foreign television (cable/ satellite)]:[6Dii Access to foreign newspapers]])</f>
        <v>8.75</v>
      </c>
      <c r="AP37" s="30">
        <v>10</v>
      </c>
      <c r="AQ37" s="29">
        <f t="shared" si="13"/>
        <v>7.3666666666666654</v>
      </c>
      <c r="AR37" s="29">
        <v>5</v>
      </c>
      <c r="AS37" s="29">
        <v>10</v>
      </c>
      <c r="AT37" s="29">
        <v>10</v>
      </c>
      <c r="AU37" s="29">
        <f t="shared" si="14"/>
        <v>10</v>
      </c>
      <c r="AV37" s="29">
        <f t="shared" si="15"/>
        <v>7.5</v>
      </c>
      <c r="AW37" s="31">
        <f>AVERAGE(Table2785[[#This Row],[RULE OF LAW]],Table2785[[#This Row],[SECURITY &amp; SAFETY]],Table2785[[#This Row],[PERSONAL FREEDOM (minus Security &amp;Safety and Rule of Law)]],Table2785[[#This Row],[PERSONAL FREEDOM (minus Security &amp;Safety and Rule of Law)]])</f>
        <v>6.2806352089308497</v>
      </c>
      <c r="AX37" s="32">
        <v>5.9</v>
      </c>
      <c r="AY37" s="53">
        <f>AVERAGE(Table2785[[#This Row],[PERSONAL FREEDOM]:[ECONOMIC FREEDOM]])</f>
        <v>6.090317604465425</v>
      </c>
      <c r="AZ37" s="54">
        <f t="shared" si="16"/>
        <v>126</v>
      </c>
      <c r="BA37" s="18">
        <f t="shared" si="17"/>
        <v>6.09</v>
      </c>
      <c r="BB37" s="31">
        <f>Table2785[[#This Row],[1 Rule of Law]]</f>
        <v>3.9634920634920641</v>
      </c>
      <c r="BC37" s="31">
        <f>Table2785[[#This Row],[2 Security &amp; Safety]]</f>
        <v>6.1290487722313358</v>
      </c>
      <c r="BD37" s="31">
        <f t="shared" si="18"/>
        <v>7.5150000000000006</v>
      </c>
    </row>
    <row r="38" spans="1:56" ht="15" customHeight="1" x14ac:dyDescent="0.25">
      <c r="A38" s="28" t="s">
        <v>92</v>
      </c>
      <c r="B38" s="29">
        <v>5.5</v>
      </c>
      <c r="C38" s="29">
        <v>5.2</v>
      </c>
      <c r="D38" s="29">
        <v>5.5</v>
      </c>
      <c r="E38" s="29">
        <v>5.3888888888888884</v>
      </c>
      <c r="F38" s="29">
        <v>9.5200000000000014</v>
      </c>
      <c r="G38" s="29">
        <v>10</v>
      </c>
      <c r="H38" s="29">
        <v>10</v>
      </c>
      <c r="I38" s="29">
        <v>10</v>
      </c>
      <c r="J38" s="29">
        <v>10</v>
      </c>
      <c r="K38" s="29">
        <v>10</v>
      </c>
      <c r="L38" s="29">
        <f>AVERAGE(Table2785[[#This Row],[2Bi Disappearance]:[2Bv Terrorism Injured ]])</f>
        <v>10</v>
      </c>
      <c r="M38" s="29">
        <v>10</v>
      </c>
      <c r="N38" s="29">
        <v>10</v>
      </c>
      <c r="O38" s="30">
        <v>10</v>
      </c>
      <c r="P38" s="30">
        <f>AVERAGE(Table2785[[#This Row],[2Ci Female Genital Mutilation]:[2Ciii Equal Inheritance Rights]])</f>
        <v>10</v>
      </c>
      <c r="Q38" s="29">
        <f t="shared" si="11"/>
        <v>9.8400000000000016</v>
      </c>
      <c r="R38" s="29">
        <v>10</v>
      </c>
      <c r="S38" s="29">
        <v>10</v>
      </c>
      <c r="T38" s="29">
        <v>10</v>
      </c>
      <c r="U38" s="29">
        <f t="shared" si="12"/>
        <v>10</v>
      </c>
      <c r="V38" s="29">
        <v>7.5</v>
      </c>
      <c r="W38" s="29">
        <v>7.5</v>
      </c>
      <c r="X38" s="29">
        <f>AVERAGE(Table2785[[#This Row],[4A Freedom to establish religious organizations]:[4B Autonomy of religious organizations]])</f>
        <v>7.5</v>
      </c>
      <c r="Y38" s="29">
        <v>10</v>
      </c>
      <c r="Z38" s="29">
        <v>10</v>
      </c>
      <c r="AA38" s="29">
        <v>10</v>
      </c>
      <c r="AB38" s="29">
        <v>7.5</v>
      </c>
      <c r="AC38" s="29">
        <v>10</v>
      </c>
      <c r="AD38" s="29">
        <f>AVERAGE(Table2785[[#This Row],[5Ci Political parties]:[5Ciii Educational, sporting and cultural organizations]])</f>
        <v>9.1666666666666661</v>
      </c>
      <c r="AE38" s="29">
        <v>10</v>
      </c>
      <c r="AF38" s="29">
        <v>7.5</v>
      </c>
      <c r="AG38" s="29">
        <v>10</v>
      </c>
      <c r="AH38" s="29">
        <f>AVERAGE(Table2785[[#This Row],[5Di Political parties]:[5Diii Educational, sporting and cultural organizations5]])</f>
        <v>9.1666666666666661</v>
      </c>
      <c r="AI38" s="29">
        <f t="shared" si="10"/>
        <v>9.5833333333333321</v>
      </c>
      <c r="AJ38" s="29">
        <v>10</v>
      </c>
      <c r="AK38" s="30">
        <v>7</v>
      </c>
      <c r="AL38" s="30">
        <v>6</v>
      </c>
      <c r="AM38" s="30">
        <v>10</v>
      </c>
      <c r="AN38" s="30">
        <v>10</v>
      </c>
      <c r="AO38" s="30">
        <f>AVERAGE(Table2785[[#This Row],[6Di Access to foreign television (cable/ satellite)]:[6Dii Access to foreign newspapers]])</f>
        <v>10</v>
      </c>
      <c r="AP38" s="30">
        <v>10</v>
      </c>
      <c r="AQ38" s="29">
        <f t="shared" si="13"/>
        <v>8.6</v>
      </c>
      <c r="AR38" s="29">
        <v>10</v>
      </c>
      <c r="AS38" s="29">
        <v>10</v>
      </c>
      <c r="AT38" s="29">
        <v>10</v>
      </c>
      <c r="AU38" s="29">
        <f t="shared" si="14"/>
        <v>10</v>
      </c>
      <c r="AV38" s="29">
        <f t="shared" si="15"/>
        <v>10</v>
      </c>
      <c r="AW38" s="31">
        <f>AVERAGE(Table2785[[#This Row],[RULE OF LAW]],Table2785[[#This Row],[SECURITY &amp; SAFETY]],Table2785[[#This Row],[PERSONAL FREEDOM (minus Security &amp;Safety and Rule of Law)]],Table2785[[#This Row],[PERSONAL FREEDOM (minus Security &amp;Safety and Rule of Law)]])</f>
        <v>8.3755555555555556</v>
      </c>
      <c r="AX38" s="32">
        <v>6.94</v>
      </c>
      <c r="AY38" s="53">
        <f>AVERAGE(Table2785[[#This Row],[PERSONAL FREEDOM]:[ECONOMIC FREEDOM]])</f>
        <v>7.6577777777777776</v>
      </c>
      <c r="AZ38" s="54">
        <f t="shared" si="16"/>
        <v>45</v>
      </c>
      <c r="BA38" s="18">
        <f t="shared" si="17"/>
        <v>7.66</v>
      </c>
      <c r="BB38" s="31">
        <f>Table2785[[#This Row],[1 Rule of Law]]</f>
        <v>5.3888888888888884</v>
      </c>
      <c r="BC38" s="31">
        <f>Table2785[[#This Row],[2 Security &amp; Safety]]</f>
        <v>9.8400000000000016</v>
      </c>
      <c r="BD38" s="31">
        <f t="shared" si="18"/>
        <v>9.1366666666666667</v>
      </c>
    </row>
    <row r="39" spans="1:56" ht="15" customHeight="1" x14ac:dyDescent="0.25">
      <c r="A39" s="28" t="s">
        <v>91</v>
      </c>
      <c r="B39" s="29" t="s">
        <v>48</v>
      </c>
      <c r="C39" s="29" t="s">
        <v>48</v>
      </c>
      <c r="D39" s="29" t="s">
        <v>48</v>
      </c>
      <c r="E39" s="29">
        <v>6.8133739999999996</v>
      </c>
      <c r="F39" s="29">
        <v>9.2000000000000011</v>
      </c>
      <c r="G39" s="29">
        <v>10</v>
      </c>
      <c r="H39" s="29">
        <v>10</v>
      </c>
      <c r="I39" s="29">
        <v>7.5</v>
      </c>
      <c r="J39" s="29">
        <v>10</v>
      </c>
      <c r="K39" s="29">
        <v>10</v>
      </c>
      <c r="L39" s="29">
        <f>AVERAGE(Table2785[[#This Row],[2Bi Disappearance]:[2Bv Terrorism Injured ]])</f>
        <v>9.5</v>
      </c>
      <c r="M39" s="29">
        <v>10</v>
      </c>
      <c r="N39" s="29">
        <v>10</v>
      </c>
      <c r="O39" s="30" t="s">
        <v>48</v>
      </c>
      <c r="P39" s="30">
        <f>AVERAGE(Table2785[[#This Row],[2Ci Female Genital Mutilation]:[2Ciii Equal Inheritance Rights]])</f>
        <v>10</v>
      </c>
      <c r="Q39" s="29">
        <f t="shared" si="11"/>
        <v>9.5666666666666682</v>
      </c>
      <c r="R39" s="29">
        <v>10</v>
      </c>
      <c r="S39" s="29">
        <v>10</v>
      </c>
      <c r="T39" s="29">
        <v>10</v>
      </c>
      <c r="U39" s="29">
        <f t="shared" si="12"/>
        <v>10</v>
      </c>
      <c r="V39" s="29">
        <v>5</v>
      </c>
      <c r="W39" s="29">
        <v>10</v>
      </c>
      <c r="X39" s="29">
        <f>AVERAGE(Table2785[[#This Row],[4A Freedom to establish religious organizations]:[4B Autonomy of religious organizations]])</f>
        <v>7.5</v>
      </c>
      <c r="Y39" s="29">
        <v>10</v>
      </c>
      <c r="Z39" s="29">
        <v>10</v>
      </c>
      <c r="AA39" s="29">
        <v>7.5</v>
      </c>
      <c r="AB39" s="29">
        <v>10</v>
      </c>
      <c r="AC39" s="29">
        <v>7.5</v>
      </c>
      <c r="AD39" s="29">
        <f>AVERAGE(Table2785[[#This Row],[5Ci Political parties]:[5Ciii Educational, sporting and cultural organizations]])</f>
        <v>8.3333333333333339</v>
      </c>
      <c r="AE39" s="29">
        <v>10</v>
      </c>
      <c r="AF39" s="29">
        <v>10</v>
      </c>
      <c r="AG39" s="29">
        <v>10</v>
      </c>
      <c r="AH39" s="29">
        <f>AVERAGE(Table2785[[#This Row],[5Di Political parties]:[5Diii Educational, sporting and cultural organizations5]])</f>
        <v>10</v>
      </c>
      <c r="AI39" s="29">
        <f t="shared" si="10"/>
        <v>9.5833333333333339</v>
      </c>
      <c r="AJ39" s="29">
        <v>10</v>
      </c>
      <c r="AK39" s="30">
        <v>8</v>
      </c>
      <c r="AL39" s="30">
        <v>7.5</v>
      </c>
      <c r="AM39" s="30">
        <v>10</v>
      </c>
      <c r="AN39" s="30">
        <v>10</v>
      </c>
      <c r="AO39" s="30">
        <f>AVERAGE(Table2785[[#This Row],[6Di Access to foreign television (cable/ satellite)]:[6Dii Access to foreign newspapers]])</f>
        <v>10</v>
      </c>
      <c r="AP39" s="30">
        <v>10</v>
      </c>
      <c r="AQ39" s="29">
        <f t="shared" si="13"/>
        <v>9.1</v>
      </c>
      <c r="AR39" s="29">
        <v>10</v>
      </c>
      <c r="AS39" s="29">
        <v>5</v>
      </c>
      <c r="AT39" s="29">
        <v>5</v>
      </c>
      <c r="AU39" s="29">
        <f t="shared" si="14"/>
        <v>5</v>
      </c>
      <c r="AV39" s="29">
        <f t="shared" si="15"/>
        <v>7.5</v>
      </c>
      <c r="AW39" s="31">
        <f>AVERAGE(Table2785[[#This Row],[RULE OF LAW]],Table2785[[#This Row],[SECURITY &amp; SAFETY]],Table2785[[#This Row],[PERSONAL FREEDOM (minus Security &amp;Safety and Rule of Law)]],Table2785[[#This Row],[PERSONAL FREEDOM (minus Security &amp;Safety and Rule of Law)]])</f>
        <v>8.4633435000000006</v>
      </c>
      <c r="AX39" s="32">
        <v>7.47</v>
      </c>
      <c r="AY39" s="53">
        <f>AVERAGE(Table2785[[#This Row],[PERSONAL FREEDOM]:[ECONOMIC FREEDOM]])</f>
        <v>7.9666717499999997</v>
      </c>
      <c r="AZ39" s="54">
        <f t="shared" si="16"/>
        <v>34</v>
      </c>
      <c r="BA39" s="18">
        <f t="shared" si="17"/>
        <v>7.97</v>
      </c>
      <c r="BB39" s="31">
        <f>Table2785[[#This Row],[1 Rule of Law]]</f>
        <v>6.8133739999999996</v>
      </c>
      <c r="BC39" s="31">
        <f>Table2785[[#This Row],[2 Security &amp; Safety]]</f>
        <v>9.5666666666666682</v>
      </c>
      <c r="BD39" s="31">
        <f t="shared" si="18"/>
        <v>8.7366666666666681</v>
      </c>
    </row>
    <row r="40" spans="1:56" ht="15" customHeight="1" x14ac:dyDescent="0.25">
      <c r="A40" s="28" t="s">
        <v>70</v>
      </c>
      <c r="B40" s="29">
        <v>8.6</v>
      </c>
      <c r="C40" s="29">
        <v>6.5</v>
      </c>
      <c r="D40" s="29">
        <v>6.8000000000000007</v>
      </c>
      <c r="E40" s="29">
        <v>7.2650793650793641</v>
      </c>
      <c r="F40" s="29">
        <v>9.6</v>
      </c>
      <c r="G40" s="29">
        <v>10</v>
      </c>
      <c r="H40" s="29">
        <v>10</v>
      </c>
      <c r="I40" s="29">
        <v>7.5</v>
      </c>
      <c r="J40" s="29">
        <v>10</v>
      </c>
      <c r="K40" s="29">
        <v>10</v>
      </c>
      <c r="L40" s="29">
        <f>AVERAGE(Table2785[[#This Row],[2Bi Disappearance]:[2Bv Terrorism Injured ]])</f>
        <v>9.5</v>
      </c>
      <c r="M40" s="29">
        <v>10</v>
      </c>
      <c r="N40" s="29">
        <v>10</v>
      </c>
      <c r="O40" s="30">
        <v>10</v>
      </c>
      <c r="P40" s="30">
        <f>AVERAGE(Table2785[[#This Row],[2Ci Female Genital Mutilation]:[2Ciii Equal Inheritance Rights]])</f>
        <v>10</v>
      </c>
      <c r="Q40" s="29">
        <f t="shared" si="11"/>
        <v>9.7000000000000011</v>
      </c>
      <c r="R40" s="29">
        <v>10</v>
      </c>
      <c r="S40" s="29">
        <v>10</v>
      </c>
      <c r="T40" s="29" t="s">
        <v>48</v>
      </c>
      <c r="U40" s="29">
        <f t="shared" si="12"/>
        <v>10</v>
      </c>
      <c r="V40" s="29">
        <v>10</v>
      </c>
      <c r="W40" s="29">
        <v>10</v>
      </c>
      <c r="X40" s="29">
        <f>AVERAGE(Table2785[[#This Row],[4A Freedom to establish religious organizations]:[4B Autonomy of religious organizations]])</f>
        <v>10</v>
      </c>
      <c r="Y40" s="29">
        <v>10</v>
      </c>
      <c r="Z40" s="29">
        <v>10</v>
      </c>
      <c r="AA40" s="29">
        <v>10</v>
      </c>
      <c r="AB40" s="29">
        <v>5</v>
      </c>
      <c r="AC40" s="29">
        <v>10</v>
      </c>
      <c r="AD40" s="29">
        <f>AVERAGE(Table2785[[#This Row],[5Ci Political parties]:[5Ciii Educational, sporting and cultural organizations]])</f>
        <v>8.3333333333333339</v>
      </c>
      <c r="AE40" s="29">
        <v>7.5</v>
      </c>
      <c r="AF40" s="29">
        <v>10</v>
      </c>
      <c r="AG40" s="29">
        <v>10</v>
      </c>
      <c r="AH40" s="29">
        <f>AVERAGE(Table2785[[#This Row],[5Di Political parties]:[5Diii Educational, sporting and cultural organizations5]])</f>
        <v>9.1666666666666661</v>
      </c>
      <c r="AI40" s="29">
        <f t="shared" si="10"/>
        <v>9.375</v>
      </c>
      <c r="AJ40" s="29">
        <v>10</v>
      </c>
      <c r="AK40" s="30">
        <v>8.6666666666666661</v>
      </c>
      <c r="AL40" s="30">
        <v>8</v>
      </c>
      <c r="AM40" s="30">
        <v>10</v>
      </c>
      <c r="AN40" s="30">
        <v>10</v>
      </c>
      <c r="AO40" s="30">
        <f>AVERAGE(Table2785[[#This Row],[6Di Access to foreign television (cable/ satellite)]:[6Dii Access to foreign newspapers]])</f>
        <v>10</v>
      </c>
      <c r="AP40" s="30">
        <v>10</v>
      </c>
      <c r="AQ40" s="29">
        <f t="shared" si="13"/>
        <v>9.3333333333333321</v>
      </c>
      <c r="AR40" s="29">
        <v>10</v>
      </c>
      <c r="AS40" s="29">
        <v>10</v>
      </c>
      <c r="AT40" s="29">
        <v>10</v>
      </c>
      <c r="AU40" s="29">
        <f t="shared" si="14"/>
        <v>10</v>
      </c>
      <c r="AV40" s="29">
        <f t="shared" si="15"/>
        <v>10</v>
      </c>
      <c r="AW40" s="31">
        <f>AVERAGE(Table2785[[#This Row],[RULE OF LAW]],Table2785[[#This Row],[SECURITY &amp; SAFETY]],Table2785[[#This Row],[PERSONAL FREEDOM (minus Security &amp;Safety and Rule of Law)]],Table2785[[#This Row],[PERSONAL FREEDOM (minus Security &amp;Safety and Rule of Law)]])</f>
        <v>9.112103174603174</v>
      </c>
      <c r="AX40" s="32">
        <v>7.38</v>
      </c>
      <c r="AY40" s="53">
        <f>AVERAGE(Table2785[[#This Row],[PERSONAL FREEDOM]:[ECONOMIC FREEDOM]])</f>
        <v>8.2460515873015865</v>
      </c>
      <c r="AZ40" s="54">
        <f t="shared" si="16"/>
        <v>19</v>
      </c>
      <c r="BA40" s="18">
        <f t="shared" si="17"/>
        <v>8.25</v>
      </c>
      <c r="BB40" s="31">
        <f>Table2785[[#This Row],[1 Rule of Law]]</f>
        <v>7.2650793650793641</v>
      </c>
      <c r="BC40" s="31">
        <f>Table2785[[#This Row],[2 Security &amp; Safety]]</f>
        <v>9.7000000000000011</v>
      </c>
      <c r="BD40" s="31">
        <f t="shared" si="18"/>
        <v>9.7416666666666654</v>
      </c>
    </row>
    <row r="41" spans="1:56" ht="15" customHeight="1" x14ac:dyDescent="0.25">
      <c r="A41" s="28" t="s">
        <v>54</v>
      </c>
      <c r="B41" s="29">
        <v>9.3000000000000007</v>
      </c>
      <c r="C41" s="29">
        <v>8.1999999999999993</v>
      </c>
      <c r="D41" s="29">
        <v>8.4</v>
      </c>
      <c r="E41" s="29">
        <v>8.6238095238095234</v>
      </c>
      <c r="F41" s="29">
        <v>9.68</v>
      </c>
      <c r="G41" s="29">
        <v>10</v>
      </c>
      <c r="H41" s="29">
        <v>10</v>
      </c>
      <c r="I41" s="29">
        <v>10</v>
      </c>
      <c r="J41" s="29">
        <v>10</v>
      </c>
      <c r="K41" s="29">
        <v>10</v>
      </c>
      <c r="L41" s="29">
        <f>AVERAGE(Table2785[[#This Row],[2Bi Disappearance]:[2Bv Terrorism Injured ]])</f>
        <v>10</v>
      </c>
      <c r="M41" s="29">
        <v>9.5</v>
      </c>
      <c r="N41" s="29">
        <v>10</v>
      </c>
      <c r="O41" s="30">
        <v>10</v>
      </c>
      <c r="P41" s="30">
        <f>AVERAGE(Table2785[[#This Row],[2Ci Female Genital Mutilation]:[2Ciii Equal Inheritance Rights]])</f>
        <v>9.8333333333333339</v>
      </c>
      <c r="Q41" s="29">
        <f t="shared" si="11"/>
        <v>9.8377777777777791</v>
      </c>
      <c r="R41" s="29">
        <v>10</v>
      </c>
      <c r="S41" s="29">
        <v>10</v>
      </c>
      <c r="T41" s="29">
        <v>10</v>
      </c>
      <c r="U41" s="29">
        <f t="shared" si="12"/>
        <v>10</v>
      </c>
      <c r="V41" s="29">
        <v>10</v>
      </c>
      <c r="W41" s="29">
        <v>10</v>
      </c>
      <c r="X41" s="29">
        <f>AVERAGE(Table2785[[#This Row],[4A Freedom to establish religious organizations]:[4B Autonomy of religious organizations]])</f>
        <v>10</v>
      </c>
      <c r="Y41" s="29">
        <v>10</v>
      </c>
      <c r="Z41" s="29">
        <v>10</v>
      </c>
      <c r="AA41" s="29">
        <v>10</v>
      </c>
      <c r="AB41" s="29">
        <v>10</v>
      </c>
      <c r="AC41" s="29">
        <v>10</v>
      </c>
      <c r="AD41" s="29">
        <f>AVERAGE(Table2785[[#This Row],[5Ci Political parties]:[5Ciii Educational, sporting and cultural organizations]])</f>
        <v>10</v>
      </c>
      <c r="AE41" s="29">
        <v>10</v>
      </c>
      <c r="AF41" s="29">
        <v>10</v>
      </c>
      <c r="AG41" s="29">
        <v>10</v>
      </c>
      <c r="AH41" s="29">
        <f>AVERAGE(Table2785[[#This Row],[5Di Political parties]:[5Diii Educational, sporting and cultural organizations5]])</f>
        <v>10</v>
      </c>
      <c r="AI41" s="29">
        <f t="shared" si="10"/>
        <v>10</v>
      </c>
      <c r="AJ41" s="29">
        <v>10</v>
      </c>
      <c r="AK41" s="30">
        <v>9.3333333333333339</v>
      </c>
      <c r="AL41" s="30">
        <v>8.75</v>
      </c>
      <c r="AM41" s="30">
        <v>10</v>
      </c>
      <c r="AN41" s="30">
        <v>10</v>
      </c>
      <c r="AO41" s="30">
        <f>AVERAGE(Table2785[[#This Row],[6Di Access to foreign television (cable/ satellite)]:[6Dii Access to foreign newspapers]])</f>
        <v>10</v>
      </c>
      <c r="AP41" s="30">
        <v>10</v>
      </c>
      <c r="AQ41" s="29">
        <f t="shared" si="13"/>
        <v>9.6166666666666671</v>
      </c>
      <c r="AR41" s="29">
        <v>10</v>
      </c>
      <c r="AS41" s="29">
        <v>10</v>
      </c>
      <c r="AT41" s="29">
        <v>10</v>
      </c>
      <c r="AU41" s="29">
        <f t="shared" si="14"/>
        <v>10</v>
      </c>
      <c r="AV41" s="29">
        <f t="shared" si="15"/>
        <v>10</v>
      </c>
      <c r="AW41" s="31">
        <f>AVERAGE(Table2785[[#This Row],[RULE OF LAW]],Table2785[[#This Row],[SECURITY &amp; SAFETY]],Table2785[[#This Row],[PERSONAL FREEDOM (minus Security &amp;Safety and Rule of Law)]],Table2785[[#This Row],[PERSONAL FREEDOM (minus Security &amp;Safety and Rule of Law)]])</f>
        <v>9.5770634920634912</v>
      </c>
      <c r="AX41" s="32">
        <v>7.5</v>
      </c>
      <c r="AY41" s="53">
        <f>AVERAGE(Table2785[[#This Row],[PERSONAL FREEDOM]:[ECONOMIC FREEDOM]])</f>
        <v>8.5385317460317456</v>
      </c>
      <c r="AZ41" s="54">
        <f t="shared" si="16"/>
        <v>8</v>
      </c>
      <c r="BA41" s="18">
        <f t="shared" si="17"/>
        <v>8.5399999999999991</v>
      </c>
      <c r="BB41" s="31">
        <f>Table2785[[#This Row],[1 Rule of Law]]</f>
        <v>8.6238095238095234</v>
      </c>
      <c r="BC41" s="31">
        <f>Table2785[[#This Row],[2 Security &amp; Safety]]</f>
        <v>9.8377777777777791</v>
      </c>
      <c r="BD41" s="31">
        <f t="shared" si="18"/>
        <v>9.9233333333333338</v>
      </c>
    </row>
    <row r="42" spans="1:56" ht="15" customHeight="1" x14ac:dyDescent="0.25">
      <c r="A42" s="28" t="s">
        <v>108</v>
      </c>
      <c r="B42" s="29">
        <v>4.9000000000000004</v>
      </c>
      <c r="C42" s="29">
        <v>4.8</v>
      </c>
      <c r="D42" s="29">
        <v>3.8</v>
      </c>
      <c r="E42" s="29">
        <v>4.4746031746031747</v>
      </c>
      <c r="F42" s="29">
        <v>1.1599999999999993</v>
      </c>
      <c r="G42" s="29">
        <v>10</v>
      </c>
      <c r="H42" s="29">
        <v>10</v>
      </c>
      <c r="I42" s="29">
        <v>7.5</v>
      </c>
      <c r="J42" s="29">
        <v>10</v>
      </c>
      <c r="K42" s="29">
        <v>10</v>
      </c>
      <c r="L42" s="29">
        <f>AVERAGE(Table2785[[#This Row],[2Bi Disappearance]:[2Bv Terrorism Injured ]])</f>
        <v>9.5</v>
      </c>
      <c r="M42" s="29">
        <v>10</v>
      </c>
      <c r="N42" s="29">
        <v>10</v>
      </c>
      <c r="O42" s="30">
        <v>10</v>
      </c>
      <c r="P42" s="30">
        <f>AVERAGE(Table2785[[#This Row],[2Ci Female Genital Mutilation]:[2Ciii Equal Inheritance Rights]])</f>
        <v>10</v>
      </c>
      <c r="Q42" s="29">
        <f t="shared" si="11"/>
        <v>6.8866666666666667</v>
      </c>
      <c r="R42" s="29">
        <v>5</v>
      </c>
      <c r="S42" s="29">
        <v>5</v>
      </c>
      <c r="T42" s="29">
        <v>10</v>
      </c>
      <c r="U42" s="29">
        <f t="shared" si="12"/>
        <v>6.666666666666667</v>
      </c>
      <c r="V42" s="29">
        <v>10</v>
      </c>
      <c r="W42" s="29">
        <v>7.5</v>
      </c>
      <c r="X42" s="29">
        <f>AVERAGE(Table2785[[#This Row],[4A Freedom to establish religious organizations]:[4B Autonomy of religious organizations]])</f>
        <v>8.75</v>
      </c>
      <c r="Y42" s="29">
        <v>7.5</v>
      </c>
      <c r="Z42" s="29">
        <v>5</v>
      </c>
      <c r="AA42" s="29">
        <v>7.5</v>
      </c>
      <c r="AB42" s="29">
        <v>7.5</v>
      </c>
      <c r="AC42" s="29">
        <v>7.5</v>
      </c>
      <c r="AD42" s="29">
        <f>AVERAGE(Table2785[[#This Row],[5Ci Political parties]:[5Ciii Educational, sporting and cultural organizations]])</f>
        <v>7.5</v>
      </c>
      <c r="AE42" s="29">
        <v>10</v>
      </c>
      <c r="AF42" s="29">
        <v>7.5</v>
      </c>
      <c r="AG42" s="29">
        <v>10</v>
      </c>
      <c r="AH42" s="29">
        <f>AVERAGE(Table2785[[#This Row],[5Di Political parties]:[5Diii Educational, sporting and cultural organizations5]])</f>
        <v>9.1666666666666661</v>
      </c>
      <c r="AI42" s="29">
        <f t="shared" si="10"/>
        <v>7.2916666666666661</v>
      </c>
      <c r="AJ42" s="29">
        <v>10</v>
      </c>
      <c r="AK42" s="30">
        <v>7.666666666666667</v>
      </c>
      <c r="AL42" s="30">
        <v>5</v>
      </c>
      <c r="AM42" s="30">
        <v>10</v>
      </c>
      <c r="AN42" s="30">
        <v>10</v>
      </c>
      <c r="AO42" s="30">
        <f>AVERAGE(Table2785[[#This Row],[6Di Access to foreign television (cable/ satellite)]:[6Dii Access to foreign newspapers]])</f>
        <v>10</v>
      </c>
      <c r="AP42" s="30">
        <v>10</v>
      </c>
      <c r="AQ42" s="29">
        <f t="shared" si="13"/>
        <v>8.533333333333335</v>
      </c>
      <c r="AR42" s="29">
        <v>10</v>
      </c>
      <c r="AS42" s="29">
        <v>10</v>
      </c>
      <c r="AT42" s="29">
        <v>10</v>
      </c>
      <c r="AU42" s="29">
        <f t="shared" si="14"/>
        <v>10</v>
      </c>
      <c r="AV42" s="29">
        <f t="shared" si="15"/>
        <v>10</v>
      </c>
      <c r="AW42" s="31">
        <f>AVERAGE(Table2785[[#This Row],[RULE OF LAW]],Table2785[[#This Row],[SECURITY &amp; SAFETY]],Table2785[[#This Row],[PERSONAL FREEDOM (minus Security &amp;Safety and Rule of Law)]],Table2785[[#This Row],[PERSONAL FREEDOM (minus Security &amp;Safety and Rule of Law)]])</f>
        <v>6.9644841269841269</v>
      </c>
      <c r="AX42" s="32">
        <v>7.05</v>
      </c>
      <c r="AY42" s="53">
        <f>AVERAGE(Table2785[[#This Row],[PERSONAL FREEDOM]:[ECONOMIC FREEDOM]])</f>
        <v>7.0072420634920629</v>
      </c>
      <c r="AZ42" s="54">
        <f t="shared" si="16"/>
        <v>65</v>
      </c>
      <c r="BA42" s="18">
        <f t="shared" si="17"/>
        <v>7.01</v>
      </c>
      <c r="BB42" s="31">
        <f>Table2785[[#This Row],[1 Rule of Law]]</f>
        <v>4.4746031746031747</v>
      </c>
      <c r="BC42" s="31">
        <f>Table2785[[#This Row],[2 Security &amp; Safety]]</f>
        <v>6.8866666666666667</v>
      </c>
      <c r="BD42" s="31">
        <f t="shared" si="18"/>
        <v>8.2483333333333331</v>
      </c>
    </row>
    <row r="43" spans="1:56" ht="15" customHeight="1" x14ac:dyDescent="0.25">
      <c r="A43" s="28" t="s">
        <v>161</v>
      </c>
      <c r="B43" s="29" t="s">
        <v>48</v>
      </c>
      <c r="C43" s="29" t="s">
        <v>48</v>
      </c>
      <c r="D43" s="29" t="s">
        <v>48</v>
      </c>
      <c r="E43" s="29">
        <v>3.435765</v>
      </c>
      <c r="F43" s="29">
        <v>8.56</v>
      </c>
      <c r="G43" s="29">
        <v>10</v>
      </c>
      <c r="H43" s="29">
        <v>10</v>
      </c>
      <c r="I43" s="29">
        <v>7.5</v>
      </c>
      <c r="J43" s="29">
        <v>10</v>
      </c>
      <c r="K43" s="29">
        <v>10</v>
      </c>
      <c r="L43" s="29">
        <f>AVERAGE(Table2785[[#This Row],[2Bi Disappearance]:[2Bv Terrorism Injured ]])</f>
        <v>9.5</v>
      </c>
      <c r="M43" s="29">
        <v>10</v>
      </c>
      <c r="N43" s="29">
        <v>7.5</v>
      </c>
      <c r="O43" s="30">
        <v>5</v>
      </c>
      <c r="P43" s="30">
        <f>AVERAGE(Table2785[[#This Row],[2Ci Female Genital Mutilation]:[2Ciii Equal Inheritance Rights]])</f>
        <v>7.5</v>
      </c>
      <c r="Q43" s="29">
        <f t="shared" si="11"/>
        <v>8.5200000000000014</v>
      </c>
      <c r="R43" s="29">
        <v>10</v>
      </c>
      <c r="S43" s="29">
        <v>10</v>
      </c>
      <c r="T43" s="29">
        <v>0</v>
      </c>
      <c r="U43" s="29">
        <f t="shared" si="12"/>
        <v>6.666666666666667</v>
      </c>
      <c r="V43" s="29" t="s">
        <v>48</v>
      </c>
      <c r="W43" s="29" t="s">
        <v>48</v>
      </c>
      <c r="X43" s="29" t="s">
        <v>48</v>
      </c>
      <c r="Y43" s="29" t="s">
        <v>48</v>
      </c>
      <c r="Z43" s="29" t="s">
        <v>48</v>
      </c>
      <c r="AA43" s="29" t="s">
        <v>48</v>
      </c>
      <c r="AB43" s="29" t="s">
        <v>48</v>
      </c>
      <c r="AC43" s="29" t="s">
        <v>48</v>
      </c>
      <c r="AD43" s="29" t="s">
        <v>48</v>
      </c>
      <c r="AE43" s="29" t="s">
        <v>48</v>
      </c>
      <c r="AF43" s="29" t="s">
        <v>48</v>
      </c>
      <c r="AG43" s="29" t="s">
        <v>48</v>
      </c>
      <c r="AH43" s="29" t="s">
        <v>48</v>
      </c>
      <c r="AI43" s="29" t="s">
        <v>48</v>
      </c>
      <c r="AJ43" s="29">
        <v>10</v>
      </c>
      <c r="AK43" s="30">
        <v>6.333333333333333</v>
      </c>
      <c r="AL43" s="30">
        <v>7.25</v>
      </c>
      <c r="AM43" s="30" t="s">
        <v>48</v>
      </c>
      <c r="AN43" s="30" t="s">
        <v>48</v>
      </c>
      <c r="AO43" s="30" t="s">
        <v>48</v>
      </c>
      <c r="AP43" s="30" t="s">
        <v>48</v>
      </c>
      <c r="AQ43" s="29">
        <f t="shared" si="13"/>
        <v>7.8611111111111107</v>
      </c>
      <c r="AR43" s="29">
        <v>5</v>
      </c>
      <c r="AS43" s="29">
        <v>10</v>
      </c>
      <c r="AT43" s="29">
        <v>10</v>
      </c>
      <c r="AU43" s="29">
        <f t="shared" si="14"/>
        <v>10</v>
      </c>
      <c r="AV43" s="29">
        <f t="shared" si="15"/>
        <v>7.5</v>
      </c>
      <c r="AW43" s="31">
        <f>AVERAGE(Table2785[[#This Row],[RULE OF LAW]],Table2785[[#This Row],[SECURITY &amp; SAFETY]],Table2785[[#This Row],[PERSONAL FREEDOM (minus Security &amp;Safety and Rule of Law)]],Table2785[[#This Row],[PERSONAL FREEDOM (minus Security &amp;Safety and Rule of Law)]])</f>
        <v>6.6602375462962966</v>
      </c>
      <c r="AX43" s="32">
        <v>6.31</v>
      </c>
      <c r="AY43" s="53">
        <f>AVERAGE(Table2785[[#This Row],[PERSONAL FREEDOM]:[ECONOMIC FREEDOM]])</f>
        <v>6.4851187731481481</v>
      </c>
      <c r="AZ43" s="54">
        <f t="shared" si="16"/>
        <v>101</v>
      </c>
      <c r="BA43" s="18">
        <f t="shared" si="17"/>
        <v>6.49</v>
      </c>
      <c r="BB43" s="31">
        <f>Table2785[[#This Row],[1 Rule of Law]]</f>
        <v>3.435765</v>
      </c>
      <c r="BC43" s="31">
        <f>Table2785[[#This Row],[2 Security &amp; Safety]]</f>
        <v>8.5200000000000014</v>
      </c>
      <c r="BD43" s="31">
        <f t="shared" si="18"/>
        <v>7.3425925925925926</v>
      </c>
    </row>
    <row r="44" spans="1:56" ht="15" customHeight="1" x14ac:dyDescent="0.25">
      <c r="A44" s="28" t="s">
        <v>135</v>
      </c>
      <c r="B44" s="29">
        <v>4.6999999999999993</v>
      </c>
      <c r="C44" s="29">
        <v>4.0999999999999996</v>
      </c>
      <c r="D44" s="29">
        <v>3.3000000000000003</v>
      </c>
      <c r="E44" s="29">
        <v>4.0174603174603174</v>
      </c>
      <c r="F44" s="29">
        <v>5.04</v>
      </c>
      <c r="G44" s="29">
        <v>10</v>
      </c>
      <c r="H44" s="29">
        <v>10</v>
      </c>
      <c r="I44" s="29">
        <v>5</v>
      </c>
      <c r="J44" s="29">
        <v>10</v>
      </c>
      <c r="K44" s="29">
        <v>10</v>
      </c>
      <c r="L44" s="29">
        <f>AVERAGE(Table2785[[#This Row],[2Bi Disappearance]:[2Bv Terrorism Injured ]])</f>
        <v>9</v>
      </c>
      <c r="M44" s="29">
        <v>10</v>
      </c>
      <c r="N44" s="29">
        <v>10</v>
      </c>
      <c r="O44" s="30">
        <v>10</v>
      </c>
      <c r="P44" s="30">
        <f>AVERAGE(Table2785[[#This Row],[2Ci Female Genital Mutilation]:[2Ciii Equal Inheritance Rights]])</f>
        <v>10</v>
      </c>
      <c r="Q44" s="29">
        <f t="shared" si="11"/>
        <v>8.0133333333333336</v>
      </c>
      <c r="R44" s="29">
        <v>10</v>
      </c>
      <c r="S44" s="29">
        <v>10</v>
      </c>
      <c r="T44" s="29">
        <v>10</v>
      </c>
      <c r="U44" s="29">
        <f t="shared" si="12"/>
        <v>10</v>
      </c>
      <c r="V44" s="29">
        <v>10</v>
      </c>
      <c r="W44" s="29">
        <v>7.5</v>
      </c>
      <c r="X44" s="29">
        <f>AVERAGE(Table2785[[#This Row],[4A Freedom to establish religious organizations]:[4B Autonomy of religious organizations]])</f>
        <v>8.75</v>
      </c>
      <c r="Y44" s="29">
        <v>10</v>
      </c>
      <c r="Z44" s="29">
        <v>10</v>
      </c>
      <c r="AA44" s="29">
        <v>7.5</v>
      </c>
      <c r="AB44" s="29">
        <v>7.5</v>
      </c>
      <c r="AC44" s="29">
        <v>7.5</v>
      </c>
      <c r="AD44" s="29">
        <f>AVERAGE(Table2785[[#This Row],[5Ci Political parties]:[5Ciii Educational, sporting and cultural organizations]])</f>
        <v>7.5</v>
      </c>
      <c r="AE44" s="29">
        <v>2.5</v>
      </c>
      <c r="AF44" s="29">
        <v>2.5</v>
      </c>
      <c r="AG44" s="29">
        <v>7.5</v>
      </c>
      <c r="AH44" s="29">
        <f>AVERAGE(Table2785[[#This Row],[5Di Political parties]:[5Diii Educational, sporting and cultural organizations5]])</f>
        <v>4.166666666666667</v>
      </c>
      <c r="AI44" s="29">
        <f>AVERAGE(Y44,Z44,AD44,AH44)</f>
        <v>7.916666666666667</v>
      </c>
      <c r="AJ44" s="29">
        <v>3.5451655097021333</v>
      </c>
      <c r="AK44" s="30">
        <v>3</v>
      </c>
      <c r="AL44" s="30">
        <v>3.75</v>
      </c>
      <c r="AM44" s="30">
        <v>10</v>
      </c>
      <c r="AN44" s="30">
        <v>10</v>
      </c>
      <c r="AO44" s="30">
        <f>AVERAGE(Table2785[[#This Row],[6Di Access to foreign television (cable/ satellite)]:[6Dii Access to foreign newspapers]])</f>
        <v>10</v>
      </c>
      <c r="AP44" s="30">
        <v>10</v>
      </c>
      <c r="AQ44" s="29">
        <f t="shared" si="13"/>
        <v>6.0590331019404271</v>
      </c>
      <c r="AR44" s="29">
        <v>10</v>
      </c>
      <c r="AS44" s="29">
        <v>10</v>
      </c>
      <c r="AT44" s="29">
        <v>10</v>
      </c>
      <c r="AU44" s="29">
        <f t="shared" si="14"/>
        <v>10</v>
      </c>
      <c r="AV44" s="29">
        <f t="shared" si="15"/>
        <v>10</v>
      </c>
      <c r="AW44" s="31">
        <f>AVERAGE(Table2785[[#This Row],[RULE OF LAW]],Table2785[[#This Row],[SECURITY &amp; SAFETY]],Table2785[[#This Row],[PERSONAL FREEDOM (minus Security &amp;Safety and Rule of Law)]],Table2785[[#This Row],[PERSONAL FREEDOM (minus Security &amp;Safety and Rule of Law)]])</f>
        <v>7.2802683895591231</v>
      </c>
      <c r="AX44" s="32">
        <v>6.01</v>
      </c>
      <c r="AY44" s="53">
        <f>AVERAGE(Table2785[[#This Row],[PERSONAL FREEDOM]:[ECONOMIC FREEDOM]])</f>
        <v>6.6451341947795619</v>
      </c>
      <c r="AZ44" s="54">
        <f t="shared" si="16"/>
        <v>92</v>
      </c>
      <c r="BA44" s="18">
        <f t="shared" si="17"/>
        <v>6.65</v>
      </c>
      <c r="BB44" s="31">
        <f>Table2785[[#This Row],[1 Rule of Law]]</f>
        <v>4.0174603174603174</v>
      </c>
      <c r="BC44" s="31">
        <f>Table2785[[#This Row],[2 Security &amp; Safety]]</f>
        <v>8.0133333333333336</v>
      </c>
      <c r="BD44" s="31">
        <f t="shared" si="18"/>
        <v>8.5451399537214208</v>
      </c>
    </row>
    <row r="45" spans="1:56" ht="15" customHeight="1" x14ac:dyDescent="0.25">
      <c r="A45" s="28" t="s">
        <v>196</v>
      </c>
      <c r="B45" s="29">
        <v>3.1</v>
      </c>
      <c r="C45" s="29">
        <v>3.9000000000000004</v>
      </c>
      <c r="D45" s="29">
        <v>4.0999999999999996</v>
      </c>
      <c r="E45" s="29">
        <v>3.7142857142857144</v>
      </c>
      <c r="F45" s="29">
        <v>8.64</v>
      </c>
      <c r="G45" s="29">
        <v>0</v>
      </c>
      <c r="H45" s="29">
        <v>10</v>
      </c>
      <c r="I45" s="29">
        <v>5</v>
      </c>
      <c r="J45" s="29">
        <v>7.6709942768918911</v>
      </c>
      <c r="K45" s="29">
        <v>7.2369523012217432</v>
      </c>
      <c r="L45" s="29">
        <f>AVERAGE(Table2785[[#This Row],[2Bi Disappearance]:[2Bv Terrorism Injured ]])</f>
        <v>5.9815893156227258</v>
      </c>
      <c r="M45" s="29">
        <v>0.89999999999999969</v>
      </c>
      <c r="N45" s="29">
        <v>10</v>
      </c>
      <c r="O45" s="30">
        <v>0</v>
      </c>
      <c r="P45" s="30">
        <f>AVERAGE(Table2785[[#This Row],[2Ci Female Genital Mutilation]:[2Ciii Equal Inheritance Rights]])</f>
        <v>3.6333333333333333</v>
      </c>
      <c r="Q45" s="29">
        <f t="shared" si="11"/>
        <v>6.0849742163186873</v>
      </c>
      <c r="R45" s="29">
        <v>10</v>
      </c>
      <c r="S45" s="29">
        <v>0</v>
      </c>
      <c r="T45" s="29">
        <v>0</v>
      </c>
      <c r="U45" s="29">
        <f t="shared" si="12"/>
        <v>3.3333333333333335</v>
      </c>
      <c r="V45" s="29">
        <v>2.5</v>
      </c>
      <c r="W45" s="29">
        <v>7.5</v>
      </c>
      <c r="X45" s="29">
        <f>AVERAGE(Table2785[[#This Row],[4A Freedom to establish religious organizations]:[4B Autonomy of religious organizations]])</f>
        <v>5</v>
      </c>
      <c r="Y45" s="29">
        <v>5</v>
      </c>
      <c r="Z45" s="29">
        <v>7.5</v>
      </c>
      <c r="AA45" s="29">
        <v>5</v>
      </c>
      <c r="AB45" s="29">
        <v>2.5</v>
      </c>
      <c r="AC45" s="29">
        <v>5</v>
      </c>
      <c r="AD45" s="29">
        <f>AVERAGE(Table2785[[#This Row],[5Ci Political parties]:[5Ciii Educational, sporting and cultural organizations]])</f>
        <v>4.166666666666667</v>
      </c>
      <c r="AE45" s="29">
        <v>7.5</v>
      </c>
      <c r="AF45" s="29">
        <v>5</v>
      </c>
      <c r="AG45" s="29">
        <v>7.5</v>
      </c>
      <c r="AH45" s="29">
        <f>AVERAGE(Table2785[[#This Row],[5Di Political parties]:[5Diii Educational, sporting and cultural organizations5]])</f>
        <v>6.666666666666667</v>
      </c>
      <c r="AI45" s="29">
        <f>AVERAGE(Y45,Z45,AD45,AH45)</f>
        <v>5.8333333333333339</v>
      </c>
      <c r="AJ45" s="29">
        <v>8.7611784136726065</v>
      </c>
      <c r="AK45" s="30">
        <v>2.6666666666666665</v>
      </c>
      <c r="AL45" s="30">
        <v>4</v>
      </c>
      <c r="AM45" s="30">
        <v>10</v>
      </c>
      <c r="AN45" s="30">
        <v>7.5</v>
      </c>
      <c r="AO45" s="30">
        <f>AVERAGE(Table2785[[#This Row],[6Di Access to foreign television (cable/ satellite)]:[6Dii Access to foreign newspapers]])</f>
        <v>8.75</v>
      </c>
      <c r="AP45" s="30">
        <v>7.5</v>
      </c>
      <c r="AQ45" s="29">
        <f t="shared" si="13"/>
        <v>6.3355690160678551</v>
      </c>
      <c r="AR45" s="29">
        <v>5</v>
      </c>
      <c r="AS45" s="29">
        <v>0</v>
      </c>
      <c r="AT45" s="29" t="s">
        <v>48</v>
      </c>
      <c r="AU45" s="29">
        <f t="shared" si="14"/>
        <v>0</v>
      </c>
      <c r="AV45" s="29">
        <f t="shared" si="15"/>
        <v>2.5</v>
      </c>
      <c r="AW45" s="31">
        <f>AVERAGE(Table2785[[#This Row],[RULE OF LAW]],Table2785[[#This Row],[SECURITY &amp; SAFETY]],Table2785[[#This Row],[PERSONAL FREEDOM (minus Security &amp;Safety and Rule of Law)]],Table2785[[#This Row],[PERSONAL FREEDOM (minus Security &amp;Safety and Rule of Law)]])</f>
        <v>4.7500385509245522</v>
      </c>
      <c r="AX45" s="32">
        <v>6.3</v>
      </c>
      <c r="AY45" s="53">
        <f>AVERAGE(Table2785[[#This Row],[PERSONAL FREEDOM]:[ECONOMIC FREEDOM]])</f>
        <v>5.5250192754622756</v>
      </c>
      <c r="AZ45" s="54">
        <f t="shared" si="16"/>
        <v>136</v>
      </c>
      <c r="BA45" s="18">
        <f t="shared" si="17"/>
        <v>5.53</v>
      </c>
      <c r="BB45" s="31">
        <f>Table2785[[#This Row],[1 Rule of Law]]</f>
        <v>3.7142857142857144</v>
      </c>
      <c r="BC45" s="31">
        <f>Table2785[[#This Row],[2 Security &amp; Safety]]</f>
        <v>6.0849742163186873</v>
      </c>
      <c r="BD45" s="31">
        <f t="shared" si="18"/>
        <v>4.6004471365469044</v>
      </c>
    </row>
    <row r="46" spans="1:56" ht="15" customHeight="1" x14ac:dyDescent="0.25">
      <c r="A46" s="28" t="s">
        <v>106</v>
      </c>
      <c r="B46" s="29">
        <v>6.1</v>
      </c>
      <c r="C46" s="29">
        <v>4.6999999999999993</v>
      </c>
      <c r="D46" s="29">
        <v>3.1</v>
      </c>
      <c r="E46" s="29">
        <v>4.6333333333333337</v>
      </c>
      <c r="F46" s="29">
        <v>0</v>
      </c>
      <c r="G46" s="29">
        <v>10</v>
      </c>
      <c r="H46" s="29">
        <v>10</v>
      </c>
      <c r="I46" s="29">
        <v>7.5</v>
      </c>
      <c r="J46" s="29">
        <v>10</v>
      </c>
      <c r="K46" s="29">
        <v>10</v>
      </c>
      <c r="L46" s="29">
        <f>AVERAGE(Table2785[[#This Row],[2Bi Disappearance]:[2Bv Terrorism Injured ]])</f>
        <v>9.5</v>
      </c>
      <c r="M46" s="29">
        <v>10</v>
      </c>
      <c r="N46" s="29">
        <v>10</v>
      </c>
      <c r="O46" s="30">
        <v>10</v>
      </c>
      <c r="P46" s="30">
        <f>AVERAGE(Table2785[[#This Row],[2Ci Female Genital Mutilation]:[2Ciii Equal Inheritance Rights]])</f>
        <v>10</v>
      </c>
      <c r="Q46" s="29">
        <f t="shared" si="11"/>
        <v>6.5</v>
      </c>
      <c r="R46" s="29">
        <v>10</v>
      </c>
      <c r="S46" s="29">
        <v>10</v>
      </c>
      <c r="T46" s="29">
        <v>10</v>
      </c>
      <c r="U46" s="29">
        <f t="shared" si="12"/>
        <v>10</v>
      </c>
      <c r="V46" s="29">
        <v>7.5</v>
      </c>
      <c r="W46" s="29">
        <v>7.5</v>
      </c>
      <c r="X46" s="29">
        <f>AVERAGE(Table2785[[#This Row],[4A Freedom to establish religious organizations]:[4B Autonomy of religious organizations]])</f>
        <v>7.5</v>
      </c>
      <c r="Y46" s="29">
        <v>7.5</v>
      </c>
      <c r="Z46" s="29">
        <v>7.5</v>
      </c>
      <c r="AA46" s="29">
        <v>7.5</v>
      </c>
      <c r="AB46" s="29">
        <v>7.5</v>
      </c>
      <c r="AC46" s="29">
        <v>7.5</v>
      </c>
      <c r="AD46" s="29">
        <f>AVERAGE(Table2785[[#This Row],[5Ci Political parties]:[5Ciii Educational, sporting and cultural organizations]])</f>
        <v>7.5</v>
      </c>
      <c r="AE46" s="29">
        <v>10</v>
      </c>
      <c r="AF46" s="29">
        <v>7.5</v>
      </c>
      <c r="AG46" s="29">
        <v>7.5</v>
      </c>
      <c r="AH46" s="29">
        <f>AVERAGE(Table2785[[#This Row],[5Di Political parties]:[5Diii Educational, sporting and cultural organizations5]])</f>
        <v>8.3333333333333339</v>
      </c>
      <c r="AI46" s="29">
        <f>AVERAGE(Y46,Z46,AD46,AH46)</f>
        <v>7.7083333333333339</v>
      </c>
      <c r="AJ46" s="29">
        <v>10</v>
      </c>
      <c r="AK46" s="30">
        <v>6.666666666666667</v>
      </c>
      <c r="AL46" s="30">
        <v>5.75</v>
      </c>
      <c r="AM46" s="30">
        <v>7.5</v>
      </c>
      <c r="AN46" s="30">
        <v>7.5</v>
      </c>
      <c r="AO46" s="30">
        <f>AVERAGE(Table2785[[#This Row],[6Di Access to foreign television (cable/ satellite)]:[6Dii Access to foreign newspapers]])</f>
        <v>7.5</v>
      </c>
      <c r="AP46" s="30">
        <v>7.5</v>
      </c>
      <c r="AQ46" s="29">
        <f t="shared" si="13"/>
        <v>7.4833333333333343</v>
      </c>
      <c r="AR46" s="29">
        <v>10</v>
      </c>
      <c r="AS46" s="29">
        <v>10</v>
      </c>
      <c r="AT46" s="29">
        <v>10</v>
      </c>
      <c r="AU46" s="29">
        <f t="shared" si="14"/>
        <v>10</v>
      </c>
      <c r="AV46" s="29">
        <f t="shared" si="15"/>
        <v>10</v>
      </c>
      <c r="AW46" s="31">
        <f>AVERAGE(Table2785[[#This Row],[RULE OF LAW]],Table2785[[#This Row],[SECURITY &amp; SAFETY]],Table2785[[#This Row],[PERSONAL FREEDOM (minus Security &amp;Safety and Rule of Law)]],Table2785[[#This Row],[PERSONAL FREEDOM (minus Security &amp;Safety and Rule of Law)]])</f>
        <v>7.0525000000000002</v>
      </c>
      <c r="AX46" s="32">
        <v>7.19</v>
      </c>
      <c r="AY46" s="53">
        <f>AVERAGE(Table2785[[#This Row],[PERSONAL FREEDOM]:[ECONOMIC FREEDOM]])</f>
        <v>7.1212499999999999</v>
      </c>
      <c r="AZ46" s="54">
        <f t="shared" si="16"/>
        <v>60</v>
      </c>
      <c r="BA46" s="18">
        <f t="shared" si="17"/>
        <v>7.12</v>
      </c>
      <c r="BB46" s="31">
        <f>Table2785[[#This Row],[1 Rule of Law]]</f>
        <v>4.6333333333333337</v>
      </c>
      <c r="BC46" s="31">
        <f>Table2785[[#This Row],[2 Security &amp; Safety]]</f>
        <v>6.5</v>
      </c>
      <c r="BD46" s="31">
        <f t="shared" si="18"/>
        <v>8.538333333333334</v>
      </c>
    </row>
    <row r="47" spans="1:56" ht="15" customHeight="1" x14ac:dyDescent="0.25">
      <c r="A47" s="28" t="s">
        <v>71</v>
      </c>
      <c r="B47" s="29">
        <v>8.1999999999999993</v>
      </c>
      <c r="C47" s="29">
        <v>7.1999999999999993</v>
      </c>
      <c r="D47" s="29">
        <v>7.1999999999999993</v>
      </c>
      <c r="E47" s="29">
        <v>7.5492063492063499</v>
      </c>
      <c r="F47" s="29">
        <v>8</v>
      </c>
      <c r="G47" s="29">
        <v>10</v>
      </c>
      <c r="H47" s="29">
        <v>10</v>
      </c>
      <c r="I47" s="29">
        <v>10</v>
      </c>
      <c r="J47" s="29">
        <v>10</v>
      </c>
      <c r="K47" s="29">
        <v>10</v>
      </c>
      <c r="L47" s="29">
        <f>AVERAGE(Table2785[[#This Row],[2Bi Disappearance]:[2Bv Terrorism Injured ]])</f>
        <v>10</v>
      </c>
      <c r="M47" s="29">
        <v>10</v>
      </c>
      <c r="N47" s="29">
        <v>10</v>
      </c>
      <c r="O47" s="30">
        <v>10</v>
      </c>
      <c r="P47" s="30">
        <f>AVERAGE(Table2785[[#This Row],[2Ci Female Genital Mutilation]:[2Ciii Equal Inheritance Rights]])</f>
        <v>10</v>
      </c>
      <c r="Q47" s="29">
        <f t="shared" si="11"/>
        <v>9.3333333333333339</v>
      </c>
      <c r="R47" s="29">
        <v>10</v>
      </c>
      <c r="S47" s="29">
        <v>10</v>
      </c>
      <c r="T47" s="29">
        <v>10</v>
      </c>
      <c r="U47" s="29">
        <f t="shared" si="12"/>
        <v>10</v>
      </c>
      <c r="V47" s="29">
        <v>5</v>
      </c>
      <c r="W47" s="29">
        <v>10</v>
      </c>
      <c r="X47" s="29">
        <f>AVERAGE(Table2785[[#This Row],[4A Freedom to establish religious organizations]:[4B Autonomy of religious organizations]])</f>
        <v>7.5</v>
      </c>
      <c r="Y47" s="29">
        <v>10</v>
      </c>
      <c r="Z47" s="29">
        <v>7.5</v>
      </c>
      <c r="AA47" s="29">
        <v>10</v>
      </c>
      <c r="AB47" s="29">
        <v>10</v>
      </c>
      <c r="AC47" s="29">
        <v>10</v>
      </c>
      <c r="AD47" s="29">
        <f>AVERAGE(Table2785[[#This Row],[5Ci Political parties]:[5Ciii Educational, sporting and cultural organizations]])</f>
        <v>10</v>
      </c>
      <c r="AE47" s="29">
        <v>10</v>
      </c>
      <c r="AF47" s="29">
        <v>10</v>
      </c>
      <c r="AG47" s="29">
        <v>10</v>
      </c>
      <c r="AH47" s="29">
        <f>AVERAGE(Table2785[[#This Row],[5Di Political parties]:[5Diii Educational, sporting and cultural organizations5]])</f>
        <v>10</v>
      </c>
      <c r="AI47" s="29">
        <f>AVERAGE(Y47,Z47,AD47,AH47)</f>
        <v>9.375</v>
      </c>
      <c r="AJ47" s="29">
        <v>10</v>
      </c>
      <c r="AK47" s="30">
        <v>8.3333333333333339</v>
      </c>
      <c r="AL47" s="30">
        <v>9</v>
      </c>
      <c r="AM47" s="30">
        <v>10</v>
      </c>
      <c r="AN47" s="30">
        <v>10</v>
      </c>
      <c r="AO47" s="30">
        <f>AVERAGE(Table2785[[#This Row],[6Di Access to foreign television (cable/ satellite)]:[6Dii Access to foreign newspapers]])</f>
        <v>10</v>
      </c>
      <c r="AP47" s="30">
        <v>10</v>
      </c>
      <c r="AQ47" s="29">
        <f t="shared" si="13"/>
        <v>9.4666666666666668</v>
      </c>
      <c r="AR47" s="29">
        <v>10</v>
      </c>
      <c r="AS47" s="29">
        <v>10</v>
      </c>
      <c r="AT47" s="29">
        <v>10</v>
      </c>
      <c r="AU47" s="29">
        <f t="shared" si="14"/>
        <v>10</v>
      </c>
      <c r="AV47" s="29">
        <f t="shared" si="15"/>
        <v>10</v>
      </c>
      <c r="AW47" s="31">
        <f>AVERAGE(Table2785[[#This Row],[RULE OF LAW]],Table2785[[#This Row],[SECURITY &amp; SAFETY]],Table2785[[#This Row],[PERSONAL FREEDOM (minus Security &amp;Safety and Rule of Law)]],Table2785[[#This Row],[PERSONAL FREEDOM (minus Security &amp;Safety and Rule of Law)]])</f>
        <v>8.8548015873015871</v>
      </c>
      <c r="AX47" s="32">
        <v>7.61</v>
      </c>
      <c r="AY47" s="53">
        <f>AVERAGE(Table2785[[#This Row],[PERSONAL FREEDOM]:[ECONOMIC FREEDOM]])</f>
        <v>8.2324007936507932</v>
      </c>
      <c r="AZ47" s="54">
        <f t="shared" si="16"/>
        <v>21</v>
      </c>
      <c r="BA47" s="18">
        <f t="shared" si="17"/>
        <v>8.23</v>
      </c>
      <c r="BB47" s="31">
        <f>Table2785[[#This Row],[1 Rule of Law]]</f>
        <v>7.5492063492063499</v>
      </c>
      <c r="BC47" s="31">
        <f>Table2785[[#This Row],[2 Security &amp; Safety]]</f>
        <v>9.3333333333333339</v>
      </c>
      <c r="BD47" s="31">
        <f t="shared" si="18"/>
        <v>9.2683333333333344</v>
      </c>
    </row>
    <row r="48" spans="1:56" ht="15" customHeight="1" x14ac:dyDescent="0.25">
      <c r="A48" s="28" t="s">
        <v>188</v>
      </c>
      <c r="B48" s="29">
        <v>3</v>
      </c>
      <c r="C48" s="29">
        <v>3.9000000000000004</v>
      </c>
      <c r="D48" s="29">
        <v>4.5</v>
      </c>
      <c r="E48" s="29">
        <v>3.8047619047619046</v>
      </c>
      <c r="F48" s="29">
        <v>5.2</v>
      </c>
      <c r="G48" s="29">
        <v>5</v>
      </c>
      <c r="H48" s="29">
        <v>0</v>
      </c>
      <c r="I48" s="29">
        <v>5</v>
      </c>
      <c r="J48" s="29">
        <v>0.47338148467395652</v>
      </c>
      <c r="K48" s="29">
        <v>8.1708892450573991</v>
      </c>
      <c r="L48" s="29">
        <f>AVERAGE(Table2785[[#This Row],[2Bi Disappearance]:[2Bv Terrorism Injured ]])</f>
        <v>3.7288541459462707</v>
      </c>
      <c r="M48" s="29">
        <v>2.6</v>
      </c>
      <c r="N48" s="29">
        <v>10</v>
      </c>
      <c r="O48" s="30">
        <v>5</v>
      </c>
      <c r="P48" s="30">
        <f>AVERAGE(Table2785[[#This Row],[2Ci Female Genital Mutilation]:[2Ciii Equal Inheritance Rights]])</f>
        <v>5.8666666666666671</v>
      </c>
      <c r="Q48" s="29">
        <f t="shared" si="11"/>
        <v>4.9318402708709792</v>
      </c>
      <c r="R48" s="29">
        <v>10</v>
      </c>
      <c r="S48" s="29">
        <v>5</v>
      </c>
      <c r="T48" s="29">
        <v>5</v>
      </c>
      <c r="U48" s="29">
        <f t="shared" si="12"/>
        <v>6.666666666666667</v>
      </c>
      <c r="V48" s="29">
        <v>2.5</v>
      </c>
      <c r="W48" s="29">
        <v>7.5</v>
      </c>
      <c r="X48" s="29">
        <f>AVERAGE(Table2785[[#This Row],[4A Freedom to establish religious organizations]:[4B Autonomy of religious organizations]])</f>
        <v>5</v>
      </c>
      <c r="Y48" s="29">
        <v>5</v>
      </c>
      <c r="Z48" s="29">
        <v>2.5</v>
      </c>
      <c r="AA48" s="29">
        <v>7.5</v>
      </c>
      <c r="AB48" s="29">
        <v>5</v>
      </c>
      <c r="AC48" s="29">
        <v>5</v>
      </c>
      <c r="AD48" s="29">
        <f>AVERAGE(Table2785[[#This Row],[5Ci Political parties]:[5Ciii Educational, sporting and cultural organizations]])</f>
        <v>5.833333333333333</v>
      </c>
      <c r="AE48" s="29">
        <v>2.5</v>
      </c>
      <c r="AF48" s="29">
        <v>2.5</v>
      </c>
      <c r="AG48" s="29">
        <v>2.5</v>
      </c>
      <c r="AH48" s="29">
        <f>AVERAGE(Table2785[[#This Row],[5Di Political parties]:[5Diii Educational, sporting and cultural organizations5]])</f>
        <v>2.5</v>
      </c>
      <c r="AI48" s="29">
        <f>AVERAGE(Y48,Z48,AD48,AH48)</f>
        <v>3.958333333333333</v>
      </c>
      <c r="AJ48" s="29">
        <v>10</v>
      </c>
      <c r="AK48" s="30">
        <v>0.66666666666666663</v>
      </c>
      <c r="AL48" s="30">
        <v>1.25</v>
      </c>
      <c r="AM48" s="30">
        <v>7.5</v>
      </c>
      <c r="AN48" s="30">
        <v>7.5</v>
      </c>
      <c r="AO48" s="30">
        <f>AVERAGE(Table2785[[#This Row],[6Di Access to foreign television (cable/ satellite)]:[6Dii Access to foreign newspapers]])</f>
        <v>7.5</v>
      </c>
      <c r="AP48" s="30">
        <v>7.5</v>
      </c>
      <c r="AQ48" s="29">
        <f t="shared" si="13"/>
        <v>5.3833333333333329</v>
      </c>
      <c r="AR48" s="29">
        <v>10</v>
      </c>
      <c r="AS48" s="29">
        <v>0</v>
      </c>
      <c r="AT48" s="29">
        <v>0</v>
      </c>
      <c r="AU48" s="29">
        <f t="shared" si="14"/>
        <v>0</v>
      </c>
      <c r="AV48" s="29">
        <f t="shared" si="15"/>
        <v>5</v>
      </c>
      <c r="AW48" s="31">
        <f>AVERAGE(Table2785[[#This Row],[RULE OF LAW]],Table2785[[#This Row],[SECURITY &amp; SAFETY]],Table2785[[#This Row],[PERSONAL FREEDOM (minus Security &amp;Safety and Rule of Law)]],Table2785[[#This Row],[PERSONAL FREEDOM (minus Security &amp;Safety and Rule of Law)]])</f>
        <v>4.7849838772415545</v>
      </c>
      <c r="AX48" s="32">
        <v>5.65</v>
      </c>
      <c r="AY48" s="53">
        <f>AVERAGE(Table2785[[#This Row],[PERSONAL FREEDOM]:[ECONOMIC FREEDOM]])</f>
        <v>5.2174919386207774</v>
      </c>
      <c r="AZ48" s="54">
        <f t="shared" si="16"/>
        <v>144</v>
      </c>
      <c r="BA48" s="18">
        <f t="shared" si="17"/>
        <v>5.22</v>
      </c>
      <c r="BB48" s="31">
        <f>Table2785[[#This Row],[1 Rule of Law]]</f>
        <v>3.8047619047619046</v>
      </c>
      <c r="BC48" s="31">
        <f>Table2785[[#This Row],[2 Security &amp; Safety]]</f>
        <v>4.9318402708709792</v>
      </c>
      <c r="BD48" s="31">
        <f t="shared" si="18"/>
        <v>5.2016666666666662</v>
      </c>
    </row>
    <row r="49" spans="1:56" ht="15" customHeight="1" x14ac:dyDescent="0.25">
      <c r="A49" s="28" t="s">
        <v>120</v>
      </c>
      <c r="B49" s="29" t="s">
        <v>48</v>
      </c>
      <c r="C49" s="29" t="s">
        <v>48</v>
      </c>
      <c r="D49" s="29" t="s">
        <v>48</v>
      </c>
      <c r="E49" s="29">
        <v>4.0309379999999999</v>
      </c>
      <c r="F49" s="29">
        <v>8.4</v>
      </c>
      <c r="G49" s="29">
        <v>10</v>
      </c>
      <c r="H49" s="29">
        <v>10</v>
      </c>
      <c r="I49" s="29" t="s">
        <v>48</v>
      </c>
      <c r="J49" s="29">
        <v>10</v>
      </c>
      <c r="K49" s="29">
        <v>10</v>
      </c>
      <c r="L49" s="29">
        <f>AVERAGE(Table2785[[#This Row],[2Bi Disappearance]:[2Bv Terrorism Injured ]])</f>
        <v>10</v>
      </c>
      <c r="M49" s="29">
        <v>10</v>
      </c>
      <c r="N49" s="29">
        <v>10</v>
      </c>
      <c r="O49" s="30">
        <v>5</v>
      </c>
      <c r="P49" s="30">
        <f>AVERAGE(Table2785[[#This Row],[2Ci Female Genital Mutilation]:[2Ciii Equal Inheritance Rights]])</f>
        <v>8.3333333333333339</v>
      </c>
      <c r="Q49" s="29">
        <f t="shared" si="11"/>
        <v>8.9111111111111114</v>
      </c>
      <c r="R49" s="29">
        <v>10</v>
      </c>
      <c r="S49" s="29">
        <v>5</v>
      </c>
      <c r="T49" s="29">
        <v>10</v>
      </c>
      <c r="U49" s="29">
        <f t="shared" si="12"/>
        <v>8.3333333333333339</v>
      </c>
      <c r="V49" s="29" t="s">
        <v>48</v>
      </c>
      <c r="W49" s="29" t="s">
        <v>48</v>
      </c>
      <c r="X49" s="29" t="s">
        <v>48</v>
      </c>
      <c r="Y49" s="29" t="s">
        <v>48</v>
      </c>
      <c r="Z49" s="29" t="s">
        <v>48</v>
      </c>
      <c r="AA49" s="29" t="s">
        <v>48</v>
      </c>
      <c r="AB49" s="29" t="s">
        <v>48</v>
      </c>
      <c r="AC49" s="29" t="s">
        <v>48</v>
      </c>
      <c r="AD49" s="29" t="s">
        <v>48</v>
      </c>
      <c r="AE49" s="29" t="s">
        <v>48</v>
      </c>
      <c r="AF49" s="29" t="s">
        <v>48</v>
      </c>
      <c r="AG49" s="29" t="s">
        <v>48</v>
      </c>
      <c r="AH49" s="29" t="s">
        <v>48</v>
      </c>
      <c r="AI49" s="29" t="s">
        <v>48</v>
      </c>
      <c r="AJ49" s="29">
        <v>10</v>
      </c>
      <c r="AK49" s="30">
        <v>4</v>
      </c>
      <c r="AL49" s="30">
        <v>3.5</v>
      </c>
      <c r="AM49" s="30" t="s">
        <v>48</v>
      </c>
      <c r="AN49" s="30" t="s">
        <v>48</v>
      </c>
      <c r="AO49" s="30" t="s">
        <v>48</v>
      </c>
      <c r="AP49" s="30" t="s">
        <v>48</v>
      </c>
      <c r="AQ49" s="29">
        <f t="shared" si="13"/>
        <v>5.833333333333333</v>
      </c>
      <c r="AR49" s="29">
        <v>10</v>
      </c>
      <c r="AS49" s="29">
        <v>10</v>
      </c>
      <c r="AT49" s="29">
        <v>10</v>
      </c>
      <c r="AU49" s="29">
        <f t="shared" si="14"/>
        <v>10</v>
      </c>
      <c r="AV49" s="29">
        <f t="shared" si="15"/>
        <v>10</v>
      </c>
      <c r="AW49" s="31">
        <f>AVERAGE(Table2785[[#This Row],[RULE OF LAW]],Table2785[[#This Row],[SECURITY &amp; SAFETY]],Table2785[[#This Row],[PERSONAL FREEDOM (minus Security &amp;Safety and Rule of Law)]],Table2785[[#This Row],[PERSONAL FREEDOM (minus Security &amp;Safety and Rule of Law)]])</f>
        <v>7.2632900555555562</v>
      </c>
      <c r="AX49" s="32">
        <v>7.04</v>
      </c>
      <c r="AY49" s="53">
        <f>AVERAGE(Table2785[[#This Row],[PERSONAL FREEDOM]:[ECONOMIC FREEDOM]])</f>
        <v>7.1516450277777786</v>
      </c>
      <c r="AZ49" s="54">
        <f t="shared" si="16"/>
        <v>59</v>
      </c>
      <c r="BA49" s="18">
        <f t="shared" si="17"/>
        <v>7.15</v>
      </c>
      <c r="BB49" s="31">
        <f>Table2785[[#This Row],[1 Rule of Law]]</f>
        <v>4.0309379999999999</v>
      </c>
      <c r="BC49" s="31">
        <f>Table2785[[#This Row],[2 Security &amp; Safety]]</f>
        <v>8.9111111111111114</v>
      </c>
      <c r="BD49" s="31">
        <f t="shared" si="18"/>
        <v>8.0555555555555554</v>
      </c>
    </row>
    <row r="50" spans="1:56" ht="15" customHeight="1" x14ac:dyDescent="0.25">
      <c r="A50" s="28" t="s">
        <v>57</v>
      </c>
      <c r="B50" s="29">
        <v>9.6999999999999993</v>
      </c>
      <c r="C50" s="29">
        <v>7.5</v>
      </c>
      <c r="D50" s="29">
        <v>8.5</v>
      </c>
      <c r="E50" s="29">
        <v>8.5603174603174601</v>
      </c>
      <c r="F50" s="29">
        <v>9.36</v>
      </c>
      <c r="G50" s="29">
        <v>10</v>
      </c>
      <c r="H50" s="29">
        <v>10</v>
      </c>
      <c r="I50" s="29">
        <v>10</v>
      </c>
      <c r="J50" s="29">
        <v>10</v>
      </c>
      <c r="K50" s="29">
        <v>10</v>
      </c>
      <c r="L50" s="29">
        <f>AVERAGE(Table2785[[#This Row],[2Bi Disappearance]:[2Bv Terrorism Injured ]])</f>
        <v>10</v>
      </c>
      <c r="M50" s="29">
        <v>10</v>
      </c>
      <c r="N50" s="29">
        <v>10</v>
      </c>
      <c r="O50" s="30">
        <v>10</v>
      </c>
      <c r="P50" s="30">
        <f>AVERAGE(Table2785[[#This Row],[2Ci Female Genital Mutilation]:[2Ciii Equal Inheritance Rights]])</f>
        <v>10</v>
      </c>
      <c r="Q50" s="29">
        <f t="shared" si="11"/>
        <v>9.7866666666666671</v>
      </c>
      <c r="R50" s="29">
        <v>10</v>
      </c>
      <c r="S50" s="29">
        <v>10</v>
      </c>
      <c r="T50" s="29">
        <v>10</v>
      </c>
      <c r="U50" s="29">
        <f t="shared" si="12"/>
        <v>10</v>
      </c>
      <c r="V50" s="29">
        <v>10</v>
      </c>
      <c r="W50" s="29">
        <v>7.5</v>
      </c>
      <c r="X50" s="29">
        <f>AVERAGE(Table2785[[#This Row],[4A Freedom to establish religious organizations]:[4B Autonomy of religious organizations]])</f>
        <v>8.75</v>
      </c>
      <c r="Y50" s="29">
        <v>10</v>
      </c>
      <c r="Z50" s="29">
        <v>10</v>
      </c>
      <c r="AA50" s="29">
        <v>10</v>
      </c>
      <c r="AB50" s="29">
        <v>10</v>
      </c>
      <c r="AC50" s="29">
        <v>10</v>
      </c>
      <c r="AD50" s="29">
        <f>AVERAGE(Table2785[[#This Row],[5Ci Political parties]:[5Ciii Educational, sporting and cultural organizations]])</f>
        <v>10</v>
      </c>
      <c r="AE50" s="29">
        <v>10</v>
      </c>
      <c r="AF50" s="29">
        <v>10</v>
      </c>
      <c r="AG50" s="29">
        <v>10</v>
      </c>
      <c r="AH50" s="29">
        <f>AVERAGE(Table2785[[#This Row],[5Di Political parties]:[5Diii Educational, sporting and cultural organizations5]])</f>
        <v>10</v>
      </c>
      <c r="AI50" s="29">
        <f>AVERAGE(Y50,Z50,AD50,AH50)</f>
        <v>10</v>
      </c>
      <c r="AJ50" s="29">
        <v>10</v>
      </c>
      <c r="AK50" s="30">
        <v>8.6666666666666661</v>
      </c>
      <c r="AL50" s="30">
        <v>9.25</v>
      </c>
      <c r="AM50" s="30">
        <v>10</v>
      </c>
      <c r="AN50" s="30">
        <v>10</v>
      </c>
      <c r="AO50" s="30">
        <f>AVERAGE(Table2785[[#This Row],[6Di Access to foreign television (cable/ satellite)]:[6Dii Access to foreign newspapers]])</f>
        <v>10</v>
      </c>
      <c r="AP50" s="30">
        <v>10</v>
      </c>
      <c r="AQ50" s="29">
        <f t="shared" si="13"/>
        <v>9.5833333333333321</v>
      </c>
      <c r="AR50" s="29">
        <v>10</v>
      </c>
      <c r="AS50" s="29">
        <v>10</v>
      </c>
      <c r="AT50" s="29">
        <v>10</v>
      </c>
      <c r="AU50" s="29">
        <f t="shared" si="14"/>
        <v>10</v>
      </c>
      <c r="AV50" s="29">
        <f t="shared" si="15"/>
        <v>10</v>
      </c>
      <c r="AW50" s="31">
        <f>AVERAGE(Table2785[[#This Row],[RULE OF LAW]],Table2785[[#This Row],[SECURITY &amp; SAFETY]],Table2785[[#This Row],[PERSONAL FREEDOM (minus Security &amp;Safety and Rule of Law)]],Table2785[[#This Row],[PERSONAL FREEDOM (minus Security &amp;Safety and Rule of Law)]])</f>
        <v>9.4200793650793635</v>
      </c>
      <c r="AX50" s="32">
        <v>7.74</v>
      </c>
      <c r="AY50" s="53">
        <f>AVERAGE(Table2785[[#This Row],[PERSONAL FREEDOM]:[ECONOMIC FREEDOM]])</f>
        <v>8.580039682539681</v>
      </c>
      <c r="AZ50" s="54">
        <f t="shared" si="16"/>
        <v>5</v>
      </c>
      <c r="BA50" s="18">
        <f t="shared" si="17"/>
        <v>8.58</v>
      </c>
      <c r="BB50" s="31">
        <f>Table2785[[#This Row],[1 Rule of Law]]</f>
        <v>8.5603174603174601</v>
      </c>
      <c r="BC50" s="31">
        <f>Table2785[[#This Row],[2 Security &amp; Safety]]</f>
        <v>9.7866666666666671</v>
      </c>
      <c r="BD50" s="31">
        <f t="shared" si="18"/>
        <v>9.6666666666666661</v>
      </c>
    </row>
    <row r="51" spans="1:56" ht="15" customHeight="1" x14ac:dyDescent="0.25">
      <c r="A51" s="28" t="s">
        <v>81</v>
      </c>
      <c r="B51" s="29">
        <v>7.3</v>
      </c>
      <c r="C51" s="29">
        <v>6.8999999999999995</v>
      </c>
      <c r="D51" s="29">
        <v>6.5</v>
      </c>
      <c r="E51" s="29">
        <v>6.9142857142857137</v>
      </c>
      <c r="F51" s="29">
        <v>9.6</v>
      </c>
      <c r="G51" s="29">
        <v>10</v>
      </c>
      <c r="H51" s="29">
        <v>10</v>
      </c>
      <c r="I51" s="29">
        <v>7.5</v>
      </c>
      <c r="J51" s="29">
        <v>8.3665855676401009</v>
      </c>
      <c r="K51" s="29">
        <v>9.0199513405840612</v>
      </c>
      <c r="L51" s="29">
        <f>AVERAGE(Table2785[[#This Row],[2Bi Disappearance]:[2Bv Terrorism Injured ]])</f>
        <v>8.977307381644831</v>
      </c>
      <c r="M51" s="29">
        <v>9.5</v>
      </c>
      <c r="N51" s="29">
        <v>10</v>
      </c>
      <c r="O51" s="30">
        <v>10</v>
      </c>
      <c r="P51" s="30">
        <f>AVERAGE(Table2785[[#This Row],[2Ci Female Genital Mutilation]:[2Ciii Equal Inheritance Rights]])</f>
        <v>9.8333333333333339</v>
      </c>
      <c r="Q51" s="29">
        <f t="shared" si="11"/>
        <v>9.4702135716593876</v>
      </c>
      <c r="R51" s="29">
        <v>5</v>
      </c>
      <c r="S51" s="29">
        <v>10</v>
      </c>
      <c r="T51" s="29">
        <v>10</v>
      </c>
      <c r="U51" s="29">
        <f t="shared" si="12"/>
        <v>8.3333333333333339</v>
      </c>
      <c r="V51" s="29">
        <v>7.5</v>
      </c>
      <c r="W51" s="29">
        <v>10</v>
      </c>
      <c r="X51" s="29">
        <f>AVERAGE(Table2785[[#This Row],[4A Freedom to establish religious organizations]:[4B Autonomy of religious organizations]])</f>
        <v>8.75</v>
      </c>
      <c r="Y51" s="29">
        <v>10</v>
      </c>
      <c r="Z51" s="29">
        <v>10</v>
      </c>
      <c r="AA51" s="29">
        <v>10</v>
      </c>
      <c r="AB51" s="29">
        <v>10</v>
      </c>
      <c r="AC51" s="29">
        <v>10</v>
      </c>
      <c r="AD51" s="29">
        <f>AVERAGE(Table2785[[#This Row],[5Ci Political parties]:[5Ciii Educational, sporting and cultural organizations]])</f>
        <v>10</v>
      </c>
      <c r="AE51" s="29">
        <v>10</v>
      </c>
      <c r="AF51" s="29">
        <v>10</v>
      </c>
      <c r="AG51" s="29">
        <v>10</v>
      </c>
      <c r="AH51" s="29">
        <f>AVERAGE(Table2785[[#This Row],[5Di Political parties]:[5Diii Educational, sporting and cultural organizations5]])</f>
        <v>10</v>
      </c>
      <c r="AI51" s="29">
        <f>AVERAGE(Y51,Z51,AD51,AH51)</f>
        <v>10</v>
      </c>
      <c r="AJ51" s="29">
        <v>10</v>
      </c>
      <c r="AK51" s="30">
        <v>8.3333333333333339</v>
      </c>
      <c r="AL51" s="30">
        <v>7.5</v>
      </c>
      <c r="AM51" s="30">
        <v>10</v>
      </c>
      <c r="AN51" s="30">
        <v>10</v>
      </c>
      <c r="AO51" s="30">
        <f>AVERAGE(Table2785[[#This Row],[6Di Access to foreign television (cable/ satellite)]:[6Dii Access to foreign newspapers]])</f>
        <v>10</v>
      </c>
      <c r="AP51" s="30">
        <v>10</v>
      </c>
      <c r="AQ51" s="29">
        <f t="shared" si="13"/>
        <v>9.1666666666666679</v>
      </c>
      <c r="AR51" s="29">
        <v>10</v>
      </c>
      <c r="AS51" s="29">
        <v>10</v>
      </c>
      <c r="AT51" s="29">
        <v>10</v>
      </c>
      <c r="AU51" s="29">
        <f t="shared" si="14"/>
        <v>10</v>
      </c>
      <c r="AV51" s="29">
        <f t="shared" si="15"/>
        <v>10</v>
      </c>
      <c r="AW51" s="31">
        <f>AVERAGE(Table2785[[#This Row],[RULE OF LAW]],Table2785[[#This Row],[SECURITY &amp; SAFETY]],Table2785[[#This Row],[PERSONAL FREEDOM (minus Security &amp;Safety and Rule of Law)]],Table2785[[#This Row],[PERSONAL FREEDOM (minus Security &amp;Safety and Rule of Law)]])</f>
        <v>8.7211248214862742</v>
      </c>
      <c r="AX51" s="32">
        <v>7.22</v>
      </c>
      <c r="AY51" s="53">
        <f>AVERAGE(Table2785[[#This Row],[PERSONAL FREEDOM]:[ECONOMIC FREEDOM]])</f>
        <v>7.9705624107431365</v>
      </c>
      <c r="AZ51" s="54">
        <f t="shared" si="16"/>
        <v>34</v>
      </c>
      <c r="BA51" s="18">
        <f t="shared" si="17"/>
        <v>7.97</v>
      </c>
      <c r="BB51" s="31">
        <f>Table2785[[#This Row],[1 Rule of Law]]</f>
        <v>6.9142857142857137</v>
      </c>
      <c r="BC51" s="31">
        <f>Table2785[[#This Row],[2 Security &amp; Safety]]</f>
        <v>9.4702135716593876</v>
      </c>
      <c r="BD51" s="31">
        <f t="shared" si="18"/>
        <v>9.25</v>
      </c>
    </row>
    <row r="52" spans="1:56" ht="15" customHeight="1" x14ac:dyDescent="0.25">
      <c r="A52" s="28" t="s">
        <v>183</v>
      </c>
      <c r="B52" s="29" t="s">
        <v>48</v>
      </c>
      <c r="C52" s="29" t="s">
        <v>48</v>
      </c>
      <c r="D52" s="29" t="s">
        <v>48</v>
      </c>
      <c r="E52" s="29">
        <v>4.5517149999999997</v>
      </c>
      <c r="F52" s="29">
        <v>6.36</v>
      </c>
      <c r="G52" s="29">
        <v>10</v>
      </c>
      <c r="H52" s="29">
        <v>10</v>
      </c>
      <c r="I52" s="29">
        <v>5</v>
      </c>
      <c r="J52" s="29">
        <v>10</v>
      </c>
      <c r="K52" s="29">
        <v>10</v>
      </c>
      <c r="L52" s="29">
        <f>AVERAGE(Table2785[[#This Row],[2Bi Disappearance]:[2Bv Terrorism Injured ]])</f>
        <v>9</v>
      </c>
      <c r="M52" s="29">
        <v>10</v>
      </c>
      <c r="N52" s="29">
        <v>10</v>
      </c>
      <c r="O52" s="30">
        <v>0</v>
      </c>
      <c r="P52" s="30">
        <f>AVERAGE(Table2785[[#This Row],[2Ci Female Genital Mutilation]:[2Ciii Equal Inheritance Rights]])</f>
        <v>6.666666666666667</v>
      </c>
      <c r="Q52" s="29">
        <f t="shared" si="11"/>
        <v>7.3422222222222224</v>
      </c>
      <c r="R52" s="29">
        <v>0</v>
      </c>
      <c r="S52" s="29">
        <v>10</v>
      </c>
      <c r="T52" s="29">
        <v>0</v>
      </c>
      <c r="U52" s="29">
        <f t="shared" si="12"/>
        <v>3.3333333333333335</v>
      </c>
      <c r="V52" s="29">
        <v>10</v>
      </c>
      <c r="W52" s="29">
        <v>7.5</v>
      </c>
      <c r="X52" s="29">
        <f>AVERAGE(Table2785[[#This Row],[4A Freedom to establish religious organizations]:[4B Autonomy of religious organizations]])</f>
        <v>8.75</v>
      </c>
      <c r="Y52" s="29">
        <v>7.5</v>
      </c>
      <c r="Z52" s="29">
        <v>7.5</v>
      </c>
      <c r="AA52" s="29">
        <v>5</v>
      </c>
      <c r="AB52" s="29">
        <v>5</v>
      </c>
      <c r="AC52" s="29">
        <v>7.5</v>
      </c>
      <c r="AD52" s="29">
        <f>AVERAGE(Table2785[[#This Row],[5Ci Political parties]:[5Ciii Educational, sporting and cultural organizations]])</f>
        <v>5.833333333333333</v>
      </c>
      <c r="AE52" s="29">
        <v>10</v>
      </c>
      <c r="AF52" s="29">
        <v>7.5</v>
      </c>
      <c r="AG52" s="29">
        <v>10</v>
      </c>
      <c r="AH52" s="29">
        <f>AVERAGE(Table2785[[#This Row],[5Di Political parties]:[5Diii Educational, sporting and cultural organizations5]])</f>
        <v>9.1666666666666661</v>
      </c>
      <c r="AI52" s="29">
        <f>AVERAGE(Y52,Z52,AD52,AH52)</f>
        <v>7.5</v>
      </c>
      <c r="AJ52" s="29">
        <v>10</v>
      </c>
      <c r="AK52" s="30">
        <v>2</v>
      </c>
      <c r="AL52" s="30">
        <v>3.75</v>
      </c>
      <c r="AM52" s="30">
        <v>10</v>
      </c>
      <c r="AN52" s="30">
        <v>7.5</v>
      </c>
      <c r="AO52" s="30">
        <f>AVERAGE(Table2785[[#This Row],[6Di Access to foreign television (cable/ satellite)]:[6Dii Access to foreign newspapers]])</f>
        <v>8.75</v>
      </c>
      <c r="AP52" s="30">
        <v>7.5</v>
      </c>
      <c r="AQ52" s="29">
        <f t="shared" si="13"/>
        <v>6.4</v>
      </c>
      <c r="AR52" s="29">
        <v>0</v>
      </c>
      <c r="AS52" s="29">
        <v>10</v>
      </c>
      <c r="AT52" s="29">
        <v>10</v>
      </c>
      <c r="AU52" s="29">
        <f t="shared" si="14"/>
        <v>10</v>
      </c>
      <c r="AV52" s="29">
        <f t="shared" si="15"/>
        <v>5</v>
      </c>
      <c r="AW52" s="31">
        <f>AVERAGE(Table2785[[#This Row],[RULE OF LAW]],Table2785[[#This Row],[SECURITY &amp; SAFETY]],Table2785[[#This Row],[PERSONAL FREEDOM (minus Security &amp;Safety and Rule of Law)]],Table2785[[#This Row],[PERSONAL FREEDOM (minus Security &amp;Safety and Rule of Law)]])</f>
        <v>6.0718176388888896</v>
      </c>
      <c r="AX52" s="32">
        <v>5.7</v>
      </c>
      <c r="AY52" s="53">
        <f>AVERAGE(Table2785[[#This Row],[PERSONAL FREEDOM]:[ECONOMIC FREEDOM]])</f>
        <v>5.8859088194444453</v>
      </c>
      <c r="AZ52" s="54">
        <f t="shared" si="16"/>
        <v>130</v>
      </c>
      <c r="BA52" s="18">
        <f t="shared" si="17"/>
        <v>5.89</v>
      </c>
      <c r="BB52" s="31">
        <f>Table2785[[#This Row],[1 Rule of Law]]</f>
        <v>4.5517149999999997</v>
      </c>
      <c r="BC52" s="31">
        <f>Table2785[[#This Row],[2 Security &amp; Safety]]</f>
        <v>7.3422222222222224</v>
      </c>
      <c r="BD52" s="31">
        <f t="shared" si="18"/>
        <v>6.1966666666666672</v>
      </c>
    </row>
    <row r="53" spans="1:56" ht="15" customHeight="1" x14ac:dyDescent="0.25">
      <c r="A53" s="28" t="s">
        <v>168</v>
      </c>
      <c r="B53" s="29" t="s">
        <v>48</v>
      </c>
      <c r="C53" s="29" t="s">
        <v>48</v>
      </c>
      <c r="D53" s="29" t="s">
        <v>48</v>
      </c>
      <c r="E53" s="29">
        <v>4.4178009999999999</v>
      </c>
      <c r="F53" s="29">
        <v>5.9200000000000008</v>
      </c>
      <c r="G53" s="29">
        <v>10</v>
      </c>
      <c r="H53" s="29">
        <v>10</v>
      </c>
      <c r="I53" s="29">
        <v>7.5</v>
      </c>
      <c r="J53" s="29">
        <v>10</v>
      </c>
      <c r="K53" s="29">
        <v>10</v>
      </c>
      <c r="L53" s="29">
        <f>AVERAGE(Table2785[[#This Row],[2Bi Disappearance]:[2Bv Terrorism Injured ]])</f>
        <v>9.5</v>
      </c>
      <c r="M53" s="29">
        <v>2.1999999999999997</v>
      </c>
      <c r="N53" s="29">
        <v>10</v>
      </c>
      <c r="O53" s="30">
        <v>0</v>
      </c>
      <c r="P53" s="30">
        <f>AVERAGE(Table2785[[#This Row],[2Ci Female Genital Mutilation]:[2Ciii Equal Inheritance Rights]])</f>
        <v>4.0666666666666664</v>
      </c>
      <c r="Q53" s="29">
        <f t="shared" si="11"/>
        <v>6.4955555555555557</v>
      </c>
      <c r="R53" s="29">
        <v>10</v>
      </c>
      <c r="S53" s="29">
        <v>5</v>
      </c>
      <c r="T53" s="29">
        <v>10</v>
      </c>
      <c r="U53" s="29">
        <f t="shared" si="12"/>
        <v>8.3333333333333339</v>
      </c>
      <c r="V53" s="29" t="s">
        <v>48</v>
      </c>
      <c r="W53" s="29" t="s">
        <v>48</v>
      </c>
      <c r="X53" s="29" t="s">
        <v>48</v>
      </c>
      <c r="Y53" s="29" t="s">
        <v>48</v>
      </c>
      <c r="Z53" s="29" t="s">
        <v>48</v>
      </c>
      <c r="AA53" s="29" t="s">
        <v>48</v>
      </c>
      <c r="AB53" s="29" t="s">
        <v>48</v>
      </c>
      <c r="AC53" s="29" t="s">
        <v>48</v>
      </c>
      <c r="AD53" s="29" t="s">
        <v>48</v>
      </c>
      <c r="AE53" s="29" t="s">
        <v>48</v>
      </c>
      <c r="AF53" s="29" t="s">
        <v>48</v>
      </c>
      <c r="AG53" s="29" t="s">
        <v>48</v>
      </c>
      <c r="AH53" s="29" t="s">
        <v>48</v>
      </c>
      <c r="AI53" s="29" t="s">
        <v>48</v>
      </c>
      <c r="AJ53" s="29">
        <v>10</v>
      </c>
      <c r="AK53" s="30">
        <v>0.66666666666666663</v>
      </c>
      <c r="AL53" s="30">
        <v>1.25</v>
      </c>
      <c r="AM53" s="30" t="s">
        <v>48</v>
      </c>
      <c r="AN53" s="30" t="s">
        <v>48</v>
      </c>
      <c r="AO53" s="30" t="s">
        <v>48</v>
      </c>
      <c r="AP53" s="30" t="s">
        <v>48</v>
      </c>
      <c r="AQ53" s="29">
        <f t="shared" si="13"/>
        <v>3.9722222222222219</v>
      </c>
      <c r="AR53" s="29">
        <v>10</v>
      </c>
      <c r="AS53" s="29">
        <v>0</v>
      </c>
      <c r="AT53" s="29">
        <v>0</v>
      </c>
      <c r="AU53" s="29">
        <f t="shared" si="14"/>
        <v>0</v>
      </c>
      <c r="AV53" s="29">
        <f t="shared" si="15"/>
        <v>5</v>
      </c>
      <c r="AW53" s="31">
        <f>AVERAGE(Table2785[[#This Row],[RULE OF LAW]],Table2785[[#This Row],[SECURITY &amp; SAFETY]],Table2785[[#This Row],[PERSONAL FREEDOM (minus Security &amp;Safety and Rule of Law)]],Table2785[[#This Row],[PERSONAL FREEDOM (minus Security &amp;Safety and Rule of Law)]])</f>
        <v>5.6125983981481484</v>
      </c>
      <c r="AX53" s="32">
        <v>6.96</v>
      </c>
      <c r="AY53" s="53">
        <f>AVERAGE(Table2785[[#This Row],[PERSONAL FREEDOM]:[ECONOMIC FREEDOM]])</f>
        <v>6.2862991990740742</v>
      </c>
      <c r="AZ53" s="54">
        <f t="shared" si="16"/>
        <v>113</v>
      </c>
      <c r="BA53" s="18">
        <f t="shared" si="17"/>
        <v>6.29</v>
      </c>
      <c r="BB53" s="31">
        <f>Table2785[[#This Row],[1 Rule of Law]]</f>
        <v>4.4178009999999999</v>
      </c>
      <c r="BC53" s="31">
        <f>Table2785[[#This Row],[2 Security &amp; Safety]]</f>
        <v>6.4955555555555557</v>
      </c>
      <c r="BD53" s="31">
        <f t="shared" si="18"/>
        <v>5.768518518518519</v>
      </c>
    </row>
    <row r="54" spans="1:56" ht="15" customHeight="1" x14ac:dyDescent="0.25">
      <c r="A54" s="28" t="s">
        <v>90</v>
      </c>
      <c r="B54" s="29">
        <v>4.9000000000000004</v>
      </c>
      <c r="C54" s="29">
        <v>6</v>
      </c>
      <c r="D54" s="29">
        <v>5.0999999999999996</v>
      </c>
      <c r="E54" s="29">
        <v>5.3301587301587308</v>
      </c>
      <c r="F54" s="29">
        <v>8.2799999999999994</v>
      </c>
      <c r="G54" s="29">
        <v>10</v>
      </c>
      <c r="H54" s="29">
        <v>10</v>
      </c>
      <c r="I54" s="29">
        <v>2.5</v>
      </c>
      <c r="J54" s="29">
        <v>9.9959294909184848</v>
      </c>
      <c r="K54" s="29">
        <v>9.9951153891021818</v>
      </c>
      <c r="L54" s="29">
        <f>AVERAGE(Table2785[[#This Row],[2Bi Disappearance]:[2Bv Terrorism Injured ]])</f>
        <v>8.4982089760041326</v>
      </c>
      <c r="M54" s="29">
        <v>10</v>
      </c>
      <c r="N54" s="29">
        <v>7.5</v>
      </c>
      <c r="O54" s="30">
        <v>5</v>
      </c>
      <c r="P54" s="30">
        <f>AVERAGE(Table2785[[#This Row],[2Ci Female Genital Mutilation]:[2Ciii Equal Inheritance Rights]])</f>
        <v>7.5</v>
      </c>
      <c r="Q54" s="29">
        <f t="shared" si="11"/>
        <v>8.0927363253347107</v>
      </c>
      <c r="R54" s="29">
        <v>5</v>
      </c>
      <c r="S54" s="29">
        <v>10</v>
      </c>
      <c r="T54" s="29">
        <v>5</v>
      </c>
      <c r="U54" s="29">
        <f t="shared" si="12"/>
        <v>6.666666666666667</v>
      </c>
      <c r="V54" s="29">
        <v>7.5</v>
      </c>
      <c r="W54" s="29">
        <v>10</v>
      </c>
      <c r="X54" s="29">
        <f>AVERAGE(Table2785[[#This Row],[4A Freedom to establish religious organizations]:[4B Autonomy of religious organizations]])</f>
        <v>8.75</v>
      </c>
      <c r="Y54" s="29">
        <v>10</v>
      </c>
      <c r="Z54" s="29">
        <v>7.5</v>
      </c>
      <c r="AA54" s="29">
        <v>7.5</v>
      </c>
      <c r="AB54" s="29">
        <v>7.5</v>
      </c>
      <c r="AC54" s="29">
        <v>10</v>
      </c>
      <c r="AD54" s="29">
        <f>AVERAGE(Table2785[[#This Row],[5Ci Political parties]:[5Ciii Educational, sporting and cultural organizations]])</f>
        <v>8.3333333333333339</v>
      </c>
      <c r="AE54" s="29">
        <v>5</v>
      </c>
      <c r="AF54" s="29">
        <v>7.5</v>
      </c>
      <c r="AG54" s="29">
        <v>10</v>
      </c>
      <c r="AH54" s="29">
        <f>AVERAGE(Table2785[[#This Row],[5Di Political parties]:[5Diii Educational, sporting and cultural organizations5]])</f>
        <v>7.5</v>
      </c>
      <c r="AI54" s="29">
        <f>AVERAGE(Y54,Z54,AD54,AH54)</f>
        <v>8.3333333333333339</v>
      </c>
      <c r="AJ54" s="29">
        <v>10</v>
      </c>
      <c r="AK54" s="30">
        <v>6</v>
      </c>
      <c r="AL54" s="30">
        <v>5</v>
      </c>
      <c r="AM54" s="30">
        <v>10</v>
      </c>
      <c r="AN54" s="30">
        <v>7.5</v>
      </c>
      <c r="AO54" s="30">
        <f>AVERAGE(Table2785[[#This Row],[6Di Access to foreign television (cable/ satellite)]:[6Dii Access to foreign newspapers]])</f>
        <v>8.75</v>
      </c>
      <c r="AP54" s="30">
        <v>10</v>
      </c>
      <c r="AQ54" s="29">
        <f t="shared" si="13"/>
        <v>7.95</v>
      </c>
      <c r="AR54" s="29">
        <v>5</v>
      </c>
      <c r="AS54" s="29">
        <v>10</v>
      </c>
      <c r="AT54" s="29">
        <v>10</v>
      </c>
      <c r="AU54" s="29">
        <f t="shared" si="14"/>
        <v>10</v>
      </c>
      <c r="AV54" s="29">
        <f t="shared" si="15"/>
        <v>7.5</v>
      </c>
      <c r="AW54" s="31">
        <f>AVERAGE(Table2785[[#This Row],[RULE OF LAW]],Table2785[[#This Row],[SECURITY &amp; SAFETY]],Table2785[[#This Row],[PERSONAL FREEDOM (minus Security &amp;Safety and Rule of Law)]],Table2785[[#This Row],[PERSONAL FREEDOM (minus Security &amp;Safety and Rule of Law)]])</f>
        <v>7.2757237638733603</v>
      </c>
      <c r="AX54" s="32">
        <v>7.78</v>
      </c>
      <c r="AY54" s="53">
        <f>AVERAGE(Table2785[[#This Row],[PERSONAL FREEDOM]:[ECONOMIC FREEDOM]])</f>
        <v>7.5278618819366798</v>
      </c>
      <c r="AZ54" s="54">
        <f t="shared" si="16"/>
        <v>49</v>
      </c>
      <c r="BA54" s="18">
        <f t="shared" si="17"/>
        <v>7.53</v>
      </c>
      <c r="BB54" s="31">
        <f>Table2785[[#This Row],[1 Rule of Law]]</f>
        <v>5.3301587301587308</v>
      </c>
      <c r="BC54" s="31">
        <f>Table2785[[#This Row],[2 Security &amp; Safety]]</f>
        <v>8.0927363253347107</v>
      </c>
      <c r="BD54" s="31">
        <f t="shared" si="18"/>
        <v>7.8400000000000007</v>
      </c>
    </row>
    <row r="55" spans="1:56" ht="15" customHeight="1" x14ac:dyDescent="0.25">
      <c r="A55" s="28" t="s">
        <v>61</v>
      </c>
      <c r="B55" s="29">
        <v>8.1999999999999993</v>
      </c>
      <c r="C55" s="29">
        <v>8.1999999999999993</v>
      </c>
      <c r="D55" s="29">
        <v>7.1</v>
      </c>
      <c r="E55" s="29">
        <v>7.8380952380952387</v>
      </c>
      <c r="F55" s="29">
        <v>9.68</v>
      </c>
      <c r="G55" s="29">
        <v>10</v>
      </c>
      <c r="H55" s="29">
        <v>10</v>
      </c>
      <c r="I55" s="29">
        <v>10</v>
      </c>
      <c r="J55" s="29">
        <v>10</v>
      </c>
      <c r="K55" s="29">
        <v>10</v>
      </c>
      <c r="L55" s="29">
        <f>AVERAGE(Table2785[[#This Row],[2Bi Disappearance]:[2Bv Terrorism Injured ]])</f>
        <v>10</v>
      </c>
      <c r="M55" s="29">
        <v>9.5</v>
      </c>
      <c r="N55" s="29">
        <v>10</v>
      </c>
      <c r="O55" s="30">
        <v>10</v>
      </c>
      <c r="P55" s="30">
        <f>AVERAGE(Table2785[[#This Row],[2Ci Female Genital Mutilation]:[2Ciii Equal Inheritance Rights]])</f>
        <v>9.8333333333333339</v>
      </c>
      <c r="Q55" s="29">
        <f t="shared" si="11"/>
        <v>9.8377777777777791</v>
      </c>
      <c r="R55" s="29">
        <v>10</v>
      </c>
      <c r="S55" s="29">
        <v>10</v>
      </c>
      <c r="T55" s="29">
        <v>10</v>
      </c>
      <c r="U55" s="29">
        <f t="shared" si="12"/>
        <v>10</v>
      </c>
      <c r="V55" s="29">
        <v>10</v>
      </c>
      <c r="W55" s="29">
        <v>10</v>
      </c>
      <c r="X55" s="29">
        <f>AVERAGE(Table2785[[#This Row],[4A Freedom to establish religious organizations]:[4B Autonomy of religious organizations]])</f>
        <v>10</v>
      </c>
      <c r="Y55" s="29">
        <v>10</v>
      </c>
      <c r="Z55" s="29">
        <v>10</v>
      </c>
      <c r="AA55" s="29">
        <v>10</v>
      </c>
      <c r="AB55" s="29">
        <v>10</v>
      </c>
      <c r="AC55" s="29">
        <v>10</v>
      </c>
      <c r="AD55" s="29">
        <f>AVERAGE(Table2785[[#This Row],[5Ci Political parties]:[5Ciii Educational, sporting and cultural organizations]])</f>
        <v>10</v>
      </c>
      <c r="AE55" s="29">
        <v>10</v>
      </c>
      <c r="AF55" s="29">
        <v>10</v>
      </c>
      <c r="AG55" s="29">
        <v>10</v>
      </c>
      <c r="AH55" s="29">
        <f>AVERAGE(Table2785[[#This Row],[5Di Political parties]:[5Diii Educational, sporting and cultural organizations5]])</f>
        <v>10</v>
      </c>
      <c r="AI55" s="29">
        <f>AVERAGE(Y55,Z55,AD55,AH55)</f>
        <v>10</v>
      </c>
      <c r="AJ55" s="29">
        <v>10</v>
      </c>
      <c r="AK55" s="30">
        <v>8</v>
      </c>
      <c r="AL55" s="30">
        <v>8.25</v>
      </c>
      <c r="AM55" s="30">
        <v>10</v>
      </c>
      <c r="AN55" s="30">
        <v>10</v>
      </c>
      <c r="AO55" s="30">
        <f>AVERAGE(Table2785[[#This Row],[6Di Access to foreign television (cable/ satellite)]:[6Dii Access to foreign newspapers]])</f>
        <v>10</v>
      </c>
      <c r="AP55" s="30">
        <v>10</v>
      </c>
      <c r="AQ55" s="29">
        <f t="shared" si="13"/>
        <v>9.25</v>
      </c>
      <c r="AR55" s="29">
        <v>10</v>
      </c>
      <c r="AS55" s="29">
        <v>10</v>
      </c>
      <c r="AT55" s="29">
        <v>10</v>
      </c>
      <c r="AU55" s="29">
        <f t="shared" si="14"/>
        <v>10</v>
      </c>
      <c r="AV55" s="29">
        <f t="shared" si="15"/>
        <v>10</v>
      </c>
      <c r="AW55" s="31">
        <f>AVERAGE(Table2785[[#This Row],[RULE OF LAW]],Table2785[[#This Row],[SECURITY &amp; SAFETY]],Table2785[[#This Row],[PERSONAL FREEDOM (minus Security &amp;Safety and Rule of Law)]],Table2785[[#This Row],[PERSONAL FREEDOM (minus Security &amp;Safety and Rule of Law)]])</f>
        <v>9.3439682539682547</v>
      </c>
      <c r="AX55" s="32">
        <v>7.54</v>
      </c>
      <c r="AY55" s="53">
        <f>AVERAGE(Table2785[[#This Row],[PERSONAL FREEDOM]:[ECONOMIC FREEDOM]])</f>
        <v>8.4419841269841278</v>
      </c>
      <c r="AZ55" s="54">
        <f t="shared" si="16"/>
        <v>13</v>
      </c>
      <c r="BA55" s="18">
        <f t="shared" si="17"/>
        <v>8.44</v>
      </c>
      <c r="BB55" s="31">
        <f>Table2785[[#This Row],[1 Rule of Law]]</f>
        <v>7.8380952380952387</v>
      </c>
      <c r="BC55" s="31">
        <f>Table2785[[#This Row],[2 Security &amp; Safety]]</f>
        <v>9.8377777777777791</v>
      </c>
      <c r="BD55" s="31">
        <f t="shared" si="18"/>
        <v>9.85</v>
      </c>
    </row>
    <row r="56" spans="1:56" ht="15" customHeight="1" x14ac:dyDescent="0.25">
      <c r="A56" s="28" t="s">
        <v>116</v>
      </c>
      <c r="B56" s="29">
        <v>5.8999999999999995</v>
      </c>
      <c r="C56" s="29">
        <v>5.8999999999999995</v>
      </c>
      <c r="D56" s="29">
        <v>4.4000000000000004</v>
      </c>
      <c r="E56" s="29">
        <v>5.3698412698412685</v>
      </c>
      <c r="F56" s="29">
        <v>7.5599999999999987</v>
      </c>
      <c r="G56" s="29">
        <v>10</v>
      </c>
      <c r="H56" s="29">
        <v>10</v>
      </c>
      <c r="I56" s="29">
        <v>7.5</v>
      </c>
      <c r="J56" s="29">
        <v>10</v>
      </c>
      <c r="K56" s="29">
        <v>10</v>
      </c>
      <c r="L56" s="29">
        <f>AVERAGE(Table2785[[#This Row],[2Bi Disappearance]:[2Bv Terrorism Injured ]])</f>
        <v>9.5</v>
      </c>
      <c r="M56" s="29">
        <v>9.6</v>
      </c>
      <c r="N56" s="29">
        <v>10</v>
      </c>
      <c r="O56" s="30">
        <v>5</v>
      </c>
      <c r="P56" s="30">
        <f>AVERAGE(Table2785[[#This Row],[2Ci Female Genital Mutilation]:[2Ciii Equal Inheritance Rights]])</f>
        <v>8.2000000000000011</v>
      </c>
      <c r="Q56" s="29">
        <f t="shared" si="11"/>
        <v>8.42</v>
      </c>
      <c r="R56" s="29">
        <v>10</v>
      </c>
      <c r="S56" s="29">
        <v>10</v>
      </c>
      <c r="T56" s="29">
        <v>10</v>
      </c>
      <c r="U56" s="29">
        <f t="shared" si="12"/>
        <v>10</v>
      </c>
      <c r="V56" s="29">
        <v>7.5</v>
      </c>
      <c r="W56" s="29">
        <v>10</v>
      </c>
      <c r="X56" s="29">
        <f>AVERAGE(Table2785[[#This Row],[4A Freedom to establish religious organizations]:[4B Autonomy of religious organizations]])</f>
        <v>8.75</v>
      </c>
      <c r="Y56" s="29">
        <v>10</v>
      </c>
      <c r="Z56" s="29">
        <v>7.5</v>
      </c>
      <c r="AA56" s="29">
        <v>7.5</v>
      </c>
      <c r="AB56" s="29">
        <v>10</v>
      </c>
      <c r="AC56" s="29">
        <v>10</v>
      </c>
      <c r="AD56" s="29">
        <f>AVERAGE(Table2785[[#This Row],[5Ci Political parties]:[5Ciii Educational, sporting and cultural organizations]])</f>
        <v>9.1666666666666661</v>
      </c>
      <c r="AE56" s="29">
        <v>7.5</v>
      </c>
      <c r="AF56" s="29">
        <v>7.5</v>
      </c>
      <c r="AG56" s="29">
        <v>7.5</v>
      </c>
      <c r="AH56" s="29">
        <f>AVERAGE(Table2785[[#This Row],[5Di Political parties]:[5Diii Educational, sporting and cultural organizations5]])</f>
        <v>7.5</v>
      </c>
      <c r="AI56" s="29">
        <f>AVERAGE(Y56,Z56,AD56,AH56)</f>
        <v>8.5416666666666661</v>
      </c>
      <c r="AJ56" s="29">
        <v>10</v>
      </c>
      <c r="AK56" s="30">
        <v>7.333333333333333</v>
      </c>
      <c r="AL56" s="30">
        <v>7.5</v>
      </c>
      <c r="AM56" s="30">
        <v>10</v>
      </c>
      <c r="AN56" s="30">
        <v>10</v>
      </c>
      <c r="AO56" s="30">
        <f>AVERAGE(Table2785[[#This Row],[6Di Access to foreign television (cable/ satellite)]:[6Dii Access to foreign newspapers]])</f>
        <v>10</v>
      </c>
      <c r="AP56" s="30">
        <v>10</v>
      </c>
      <c r="AQ56" s="29">
        <f t="shared" si="13"/>
        <v>8.966666666666665</v>
      </c>
      <c r="AR56" s="29">
        <v>5</v>
      </c>
      <c r="AS56" s="29">
        <v>0</v>
      </c>
      <c r="AT56" s="29">
        <v>10</v>
      </c>
      <c r="AU56" s="29">
        <f t="shared" si="14"/>
        <v>5</v>
      </c>
      <c r="AV56" s="29">
        <f t="shared" si="15"/>
        <v>5</v>
      </c>
      <c r="AW56" s="31">
        <f>AVERAGE(Table2785[[#This Row],[RULE OF LAW]],Table2785[[#This Row],[SECURITY &amp; SAFETY]],Table2785[[#This Row],[PERSONAL FREEDOM (minus Security &amp;Safety and Rule of Law)]],Table2785[[#This Row],[PERSONAL FREEDOM (minus Security &amp;Safety and Rule of Law)]])</f>
        <v>7.5732936507936497</v>
      </c>
      <c r="AX56" s="32">
        <v>6.11</v>
      </c>
      <c r="AY56" s="53">
        <f>AVERAGE(Table2785[[#This Row],[PERSONAL FREEDOM]:[ECONOMIC FREEDOM]])</f>
        <v>6.8416468253968254</v>
      </c>
      <c r="AZ56" s="54">
        <f t="shared" si="16"/>
        <v>79</v>
      </c>
      <c r="BA56" s="18">
        <f t="shared" si="17"/>
        <v>6.84</v>
      </c>
      <c r="BB56" s="31">
        <f>Table2785[[#This Row],[1 Rule of Law]]</f>
        <v>5.3698412698412685</v>
      </c>
      <c r="BC56" s="31">
        <f>Table2785[[#This Row],[2 Security &amp; Safety]]</f>
        <v>8.42</v>
      </c>
      <c r="BD56" s="31">
        <f t="shared" si="18"/>
        <v>8.2516666666666669</v>
      </c>
    </row>
    <row r="57" spans="1:56" ht="15" customHeight="1" x14ac:dyDescent="0.25">
      <c r="A57" s="28" t="s">
        <v>97</v>
      </c>
      <c r="B57" s="29">
        <v>6.7</v>
      </c>
      <c r="C57" s="29">
        <v>6.1</v>
      </c>
      <c r="D57" s="29">
        <v>4.6000000000000005</v>
      </c>
      <c r="E57" s="29">
        <v>5.7936507936507926</v>
      </c>
      <c r="F57" s="29">
        <v>9.32</v>
      </c>
      <c r="G57" s="29">
        <v>10</v>
      </c>
      <c r="H57" s="29">
        <v>10</v>
      </c>
      <c r="I57" s="29">
        <v>7.5</v>
      </c>
      <c r="J57" s="29">
        <v>10</v>
      </c>
      <c r="K57" s="29">
        <v>4.3118796393731689</v>
      </c>
      <c r="L57" s="29">
        <f>AVERAGE(Table2785[[#This Row],[2Bi Disappearance]:[2Bv Terrorism Injured ]])</f>
        <v>8.3623759278746341</v>
      </c>
      <c r="M57" s="29">
        <v>10</v>
      </c>
      <c r="N57" s="29">
        <v>10</v>
      </c>
      <c r="O57" s="30">
        <v>10</v>
      </c>
      <c r="P57" s="30">
        <f>AVERAGE(Table2785[[#This Row],[2Ci Female Genital Mutilation]:[2Ciii Equal Inheritance Rights]])</f>
        <v>10</v>
      </c>
      <c r="Q57" s="29">
        <f t="shared" si="11"/>
        <v>9.2274586426248781</v>
      </c>
      <c r="R57" s="29">
        <v>10</v>
      </c>
      <c r="S57" s="29">
        <v>10</v>
      </c>
      <c r="T57" s="29">
        <v>10</v>
      </c>
      <c r="U57" s="29">
        <f t="shared" si="12"/>
        <v>10</v>
      </c>
      <c r="V57" s="29">
        <v>7.5</v>
      </c>
      <c r="W57" s="29">
        <v>10</v>
      </c>
      <c r="X57" s="29">
        <f>AVERAGE(Table2785[[#This Row],[4A Freedom to establish religious organizations]:[4B Autonomy of religious organizations]])</f>
        <v>8.75</v>
      </c>
      <c r="Y57" s="29">
        <v>10</v>
      </c>
      <c r="Z57" s="29">
        <v>10</v>
      </c>
      <c r="AA57" s="29">
        <v>10</v>
      </c>
      <c r="AB57" s="29">
        <v>10</v>
      </c>
      <c r="AC57" s="29">
        <v>10</v>
      </c>
      <c r="AD57" s="29">
        <f>AVERAGE(Table2785[[#This Row],[5Ci Political parties]:[5Ciii Educational, sporting and cultural organizations]])</f>
        <v>10</v>
      </c>
      <c r="AE57" s="29">
        <v>10</v>
      </c>
      <c r="AF57" s="29">
        <v>10</v>
      </c>
      <c r="AG57" s="29">
        <v>10</v>
      </c>
      <c r="AH57" s="29">
        <f>AVERAGE(Table2785[[#This Row],[5Di Political parties]:[5Diii Educational, sporting and cultural organizations5]])</f>
        <v>10</v>
      </c>
      <c r="AI57" s="29">
        <f>AVERAGE(Y57,Z57,AD57,AH57)</f>
        <v>10</v>
      </c>
      <c r="AJ57" s="29">
        <v>10</v>
      </c>
      <c r="AK57" s="30">
        <v>6</v>
      </c>
      <c r="AL57" s="30">
        <v>5.25</v>
      </c>
      <c r="AM57" s="30">
        <v>10</v>
      </c>
      <c r="AN57" s="30">
        <v>10</v>
      </c>
      <c r="AO57" s="30">
        <f>AVERAGE(Table2785[[#This Row],[6Di Access to foreign television (cable/ satellite)]:[6Dii Access to foreign newspapers]])</f>
        <v>10</v>
      </c>
      <c r="AP57" s="30">
        <v>10</v>
      </c>
      <c r="AQ57" s="29">
        <f t="shared" si="13"/>
        <v>8.25</v>
      </c>
      <c r="AR57" s="29">
        <v>10</v>
      </c>
      <c r="AS57" s="29">
        <v>10</v>
      </c>
      <c r="AT57" s="29">
        <v>10</v>
      </c>
      <c r="AU57" s="29">
        <f t="shared" si="14"/>
        <v>10</v>
      </c>
      <c r="AV57" s="29">
        <f t="shared" si="15"/>
        <v>10</v>
      </c>
      <c r="AW57" s="31">
        <f>AVERAGE(Table2785[[#This Row],[RULE OF LAW]],Table2785[[#This Row],[SECURITY &amp; SAFETY]],Table2785[[#This Row],[PERSONAL FREEDOM (minus Security &amp;Safety and Rule of Law)]],Table2785[[#This Row],[PERSONAL FREEDOM (minus Security &amp;Safety and Rule of Law)]])</f>
        <v>8.4552773590689174</v>
      </c>
      <c r="AX57" s="32">
        <v>6.68</v>
      </c>
      <c r="AY57" s="53">
        <f>AVERAGE(Table2785[[#This Row],[PERSONAL FREEDOM]:[ECONOMIC FREEDOM]])</f>
        <v>7.5676386795344586</v>
      </c>
      <c r="AZ57" s="54">
        <f t="shared" si="16"/>
        <v>48</v>
      </c>
      <c r="BA57" s="18">
        <f t="shared" si="17"/>
        <v>7.57</v>
      </c>
      <c r="BB57" s="31">
        <f>Table2785[[#This Row],[1 Rule of Law]]</f>
        <v>5.7936507936507926</v>
      </c>
      <c r="BC57" s="31">
        <f>Table2785[[#This Row],[2 Security &amp; Safety]]</f>
        <v>9.2274586426248781</v>
      </c>
      <c r="BD57" s="31">
        <f t="shared" si="18"/>
        <v>9.4</v>
      </c>
    </row>
    <row r="58" spans="1:56" ht="15" customHeight="1" x14ac:dyDescent="0.25">
      <c r="A58" s="28" t="s">
        <v>114</v>
      </c>
      <c r="B58" s="29">
        <v>5.5</v>
      </c>
      <c r="C58" s="29">
        <v>3.5999999999999996</v>
      </c>
      <c r="D58" s="29">
        <v>3</v>
      </c>
      <c r="E58" s="29">
        <v>4.0730158730158728</v>
      </c>
      <c r="F58" s="29">
        <v>0</v>
      </c>
      <c r="G58" s="29">
        <v>10</v>
      </c>
      <c r="H58" s="29">
        <v>10</v>
      </c>
      <c r="I58" s="29">
        <v>5</v>
      </c>
      <c r="J58" s="29">
        <v>9.9417823095592368</v>
      </c>
      <c r="K58" s="29">
        <v>9.9825346928677714</v>
      </c>
      <c r="L58" s="29">
        <f>AVERAGE(Table2785[[#This Row],[2Bi Disappearance]:[2Bv Terrorism Injured ]])</f>
        <v>8.984863400485402</v>
      </c>
      <c r="M58" s="29">
        <v>10</v>
      </c>
      <c r="N58" s="29">
        <v>10</v>
      </c>
      <c r="O58" s="30">
        <v>10</v>
      </c>
      <c r="P58" s="30">
        <f>AVERAGE(Table2785[[#This Row],[2Ci Female Genital Mutilation]:[2Ciii Equal Inheritance Rights]])</f>
        <v>10</v>
      </c>
      <c r="Q58" s="29">
        <f t="shared" si="11"/>
        <v>6.3282878001618004</v>
      </c>
      <c r="R58" s="29">
        <v>10</v>
      </c>
      <c r="S58" s="29">
        <v>10</v>
      </c>
      <c r="T58" s="29">
        <v>10</v>
      </c>
      <c r="U58" s="29">
        <f t="shared" si="12"/>
        <v>10</v>
      </c>
      <c r="V58" s="29">
        <v>7.5</v>
      </c>
      <c r="W58" s="29">
        <v>7.5</v>
      </c>
      <c r="X58" s="29">
        <f>AVERAGE(Table2785[[#This Row],[4A Freedom to establish religious organizations]:[4B Autonomy of religious organizations]])</f>
        <v>7.5</v>
      </c>
      <c r="Y58" s="29">
        <v>7.5</v>
      </c>
      <c r="Z58" s="29">
        <v>7.5</v>
      </c>
      <c r="AA58" s="29">
        <v>7.5</v>
      </c>
      <c r="AB58" s="29">
        <v>7.5</v>
      </c>
      <c r="AC58" s="29">
        <v>7.5</v>
      </c>
      <c r="AD58" s="29">
        <f>AVERAGE(Table2785[[#This Row],[5Ci Political parties]:[5Ciii Educational, sporting and cultural organizations]])</f>
        <v>7.5</v>
      </c>
      <c r="AE58" s="29">
        <v>7.5</v>
      </c>
      <c r="AF58" s="29">
        <v>7.5</v>
      </c>
      <c r="AG58" s="29">
        <v>7.5</v>
      </c>
      <c r="AH58" s="29">
        <f>AVERAGE(Table2785[[#This Row],[5Di Political parties]:[5Diii Educational, sporting and cultural organizations5]])</f>
        <v>7.5</v>
      </c>
      <c r="AI58" s="29">
        <f>AVERAGE(Y58,Z58,AD58,AH58)</f>
        <v>7.5</v>
      </c>
      <c r="AJ58" s="29">
        <v>10</v>
      </c>
      <c r="AK58" s="30">
        <v>4.666666666666667</v>
      </c>
      <c r="AL58" s="30">
        <v>3.75</v>
      </c>
      <c r="AM58" s="30">
        <v>7.5</v>
      </c>
      <c r="AN58" s="30">
        <v>7.5</v>
      </c>
      <c r="AO58" s="30">
        <f>AVERAGE(Table2785[[#This Row],[6Di Access to foreign television (cable/ satellite)]:[6Dii Access to foreign newspapers]])</f>
        <v>7.5</v>
      </c>
      <c r="AP58" s="30">
        <v>7.5</v>
      </c>
      <c r="AQ58" s="29">
        <f t="shared" si="13"/>
        <v>6.6833333333333345</v>
      </c>
      <c r="AR58" s="29">
        <v>0</v>
      </c>
      <c r="AS58" s="29" t="s">
        <v>48</v>
      </c>
      <c r="AT58" s="29" t="s">
        <v>48</v>
      </c>
      <c r="AU58" s="29" t="str">
        <f t="shared" si="14"/>
        <v>-</v>
      </c>
      <c r="AV58" s="29">
        <f t="shared" si="15"/>
        <v>0</v>
      </c>
      <c r="AW58" s="31">
        <f>AVERAGE(Table2785[[#This Row],[RULE OF LAW]],Table2785[[#This Row],[SECURITY &amp; SAFETY]],Table2785[[#This Row],[PERSONAL FREEDOM (minus Security &amp;Safety and Rule of Law)]],Table2785[[#This Row],[PERSONAL FREEDOM (minus Security &amp;Safety and Rule of Law)]])</f>
        <v>5.7686592516277511</v>
      </c>
      <c r="AX58" s="32">
        <v>7.29</v>
      </c>
      <c r="AY58" s="53">
        <f>AVERAGE(Table2785[[#This Row],[PERSONAL FREEDOM]:[ECONOMIC FREEDOM]])</f>
        <v>6.529329625813876</v>
      </c>
      <c r="AZ58" s="54">
        <f t="shared" si="16"/>
        <v>99</v>
      </c>
      <c r="BA58" s="18">
        <f t="shared" si="17"/>
        <v>6.53</v>
      </c>
      <c r="BB58" s="31">
        <f>Table2785[[#This Row],[1 Rule of Law]]</f>
        <v>4.0730158730158728</v>
      </c>
      <c r="BC58" s="31">
        <f>Table2785[[#This Row],[2 Security &amp; Safety]]</f>
        <v>6.3282878001618004</v>
      </c>
      <c r="BD58" s="31">
        <f t="shared" si="18"/>
        <v>6.3366666666666669</v>
      </c>
    </row>
    <row r="59" spans="1:56" ht="15" customHeight="1" x14ac:dyDescent="0.25">
      <c r="A59" s="28" t="s">
        <v>171</v>
      </c>
      <c r="B59" s="29" t="s">
        <v>48</v>
      </c>
      <c r="C59" s="29" t="s">
        <v>48</v>
      </c>
      <c r="D59" s="29" t="s">
        <v>48</v>
      </c>
      <c r="E59" s="29">
        <v>2.9596260000000001</v>
      </c>
      <c r="F59" s="29">
        <v>6.6400000000000006</v>
      </c>
      <c r="G59" s="29">
        <v>10</v>
      </c>
      <c r="H59" s="29">
        <v>10</v>
      </c>
      <c r="I59" s="29">
        <v>2.5</v>
      </c>
      <c r="J59" s="29">
        <v>9.5809073105271487</v>
      </c>
      <c r="K59" s="29">
        <v>10</v>
      </c>
      <c r="L59" s="29">
        <f>AVERAGE(Table2785[[#This Row],[2Bi Disappearance]:[2Bv Terrorism Injured ]])</f>
        <v>8.4161814621054312</v>
      </c>
      <c r="M59" s="29">
        <v>5.5</v>
      </c>
      <c r="N59" s="29">
        <v>10</v>
      </c>
      <c r="O59" s="30">
        <v>2.5</v>
      </c>
      <c r="P59" s="30">
        <f>AVERAGE(Table2785[[#This Row],[2Ci Female Genital Mutilation]:[2Ciii Equal Inheritance Rights]])</f>
        <v>6</v>
      </c>
      <c r="Q59" s="29">
        <f t="shared" si="11"/>
        <v>7.0187271540351439</v>
      </c>
      <c r="R59" s="29">
        <v>10</v>
      </c>
      <c r="S59" s="29">
        <v>10</v>
      </c>
      <c r="T59" s="29">
        <v>10</v>
      </c>
      <c r="U59" s="29">
        <f t="shared" si="12"/>
        <v>10</v>
      </c>
      <c r="V59" s="29" t="s">
        <v>48</v>
      </c>
      <c r="W59" s="29" t="s">
        <v>48</v>
      </c>
      <c r="X59" s="29" t="s">
        <v>48</v>
      </c>
      <c r="Y59" s="29" t="s">
        <v>48</v>
      </c>
      <c r="Z59" s="29" t="s">
        <v>48</v>
      </c>
      <c r="AA59" s="29" t="s">
        <v>48</v>
      </c>
      <c r="AB59" s="29" t="s">
        <v>48</v>
      </c>
      <c r="AC59" s="29" t="s">
        <v>48</v>
      </c>
      <c r="AD59" s="29" t="s">
        <v>48</v>
      </c>
      <c r="AE59" s="29" t="s">
        <v>48</v>
      </c>
      <c r="AF59" s="29" t="s">
        <v>48</v>
      </c>
      <c r="AG59" s="29" t="s">
        <v>48</v>
      </c>
      <c r="AH59" s="29" t="s">
        <v>48</v>
      </c>
      <c r="AI59" s="29" t="s">
        <v>48</v>
      </c>
      <c r="AJ59" s="29">
        <v>10</v>
      </c>
      <c r="AK59" s="30">
        <v>3.6666666666666665</v>
      </c>
      <c r="AL59" s="30">
        <v>2.75</v>
      </c>
      <c r="AM59" s="30" t="s">
        <v>48</v>
      </c>
      <c r="AN59" s="30" t="s">
        <v>48</v>
      </c>
      <c r="AO59" s="30" t="s">
        <v>48</v>
      </c>
      <c r="AP59" s="30" t="s">
        <v>48</v>
      </c>
      <c r="AQ59" s="29">
        <f t="shared" si="13"/>
        <v>5.4722222222222214</v>
      </c>
      <c r="AR59" s="29">
        <v>7.5</v>
      </c>
      <c r="AS59" s="29">
        <v>0</v>
      </c>
      <c r="AT59" s="29">
        <v>0</v>
      </c>
      <c r="AU59" s="29">
        <f t="shared" si="14"/>
        <v>0</v>
      </c>
      <c r="AV59" s="29">
        <f t="shared" si="15"/>
        <v>3.75</v>
      </c>
      <c r="AW59" s="31">
        <f>AVERAGE(Table2785[[#This Row],[RULE OF LAW]],Table2785[[#This Row],[SECURITY &amp; SAFETY]],Table2785[[#This Row],[PERSONAL FREEDOM (minus Security &amp;Safety and Rule of Law)]],Table2785[[#This Row],[PERSONAL FREEDOM (minus Security &amp;Safety and Rule of Law)]])</f>
        <v>5.6982919922124902</v>
      </c>
      <c r="AX59" s="32">
        <v>6.06</v>
      </c>
      <c r="AY59" s="53">
        <f>AVERAGE(Table2785[[#This Row],[PERSONAL FREEDOM]:[ECONOMIC FREEDOM]])</f>
        <v>5.8791459961062449</v>
      </c>
      <c r="AZ59" s="54">
        <f t="shared" si="16"/>
        <v>131</v>
      </c>
      <c r="BA59" s="18">
        <f t="shared" si="17"/>
        <v>5.88</v>
      </c>
      <c r="BB59" s="31">
        <f>Table2785[[#This Row],[1 Rule of Law]]</f>
        <v>2.9596260000000001</v>
      </c>
      <c r="BC59" s="31">
        <f>Table2785[[#This Row],[2 Security &amp; Safety]]</f>
        <v>7.0187271540351439</v>
      </c>
      <c r="BD59" s="31">
        <f t="shared" si="18"/>
        <v>6.4074074074074074</v>
      </c>
    </row>
    <row r="60" spans="1:56" ht="15" customHeight="1" x14ac:dyDescent="0.25">
      <c r="A60" s="28" t="s">
        <v>131</v>
      </c>
      <c r="B60" s="29" t="s">
        <v>48</v>
      </c>
      <c r="C60" s="29" t="s">
        <v>48</v>
      </c>
      <c r="D60" s="29" t="s">
        <v>48</v>
      </c>
      <c r="E60" s="29">
        <v>4.4475600000000002</v>
      </c>
      <c r="F60" s="29">
        <v>3.2</v>
      </c>
      <c r="G60" s="29">
        <v>10</v>
      </c>
      <c r="H60" s="29">
        <v>10</v>
      </c>
      <c r="I60" s="29">
        <v>7.5</v>
      </c>
      <c r="J60" s="29">
        <v>10</v>
      </c>
      <c r="K60" s="29">
        <v>10</v>
      </c>
      <c r="L60" s="29">
        <f>AVERAGE(Table2785[[#This Row],[2Bi Disappearance]:[2Bv Terrorism Injured ]])</f>
        <v>9.5</v>
      </c>
      <c r="M60" s="29" t="s">
        <v>48</v>
      </c>
      <c r="N60" s="29">
        <v>10</v>
      </c>
      <c r="O60" s="30">
        <v>10</v>
      </c>
      <c r="P60" s="30">
        <f>AVERAGE(Table2785[[#This Row],[2Ci Female Genital Mutilation]:[2Ciii Equal Inheritance Rights]])</f>
        <v>10</v>
      </c>
      <c r="Q60" s="29">
        <f t="shared" si="11"/>
        <v>7.5666666666666664</v>
      </c>
      <c r="R60" s="29">
        <v>10</v>
      </c>
      <c r="S60" s="29">
        <v>10</v>
      </c>
      <c r="T60" s="29">
        <v>10</v>
      </c>
      <c r="U60" s="29">
        <f t="shared" si="12"/>
        <v>10</v>
      </c>
      <c r="V60" s="29" t="s">
        <v>48</v>
      </c>
      <c r="W60" s="29" t="s">
        <v>48</v>
      </c>
      <c r="X60" s="29" t="s">
        <v>48</v>
      </c>
      <c r="Y60" s="29" t="s">
        <v>48</v>
      </c>
      <c r="Z60" s="29" t="s">
        <v>48</v>
      </c>
      <c r="AA60" s="29" t="s">
        <v>48</v>
      </c>
      <c r="AB60" s="29" t="s">
        <v>48</v>
      </c>
      <c r="AC60" s="29" t="s">
        <v>48</v>
      </c>
      <c r="AD60" s="29" t="s">
        <v>48</v>
      </c>
      <c r="AE60" s="29" t="s">
        <v>48</v>
      </c>
      <c r="AF60" s="29" t="s">
        <v>48</v>
      </c>
      <c r="AG60" s="29" t="s">
        <v>48</v>
      </c>
      <c r="AH60" s="29" t="s">
        <v>48</v>
      </c>
      <c r="AI60" s="29" t="s">
        <v>48</v>
      </c>
      <c r="AJ60" s="29">
        <v>10</v>
      </c>
      <c r="AK60" s="30">
        <v>7</v>
      </c>
      <c r="AL60" s="30">
        <v>6.5</v>
      </c>
      <c r="AM60" s="30" t="s">
        <v>48</v>
      </c>
      <c r="AN60" s="30" t="s">
        <v>48</v>
      </c>
      <c r="AO60" s="30" t="s">
        <v>48</v>
      </c>
      <c r="AP60" s="30" t="s">
        <v>48</v>
      </c>
      <c r="AQ60" s="29">
        <f t="shared" si="13"/>
        <v>7.833333333333333</v>
      </c>
      <c r="AR60" s="29" t="s">
        <v>48</v>
      </c>
      <c r="AS60" s="29">
        <v>10</v>
      </c>
      <c r="AT60" s="29">
        <v>10</v>
      </c>
      <c r="AU60" s="29">
        <f t="shared" si="14"/>
        <v>10</v>
      </c>
      <c r="AV60" s="29">
        <f t="shared" si="15"/>
        <v>10</v>
      </c>
      <c r="AW60" s="31">
        <f>AVERAGE(Table2785[[#This Row],[RULE OF LAW]],Table2785[[#This Row],[SECURITY &amp; SAFETY]],Table2785[[#This Row],[PERSONAL FREEDOM (minus Security &amp;Safety and Rule of Law)]],Table2785[[#This Row],[PERSONAL FREEDOM (minus Security &amp;Safety and Rule of Law)]])</f>
        <v>7.6424455555555557</v>
      </c>
      <c r="AX60" s="32">
        <v>6.43</v>
      </c>
      <c r="AY60" s="53">
        <f>AVERAGE(Table2785[[#This Row],[PERSONAL FREEDOM]:[ECONOMIC FREEDOM]])</f>
        <v>7.0362227777777777</v>
      </c>
      <c r="AZ60" s="54">
        <f t="shared" si="16"/>
        <v>63</v>
      </c>
      <c r="BA60" s="18">
        <f t="shared" si="17"/>
        <v>7.04</v>
      </c>
      <c r="BB60" s="31">
        <f>Table2785[[#This Row],[1 Rule of Law]]</f>
        <v>4.4475600000000002</v>
      </c>
      <c r="BC60" s="31">
        <f>Table2785[[#This Row],[2 Security &amp; Safety]]</f>
        <v>7.5666666666666664</v>
      </c>
      <c r="BD60" s="31">
        <f t="shared" si="18"/>
        <v>9.2777777777777768</v>
      </c>
    </row>
    <row r="61" spans="1:56" ht="15" customHeight="1" x14ac:dyDescent="0.25">
      <c r="A61" s="28" t="s">
        <v>110</v>
      </c>
      <c r="B61" s="29" t="s">
        <v>48</v>
      </c>
      <c r="C61" s="29" t="s">
        <v>48</v>
      </c>
      <c r="D61" s="29" t="s">
        <v>48</v>
      </c>
      <c r="E61" s="29">
        <v>3.2274540000000003</v>
      </c>
      <c r="F61" s="29">
        <v>5.9200000000000008</v>
      </c>
      <c r="G61" s="29">
        <v>5</v>
      </c>
      <c r="H61" s="29">
        <v>10</v>
      </c>
      <c r="I61" s="29">
        <v>5</v>
      </c>
      <c r="J61" s="29">
        <v>10</v>
      </c>
      <c r="K61" s="29">
        <v>10</v>
      </c>
      <c r="L61" s="29">
        <f>AVERAGE(Table2785[[#This Row],[2Bi Disappearance]:[2Bv Terrorism Injured ]])</f>
        <v>8</v>
      </c>
      <c r="M61" s="29">
        <v>10</v>
      </c>
      <c r="N61" s="29">
        <v>10</v>
      </c>
      <c r="O61" s="30">
        <v>5</v>
      </c>
      <c r="P61" s="30">
        <f>AVERAGE(Table2785[[#This Row],[2Ci Female Genital Mutilation]:[2Ciii Equal Inheritance Rights]])</f>
        <v>8.3333333333333339</v>
      </c>
      <c r="Q61" s="29">
        <f t="shared" si="11"/>
        <v>7.4177777777777791</v>
      </c>
      <c r="R61" s="29">
        <v>10</v>
      </c>
      <c r="S61" s="29">
        <v>10</v>
      </c>
      <c r="T61" s="29">
        <v>10</v>
      </c>
      <c r="U61" s="29">
        <f t="shared" si="12"/>
        <v>10</v>
      </c>
      <c r="V61" s="29">
        <v>10</v>
      </c>
      <c r="W61" s="29">
        <v>10</v>
      </c>
      <c r="X61" s="29">
        <f>AVERAGE(Table2785[[#This Row],[4A Freedom to establish religious organizations]:[4B Autonomy of religious organizations]])</f>
        <v>10</v>
      </c>
      <c r="Y61" s="29">
        <v>10</v>
      </c>
      <c r="Z61" s="29">
        <v>10</v>
      </c>
      <c r="AA61" s="29">
        <v>10</v>
      </c>
      <c r="AB61" s="29">
        <v>10</v>
      </c>
      <c r="AC61" s="29">
        <v>10</v>
      </c>
      <c r="AD61" s="29">
        <f>AVERAGE(Table2785[[#This Row],[5Ci Political parties]:[5Ciii Educational, sporting and cultural organizations]])</f>
        <v>10</v>
      </c>
      <c r="AE61" s="29">
        <v>10</v>
      </c>
      <c r="AF61" s="29">
        <v>10</v>
      </c>
      <c r="AG61" s="29">
        <v>2.5</v>
      </c>
      <c r="AH61" s="29">
        <f>AVERAGE(Table2785[[#This Row],[5Di Political parties]:[5Diii Educational, sporting and cultural organizations5]])</f>
        <v>7.5</v>
      </c>
      <c r="AI61" s="29">
        <f t="shared" ref="AI61:AI78" si="19">AVERAGE(Y61,Z61,AD61,AH61)</f>
        <v>9.375</v>
      </c>
      <c r="AJ61" s="29">
        <v>10</v>
      </c>
      <c r="AK61" s="30">
        <v>5.333333333333333</v>
      </c>
      <c r="AL61" s="30">
        <v>5.75</v>
      </c>
      <c r="AM61" s="30">
        <v>10</v>
      </c>
      <c r="AN61" s="30">
        <v>10</v>
      </c>
      <c r="AO61" s="30">
        <f>AVERAGE(Table2785[[#This Row],[6Di Access to foreign television (cable/ satellite)]:[6Dii Access to foreign newspapers]])</f>
        <v>10</v>
      </c>
      <c r="AP61" s="30">
        <v>10</v>
      </c>
      <c r="AQ61" s="29">
        <f t="shared" si="13"/>
        <v>8.216666666666665</v>
      </c>
      <c r="AR61" s="29">
        <v>5</v>
      </c>
      <c r="AS61" s="29">
        <v>0</v>
      </c>
      <c r="AT61" s="29">
        <v>10</v>
      </c>
      <c r="AU61" s="29">
        <f t="shared" si="14"/>
        <v>5</v>
      </c>
      <c r="AV61" s="29">
        <f t="shared" si="15"/>
        <v>5</v>
      </c>
      <c r="AW61" s="31">
        <f>AVERAGE(Table2785[[#This Row],[RULE OF LAW]],Table2785[[#This Row],[SECURITY &amp; SAFETY]],Table2785[[#This Row],[PERSONAL FREEDOM (minus Security &amp;Safety and Rule of Law)]],Table2785[[#This Row],[PERSONAL FREEDOM (minus Security &amp;Safety and Rule of Law)]])</f>
        <v>6.9204746111111115</v>
      </c>
      <c r="AX61" s="32">
        <v>6.46</v>
      </c>
      <c r="AY61" s="53">
        <f>AVERAGE(Table2785[[#This Row],[PERSONAL FREEDOM]:[ECONOMIC FREEDOM]])</f>
        <v>6.6902373055555557</v>
      </c>
      <c r="AZ61" s="54">
        <f t="shared" si="16"/>
        <v>90</v>
      </c>
      <c r="BA61" s="18">
        <f t="shared" si="17"/>
        <v>6.69</v>
      </c>
      <c r="BB61" s="31">
        <f>Table2785[[#This Row],[1 Rule of Law]]</f>
        <v>3.2274540000000003</v>
      </c>
      <c r="BC61" s="31">
        <f>Table2785[[#This Row],[2 Security &amp; Safety]]</f>
        <v>7.4177777777777791</v>
      </c>
      <c r="BD61" s="31">
        <f t="shared" si="18"/>
        <v>8.5183333333333344</v>
      </c>
    </row>
    <row r="62" spans="1:56" ht="15" customHeight="1" x14ac:dyDescent="0.25">
      <c r="A62" s="28" t="s">
        <v>139</v>
      </c>
      <c r="B62" s="29" t="s">
        <v>48</v>
      </c>
      <c r="C62" s="29" t="s">
        <v>48</v>
      </c>
      <c r="D62" s="29" t="s">
        <v>48</v>
      </c>
      <c r="E62" s="29">
        <v>3.4804030000000004</v>
      </c>
      <c r="F62" s="29">
        <v>0</v>
      </c>
      <c r="G62" s="29">
        <v>5</v>
      </c>
      <c r="H62" s="29">
        <v>10</v>
      </c>
      <c r="I62" s="29">
        <v>5</v>
      </c>
      <c r="J62" s="29">
        <v>10</v>
      </c>
      <c r="K62" s="29">
        <v>10</v>
      </c>
      <c r="L62" s="29">
        <f>AVERAGE(Table2785[[#This Row],[2Bi Disappearance]:[2Bv Terrorism Injured ]])</f>
        <v>8</v>
      </c>
      <c r="M62" s="29">
        <v>10</v>
      </c>
      <c r="N62" s="29">
        <v>10</v>
      </c>
      <c r="O62" s="30">
        <v>7.5</v>
      </c>
      <c r="P62" s="30">
        <f>AVERAGE(Table2785[[#This Row],[2Ci Female Genital Mutilation]:[2Ciii Equal Inheritance Rights]])</f>
        <v>9.1666666666666661</v>
      </c>
      <c r="Q62" s="29">
        <f t="shared" si="11"/>
        <v>5.7222222222222214</v>
      </c>
      <c r="R62" s="29">
        <v>10</v>
      </c>
      <c r="S62" s="29">
        <v>5</v>
      </c>
      <c r="T62" s="29">
        <v>5</v>
      </c>
      <c r="U62" s="29">
        <f t="shared" si="12"/>
        <v>6.666666666666667</v>
      </c>
      <c r="V62" s="29">
        <v>5</v>
      </c>
      <c r="W62" s="29">
        <v>7.5</v>
      </c>
      <c r="X62" s="29">
        <f>AVERAGE(Table2785[[#This Row],[4A Freedom to establish religious organizations]:[4B Autonomy of religious organizations]])</f>
        <v>6.25</v>
      </c>
      <c r="Y62" s="29">
        <v>7.5</v>
      </c>
      <c r="Z62" s="29">
        <v>7.5</v>
      </c>
      <c r="AA62" s="29">
        <v>7.5</v>
      </c>
      <c r="AB62" s="29">
        <v>7.5</v>
      </c>
      <c r="AC62" s="29">
        <v>7.5</v>
      </c>
      <c r="AD62" s="29">
        <f>AVERAGE(Table2785[[#This Row],[5Ci Political parties]:[5Ciii Educational, sporting and cultural organizations]])</f>
        <v>7.5</v>
      </c>
      <c r="AE62" s="29">
        <v>5</v>
      </c>
      <c r="AF62" s="29">
        <v>5</v>
      </c>
      <c r="AG62" s="29">
        <v>5</v>
      </c>
      <c r="AH62" s="29">
        <f>AVERAGE(Table2785[[#This Row],[5Di Political parties]:[5Diii Educational, sporting and cultural organizations5]])</f>
        <v>5</v>
      </c>
      <c r="AI62" s="29">
        <f t="shared" si="19"/>
        <v>6.875</v>
      </c>
      <c r="AJ62" s="29">
        <v>0</v>
      </c>
      <c r="AK62" s="30">
        <v>4.333333333333333</v>
      </c>
      <c r="AL62" s="30">
        <v>2.5</v>
      </c>
      <c r="AM62" s="30">
        <v>7.5</v>
      </c>
      <c r="AN62" s="30">
        <v>7.5</v>
      </c>
      <c r="AO62" s="30">
        <f>AVERAGE(Table2785[[#This Row],[6Di Access to foreign television (cable/ satellite)]:[6Dii Access to foreign newspapers]])</f>
        <v>7.5</v>
      </c>
      <c r="AP62" s="30">
        <v>7.5</v>
      </c>
      <c r="AQ62" s="29">
        <f t="shared" si="13"/>
        <v>4.3666666666666663</v>
      </c>
      <c r="AR62" s="29">
        <v>7.5</v>
      </c>
      <c r="AS62" s="29">
        <v>10</v>
      </c>
      <c r="AT62" s="29">
        <v>10</v>
      </c>
      <c r="AU62" s="29">
        <f t="shared" si="14"/>
        <v>10</v>
      </c>
      <c r="AV62" s="29">
        <f t="shared" si="15"/>
        <v>8.75</v>
      </c>
      <c r="AW62" s="31">
        <f>AVERAGE(Table2785[[#This Row],[RULE OF LAW]],Table2785[[#This Row],[SECURITY &amp; SAFETY]],Table2785[[#This Row],[PERSONAL FREEDOM (minus Security &amp;Safety and Rule of Law)]],Table2785[[#This Row],[PERSONAL FREEDOM (minus Security &amp;Safety and Rule of Law)]])</f>
        <v>5.5914896388888886</v>
      </c>
      <c r="AX62" s="32">
        <v>7.22</v>
      </c>
      <c r="AY62" s="53">
        <f>AVERAGE(Table2785[[#This Row],[PERSONAL FREEDOM]:[ECONOMIC FREEDOM]])</f>
        <v>6.4057448194444442</v>
      </c>
      <c r="AZ62" s="54">
        <f t="shared" si="16"/>
        <v>106</v>
      </c>
      <c r="BA62" s="18">
        <f t="shared" si="17"/>
        <v>6.41</v>
      </c>
      <c r="BB62" s="31">
        <f>Table2785[[#This Row],[1 Rule of Law]]</f>
        <v>3.4804030000000004</v>
      </c>
      <c r="BC62" s="31">
        <f>Table2785[[#This Row],[2 Security &amp; Safety]]</f>
        <v>5.7222222222222214</v>
      </c>
      <c r="BD62" s="31">
        <f t="shared" si="18"/>
        <v>6.5816666666666661</v>
      </c>
    </row>
    <row r="63" spans="1:56" ht="15" customHeight="1" x14ac:dyDescent="0.25">
      <c r="A63" s="28" t="s">
        <v>216</v>
      </c>
      <c r="B63" s="29">
        <v>7.6</v>
      </c>
      <c r="C63" s="29">
        <v>7.1999999999999993</v>
      </c>
      <c r="D63" s="29">
        <v>7.3</v>
      </c>
      <c r="E63" s="29">
        <v>7.3873015873015904</v>
      </c>
      <c r="F63" s="29">
        <v>9.8400000000000016</v>
      </c>
      <c r="G63" s="29" t="s">
        <v>48</v>
      </c>
      <c r="H63" s="29">
        <v>10</v>
      </c>
      <c r="I63" s="29" t="s">
        <v>48</v>
      </c>
      <c r="J63" s="29">
        <v>10</v>
      </c>
      <c r="K63" s="29">
        <v>10</v>
      </c>
      <c r="L63" s="29">
        <f>AVERAGE(Table2785[[#This Row],[2Bi Disappearance]:[2Bv Terrorism Injured ]])</f>
        <v>10</v>
      </c>
      <c r="M63" s="29">
        <v>10</v>
      </c>
      <c r="N63" s="29">
        <v>7.5</v>
      </c>
      <c r="O63" s="30">
        <v>10</v>
      </c>
      <c r="P63" s="30">
        <f>AVERAGE(Table2785[[#This Row],[2Ci Female Genital Mutilation]:[2Ciii Equal Inheritance Rights]])</f>
        <v>9.1666666666666661</v>
      </c>
      <c r="Q63" s="29">
        <f t="shared" si="11"/>
        <v>9.6688888888888886</v>
      </c>
      <c r="R63" s="29" t="s">
        <v>48</v>
      </c>
      <c r="S63" s="29" t="s">
        <v>48</v>
      </c>
      <c r="T63" s="29">
        <v>10</v>
      </c>
      <c r="U63" s="29">
        <f t="shared" si="12"/>
        <v>10</v>
      </c>
      <c r="V63" s="29">
        <v>10</v>
      </c>
      <c r="W63" s="29">
        <v>10</v>
      </c>
      <c r="X63" s="29">
        <f>AVERAGE(Table2785[[#This Row],[4A Freedom to establish religious organizations]:[4B Autonomy of religious organizations]])</f>
        <v>10</v>
      </c>
      <c r="Y63" s="29">
        <v>10</v>
      </c>
      <c r="Z63" s="29">
        <v>10</v>
      </c>
      <c r="AA63" s="29">
        <v>7.5</v>
      </c>
      <c r="AB63" s="29">
        <v>10</v>
      </c>
      <c r="AC63" s="29">
        <v>10</v>
      </c>
      <c r="AD63" s="29">
        <f>AVERAGE(Table2785[[#This Row],[5Ci Political parties]:[5Ciii Educational, sporting and cultural organizations]])</f>
        <v>9.1666666666666661</v>
      </c>
      <c r="AE63" s="29">
        <v>10</v>
      </c>
      <c r="AF63" s="29">
        <v>10</v>
      </c>
      <c r="AG63" s="29">
        <v>10</v>
      </c>
      <c r="AH63" s="29">
        <f>AVERAGE(Table2785[[#This Row],[5Di Political parties]:[5Diii Educational, sporting and cultural organizations5]])</f>
        <v>10</v>
      </c>
      <c r="AI63" s="29">
        <f t="shared" si="19"/>
        <v>9.7916666666666661</v>
      </c>
      <c r="AJ63" s="29">
        <v>10</v>
      </c>
      <c r="AK63" s="30">
        <v>6.333333333333333</v>
      </c>
      <c r="AL63" s="30">
        <v>6.25</v>
      </c>
      <c r="AM63" s="30">
        <v>10</v>
      </c>
      <c r="AN63" s="30">
        <v>10</v>
      </c>
      <c r="AO63" s="30">
        <f>AVERAGE(Table2785[[#This Row],[6Di Access to foreign television (cable/ satellite)]:[6Dii Access to foreign newspapers]])</f>
        <v>10</v>
      </c>
      <c r="AP63" s="30">
        <v>10</v>
      </c>
      <c r="AQ63" s="29">
        <f t="shared" si="13"/>
        <v>8.5166666666666657</v>
      </c>
      <c r="AR63" s="29">
        <v>10</v>
      </c>
      <c r="AS63" s="29">
        <v>10</v>
      </c>
      <c r="AT63" s="29">
        <v>10</v>
      </c>
      <c r="AU63" s="29">
        <f t="shared" si="14"/>
        <v>10</v>
      </c>
      <c r="AV63" s="29">
        <f t="shared" si="15"/>
        <v>10</v>
      </c>
      <c r="AW63" s="31">
        <f>AVERAGE(Table2785[[#This Row],[RULE OF LAW]],Table2785[[#This Row],[SECURITY &amp; SAFETY]],Table2785[[#This Row],[PERSONAL FREEDOM (minus Security &amp;Safety and Rule of Law)]],Table2785[[#This Row],[PERSONAL FREEDOM (minus Security &amp;Safety and Rule of Law)]])</f>
        <v>9.0948809523809526</v>
      </c>
      <c r="AX63" s="32">
        <v>8.98</v>
      </c>
      <c r="AY63" s="53">
        <f>AVERAGE(Table2785[[#This Row],[PERSONAL FREEDOM]:[ECONOMIC FREEDOM]])</f>
        <v>9.0374404761904756</v>
      </c>
      <c r="AZ63" s="54">
        <f t="shared" si="16"/>
        <v>1</v>
      </c>
      <c r="BA63" s="18">
        <f t="shared" si="17"/>
        <v>9.0399999999999991</v>
      </c>
      <c r="BB63" s="31">
        <f>Table2785[[#This Row],[1 Rule of Law]]</f>
        <v>7.3873015873015904</v>
      </c>
      <c r="BC63" s="31">
        <f>Table2785[[#This Row],[2 Security &amp; Safety]]</f>
        <v>9.6688888888888886</v>
      </c>
      <c r="BD63" s="31">
        <f t="shared" si="18"/>
        <v>9.6616666666666653</v>
      </c>
    </row>
    <row r="64" spans="1:56" ht="15" customHeight="1" x14ac:dyDescent="0.25">
      <c r="A64" s="28" t="s">
        <v>84</v>
      </c>
      <c r="B64" s="29">
        <v>6.8000000000000007</v>
      </c>
      <c r="C64" s="29">
        <v>4.9000000000000004</v>
      </c>
      <c r="D64" s="29">
        <v>5.4</v>
      </c>
      <c r="E64" s="29">
        <v>5.7063492063492047</v>
      </c>
      <c r="F64" s="29">
        <v>9.48</v>
      </c>
      <c r="G64" s="29">
        <v>10</v>
      </c>
      <c r="H64" s="29">
        <v>10</v>
      </c>
      <c r="I64" s="29">
        <v>7.5</v>
      </c>
      <c r="J64" s="29">
        <v>10</v>
      </c>
      <c r="K64" s="29">
        <v>10</v>
      </c>
      <c r="L64" s="29">
        <f>AVERAGE(Table2785[[#This Row],[2Bi Disappearance]:[2Bv Terrorism Injured ]])</f>
        <v>9.5</v>
      </c>
      <c r="M64" s="29">
        <v>9.5</v>
      </c>
      <c r="N64" s="29">
        <v>10</v>
      </c>
      <c r="O64" s="30">
        <v>10</v>
      </c>
      <c r="P64" s="30">
        <f>AVERAGE(Table2785[[#This Row],[2Ci Female Genital Mutilation]:[2Ciii Equal Inheritance Rights]])</f>
        <v>9.8333333333333339</v>
      </c>
      <c r="Q64" s="29">
        <f t="shared" si="11"/>
        <v>9.6044444444444448</v>
      </c>
      <c r="R64" s="29">
        <v>10</v>
      </c>
      <c r="S64" s="29">
        <v>10</v>
      </c>
      <c r="T64" s="29">
        <v>10</v>
      </c>
      <c r="U64" s="29">
        <f t="shared" si="12"/>
        <v>10</v>
      </c>
      <c r="V64" s="29">
        <v>10</v>
      </c>
      <c r="W64" s="29">
        <v>7.5</v>
      </c>
      <c r="X64" s="29">
        <f>AVERAGE(Table2785[[#This Row],[4A Freedom to establish religious organizations]:[4B Autonomy of religious organizations]])</f>
        <v>8.75</v>
      </c>
      <c r="Y64" s="29">
        <v>10</v>
      </c>
      <c r="Z64" s="29">
        <v>10</v>
      </c>
      <c r="AA64" s="29">
        <v>7.5</v>
      </c>
      <c r="AB64" s="29">
        <v>7.5</v>
      </c>
      <c r="AC64" s="29">
        <v>7.5</v>
      </c>
      <c r="AD64" s="29">
        <f>AVERAGE(Table2785[[#This Row],[5Ci Political parties]:[5Ciii Educational, sporting and cultural organizations]])</f>
        <v>7.5</v>
      </c>
      <c r="AE64" s="29">
        <v>10</v>
      </c>
      <c r="AF64" s="29">
        <v>10</v>
      </c>
      <c r="AG64" s="29">
        <v>10</v>
      </c>
      <c r="AH64" s="29">
        <f>AVERAGE(Table2785[[#This Row],[5Di Political parties]:[5Diii Educational, sporting and cultural organizations5]])</f>
        <v>10</v>
      </c>
      <c r="AI64" s="29">
        <f t="shared" si="19"/>
        <v>9.375</v>
      </c>
      <c r="AJ64" s="29">
        <v>10</v>
      </c>
      <c r="AK64" s="30">
        <v>6</v>
      </c>
      <c r="AL64" s="30">
        <v>6.75</v>
      </c>
      <c r="AM64" s="30">
        <v>10</v>
      </c>
      <c r="AN64" s="30">
        <v>10</v>
      </c>
      <c r="AO64" s="30">
        <f>AVERAGE(Table2785[[#This Row],[6Di Access to foreign television (cable/ satellite)]:[6Dii Access to foreign newspapers]])</f>
        <v>10</v>
      </c>
      <c r="AP64" s="30">
        <v>10</v>
      </c>
      <c r="AQ64" s="29">
        <f t="shared" si="13"/>
        <v>8.5500000000000007</v>
      </c>
      <c r="AR64" s="29">
        <v>10</v>
      </c>
      <c r="AS64" s="29">
        <v>10</v>
      </c>
      <c r="AT64" s="29">
        <v>10</v>
      </c>
      <c r="AU64" s="29">
        <f t="shared" si="14"/>
        <v>10</v>
      </c>
      <c r="AV64" s="29">
        <f t="shared" si="15"/>
        <v>10</v>
      </c>
      <c r="AW64" s="31">
        <f>AVERAGE(Table2785[[#This Row],[RULE OF LAW]],Table2785[[#This Row],[SECURITY &amp; SAFETY]],Table2785[[#This Row],[PERSONAL FREEDOM (minus Security &amp;Safety and Rule of Law)]],Table2785[[#This Row],[PERSONAL FREEDOM (minus Security &amp;Safety and Rule of Law)]])</f>
        <v>8.4951984126984126</v>
      </c>
      <c r="AX64" s="32">
        <v>7.3</v>
      </c>
      <c r="AY64" s="53">
        <f>AVERAGE(Table2785[[#This Row],[PERSONAL FREEDOM]:[ECONOMIC FREEDOM]])</f>
        <v>7.8975992063492058</v>
      </c>
      <c r="AZ64" s="54">
        <f t="shared" si="16"/>
        <v>38</v>
      </c>
      <c r="BA64" s="18">
        <f t="shared" si="17"/>
        <v>7.9</v>
      </c>
      <c r="BB64" s="31">
        <f>Table2785[[#This Row],[1 Rule of Law]]</f>
        <v>5.7063492063492047</v>
      </c>
      <c r="BC64" s="31">
        <f>Table2785[[#This Row],[2 Security &amp; Safety]]</f>
        <v>9.6044444444444448</v>
      </c>
      <c r="BD64" s="31">
        <f t="shared" si="18"/>
        <v>9.3349999999999991</v>
      </c>
    </row>
    <row r="65" spans="1:56" ht="15" customHeight="1" x14ac:dyDescent="0.25">
      <c r="A65" s="28" t="s">
        <v>77</v>
      </c>
      <c r="B65" s="29" t="s">
        <v>48</v>
      </c>
      <c r="C65" s="29" t="s">
        <v>48</v>
      </c>
      <c r="D65" s="29" t="s">
        <v>48</v>
      </c>
      <c r="E65" s="29">
        <v>7.7061340000000005</v>
      </c>
      <c r="F65" s="29">
        <v>9.879999999999999</v>
      </c>
      <c r="G65" s="29">
        <v>10</v>
      </c>
      <c r="H65" s="29">
        <v>10</v>
      </c>
      <c r="I65" s="29">
        <v>10</v>
      </c>
      <c r="J65" s="29">
        <v>10</v>
      </c>
      <c r="K65" s="29">
        <v>10</v>
      </c>
      <c r="L65" s="29">
        <f>AVERAGE(Table2785[[#This Row],[2Bi Disappearance]:[2Bv Terrorism Injured ]])</f>
        <v>10</v>
      </c>
      <c r="M65" s="29" t="s">
        <v>48</v>
      </c>
      <c r="N65" s="29">
        <v>10</v>
      </c>
      <c r="O65" s="30">
        <v>10</v>
      </c>
      <c r="P65" s="30">
        <f>AVERAGE(Table2785[[#This Row],[2Ci Female Genital Mutilation]:[2Ciii Equal Inheritance Rights]])</f>
        <v>10</v>
      </c>
      <c r="Q65" s="29">
        <f t="shared" si="11"/>
        <v>9.9599999999999991</v>
      </c>
      <c r="R65" s="29">
        <v>10</v>
      </c>
      <c r="S65" s="29">
        <v>10</v>
      </c>
      <c r="T65" s="29">
        <v>10</v>
      </c>
      <c r="U65" s="29">
        <f t="shared" si="12"/>
        <v>10</v>
      </c>
      <c r="V65" s="29">
        <v>10</v>
      </c>
      <c r="W65" s="29">
        <v>10</v>
      </c>
      <c r="X65" s="29">
        <f>AVERAGE(Table2785[[#This Row],[4A Freedom to establish religious organizations]:[4B Autonomy of religious organizations]])</f>
        <v>10</v>
      </c>
      <c r="Y65" s="29">
        <v>10</v>
      </c>
      <c r="Z65" s="29">
        <v>10</v>
      </c>
      <c r="AA65" s="29">
        <v>10</v>
      </c>
      <c r="AB65" s="29">
        <v>10</v>
      </c>
      <c r="AC65" s="29">
        <v>10</v>
      </c>
      <c r="AD65" s="29">
        <f>AVERAGE(Table2785[[#This Row],[5Ci Political parties]:[5Ciii Educational, sporting and cultural organizations]])</f>
        <v>10</v>
      </c>
      <c r="AE65" s="29">
        <v>10</v>
      </c>
      <c r="AF65" s="29">
        <v>10</v>
      </c>
      <c r="AG65" s="29">
        <v>10</v>
      </c>
      <c r="AH65" s="29">
        <f>AVERAGE(Table2785[[#This Row],[5Di Political parties]:[5Diii Educational, sporting and cultural organizations5]])</f>
        <v>10</v>
      </c>
      <c r="AI65" s="29">
        <f t="shared" si="19"/>
        <v>10</v>
      </c>
      <c r="AJ65" s="29">
        <v>10</v>
      </c>
      <c r="AK65" s="30">
        <v>9</v>
      </c>
      <c r="AL65" s="30">
        <v>8.75</v>
      </c>
      <c r="AM65" s="30">
        <v>10</v>
      </c>
      <c r="AN65" s="30">
        <v>10</v>
      </c>
      <c r="AO65" s="30">
        <f>AVERAGE(Table2785[[#This Row],[6Di Access to foreign television (cable/ satellite)]:[6Dii Access to foreign newspapers]])</f>
        <v>10</v>
      </c>
      <c r="AP65" s="30">
        <v>10</v>
      </c>
      <c r="AQ65" s="29">
        <f t="shared" si="13"/>
        <v>9.5500000000000007</v>
      </c>
      <c r="AR65" s="29">
        <v>10</v>
      </c>
      <c r="AS65" s="29">
        <v>10</v>
      </c>
      <c r="AT65" s="29">
        <v>10</v>
      </c>
      <c r="AU65" s="29">
        <f t="shared" si="14"/>
        <v>10</v>
      </c>
      <c r="AV65" s="29">
        <f t="shared" si="15"/>
        <v>10</v>
      </c>
      <c r="AW65" s="31">
        <f>AVERAGE(Table2785[[#This Row],[RULE OF LAW]],Table2785[[#This Row],[SECURITY &amp; SAFETY]],Table2785[[#This Row],[PERSONAL FREEDOM (minus Security &amp;Safety and Rule of Law)]],Table2785[[#This Row],[PERSONAL FREEDOM (minus Security &amp;Safety and Rule of Law)]])</f>
        <v>9.3715335</v>
      </c>
      <c r="AX65" s="32">
        <v>6.84</v>
      </c>
      <c r="AY65" s="53">
        <f>AVERAGE(Table2785[[#This Row],[PERSONAL FREEDOM]:[ECONOMIC FREEDOM]])</f>
        <v>8.1057667500000008</v>
      </c>
      <c r="AZ65" s="54">
        <f t="shared" si="16"/>
        <v>27</v>
      </c>
      <c r="BA65" s="18">
        <f t="shared" si="17"/>
        <v>8.11</v>
      </c>
      <c r="BB65" s="31">
        <f>Table2785[[#This Row],[1 Rule of Law]]</f>
        <v>7.7061340000000005</v>
      </c>
      <c r="BC65" s="31">
        <f>Table2785[[#This Row],[2 Security &amp; Safety]]</f>
        <v>9.9599999999999991</v>
      </c>
      <c r="BD65" s="31">
        <f t="shared" si="18"/>
        <v>9.91</v>
      </c>
    </row>
    <row r="66" spans="1:56" ht="15" customHeight="1" x14ac:dyDescent="0.25">
      <c r="A66" s="28" t="s">
        <v>125</v>
      </c>
      <c r="B66" s="29">
        <v>4.0999999999999996</v>
      </c>
      <c r="C66" s="29">
        <v>3.9000000000000004</v>
      </c>
      <c r="D66" s="29">
        <v>4.5</v>
      </c>
      <c r="E66" s="29">
        <v>4.1317460317460313</v>
      </c>
      <c r="F66" s="29">
        <v>8.6</v>
      </c>
      <c r="G66" s="29">
        <v>0</v>
      </c>
      <c r="H66" s="29">
        <v>9.4463892632096389</v>
      </c>
      <c r="I66" s="29">
        <v>5</v>
      </c>
      <c r="J66" s="29">
        <v>9.6435286963105966</v>
      </c>
      <c r="K66" s="29">
        <v>9.4725845029504505</v>
      </c>
      <c r="L66" s="29">
        <f>AVERAGE(Table2785[[#This Row],[2Bi Disappearance]:[2Bv Terrorism Injured ]])</f>
        <v>6.7125004924941383</v>
      </c>
      <c r="M66" s="29">
        <v>10</v>
      </c>
      <c r="N66" s="29">
        <v>2.5</v>
      </c>
      <c r="O66" s="30">
        <v>5</v>
      </c>
      <c r="P66" s="30">
        <f>AVERAGE(Table2785[[#This Row],[2Ci Female Genital Mutilation]:[2Ciii Equal Inheritance Rights]])</f>
        <v>5.833333333333333</v>
      </c>
      <c r="Q66" s="29">
        <f t="shared" ref="Q66:Q97" si="20">AVERAGE(F66,L66,P66)</f>
        <v>7.0486112752758237</v>
      </c>
      <c r="R66" s="29">
        <v>10</v>
      </c>
      <c r="S66" s="29">
        <v>5</v>
      </c>
      <c r="T66" s="29">
        <v>10</v>
      </c>
      <c r="U66" s="29">
        <f t="shared" ref="U66:U97" si="21">AVERAGE(R66:T66)</f>
        <v>8.3333333333333339</v>
      </c>
      <c r="V66" s="29">
        <v>10</v>
      </c>
      <c r="W66" s="29">
        <v>10</v>
      </c>
      <c r="X66" s="29">
        <f>AVERAGE(Table2785[[#This Row],[4A Freedom to establish religious organizations]:[4B Autonomy of religious organizations]])</f>
        <v>10</v>
      </c>
      <c r="Y66" s="29">
        <v>10</v>
      </c>
      <c r="Z66" s="29">
        <v>10</v>
      </c>
      <c r="AA66" s="29">
        <v>10</v>
      </c>
      <c r="AB66" s="29">
        <v>10</v>
      </c>
      <c r="AC66" s="29">
        <v>10</v>
      </c>
      <c r="AD66" s="29">
        <f>AVERAGE(Table2785[[#This Row],[5Ci Political parties]:[5Ciii Educational, sporting and cultural organizations]])</f>
        <v>10</v>
      </c>
      <c r="AE66" s="29">
        <v>10</v>
      </c>
      <c r="AF66" s="29">
        <v>7.5</v>
      </c>
      <c r="AG66" s="29">
        <v>10</v>
      </c>
      <c r="AH66" s="29">
        <f>AVERAGE(Table2785[[#This Row],[5Di Political parties]:[5Diii Educational, sporting and cultural organizations5]])</f>
        <v>9.1666666666666661</v>
      </c>
      <c r="AI66" s="29">
        <f t="shared" si="19"/>
        <v>9.7916666666666661</v>
      </c>
      <c r="AJ66" s="29">
        <v>9.676555113231375</v>
      </c>
      <c r="AK66" s="30">
        <v>6.666666666666667</v>
      </c>
      <c r="AL66" s="30">
        <v>5.25</v>
      </c>
      <c r="AM66" s="30">
        <v>7.5</v>
      </c>
      <c r="AN66" s="30">
        <v>5</v>
      </c>
      <c r="AO66" s="30">
        <f>AVERAGE(Table2785[[#This Row],[6Di Access to foreign television (cable/ satellite)]:[6Dii Access to foreign newspapers]])</f>
        <v>6.25</v>
      </c>
      <c r="AP66" s="30">
        <v>10</v>
      </c>
      <c r="AQ66" s="29">
        <f t="shared" ref="AQ66:AQ97" si="22">AVERAGE(AJ66:AL66,AO66:AP66)</f>
        <v>7.5686443559796093</v>
      </c>
      <c r="AR66" s="29">
        <v>10</v>
      </c>
      <c r="AS66" s="29">
        <v>10</v>
      </c>
      <c r="AT66" s="29">
        <v>10</v>
      </c>
      <c r="AU66" s="29">
        <f t="shared" ref="AU66:AU97" si="23">IFERROR(AVERAGE(AS66:AT66),"-")</f>
        <v>10</v>
      </c>
      <c r="AV66" s="29">
        <f t="shared" ref="AV66:AV97" si="24">AVERAGE(AR66,AU66)</f>
        <v>10</v>
      </c>
      <c r="AW66" s="31">
        <f>AVERAGE(Table2785[[#This Row],[RULE OF LAW]],Table2785[[#This Row],[SECURITY &amp; SAFETY]],Table2785[[#This Row],[PERSONAL FREEDOM (minus Security &amp;Safety and Rule of Law)]],Table2785[[#This Row],[PERSONAL FREEDOM (minus Security &amp;Safety and Rule of Law)]])</f>
        <v>7.3644537623534241</v>
      </c>
      <c r="AX66" s="32">
        <v>6.59</v>
      </c>
      <c r="AY66" s="53">
        <f>AVERAGE(Table2785[[#This Row],[PERSONAL FREEDOM]:[ECONOMIC FREEDOM]])</f>
        <v>6.977226881176712</v>
      </c>
      <c r="AZ66" s="54">
        <f t="shared" ref="AZ66:AZ97" si="25">RANK(BA66,$BA$2:$BA$154)</f>
        <v>68</v>
      </c>
      <c r="BA66" s="18">
        <f t="shared" ref="BA66:BA97" si="26">ROUND(AY66, 2)</f>
        <v>6.98</v>
      </c>
      <c r="BB66" s="31">
        <f>Table2785[[#This Row],[1 Rule of Law]]</f>
        <v>4.1317460317460313</v>
      </c>
      <c r="BC66" s="31">
        <f>Table2785[[#This Row],[2 Security &amp; Safety]]</f>
        <v>7.0486112752758237</v>
      </c>
      <c r="BD66" s="31">
        <f t="shared" ref="BD66:BD97" si="27">AVERAGE(AQ66,U66,AI66,AV66,X66)</f>
        <v>9.1387288711959211</v>
      </c>
    </row>
    <row r="67" spans="1:56" ht="15" customHeight="1" x14ac:dyDescent="0.25">
      <c r="A67" s="28" t="s">
        <v>128</v>
      </c>
      <c r="B67" s="29">
        <v>4.4000000000000004</v>
      </c>
      <c r="C67" s="29">
        <v>4.6999999999999993</v>
      </c>
      <c r="D67" s="29">
        <v>3.7</v>
      </c>
      <c r="E67" s="29">
        <v>4.242857142857142</v>
      </c>
      <c r="F67" s="29">
        <v>9.76</v>
      </c>
      <c r="G67" s="29">
        <v>10</v>
      </c>
      <c r="H67" s="29">
        <v>10</v>
      </c>
      <c r="I67" s="29">
        <v>7.5</v>
      </c>
      <c r="J67" s="29">
        <v>9.9432991178838765</v>
      </c>
      <c r="K67" s="29">
        <v>9.9476607242005031</v>
      </c>
      <c r="L67" s="29">
        <f>AVERAGE(Table2785[[#This Row],[2Bi Disappearance]:[2Bv Terrorism Injured ]])</f>
        <v>9.4781919684168763</v>
      </c>
      <c r="M67" s="29">
        <v>10</v>
      </c>
      <c r="N67" s="29">
        <v>10</v>
      </c>
      <c r="O67" s="30">
        <v>5</v>
      </c>
      <c r="P67" s="30">
        <f>AVERAGE(Table2785[[#This Row],[2Ci Female Genital Mutilation]:[2Ciii Equal Inheritance Rights]])</f>
        <v>8.3333333333333339</v>
      </c>
      <c r="Q67" s="29">
        <f t="shared" si="20"/>
        <v>9.1905084339167384</v>
      </c>
      <c r="R67" s="29">
        <v>10</v>
      </c>
      <c r="S67" s="29">
        <v>5</v>
      </c>
      <c r="T67" s="29">
        <v>5</v>
      </c>
      <c r="U67" s="29">
        <f t="shared" si="21"/>
        <v>6.666666666666667</v>
      </c>
      <c r="V67" s="29">
        <v>7.5</v>
      </c>
      <c r="W67" s="29">
        <v>10</v>
      </c>
      <c r="X67" s="29">
        <f>AVERAGE(Table2785[[#This Row],[4A Freedom to establish religious organizations]:[4B Autonomy of religious organizations]])</f>
        <v>8.75</v>
      </c>
      <c r="Y67" s="29">
        <v>10</v>
      </c>
      <c r="Z67" s="29">
        <v>10</v>
      </c>
      <c r="AA67" s="29">
        <v>7.5</v>
      </c>
      <c r="AB67" s="29">
        <v>7.5</v>
      </c>
      <c r="AC67" s="29">
        <v>7.5</v>
      </c>
      <c r="AD67" s="29">
        <f>AVERAGE(Table2785[[#This Row],[5Ci Political parties]:[5Ciii Educational, sporting and cultural organizations]])</f>
        <v>7.5</v>
      </c>
      <c r="AE67" s="29">
        <v>10</v>
      </c>
      <c r="AF67" s="29">
        <v>7.5</v>
      </c>
      <c r="AG67" s="29">
        <v>10</v>
      </c>
      <c r="AH67" s="29">
        <f>AVERAGE(Table2785[[#This Row],[5Di Political parties]:[5Diii Educational, sporting and cultural organizations5]])</f>
        <v>9.1666666666666661</v>
      </c>
      <c r="AI67" s="29">
        <f t="shared" si="19"/>
        <v>9.1666666666666661</v>
      </c>
      <c r="AJ67" s="29">
        <v>9.5949189730802225</v>
      </c>
      <c r="AK67" s="30">
        <v>4.666666666666667</v>
      </c>
      <c r="AL67" s="30">
        <v>5.5</v>
      </c>
      <c r="AM67" s="30">
        <v>10</v>
      </c>
      <c r="AN67" s="30">
        <v>7.5</v>
      </c>
      <c r="AO67" s="30">
        <f>AVERAGE(Table2785[[#This Row],[6Di Access to foreign television (cable/ satellite)]:[6Dii Access to foreign newspapers]])</f>
        <v>8.75</v>
      </c>
      <c r="AP67" s="30">
        <v>7.5</v>
      </c>
      <c r="AQ67" s="29">
        <f t="shared" si="22"/>
        <v>7.2023171279493781</v>
      </c>
      <c r="AR67" s="29">
        <v>5</v>
      </c>
      <c r="AS67" s="29">
        <v>5</v>
      </c>
      <c r="AT67" s="29">
        <v>5</v>
      </c>
      <c r="AU67" s="29">
        <f t="shared" si="23"/>
        <v>5</v>
      </c>
      <c r="AV67" s="29">
        <f t="shared" si="24"/>
        <v>5</v>
      </c>
      <c r="AW67" s="31">
        <f>AVERAGE(Table2785[[#This Row],[RULE OF LAW]],Table2785[[#This Row],[SECURITY &amp; SAFETY]],Table2785[[#This Row],[PERSONAL FREEDOM (minus Security &amp;Safety and Rule of Law)]],Table2785[[#This Row],[PERSONAL FREEDOM (minus Security &amp;Safety and Rule of Law)]])</f>
        <v>7.0369064403217418</v>
      </c>
      <c r="AX67" s="32">
        <v>6.89</v>
      </c>
      <c r="AY67" s="53">
        <f>AVERAGE(Table2785[[#This Row],[PERSONAL FREEDOM]:[ECONOMIC FREEDOM]])</f>
        <v>6.9634532201608703</v>
      </c>
      <c r="AZ67" s="54">
        <f t="shared" si="25"/>
        <v>72</v>
      </c>
      <c r="BA67" s="18">
        <f t="shared" si="26"/>
        <v>6.96</v>
      </c>
      <c r="BB67" s="31">
        <f>Table2785[[#This Row],[1 Rule of Law]]</f>
        <v>4.242857142857142</v>
      </c>
      <c r="BC67" s="31">
        <f>Table2785[[#This Row],[2 Security &amp; Safety]]</f>
        <v>9.1905084339167384</v>
      </c>
      <c r="BD67" s="31">
        <f t="shared" si="27"/>
        <v>7.3571300922565426</v>
      </c>
    </row>
    <row r="68" spans="1:56" ht="15" customHeight="1" x14ac:dyDescent="0.25">
      <c r="A68" s="28" t="s">
        <v>205</v>
      </c>
      <c r="B68" s="29">
        <v>1.9</v>
      </c>
      <c r="C68" s="29">
        <v>5.6000000000000005</v>
      </c>
      <c r="D68" s="29">
        <v>3.8</v>
      </c>
      <c r="E68" s="29">
        <v>3.7698412698412698</v>
      </c>
      <c r="F68" s="29">
        <v>8.36</v>
      </c>
      <c r="G68" s="29">
        <v>0</v>
      </c>
      <c r="H68" s="29">
        <v>10</v>
      </c>
      <c r="I68" s="29">
        <v>2.5</v>
      </c>
      <c r="J68" s="29">
        <v>9.8669867538349525</v>
      </c>
      <c r="K68" s="29">
        <v>9.9263311252008979</v>
      </c>
      <c r="L68" s="29">
        <f>AVERAGE(Table2785[[#This Row],[2Bi Disappearance]:[2Bv Terrorism Injured ]])</f>
        <v>6.4586635758071695</v>
      </c>
      <c r="M68" s="29">
        <v>10</v>
      </c>
      <c r="N68" s="29">
        <v>7.5</v>
      </c>
      <c r="O68" s="30">
        <v>2.5</v>
      </c>
      <c r="P68" s="30">
        <f>AVERAGE(Table2785[[#This Row],[2Ci Female Genital Mutilation]:[2Ciii Equal Inheritance Rights]])</f>
        <v>6.666666666666667</v>
      </c>
      <c r="Q68" s="29">
        <f t="shared" si="20"/>
        <v>7.1617767474912783</v>
      </c>
      <c r="R68" s="29">
        <v>0</v>
      </c>
      <c r="S68" s="29">
        <v>0</v>
      </c>
      <c r="T68" s="29">
        <v>0</v>
      </c>
      <c r="U68" s="29">
        <f t="shared" si="21"/>
        <v>0</v>
      </c>
      <c r="V68" s="29">
        <v>5</v>
      </c>
      <c r="W68" s="29">
        <v>5</v>
      </c>
      <c r="X68" s="29">
        <f>AVERAGE(Table2785[[#This Row],[4A Freedom to establish religious organizations]:[4B Autonomy of religious organizations]])</f>
        <v>5</v>
      </c>
      <c r="Y68" s="29">
        <v>5</v>
      </c>
      <c r="Z68" s="29">
        <v>2.5</v>
      </c>
      <c r="AA68" s="29">
        <v>2.5</v>
      </c>
      <c r="AB68" s="29">
        <v>2.5</v>
      </c>
      <c r="AC68" s="29">
        <v>2.5</v>
      </c>
      <c r="AD68" s="29">
        <f>AVERAGE(Table2785[[#This Row],[5Ci Political parties]:[5Ciii Educational, sporting and cultural organizations]])</f>
        <v>2.5</v>
      </c>
      <c r="AE68" s="29">
        <v>2.5</v>
      </c>
      <c r="AF68" s="29">
        <v>2.5</v>
      </c>
      <c r="AG68" s="29">
        <v>2.5</v>
      </c>
      <c r="AH68" s="29">
        <f>AVERAGE(Table2785[[#This Row],[5Di Political parties]:[5Diii Educational, sporting and cultural organizations5]])</f>
        <v>2.5</v>
      </c>
      <c r="AI68" s="29">
        <f t="shared" si="19"/>
        <v>3.125</v>
      </c>
      <c r="AJ68" s="29">
        <v>8.6915181050125554</v>
      </c>
      <c r="AK68" s="30">
        <v>0</v>
      </c>
      <c r="AL68" s="30">
        <v>0.5</v>
      </c>
      <c r="AM68" s="30">
        <v>5</v>
      </c>
      <c r="AN68" s="30">
        <v>2.5</v>
      </c>
      <c r="AO68" s="30">
        <f>AVERAGE(Table2785[[#This Row],[6Di Access to foreign television (cable/ satellite)]:[6Dii Access to foreign newspapers]])</f>
        <v>3.75</v>
      </c>
      <c r="AP68" s="30">
        <v>2.5</v>
      </c>
      <c r="AQ68" s="29">
        <f t="shared" si="22"/>
        <v>3.088303621002511</v>
      </c>
      <c r="AR68" s="29">
        <v>0</v>
      </c>
      <c r="AS68" s="29">
        <v>0</v>
      </c>
      <c r="AT68" s="29">
        <v>0</v>
      </c>
      <c r="AU68" s="29">
        <f t="shared" si="23"/>
        <v>0</v>
      </c>
      <c r="AV68" s="29">
        <f t="shared" si="24"/>
        <v>0</v>
      </c>
      <c r="AW68" s="31">
        <f>AVERAGE(Table2785[[#This Row],[RULE OF LAW]],Table2785[[#This Row],[SECURITY &amp; SAFETY]],Table2785[[#This Row],[PERSONAL FREEDOM (minus Security &amp;Safety and Rule of Law)]],Table2785[[#This Row],[PERSONAL FREEDOM (minus Security &amp;Safety and Rule of Law)]])</f>
        <v>3.8542348664333881</v>
      </c>
      <c r="AX68" s="32">
        <v>5.21</v>
      </c>
      <c r="AY68" s="53">
        <f>AVERAGE(Table2785[[#This Row],[PERSONAL FREEDOM]:[ECONOMIC FREEDOM]])</f>
        <v>4.532117433216694</v>
      </c>
      <c r="AZ68" s="54">
        <f t="shared" si="25"/>
        <v>153</v>
      </c>
      <c r="BA68" s="18">
        <f t="shared" si="26"/>
        <v>4.53</v>
      </c>
      <c r="BB68" s="31">
        <f>Table2785[[#This Row],[1 Rule of Law]]</f>
        <v>3.7698412698412698</v>
      </c>
      <c r="BC68" s="31">
        <f>Table2785[[#This Row],[2 Security &amp; Safety]]</f>
        <v>7.1617767474912783</v>
      </c>
      <c r="BD68" s="31">
        <f t="shared" si="27"/>
        <v>2.2426607242005021</v>
      </c>
    </row>
    <row r="69" spans="1:56" ht="15" customHeight="1" x14ac:dyDescent="0.25">
      <c r="A69" s="28" t="s">
        <v>51</v>
      </c>
      <c r="B69" s="29" t="s">
        <v>48</v>
      </c>
      <c r="C69" s="29" t="s">
        <v>48</v>
      </c>
      <c r="D69" s="29" t="s">
        <v>48</v>
      </c>
      <c r="E69" s="29">
        <v>7.7954100000000004</v>
      </c>
      <c r="F69" s="29">
        <v>9.5200000000000014</v>
      </c>
      <c r="G69" s="29">
        <v>10</v>
      </c>
      <c r="H69" s="29">
        <v>10</v>
      </c>
      <c r="I69" s="29">
        <v>7.5</v>
      </c>
      <c r="J69" s="29">
        <v>10</v>
      </c>
      <c r="K69" s="29">
        <v>10</v>
      </c>
      <c r="L69" s="29">
        <f>AVERAGE(Table2785[[#This Row],[2Bi Disappearance]:[2Bv Terrorism Injured ]])</f>
        <v>9.5</v>
      </c>
      <c r="M69" s="29">
        <v>10</v>
      </c>
      <c r="N69" s="29">
        <v>10</v>
      </c>
      <c r="O69" s="30">
        <v>10</v>
      </c>
      <c r="P69" s="30">
        <f>AVERAGE(Table2785[[#This Row],[2Ci Female Genital Mutilation]:[2Ciii Equal Inheritance Rights]])</f>
        <v>10</v>
      </c>
      <c r="Q69" s="29">
        <f t="shared" si="20"/>
        <v>9.6733333333333338</v>
      </c>
      <c r="R69" s="29">
        <v>10</v>
      </c>
      <c r="S69" s="29">
        <v>10</v>
      </c>
      <c r="T69" s="29">
        <v>10</v>
      </c>
      <c r="U69" s="29">
        <f t="shared" si="21"/>
        <v>10</v>
      </c>
      <c r="V69" s="29">
        <v>10</v>
      </c>
      <c r="W69" s="29">
        <v>10</v>
      </c>
      <c r="X69" s="29">
        <f>AVERAGE(Table2785[[#This Row],[4A Freedom to establish religious organizations]:[4B Autonomy of religious organizations]])</f>
        <v>10</v>
      </c>
      <c r="Y69" s="29">
        <v>10</v>
      </c>
      <c r="Z69" s="29">
        <v>10</v>
      </c>
      <c r="AA69" s="29">
        <v>10</v>
      </c>
      <c r="AB69" s="29">
        <v>7.5</v>
      </c>
      <c r="AC69" s="29">
        <v>10</v>
      </c>
      <c r="AD69" s="29">
        <f>AVERAGE(Table2785[[#This Row],[5Ci Political parties]:[5Ciii Educational, sporting and cultural organizations]])</f>
        <v>9.1666666666666661</v>
      </c>
      <c r="AE69" s="29">
        <v>10</v>
      </c>
      <c r="AF69" s="29">
        <v>10</v>
      </c>
      <c r="AG69" s="29">
        <v>10</v>
      </c>
      <c r="AH69" s="29">
        <f>AVERAGE(Table2785[[#This Row],[5Di Political parties]:[5Diii Educational, sporting and cultural organizations5]])</f>
        <v>10</v>
      </c>
      <c r="AI69" s="29">
        <f t="shared" si="19"/>
        <v>9.7916666666666661</v>
      </c>
      <c r="AJ69" s="29">
        <v>10</v>
      </c>
      <c r="AK69" s="30">
        <v>8.3333333333333339</v>
      </c>
      <c r="AL69" s="30">
        <v>8.5</v>
      </c>
      <c r="AM69" s="30">
        <v>10</v>
      </c>
      <c r="AN69" s="30">
        <v>10</v>
      </c>
      <c r="AO69" s="30">
        <f>AVERAGE(Table2785[[#This Row],[6Di Access to foreign television (cable/ satellite)]:[6Dii Access to foreign newspapers]])</f>
        <v>10</v>
      </c>
      <c r="AP69" s="30">
        <v>10</v>
      </c>
      <c r="AQ69" s="29">
        <f t="shared" si="22"/>
        <v>9.3666666666666671</v>
      </c>
      <c r="AR69" s="29">
        <v>10</v>
      </c>
      <c r="AS69" s="29">
        <v>10</v>
      </c>
      <c r="AT69" s="29">
        <v>10</v>
      </c>
      <c r="AU69" s="29">
        <f t="shared" si="23"/>
        <v>10</v>
      </c>
      <c r="AV69" s="29">
        <f t="shared" si="24"/>
        <v>10</v>
      </c>
      <c r="AW69" s="31">
        <f>AVERAGE(Table2785[[#This Row],[RULE OF LAW]],Table2785[[#This Row],[SECURITY &amp; SAFETY]],Table2785[[#This Row],[PERSONAL FREEDOM (minus Security &amp;Safety and Rule of Law)]],Table2785[[#This Row],[PERSONAL FREEDOM (minus Security &amp;Safety and Rule of Law)]])</f>
        <v>9.2830191666666675</v>
      </c>
      <c r="AX69" s="32">
        <v>7.9</v>
      </c>
      <c r="AY69" s="53">
        <f>AVERAGE(Table2785[[#This Row],[PERSONAL FREEDOM]:[ECONOMIC FREEDOM]])</f>
        <v>8.5915095833333339</v>
      </c>
      <c r="AZ69" s="54">
        <f t="shared" si="25"/>
        <v>4</v>
      </c>
      <c r="BA69" s="18">
        <f t="shared" si="26"/>
        <v>8.59</v>
      </c>
      <c r="BB69" s="31">
        <f>Table2785[[#This Row],[1 Rule of Law]]</f>
        <v>7.7954100000000004</v>
      </c>
      <c r="BC69" s="31">
        <f>Table2785[[#This Row],[2 Security &amp; Safety]]</f>
        <v>9.6733333333333338</v>
      </c>
      <c r="BD69" s="31">
        <f t="shared" si="27"/>
        <v>9.831666666666667</v>
      </c>
    </row>
    <row r="70" spans="1:56" ht="15" customHeight="1" x14ac:dyDescent="0.25">
      <c r="A70" s="28" t="s">
        <v>100</v>
      </c>
      <c r="B70" s="29" t="s">
        <v>48</v>
      </c>
      <c r="C70" s="29" t="s">
        <v>48</v>
      </c>
      <c r="D70" s="29" t="s">
        <v>48</v>
      </c>
      <c r="E70" s="29">
        <v>6.5901839999999998</v>
      </c>
      <c r="F70" s="29">
        <v>9.2799999999999994</v>
      </c>
      <c r="G70" s="29">
        <v>10</v>
      </c>
      <c r="H70" s="29">
        <v>9.6498023402330695</v>
      </c>
      <c r="I70" s="29">
        <v>5</v>
      </c>
      <c r="J70" s="29">
        <v>9.9233942619259849</v>
      </c>
      <c r="K70" s="29">
        <v>9.7045207245716529</v>
      </c>
      <c r="L70" s="29">
        <f>AVERAGE(Table2785[[#This Row],[2Bi Disappearance]:[2Bv Terrorism Injured ]])</f>
        <v>8.8555434653461411</v>
      </c>
      <c r="M70" s="29">
        <v>9.5</v>
      </c>
      <c r="N70" s="29">
        <v>10</v>
      </c>
      <c r="O70" s="30">
        <v>10</v>
      </c>
      <c r="P70" s="30">
        <f>AVERAGE(Table2785[[#This Row],[2Ci Female Genital Mutilation]:[2Ciii Equal Inheritance Rights]])</f>
        <v>9.8333333333333339</v>
      </c>
      <c r="Q70" s="29">
        <f t="shared" si="20"/>
        <v>9.3229589328931581</v>
      </c>
      <c r="R70" s="29">
        <v>0</v>
      </c>
      <c r="S70" s="29">
        <v>0</v>
      </c>
      <c r="T70" s="29">
        <v>10</v>
      </c>
      <c r="U70" s="29">
        <f t="shared" si="21"/>
        <v>3.3333333333333335</v>
      </c>
      <c r="V70" s="29">
        <v>7.5</v>
      </c>
      <c r="W70" s="29">
        <v>7.5</v>
      </c>
      <c r="X70" s="29">
        <f>AVERAGE(Table2785[[#This Row],[4A Freedom to establish religious organizations]:[4B Autonomy of religious organizations]])</f>
        <v>7.5</v>
      </c>
      <c r="Y70" s="29">
        <v>10</v>
      </c>
      <c r="Z70" s="29">
        <v>10</v>
      </c>
      <c r="AA70" s="29">
        <v>10</v>
      </c>
      <c r="AB70" s="29">
        <v>10</v>
      </c>
      <c r="AC70" s="29">
        <v>10</v>
      </c>
      <c r="AD70" s="29">
        <f>AVERAGE(Table2785[[#This Row],[5Ci Political parties]:[5Ciii Educational, sporting and cultural organizations]])</f>
        <v>10</v>
      </c>
      <c r="AE70" s="29">
        <v>10</v>
      </c>
      <c r="AF70" s="29">
        <v>7.5</v>
      </c>
      <c r="AG70" s="29">
        <v>10</v>
      </c>
      <c r="AH70" s="29">
        <f>AVERAGE(Table2785[[#This Row],[5Di Political parties]:[5Diii Educational, sporting and cultural organizations5]])</f>
        <v>9.1666666666666661</v>
      </c>
      <c r="AI70" s="29">
        <f t="shared" si="19"/>
        <v>9.7916666666666661</v>
      </c>
      <c r="AJ70" s="29">
        <v>0</v>
      </c>
      <c r="AK70" s="30">
        <v>7.666666666666667</v>
      </c>
      <c r="AL70" s="30">
        <v>6.25</v>
      </c>
      <c r="AM70" s="30">
        <v>10</v>
      </c>
      <c r="AN70" s="30">
        <v>10</v>
      </c>
      <c r="AO70" s="30">
        <f>AVERAGE(Table2785[[#This Row],[6Di Access to foreign television (cable/ satellite)]:[6Dii Access to foreign newspapers]])</f>
        <v>10</v>
      </c>
      <c r="AP70" s="30">
        <v>10</v>
      </c>
      <c r="AQ70" s="29">
        <f t="shared" si="22"/>
        <v>6.7833333333333341</v>
      </c>
      <c r="AR70" s="29" t="s">
        <v>48</v>
      </c>
      <c r="AS70" s="29">
        <v>10</v>
      </c>
      <c r="AT70" s="29">
        <v>10</v>
      </c>
      <c r="AU70" s="29">
        <f t="shared" si="23"/>
        <v>10</v>
      </c>
      <c r="AV70" s="29">
        <f t="shared" si="24"/>
        <v>10</v>
      </c>
      <c r="AW70" s="31">
        <f>AVERAGE(Table2785[[#This Row],[RULE OF LAW]],Table2785[[#This Row],[SECURITY &amp; SAFETY]],Table2785[[#This Row],[PERSONAL FREEDOM (minus Security &amp;Safety and Rule of Law)]],Table2785[[#This Row],[PERSONAL FREEDOM (minus Security &amp;Safety and Rule of Law)]])</f>
        <v>7.7191190665566225</v>
      </c>
      <c r="AX70" s="32">
        <v>7.33</v>
      </c>
      <c r="AY70" s="53">
        <f>AVERAGE(Table2785[[#This Row],[PERSONAL FREEDOM]:[ECONOMIC FREEDOM]])</f>
        <v>7.5245595332783113</v>
      </c>
      <c r="AZ70" s="54">
        <f t="shared" si="25"/>
        <v>51</v>
      </c>
      <c r="BA70" s="18">
        <f t="shared" si="26"/>
        <v>7.52</v>
      </c>
      <c r="BB70" s="31">
        <f>Table2785[[#This Row],[1 Rule of Law]]</f>
        <v>6.5901839999999998</v>
      </c>
      <c r="BC70" s="31">
        <f>Table2785[[#This Row],[2 Security &amp; Safety]]</f>
        <v>9.3229589328931581</v>
      </c>
      <c r="BD70" s="31">
        <f t="shared" si="27"/>
        <v>7.4816666666666665</v>
      </c>
    </row>
    <row r="71" spans="1:56" ht="15" customHeight="1" x14ac:dyDescent="0.25">
      <c r="A71" s="28" t="s">
        <v>78</v>
      </c>
      <c r="B71" s="29">
        <v>8</v>
      </c>
      <c r="C71" s="29">
        <v>5.8</v>
      </c>
      <c r="D71" s="29">
        <v>6.3</v>
      </c>
      <c r="E71" s="29">
        <v>6.68888888888889</v>
      </c>
      <c r="F71" s="29">
        <v>9.64</v>
      </c>
      <c r="G71" s="29">
        <v>10</v>
      </c>
      <c r="H71" s="29">
        <v>10</v>
      </c>
      <c r="I71" s="29">
        <v>10</v>
      </c>
      <c r="J71" s="29">
        <v>10</v>
      </c>
      <c r="K71" s="29">
        <v>9.9262564064746872</v>
      </c>
      <c r="L71" s="29">
        <f>AVERAGE(Table2785[[#This Row],[2Bi Disappearance]:[2Bv Terrorism Injured ]])</f>
        <v>9.9852512812949374</v>
      </c>
      <c r="M71" s="29">
        <v>9.5</v>
      </c>
      <c r="N71" s="29">
        <v>10</v>
      </c>
      <c r="O71" s="30">
        <v>10</v>
      </c>
      <c r="P71" s="30">
        <f>AVERAGE(Table2785[[#This Row],[2Ci Female Genital Mutilation]:[2Ciii Equal Inheritance Rights]])</f>
        <v>9.8333333333333339</v>
      </c>
      <c r="Q71" s="29">
        <f t="shared" si="20"/>
        <v>9.8195282048760912</v>
      </c>
      <c r="R71" s="29">
        <v>10</v>
      </c>
      <c r="S71" s="29">
        <v>10</v>
      </c>
      <c r="T71" s="29">
        <v>10</v>
      </c>
      <c r="U71" s="29">
        <f t="shared" si="21"/>
        <v>10</v>
      </c>
      <c r="V71" s="29">
        <v>10</v>
      </c>
      <c r="W71" s="29">
        <v>10</v>
      </c>
      <c r="X71" s="29">
        <f>AVERAGE(Table2785[[#This Row],[4A Freedom to establish religious organizations]:[4B Autonomy of religious organizations]])</f>
        <v>10</v>
      </c>
      <c r="Y71" s="29">
        <v>10</v>
      </c>
      <c r="Z71" s="29">
        <v>10</v>
      </c>
      <c r="AA71" s="29">
        <v>10</v>
      </c>
      <c r="AB71" s="29">
        <v>10</v>
      </c>
      <c r="AC71" s="29">
        <v>10</v>
      </c>
      <c r="AD71" s="29">
        <f>AVERAGE(Table2785[[#This Row],[5Ci Political parties]:[5Ciii Educational, sporting and cultural organizations]])</f>
        <v>10</v>
      </c>
      <c r="AE71" s="29">
        <v>10</v>
      </c>
      <c r="AF71" s="29">
        <v>10</v>
      </c>
      <c r="AG71" s="29">
        <v>10</v>
      </c>
      <c r="AH71" s="29">
        <f>AVERAGE(Table2785[[#This Row],[5Di Political parties]:[5Diii Educational, sporting and cultural organizations5]])</f>
        <v>10</v>
      </c>
      <c r="AI71" s="29">
        <f t="shared" si="19"/>
        <v>10</v>
      </c>
      <c r="AJ71" s="29">
        <v>10</v>
      </c>
      <c r="AK71" s="30">
        <v>6</v>
      </c>
      <c r="AL71" s="30">
        <v>7.25</v>
      </c>
      <c r="AM71" s="30">
        <v>10</v>
      </c>
      <c r="AN71" s="30">
        <v>10</v>
      </c>
      <c r="AO71" s="30">
        <f>AVERAGE(Table2785[[#This Row],[6Di Access to foreign television (cable/ satellite)]:[6Dii Access to foreign newspapers]])</f>
        <v>10</v>
      </c>
      <c r="AP71" s="30">
        <v>10</v>
      </c>
      <c r="AQ71" s="29">
        <f t="shared" si="22"/>
        <v>8.65</v>
      </c>
      <c r="AR71" s="29">
        <v>10</v>
      </c>
      <c r="AS71" s="29">
        <v>10</v>
      </c>
      <c r="AT71" s="29">
        <v>10</v>
      </c>
      <c r="AU71" s="29">
        <f t="shared" si="23"/>
        <v>10</v>
      </c>
      <c r="AV71" s="29">
        <f t="shared" si="24"/>
        <v>10</v>
      </c>
      <c r="AW71" s="31">
        <f>AVERAGE(Table2785[[#This Row],[RULE OF LAW]],Table2785[[#This Row],[SECURITY &amp; SAFETY]],Table2785[[#This Row],[PERSONAL FREEDOM (minus Security &amp;Safety and Rule of Law)]],Table2785[[#This Row],[PERSONAL FREEDOM (minus Security &amp;Safety and Rule of Law)]])</f>
        <v>8.992104273441246</v>
      </c>
      <c r="AX71" s="32">
        <v>7.18</v>
      </c>
      <c r="AY71" s="53">
        <f>AVERAGE(Table2785[[#This Row],[PERSONAL FREEDOM]:[ECONOMIC FREEDOM]])</f>
        <v>8.0860521367206228</v>
      </c>
      <c r="AZ71" s="54">
        <f t="shared" si="25"/>
        <v>28</v>
      </c>
      <c r="BA71" s="18">
        <f t="shared" si="26"/>
        <v>8.09</v>
      </c>
      <c r="BB71" s="31">
        <f>Table2785[[#This Row],[1 Rule of Law]]</f>
        <v>6.68888888888889</v>
      </c>
      <c r="BC71" s="31">
        <f>Table2785[[#This Row],[2 Security &amp; Safety]]</f>
        <v>9.8195282048760912</v>
      </c>
      <c r="BD71" s="31">
        <f t="shared" si="27"/>
        <v>9.73</v>
      </c>
    </row>
    <row r="72" spans="1:56" ht="15" customHeight="1" x14ac:dyDescent="0.25">
      <c r="A72" s="28" t="s">
        <v>101</v>
      </c>
      <c r="B72" s="29">
        <v>4.8</v>
      </c>
      <c r="C72" s="29">
        <v>4.6999999999999993</v>
      </c>
      <c r="D72" s="29">
        <v>4.2</v>
      </c>
      <c r="E72" s="29">
        <v>4.5634920634920633</v>
      </c>
      <c r="F72" s="29">
        <v>0</v>
      </c>
      <c r="G72" s="29">
        <v>10</v>
      </c>
      <c r="H72" s="29">
        <v>10</v>
      </c>
      <c r="I72" s="29">
        <v>5</v>
      </c>
      <c r="J72" s="29">
        <v>10</v>
      </c>
      <c r="K72" s="29">
        <v>10</v>
      </c>
      <c r="L72" s="29">
        <f>AVERAGE(Table2785[[#This Row],[2Bi Disappearance]:[2Bv Terrorism Injured ]])</f>
        <v>9</v>
      </c>
      <c r="M72" s="29">
        <v>10</v>
      </c>
      <c r="N72" s="29">
        <v>10</v>
      </c>
      <c r="O72" s="30">
        <v>10</v>
      </c>
      <c r="P72" s="30">
        <f>AVERAGE(Table2785[[#This Row],[2Ci Female Genital Mutilation]:[2Ciii Equal Inheritance Rights]])</f>
        <v>10</v>
      </c>
      <c r="Q72" s="29">
        <f t="shared" si="20"/>
        <v>6.333333333333333</v>
      </c>
      <c r="R72" s="29">
        <v>10</v>
      </c>
      <c r="S72" s="29">
        <v>10</v>
      </c>
      <c r="T72" s="29">
        <v>5</v>
      </c>
      <c r="U72" s="29">
        <f t="shared" si="21"/>
        <v>8.3333333333333339</v>
      </c>
      <c r="V72" s="29">
        <v>7.5</v>
      </c>
      <c r="W72" s="29">
        <v>10</v>
      </c>
      <c r="X72" s="29">
        <f>AVERAGE(Table2785[[#This Row],[4A Freedom to establish religious organizations]:[4B Autonomy of religious organizations]])</f>
        <v>8.75</v>
      </c>
      <c r="Y72" s="29">
        <v>10</v>
      </c>
      <c r="Z72" s="29">
        <v>10</v>
      </c>
      <c r="AA72" s="29">
        <v>7.5</v>
      </c>
      <c r="AB72" s="29">
        <v>7.5</v>
      </c>
      <c r="AC72" s="29">
        <v>7.5</v>
      </c>
      <c r="AD72" s="29">
        <f>AVERAGE(Table2785[[#This Row],[5Ci Political parties]:[5Ciii Educational, sporting and cultural organizations]])</f>
        <v>7.5</v>
      </c>
      <c r="AE72" s="29">
        <v>7.5</v>
      </c>
      <c r="AF72" s="29">
        <v>7.5</v>
      </c>
      <c r="AG72" s="29">
        <v>7.5</v>
      </c>
      <c r="AH72" s="29">
        <f>AVERAGE(Table2785[[#This Row],[5Di Political parties]:[5Diii Educational, sporting and cultural organizations5]])</f>
        <v>7.5</v>
      </c>
      <c r="AI72" s="29">
        <f t="shared" si="19"/>
        <v>8.75</v>
      </c>
      <c r="AJ72" s="29">
        <v>10</v>
      </c>
      <c r="AK72" s="30">
        <v>8.6666666666666661</v>
      </c>
      <c r="AL72" s="30">
        <v>8</v>
      </c>
      <c r="AM72" s="30">
        <v>10</v>
      </c>
      <c r="AN72" s="30">
        <v>10</v>
      </c>
      <c r="AO72" s="30">
        <f>AVERAGE(Table2785[[#This Row],[6Di Access to foreign television (cable/ satellite)]:[6Dii Access to foreign newspapers]])</f>
        <v>10</v>
      </c>
      <c r="AP72" s="30">
        <v>10</v>
      </c>
      <c r="AQ72" s="29">
        <f t="shared" si="22"/>
        <v>9.3333333333333321</v>
      </c>
      <c r="AR72" s="29">
        <v>10</v>
      </c>
      <c r="AS72" s="29">
        <v>0</v>
      </c>
      <c r="AT72" s="29">
        <v>10</v>
      </c>
      <c r="AU72" s="29">
        <f t="shared" si="23"/>
        <v>5</v>
      </c>
      <c r="AV72" s="29">
        <f t="shared" si="24"/>
        <v>7.5</v>
      </c>
      <c r="AW72" s="31">
        <f>AVERAGE(Table2785[[#This Row],[RULE OF LAW]],Table2785[[#This Row],[SECURITY &amp; SAFETY]],Table2785[[#This Row],[PERSONAL FREEDOM (minus Security &amp;Safety and Rule of Law)]],Table2785[[#This Row],[PERSONAL FREEDOM (minus Security &amp;Safety and Rule of Law)]])</f>
        <v>6.9908730158730155</v>
      </c>
      <c r="AX72" s="32">
        <v>7.16</v>
      </c>
      <c r="AY72" s="53">
        <f>AVERAGE(Table2785[[#This Row],[PERSONAL FREEDOM]:[ECONOMIC FREEDOM]])</f>
        <v>7.0754365079365078</v>
      </c>
      <c r="AZ72" s="54">
        <f t="shared" si="25"/>
        <v>62</v>
      </c>
      <c r="BA72" s="18">
        <f t="shared" si="26"/>
        <v>7.08</v>
      </c>
      <c r="BB72" s="31">
        <f>Table2785[[#This Row],[1 Rule of Law]]</f>
        <v>4.5634920634920633</v>
      </c>
      <c r="BC72" s="31">
        <f>Table2785[[#This Row],[2 Security &amp; Safety]]</f>
        <v>6.333333333333333</v>
      </c>
      <c r="BD72" s="31">
        <f t="shared" si="27"/>
        <v>8.5333333333333332</v>
      </c>
    </row>
    <row r="73" spans="1:56" ht="15" customHeight="1" x14ac:dyDescent="0.25">
      <c r="A73" s="28" t="s">
        <v>80</v>
      </c>
      <c r="B73" s="29">
        <v>7.5</v>
      </c>
      <c r="C73" s="29">
        <v>7.3</v>
      </c>
      <c r="D73" s="29">
        <v>6.8000000000000007</v>
      </c>
      <c r="E73" s="29">
        <v>7.2190476190476183</v>
      </c>
      <c r="F73" s="29">
        <v>9.879999999999999</v>
      </c>
      <c r="G73" s="29">
        <v>10</v>
      </c>
      <c r="H73" s="29">
        <v>10</v>
      </c>
      <c r="I73" s="29">
        <v>10</v>
      </c>
      <c r="J73" s="29">
        <v>10</v>
      </c>
      <c r="K73" s="29">
        <v>10</v>
      </c>
      <c r="L73" s="29">
        <f>AVERAGE(Table2785[[#This Row],[2Bi Disappearance]:[2Bv Terrorism Injured ]])</f>
        <v>10</v>
      </c>
      <c r="M73" s="29">
        <v>10</v>
      </c>
      <c r="N73" s="29">
        <v>10</v>
      </c>
      <c r="O73" s="30">
        <v>10</v>
      </c>
      <c r="P73" s="30">
        <f>AVERAGE(Table2785[[#This Row],[2Ci Female Genital Mutilation]:[2Ciii Equal Inheritance Rights]])</f>
        <v>10</v>
      </c>
      <c r="Q73" s="29">
        <f t="shared" si="20"/>
        <v>9.9599999999999991</v>
      </c>
      <c r="R73" s="29">
        <v>10</v>
      </c>
      <c r="S73" s="29">
        <v>10</v>
      </c>
      <c r="T73" s="29">
        <v>10</v>
      </c>
      <c r="U73" s="29">
        <f t="shared" si="21"/>
        <v>10</v>
      </c>
      <c r="V73" s="29">
        <v>5</v>
      </c>
      <c r="W73" s="29">
        <v>7.5</v>
      </c>
      <c r="X73" s="29">
        <f>AVERAGE(Table2785[[#This Row],[4A Freedom to establish religious organizations]:[4B Autonomy of religious organizations]])</f>
        <v>6.25</v>
      </c>
      <c r="Y73" s="29">
        <v>10</v>
      </c>
      <c r="Z73" s="29">
        <v>10</v>
      </c>
      <c r="AA73" s="29">
        <v>7.5</v>
      </c>
      <c r="AB73" s="29">
        <v>10</v>
      </c>
      <c r="AC73" s="29">
        <v>7.5</v>
      </c>
      <c r="AD73" s="29">
        <f>AVERAGE(Table2785[[#This Row],[5Ci Political parties]:[5Ciii Educational, sporting and cultural organizations]])</f>
        <v>8.3333333333333339</v>
      </c>
      <c r="AE73" s="29">
        <v>7.5</v>
      </c>
      <c r="AF73" s="29">
        <v>5</v>
      </c>
      <c r="AG73" s="29">
        <v>5</v>
      </c>
      <c r="AH73" s="29">
        <f>AVERAGE(Table2785[[#This Row],[5Di Political parties]:[5Diii Educational, sporting and cultural organizations5]])</f>
        <v>5.833333333333333</v>
      </c>
      <c r="AI73" s="29">
        <f t="shared" si="19"/>
        <v>8.5416666666666679</v>
      </c>
      <c r="AJ73" s="29">
        <v>10</v>
      </c>
      <c r="AK73" s="30">
        <v>8.6666666666666661</v>
      </c>
      <c r="AL73" s="30">
        <v>6.5</v>
      </c>
      <c r="AM73" s="30">
        <v>10</v>
      </c>
      <c r="AN73" s="30">
        <v>10</v>
      </c>
      <c r="AO73" s="30">
        <f>AVERAGE(Table2785[[#This Row],[6Di Access to foreign television (cable/ satellite)]:[6Dii Access to foreign newspapers]])</f>
        <v>10</v>
      </c>
      <c r="AP73" s="30">
        <v>10</v>
      </c>
      <c r="AQ73" s="29">
        <f t="shared" si="22"/>
        <v>9.0333333333333332</v>
      </c>
      <c r="AR73" s="29">
        <v>10</v>
      </c>
      <c r="AS73" s="29">
        <v>10</v>
      </c>
      <c r="AT73" s="29">
        <v>10</v>
      </c>
      <c r="AU73" s="29">
        <f t="shared" si="23"/>
        <v>10</v>
      </c>
      <c r="AV73" s="29">
        <f t="shared" si="24"/>
        <v>10</v>
      </c>
      <c r="AW73" s="31">
        <f>AVERAGE(Table2785[[#This Row],[RULE OF LAW]],Table2785[[#This Row],[SECURITY &amp; SAFETY]],Table2785[[#This Row],[PERSONAL FREEDOM (minus Security &amp;Safety and Rule of Law)]],Table2785[[#This Row],[PERSONAL FREEDOM (minus Security &amp;Safety and Rule of Law)]])</f>
        <v>8.6772619047619042</v>
      </c>
      <c r="AX73" s="32">
        <v>7.6</v>
      </c>
      <c r="AY73" s="53">
        <f>AVERAGE(Table2785[[#This Row],[PERSONAL FREEDOM]:[ECONOMIC FREEDOM]])</f>
        <v>8.1386309523809519</v>
      </c>
      <c r="AZ73" s="54">
        <f t="shared" si="25"/>
        <v>25</v>
      </c>
      <c r="BA73" s="18">
        <f t="shared" si="26"/>
        <v>8.14</v>
      </c>
      <c r="BB73" s="31">
        <f>Table2785[[#This Row],[1 Rule of Law]]</f>
        <v>7.2190476190476183</v>
      </c>
      <c r="BC73" s="31">
        <f>Table2785[[#This Row],[2 Security &amp; Safety]]</f>
        <v>9.9599999999999991</v>
      </c>
      <c r="BD73" s="31">
        <f t="shared" si="27"/>
        <v>8.7650000000000006</v>
      </c>
    </row>
    <row r="74" spans="1:56" ht="15" customHeight="1" x14ac:dyDescent="0.25">
      <c r="A74" s="28" t="s">
        <v>153</v>
      </c>
      <c r="B74" s="29">
        <v>4.3</v>
      </c>
      <c r="C74" s="29">
        <v>6.2</v>
      </c>
      <c r="D74" s="29">
        <v>5.6000000000000005</v>
      </c>
      <c r="E74" s="29">
        <v>5.3809523809523805</v>
      </c>
      <c r="F74" s="29">
        <v>9.2000000000000011</v>
      </c>
      <c r="G74" s="29">
        <v>5</v>
      </c>
      <c r="H74" s="29">
        <v>10</v>
      </c>
      <c r="I74" s="29">
        <v>10</v>
      </c>
      <c r="J74" s="29">
        <v>9.9801557287126972</v>
      </c>
      <c r="K74" s="29">
        <v>9.8094949956419004</v>
      </c>
      <c r="L74" s="29">
        <f>AVERAGE(Table2785[[#This Row],[2Bi Disappearance]:[2Bv Terrorism Injured ]])</f>
        <v>8.9579301448709181</v>
      </c>
      <c r="M74" s="29">
        <v>9.5</v>
      </c>
      <c r="N74" s="29">
        <v>5</v>
      </c>
      <c r="O74" s="30">
        <v>0</v>
      </c>
      <c r="P74" s="30">
        <f>AVERAGE(Table2785[[#This Row],[2Ci Female Genital Mutilation]:[2Ciii Equal Inheritance Rights]])</f>
        <v>4.833333333333333</v>
      </c>
      <c r="Q74" s="29">
        <f t="shared" si="20"/>
        <v>7.6637544927347498</v>
      </c>
      <c r="R74" s="29">
        <v>10</v>
      </c>
      <c r="S74" s="29">
        <v>0</v>
      </c>
      <c r="T74" s="29">
        <v>10</v>
      </c>
      <c r="U74" s="29">
        <f t="shared" si="21"/>
        <v>6.666666666666667</v>
      </c>
      <c r="V74" s="29">
        <v>2.5</v>
      </c>
      <c r="W74" s="29">
        <v>0</v>
      </c>
      <c r="X74" s="29">
        <f>AVERAGE(Table2785[[#This Row],[4A Freedom to establish religious organizations]:[4B Autonomy of religious organizations]])</f>
        <v>1.25</v>
      </c>
      <c r="Y74" s="29">
        <v>7.5</v>
      </c>
      <c r="Z74" s="29">
        <v>10</v>
      </c>
      <c r="AA74" s="29">
        <v>0</v>
      </c>
      <c r="AB74" s="29">
        <v>7.5</v>
      </c>
      <c r="AC74" s="29">
        <v>7.5</v>
      </c>
      <c r="AD74" s="29">
        <f>AVERAGE(Table2785[[#This Row],[5Ci Political parties]:[5Ciii Educational, sporting and cultural organizations]])</f>
        <v>5</v>
      </c>
      <c r="AE74" s="29">
        <v>2.5</v>
      </c>
      <c r="AF74" s="29">
        <v>2.5</v>
      </c>
      <c r="AG74" s="29">
        <v>5</v>
      </c>
      <c r="AH74" s="29">
        <f>AVERAGE(Table2785[[#This Row],[5Di Political parties]:[5Diii Educational, sporting and cultural organizations5]])</f>
        <v>3.3333333333333335</v>
      </c>
      <c r="AI74" s="29">
        <f t="shared" si="19"/>
        <v>6.458333333333333</v>
      </c>
      <c r="AJ74" s="29">
        <v>10</v>
      </c>
      <c r="AK74" s="30">
        <v>3</v>
      </c>
      <c r="AL74" s="30">
        <v>4.25</v>
      </c>
      <c r="AM74" s="30">
        <v>7.5</v>
      </c>
      <c r="AN74" s="30">
        <v>7.5</v>
      </c>
      <c r="AO74" s="30">
        <f>AVERAGE(Table2785[[#This Row],[6Di Access to foreign television (cable/ satellite)]:[6Dii Access to foreign newspapers]])</f>
        <v>7.5</v>
      </c>
      <c r="AP74" s="30">
        <v>10</v>
      </c>
      <c r="AQ74" s="29">
        <f t="shared" si="22"/>
        <v>6.95</v>
      </c>
      <c r="AR74" s="29">
        <v>0</v>
      </c>
      <c r="AS74" s="29">
        <v>10</v>
      </c>
      <c r="AT74" s="29">
        <v>10</v>
      </c>
      <c r="AU74" s="29">
        <f t="shared" si="23"/>
        <v>10</v>
      </c>
      <c r="AV74" s="29">
        <f t="shared" si="24"/>
        <v>5</v>
      </c>
      <c r="AW74" s="31">
        <f>AVERAGE(Table2785[[#This Row],[RULE OF LAW]],Table2785[[#This Row],[SECURITY &amp; SAFETY]],Table2785[[#This Row],[PERSONAL FREEDOM (minus Security &amp;Safety and Rule of Law)]],Table2785[[#This Row],[PERSONAL FREEDOM (minus Security &amp;Safety and Rule of Law)]])</f>
        <v>5.8936767184217826</v>
      </c>
      <c r="AX74" s="32">
        <v>7.86</v>
      </c>
      <c r="AY74" s="53">
        <f>AVERAGE(Table2785[[#This Row],[PERSONAL FREEDOM]:[ECONOMIC FREEDOM]])</f>
        <v>6.8768383592108915</v>
      </c>
      <c r="AZ74" s="54">
        <f t="shared" si="25"/>
        <v>76</v>
      </c>
      <c r="BA74" s="18">
        <f t="shared" si="26"/>
        <v>6.88</v>
      </c>
      <c r="BB74" s="31">
        <f>Table2785[[#This Row],[1 Rule of Law]]</f>
        <v>5.3809523809523805</v>
      </c>
      <c r="BC74" s="31">
        <f>Table2785[[#This Row],[2 Security &amp; Safety]]</f>
        <v>7.6637544927347498</v>
      </c>
      <c r="BD74" s="31">
        <f t="shared" si="27"/>
        <v>5.2649999999999997</v>
      </c>
    </row>
    <row r="75" spans="1:56" ht="15" customHeight="1" x14ac:dyDescent="0.25">
      <c r="A75" s="28" t="s">
        <v>159</v>
      </c>
      <c r="B75" s="29">
        <v>4.8</v>
      </c>
      <c r="C75" s="29">
        <v>4.6999999999999993</v>
      </c>
      <c r="D75" s="29">
        <v>4</v>
      </c>
      <c r="E75" s="29">
        <v>4.5063492063492072</v>
      </c>
      <c r="F75" s="29">
        <v>6.879999999999999</v>
      </c>
      <c r="G75" s="29">
        <v>0</v>
      </c>
      <c r="H75" s="29">
        <v>10</v>
      </c>
      <c r="I75" s="29">
        <v>7.5</v>
      </c>
      <c r="J75" s="29">
        <v>9.9845600887109356</v>
      </c>
      <c r="K75" s="29">
        <v>9.9861040798398442</v>
      </c>
      <c r="L75" s="29">
        <f>AVERAGE(Table2785[[#This Row],[2Bi Disappearance]:[2Bv Terrorism Injured ]])</f>
        <v>7.4941328337101565</v>
      </c>
      <c r="M75" s="29">
        <v>10</v>
      </c>
      <c r="N75" s="29">
        <v>10</v>
      </c>
      <c r="O75" s="30">
        <v>10</v>
      </c>
      <c r="P75" s="30">
        <f>AVERAGE(Table2785[[#This Row],[2Ci Female Genital Mutilation]:[2Ciii Equal Inheritance Rights]])</f>
        <v>10</v>
      </c>
      <c r="Q75" s="29">
        <f t="shared" si="20"/>
        <v>8.1247109445700527</v>
      </c>
      <c r="R75" s="29">
        <v>5</v>
      </c>
      <c r="S75" s="29">
        <v>5</v>
      </c>
      <c r="T75" s="29">
        <v>10</v>
      </c>
      <c r="U75" s="29">
        <f t="shared" si="21"/>
        <v>6.666666666666667</v>
      </c>
      <c r="V75" s="29">
        <v>2.5</v>
      </c>
      <c r="W75" s="29">
        <v>7.5</v>
      </c>
      <c r="X75" s="29">
        <f>AVERAGE(Table2785[[#This Row],[4A Freedom to establish religious organizations]:[4B Autonomy of religious organizations]])</f>
        <v>5</v>
      </c>
      <c r="Y75" s="29">
        <v>2.5</v>
      </c>
      <c r="Z75" s="29">
        <v>2.5</v>
      </c>
      <c r="AA75" s="29">
        <v>0</v>
      </c>
      <c r="AB75" s="29">
        <v>2.5</v>
      </c>
      <c r="AC75" s="29">
        <v>7.5</v>
      </c>
      <c r="AD75" s="29">
        <f>AVERAGE(Table2785[[#This Row],[5Ci Political parties]:[5Ciii Educational, sporting and cultural organizations]])</f>
        <v>3.3333333333333335</v>
      </c>
      <c r="AE75" s="29">
        <v>0</v>
      </c>
      <c r="AF75" s="29">
        <v>2.5</v>
      </c>
      <c r="AG75" s="29">
        <v>7.5</v>
      </c>
      <c r="AH75" s="29">
        <f>AVERAGE(Table2785[[#This Row],[5Di Political parties]:[5Diii Educational, sporting and cultural organizations5]])</f>
        <v>3.3333333333333335</v>
      </c>
      <c r="AI75" s="29">
        <f t="shared" si="19"/>
        <v>2.916666666666667</v>
      </c>
      <c r="AJ75" s="29">
        <v>10</v>
      </c>
      <c r="AK75" s="30">
        <v>0.33333333333333331</v>
      </c>
      <c r="AL75" s="30">
        <v>2</v>
      </c>
      <c r="AM75" s="30">
        <v>7.5</v>
      </c>
      <c r="AN75" s="30">
        <v>5</v>
      </c>
      <c r="AO75" s="30">
        <f>AVERAGE(Table2785[[#This Row],[6Di Access to foreign television (cable/ satellite)]:[6Dii Access to foreign newspapers]])</f>
        <v>6.25</v>
      </c>
      <c r="AP75" s="30">
        <v>7.5</v>
      </c>
      <c r="AQ75" s="29">
        <f t="shared" si="22"/>
        <v>5.2166666666666668</v>
      </c>
      <c r="AR75" s="29">
        <v>10</v>
      </c>
      <c r="AS75" s="29">
        <v>10</v>
      </c>
      <c r="AT75" s="29">
        <v>10</v>
      </c>
      <c r="AU75" s="29">
        <f t="shared" si="23"/>
        <v>10</v>
      </c>
      <c r="AV75" s="29">
        <f t="shared" si="24"/>
        <v>10</v>
      </c>
      <c r="AW75" s="31">
        <f>AVERAGE(Table2785[[#This Row],[RULE OF LAW]],Table2785[[#This Row],[SECURITY &amp; SAFETY]],Table2785[[#This Row],[PERSONAL FREEDOM (minus Security &amp;Safety and Rule of Law)]],Table2785[[#This Row],[PERSONAL FREEDOM (minus Security &amp;Safety and Rule of Law)]])</f>
        <v>6.1377650377298156</v>
      </c>
      <c r="AX75" s="32">
        <v>7.1</v>
      </c>
      <c r="AY75" s="53">
        <f>AVERAGE(Table2785[[#This Row],[PERSONAL FREEDOM]:[ECONOMIC FREEDOM]])</f>
        <v>6.6188825188649076</v>
      </c>
      <c r="AZ75" s="54">
        <f t="shared" si="25"/>
        <v>95</v>
      </c>
      <c r="BA75" s="18">
        <f t="shared" si="26"/>
        <v>6.62</v>
      </c>
      <c r="BB75" s="31">
        <f>Table2785[[#This Row],[1 Rule of Law]]</f>
        <v>4.5063492063492072</v>
      </c>
      <c r="BC75" s="31">
        <f>Table2785[[#This Row],[2 Security &amp; Safety]]</f>
        <v>8.1247109445700527</v>
      </c>
      <c r="BD75" s="31">
        <f t="shared" si="27"/>
        <v>5.96</v>
      </c>
    </row>
    <row r="76" spans="1:56" ht="15" customHeight="1" x14ac:dyDescent="0.25">
      <c r="A76" s="28" t="s">
        <v>127</v>
      </c>
      <c r="B76" s="29">
        <v>2.9</v>
      </c>
      <c r="C76" s="29">
        <v>4.4000000000000004</v>
      </c>
      <c r="D76" s="29">
        <v>3.3000000000000003</v>
      </c>
      <c r="E76" s="29">
        <v>3.5476190476190483</v>
      </c>
      <c r="F76" s="29">
        <v>7.4400000000000013</v>
      </c>
      <c r="G76" s="29">
        <v>10</v>
      </c>
      <c r="H76" s="29">
        <v>10</v>
      </c>
      <c r="I76" s="29">
        <v>2.5</v>
      </c>
      <c r="J76" s="29">
        <v>0</v>
      </c>
      <c r="K76" s="29">
        <v>0</v>
      </c>
      <c r="L76" s="29">
        <f>AVERAGE(Table2785[[#This Row],[2Bi Disappearance]:[2Bv Terrorism Injured ]])</f>
        <v>4.5</v>
      </c>
      <c r="M76" s="29">
        <v>7.3</v>
      </c>
      <c r="N76" s="29">
        <v>10</v>
      </c>
      <c r="O76" s="30">
        <v>5</v>
      </c>
      <c r="P76" s="30">
        <f>AVERAGE(Table2785[[#This Row],[2Ci Female Genital Mutilation]:[2Ciii Equal Inheritance Rights]])</f>
        <v>7.4333333333333336</v>
      </c>
      <c r="Q76" s="29">
        <f t="shared" si="20"/>
        <v>6.4577777777777783</v>
      </c>
      <c r="R76" s="29">
        <v>0</v>
      </c>
      <c r="S76" s="29">
        <v>5</v>
      </c>
      <c r="T76" s="29">
        <v>10</v>
      </c>
      <c r="U76" s="29">
        <f t="shared" si="21"/>
        <v>5</v>
      </c>
      <c r="V76" s="29">
        <v>10</v>
      </c>
      <c r="W76" s="29">
        <v>10</v>
      </c>
      <c r="X76" s="29">
        <f>AVERAGE(Table2785[[#This Row],[4A Freedom to establish religious organizations]:[4B Autonomy of religious organizations]])</f>
        <v>10</v>
      </c>
      <c r="Y76" s="29">
        <v>7.5</v>
      </c>
      <c r="Z76" s="29">
        <v>7.5</v>
      </c>
      <c r="AA76" s="29">
        <v>10</v>
      </c>
      <c r="AB76" s="29">
        <v>10</v>
      </c>
      <c r="AC76" s="29">
        <v>10</v>
      </c>
      <c r="AD76" s="29">
        <f>AVERAGE(Table2785[[#This Row],[5Ci Political parties]:[5Ciii Educational, sporting and cultural organizations]])</f>
        <v>10</v>
      </c>
      <c r="AE76" s="29">
        <v>10</v>
      </c>
      <c r="AF76" s="29">
        <v>10</v>
      </c>
      <c r="AG76" s="29">
        <v>10</v>
      </c>
      <c r="AH76" s="29">
        <f>AVERAGE(Table2785[[#This Row],[5Di Political parties]:[5Diii Educational, sporting and cultural organizations5]])</f>
        <v>10</v>
      </c>
      <c r="AI76" s="29">
        <f t="shared" si="19"/>
        <v>8.75</v>
      </c>
      <c r="AJ76" s="29">
        <v>10</v>
      </c>
      <c r="AK76" s="30">
        <v>4.666666666666667</v>
      </c>
      <c r="AL76" s="30">
        <v>5</v>
      </c>
      <c r="AM76" s="30">
        <v>7.5</v>
      </c>
      <c r="AN76" s="30">
        <v>10</v>
      </c>
      <c r="AO76" s="30">
        <f>AVERAGE(Table2785[[#This Row],[6Di Access to foreign television (cable/ satellite)]:[6Dii Access to foreign newspapers]])</f>
        <v>8.75</v>
      </c>
      <c r="AP76" s="30">
        <v>10</v>
      </c>
      <c r="AQ76" s="29">
        <f t="shared" si="22"/>
        <v>7.6833333333333345</v>
      </c>
      <c r="AR76" s="29">
        <v>5</v>
      </c>
      <c r="AS76" s="29">
        <v>0</v>
      </c>
      <c r="AT76" s="29">
        <v>10</v>
      </c>
      <c r="AU76" s="29">
        <f t="shared" si="23"/>
        <v>5</v>
      </c>
      <c r="AV76" s="29">
        <f t="shared" si="24"/>
        <v>5</v>
      </c>
      <c r="AW76" s="31">
        <f>AVERAGE(Table2785[[#This Row],[RULE OF LAW]],Table2785[[#This Row],[SECURITY &amp; SAFETY]],Table2785[[#This Row],[PERSONAL FREEDOM (minus Security &amp;Safety and Rule of Law)]],Table2785[[#This Row],[PERSONAL FREEDOM (minus Security &amp;Safety and Rule of Law)]])</f>
        <v>6.14468253968254</v>
      </c>
      <c r="AX76" s="32">
        <v>7.14</v>
      </c>
      <c r="AY76" s="53">
        <f>AVERAGE(Table2785[[#This Row],[PERSONAL FREEDOM]:[ECONOMIC FREEDOM]])</f>
        <v>6.6423412698412694</v>
      </c>
      <c r="AZ76" s="54">
        <f t="shared" si="25"/>
        <v>93</v>
      </c>
      <c r="BA76" s="18">
        <f t="shared" si="26"/>
        <v>6.64</v>
      </c>
      <c r="BB76" s="31">
        <f>Table2785[[#This Row],[1 Rule of Law]]</f>
        <v>3.5476190476190483</v>
      </c>
      <c r="BC76" s="31">
        <f>Table2785[[#This Row],[2 Security &amp; Safety]]</f>
        <v>6.4577777777777783</v>
      </c>
      <c r="BD76" s="31">
        <f t="shared" si="27"/>
        <v>7.2866666666666671</v>
      </c>
    </row>
    <row r="77" spans="1:56" ht="15" customHeight="1" x14ac:dyDescent="0.25">
      <c r="A77" s="28" t="s">
        <v>85</v>
      </c>
      <c r="B77" s="29">
        <v>7.8000000000000007</v>
      </c>
      <c r="C77" s="29">
        <v>7.3</v>
      </c>
      <c r="D77" s="29">
        <v>7.6</v>
      </c>
      <c r="E77" s="29">
        <v>7.5793650793650791</v>
      </c>
      <c r="F77" s="29">
        <v>9.64</v>
      </c>
      <c r="G77" s="29">
        <v>10</v>
      </c>
      <c r="H77" s="29">
        <v>10</v>
      </c>
      <c r="I77" s="29">
        <v>7.5</v>
      </c>
      <c r="J77" s="29">
        <v>10</v>
      </c>
      <c r="K77" s="29">
        <v>10</v>
      </c>
      <c r="L77" s="29">
        <f>AVERAGE(Table2785[[#This Row],[2Bi Disappearance]:[2Bv Terrorism Injured ]])</f>
        <v>9.5</v>
      </c>
      <c r="M77" s="29" t="s">
        <v>48</v>
      </c>
      <c r="N77" s="29">
        <v>10</v>
      </c>
      <c r="O77" s="30">
        <v>10</v>
      </c>
      <c r="P77" s="30">
        <f>AVERAGE(Table2785[[#This Row],[2Ci Female Genital Mutilation]:[2Ciii Equal Inheritance Rights]])</f>
        <v>10</v>
      </c>
      <c r="Q77" s="29">
        <f t="shared" si="20"/>
        <v>9.7133333333333329</v>
      </c>
      <c r="R77" s="29">
        <v>10</v>
      </c>
      <c r="S77" s="29">
        <v>5</v>
      </c>
      <c r="T77" s="29">
        <v>10</v>
      </c>
      <c r="U77" s="29">
        <f t="shared" si="21"/>
        <v>8.3333333333333339</v>
      </c>
      <c r="V77" s="29">
        <v>7.5</v>
      </c>
      <c r="W77" s="29">
        <v>7.5</v>
      </c>
      <c r="X77" s="29">
        <f>AVERAGE(Table2785[[#This Row],[4A Freedom to establish religious organizations]:[4B Autonomy of religious organizations]])</f>
        <v>7.5</v>
      </c>
      <c r="Y77" s="29">
        <v>10</v>
      </c>
      <c r="Z77" s="29">
        <v>10</v>
      </c>
      <c r="AA77" s="29">
        <v>7.5</v>
      </c>
      <c r="AB77" s="29">
        <v>7.5</v>
      </c>
      <c r="AC77" s="29">
        <v>7.5</v>
      </c>
      <c r="AD77" s="29">
        <f>AVERAGE(Table2785[[#This Row],[5Ci Political parties]:[5Ciii Educational, sporting and cultural organizations]])</f>
        <v>7.5</v>
      </c>
      <c r="AE77" s="29">
        <v>7.5</v>
      </c>
      <c r="AF77" s="29">
        <v>7.5</v>
      </c>
      <c r="AG77" s="29">
        <v>7.5</v>
      </c>
      <c r="AH77" s="29">
        <f>AVERAGE(Table2785[[#This Row],[5Di Political parties]:[5Diii Educational, sporting and cultural organizations5]])</f>
        <v>7.5</v>
      </c>
      <c r="AI77" s="29">
        <f t="shared" si="19"/>
        <v>8.75</v>
      </c>
      <c r="AJ77" s="29">
        <v>10</v>
      </c>
      <c r="AK77" s="30">
        <v>7</v>
      </c>
      <c r="AL77" s="30">
        <v>6.75</v>
      </c>
      <c r="AM77" s="30">
        <v>10</v>
      </c>
      <c r="AN77" s="30">
        <v>10</v>
      </c>
      <c r="AO77" s="30">
        <f>AVERAGE(Table2785[[#This Row],[6Di Access to foreign television (cable/ satellite)]:[6Dii Access to foreign newspapers]])</f>
        <v>10</v>
      </c>
      <c r="AP77" s="30">
        <v>7.5</v>
      </c>
      <c r="AQ77" s="29">
        <f t="shared" si="22"/>
        <v>8.25</v>
      </c>
      <c r="AR77" s="29">
        <v>10</v>
      </c>
      <c r="AS77" s="29">
        <v>10</v>
      </c>
      <c r="AT77" s="29">
        <v>10</v>
      </c>
      <c r="AU77" s="29">
        <f t="shared" si="23"/>
        <v>10</v>
      </c>
      <c r="AV77" s="29">
        <f t="shared" si="24"/>
        <v>10</v>
      </c>
      <c r="AW77" s="31">
        <f>AVERAGE(Table2785[[#This Row],[RULE OF LAW]],Table2785[[#This Row],[SECURITY &amp; SAFETY]],Table2785[[#This Row],[PERSONAL FREEDOM (minus Security &amp;Safety and Rule of Law)]],Table2785[[#This Row],[PERSONAL FREEDOM (minus Security &amp;Safety and Rule of Law)]])</f>
        <v>8.6065079365079367</v>
      </c>
      <c r="AX77" s="32">
        <v>7.46</v>
      </c>
      <c r="AY77" s="53">
        <f>AVERAGE(Table2785[[#This Row],[PERSONAL FREEDOM]:[ECONOMIC FREEDOM]])</f>
        <v>8.0332539682539679</v>
      </c>
      <c r="AZ77" s="54">
        <f t="shared" si="25"/>
        <v>32</v>
      </c>
      <c r="BA77" s="18">
        <f t="shared" si="26"/>
        <v>8.0299999999999994</v>
      </c>
      <c r="BB77" s="31">
        <f>Table2785[[#This Row],[1 Rule of Law]]</f>
        <v>7.5793650793650791</v>
      </c>
      <c r="BC77" s="31">
        <f>Table2785[[#This Row],[2 Security &amp; Safety]]</f>
        <v>9.7133333333333329</v>
      </c>
      <c r="BD77" s="31">
        <f t="shared" si="27"/>
        <v>8.5666666666666664</v>
      </c>
    </row>
    <row r="78" spans="1:56" ht="15" customHeight="1" x14ac:dyDescent="0.25">
      <c r="A78" s="28" t="s">
        <v>162</v>
      </c>
      <c r="B78" s="29" t="s">
        <v>48</v>
      </c>
      <c r="C78" s="29" t="s">
        <v>48</v>
      </c>
      <c r="D78" s="29" t="s">
        <v>48</v>
      </c>
      <c r="E78" s="29">
        <v>5.7866999999999997</v>
      </c>
      <c r="F78" s="29">
        <v>9.8400000000000016</v>
      </c>
      <c r="G78" s="29">
        <v>10</v>
      </c>
      <c r="H78" s="29">
        <v>10</v>
      </c>
      <c r="I78" s="29">
        <v>7.5</v>
      </c>
      <c r="J78" s="29">
        <v>10</v>
      </c>
      <c r="K78" s="29">
        <v>10</v>
      </c>
      <c r="L78" s="29">
        <f>AVERAGE(Table2785[[#This Row],[2Bi Disappearance]:[2Bv Terrorism Injured ]])</f>
        <v>9.5</v>
      </c>
      <c r="M78" s="29">
        <v>10</v>
      </c>
      <c r="N78" s="29">
        <v>5</v>
      </c>
      <c r="O78" s="30">
        <v>2.5</v>
      </c>
      <c r="P78" s="30">
        <f>AVERAGE(Table2785[[#This Row],[2Ci Female Genital Mutilation]:[2Ciii Equal Inheritance Rights]])</f>
        <v>5.833333333333333</v>
      </c>
      <c r="Q78" s="29">
        <f t="shared" si="20"/>
        <v>8.3911111111111119</v>
      </c>
      <c r="R78" s="29">
        <v>10</v>
      </c>
      <c r="S78" s="29">
        <v>0</v>
      </c>
      <c r="T78" s="29">
        <v>0</v>
      </c>
      <c r="U78" s="29">
        <f t="shared" si="21"/>
        <v>3.3333333333333335</v>
      </c>
      <c r="V78" s="29">
        <v>2.5</v>
      </c>
      <c r="W78" s="29">
        <v>7.5</v>
      </c>
      <c r="X78" s="29">
        <f>AVERAGE(Table2785[[#This Row],[4A Freedom to establish religious organizations]:[4B Autonomy of religious organizations]])</f>
        <v>5</v>
      </c>
      <c r="Y78" s="29">
        <v>7.5</v>
      </c>
      <c r="Z78" s="29">
        <v>10</v>
      </c>
      <c r="AA78" s="29">
        <v>0</v>
      </c>
      <c r="AB78" s="29">
        <v>7.5</v>
      </c>
      <c r="AC78" s="29">
        <v>5</v>
      </c>
      <c r="AD78" s="29">
        <f>AVERAGE(Table2785[[#This Row],[5Ci Political parties]:[5Ciii Educational, sporting and cultural organizations]])</f>
        <v>4.166666666666667</v>
      </c>
      <c r="AE78" s="29">
        <v>0</v>
      </c>
      <c r="AF78" s="29">
        <v>2.5</v>
      </c>
      <c r="AG78" s="29">
        <v>2.5</v>
      </c>
      <c r="AH78" s="29">
        <f>AVERAGE(Table2785[[#This Row],[5Di Political parties]:[5Diii Educational, sporting and cultural organizations5]])</f>
        <v>1.6666666666666667</v>
      </c>
      <c r="AI78" s="29">
        <f t="shared" si="19"/>
        <v>5.8333333333333339</v>
      </c>
      <c r="AJ78" s="29">
        <v>10</v>
      </c>
      <c r="AK78" s="30">
        <v>3.3333333333333335</v>
      </c>
      <c r="AL78" s="30">
        <v>4.25</v>
      </c>
      <c r="AM78" s="30">
        <v>7.5</v>
      </c>
      <c r="AN78" s="30">
        <v>5</v>
      </c>
      <c r="AO78" s="30">
        <f>AVERAGE(Table2785[[#This Row],[6Di Access to foreign television (cable/ satellite)]:[6Dii Access to foreign newspapers]])</f>
        <v>6.25</v>
      </c>
      <c r="AP78" s="30">
        <v>5</v>
      </c>
      <c r="AQ78" s="29">
        <f t="shared" si="22"/>
        <v>5.7666666666666675</v>
      </c>
      <c r="AR78" s="29">
        <v>2.5</v>
      </c>
      <c r="AS78" s="29">
        <v>0</v>
      </c>
      <c r="AT78" s="29">
        <v>10</v>
      </c>
      <c r="AU78" s="29">
        <f t="shared" si="23"/>
        <v>5</v>
      </c>
      <c r="AV78" s="29">
        <f t="shared" si="24"/>
        <v>3.75</v>
      </c>
      <c r="AW78" s="31">
        <f>AVERAGE(Table2785[[#This Row],[RULE OF LAW]],Table2785[[#This Row],[SECURITY &amp; SAFETY]],Table2785[[#This Row],[PERSONAL FREEDOM (minus Security &amp;Safety and Rule of Law)]],Table2785[[#This Row],[PERSONAL FREEDOM (minus Security &amp;Safety and Rule of Law)]])</f>
        <v>5.912786111111112</v>
      </c>
      <c r="AX78" s="32">
        <v>7.24</v>
      </c>
      <c r="AY78" s="53">
        <f>AVERAGE(Table2785[[#This Row],[PERSONAL FREEDOM]:[ECONOMIC FREEDOM]])</f>
        <v>6.5763930555555561</v>
      </c>
      <c r="AZ78" s="54">
        <f t="shared" si="25"/>
        <v>97</v>
      </c>
      <c r="BA78" s="18">
        <f t="shared" si="26"/>
        <v>6.58</v>
      </c>
      <c r="BB78" s="31">
        <f>Table2785[[#This Row],[1 Rule of Law]]</f>
        <v>5.7866999999999997</v>
      </c>
      <c r="BC78" s="31">
        <f>Table2785[[#This Row],[2 Security &amp; Safety]]</f>
        <v>8.3911111111111119</v>
      </c>
      <c r="BD78" s="31">
        <f t="shared" si="27"/>
        <v>4.7366666666666672</v>
      </c>
    </row>
    <row r="79" spans="1:56" ht="15" customHeight="1" x14ac:dyDescent="0.25">
      <c r="A79" s="28" t="s">
        <v>166</v>
      </c>
      <c r="B79" s="29">
        <v>3.9000000000000004</v>
      </c>
      <c r="C79" s="29">
        <v>4.2</v>
      </c>
      <c r="D79" s="29">
        <v>3.3000000000000003</v>
      </c>
      <c r="E79" s="29">
        <v>3.8238095238095244</v>
      </c>
      <c r="F79" s="29">
        <v>6.36</v>
      </c>
      <c r="G79" s="29">
        <v>0</v>
      </c>
      <c r="H79" s="29">
        <v>10</v>
      </c>
      <c r="I79" s="29">
        <v>2.5</v>
      </c>
      <c r="J79" s="29">
        <v>10</v>
      </c>
      <c r="K79" s="29">
        <v>10</v>
      </c>
      <c r="L79" s="29">
        <f>AVERAGE(Table2785[[#This Row],[2Bi Disappearance]:[2Bv Terrorism Injured ]])</f>
        <v>6.5</v>
      </c>
      <c r="M79" s="29">
        <v>10</v>
      </c>
      <c r="N79" s="29">
        <v>10</v>
      </c>
      <c r="O79" s="30">
        <v>5</v>
      </c>
      <c r="P79" s="30">
        <f>AVERAGE(Table2785[[#This Row],[2Ci Female Genital Mutilation]:[2Ciii Equal Inheritance Rights]])</f>
        <v>8.3333333333333339</v>
      </c>
      <c r="Q79" s="29">
        <f t="shared" si="20"/>
        <v>7.0644444444444447</v>
      </c>
      <c r="R79" s="29">
        <v>5</v>
      </c>
      <c r="S79" s="29">
        <v>5</v>
      </c>
      <c r="T79" s="29">
        <v>5</v>
      </c>
      <c r="U79" s="29">
        <f t="shared" si="21"/>
        <v>5</v>
      </c>
      <c r="V79" s="29" t="s">
        <v>48</v>
      </c>
      <c r="W79" s="29" t="s">
        <v>48</v>
      </c>
      <c r="X79" s="29" t="s">
        <v>48</v>
      </c>
      <c r="Y79" s="29" t="s">
        <v>48</v>
      </c>
      <c r="Z79" s="29" t="s">
        <v>48</v>
      </c>
      <c r="AA79" s="29" t="s">
        <v>48</v>
      </c>
      <c r="AB79" s="29" t="s">
        <v>48</v>
      </c>
      <c r="AC79" s="29" t="s">
        <v>48</v>
      </c>
      <c r="AD79" s="29" t="s">
        <v>48</v>
      </c>
      <c r="AE79" s="29" t="s">
        <v>48</v>
      </c>
      <c r="AF79" s="29" t="s">
        <v>48</v>
      </c>
      <c r="AG79" s="29" t="s">
        <v>48</v>
      </c>
      <c r="AH79" s="29" t="s">
        <v>48</v>
      </c>
      <c r="AI79" s="29" t="s">
        <v>48</v>
      </c>
      <c r="AJ79" s="29">
        <v>10</v>
      </c>
      <c r="AK79" s="30">
        <v>3.3333333333333335</v>
      </c>
      <c r="AL79" s="30">
        <v>2.75</v>
      </c>
      <c r="AM79" s="30" t="s">
        <v>48</v>
      </c>
      <c r="AN79" s="30" t="s">
        <v>48</v>
      </c>
      <c r="AO79" s="30" t="s">
        <v>48</v>
      </c>
      <c r="AP79" s="30" t="s">
        <v>48</v>
      </c>
      <c r="AQ79" s="29">
        <f t="shared" si="22"/>
        <v>5.3611111111111116</v>
      </c>
      <c r="AR79" s="29">
        <v>10</v>
      </c>
      <c r="AS79" s="29">
        <v>10</v>
      </c>
      <c r="AT79" s="29">
        <v>10</v>
      </c>
      <c r="AU79" s="29">
        <f t="shared" si="23"/>
        <v>10</v>
      </c>
      <c r="AV79" s="29">
        <f t="shared" si="24"/>
        <v>10</v>
      </c>
      <c r="AW79" s="31">
        <f>AVERAGE(Table2785[[#This Row],[RULE OF LAW]],Table2785[[#This Row],[SECURITY &amp; SAFETY]],Table2785[[#This Row],[PERSONAL FREEDOM (minus Security &amp;Safety and Rule of Law)]],Table2785[[#This Row],[PERSONAL FREEDOM (minus Security &amp;Safety and Rule of Law)]])</f>
        <v>6.1155820105820116</v>
      </c>
      <c r="AX79" s="32">
        <v>6.63</v>
      </c>
      <c r="AY79" s="53">
        <f>AVERAGE(Table2785[[#This Row],[PERSONAL FREEDOM]:[ECONOMIC FREEDOM]])</f>
        <v>6.3727910052910062</v>
      </c>
      <c r="AZ79" s="54">
        <f t="shared" si="25"/>
        <v>110</v>
      </c>
      <c r="BA79" s="18">
        <f t="shared" si="26"/>
        <v>6.37</v>
      </c>
      <c r="BB79" s="31">
        <f>Table2785[[#This Row],[1 Rule of Law]]</f>
        <v>3.8238095238095244</v>
      </c>
      <c r="BC79" s="31">
        <f>Table2785[[#This Row],[2 Security &amp; Safety]]</f>
        <v>7.0644444444444447</v>
      </c>
      <c r="BD79" s="31">
        <f t="shared" si="27"/>
        <v>6.7870370370370372</v>
      </c>
    </row>
    <row r="80" spans="1:56" ht="15" customHeight="1" x14ac:dyDescent="0.25">
      <c r="A80" s="28" t="s">
        <v>73</v>
      </c>
      <c r="B80" s="29" t="s">
        <v>48</v>
      </c>
      <c r="C80" s="29" t="s">
        <v>48</v>
      </c>
      <c r="D80" s="29" t="s">
        <v>48</v>
      </c>
      <c r="E80" s="29">
        <v>6.3521150000000004</v>
      </c>
      <c r="F80" s="29">
        <v>8.120000000000001</v>
      </c>
      <c r="G80" s="29">
        <v>10</v>
      </c>
      <c r="H80" s="29">
        <v>10</v>
      </c>
      <c r="I80" s="29">
        <v>10</v>
      </c>
      <c r="J80" s="29">
        <v>10</v>
      </c>
      <c r="K80" s="29">
        <v>10</v>
      </c>
      <c r="L80" s="29">
        <f>AVERAGE(Table2785[[#This Row],[2Bi Disappearance]:[2Bv Terrorism Injured ]])</f>
        <v>10</v>
      </c>
      <c r="M80" s="29">
        <v>10</v>
      </c>
      <c r="N80" s="29">
        <v>10</v>
      </c>
      <c r="O80" s="30">
        <v>10</v>
      </c>
      <c r="P80" s="30">
        <f>AVERAGE(Table2785[[#This Row],[2Ci Female Genital Mutilation]:[2Ciii Equal Inheritance Rights]])</f>
        <v>10</v>
      </c>
      <c r="Q80" s="29">
        <f t="shared" si="20"/>
        <v>9.3733333333333331</v>
      </c>
      <c r="R80" s="29">
        <v>10</v>
      </c>
      <c r="S80" s="29">
        <v>10</v>
      </c>
      <c r="T80" s="29">
        <v>10</v>
      </c>
      <c r="U80" s="29">
        <f t="shared" si="21"/>
        <v>10</v>
      </c>
      <c r="V80" s="29">
        <v>10</v>
      </c>
      <c r="W80" s="29">
        <v>10</v>
      </c>
      <c r="X80" s="29">
        <f>AVERAGE(Table2785[[#This Row],[4A Freedom to establish religious organizations]:[4B Autonomy of religious organizations]])</f>
        <v>10</v>
      </c>
      <c r="Y80" s="29">
        <v>10</v>
      </c>
      <c r="Z80" s="29">
        <v>10</v>
      </c>
      <c r="AA80" s="29">
        <v>10</v>
      </c>
      <c r="AB80" s="29">
        <v>10</v>
      </c>
      <c r="AC80" s="29">
        <v>10</v>
      </c>
      <c r="AD80" s="29">
        <f>AVERAGE(Table2785[[#This Row],[5Ci Political parties]:[5Ciii Educational, sporting and cultural organizations]])</f>
        <v>10</v>
      </c>
      <c r="AE80" s="29">
        <v>10</v>
      </c>
      <c r="AF80" s="29">
        <v>10</v>
      </c>
      <c r="AG80" s="29">
        <v>10</v>
      </c>
      <c r="AH80" s="29">
        <f>AVERAGE(Table2785[[#This Row],[5Di Political parties]:[5Diii Educational, sporting and cultural organizations5]])</f>
        <v>10</v>
      </c>
      <c r="AI80" s="29">
        <f>AVERAGE(Y80,Z80,AD80,AH80)</f>
        <v>10</v>
      </c>
      <c r="AJ80" s="29">
        <v>10</v>
      </c>
      <c r="AK80" s="30">
        <v>8</v>
      </c>
      <c r="AL80" s="30">
        <v>7</v>
      </c>
      <c r="AM80" s="30">
        <v>10</v>
      </c>
      <c r="AN80" s="30">
        <v>10</v>
      </c>
      <c r="AO80" s="30">
        <f>AVERAGE(Table2785[[#This Row],[6Di Access to foreign television (cable/ satellite)]:[6Dii Access to foreign newspapers]])</f>
        <v>10</v>
      </c>
      <c r="AP80" s="30">
        <v>10</v>
      </c>
      <c r="AQ80" s="29">
        <f t="shared" si="22"/>
        <v>9</v>
      </c>
      <c r="AR80" s="29">
        <v>10</v>
      </c>
      <c r="AS80" s="29">
        <v>10</v>
      </c>
      <c r="AT80" s="29">
        <v>10</v>
      </c>
      <c r="AU80" s="29">
        <f t="shared" si="23"/>
        <v>10</v>
      </c>
      <c r="AV80" s="29">
        <f t="shared" si="24"/>
        <v>10</v>
      </c>
      <c r="AW80" s="31">
        <f>AVERAGE(Table2785[[#This Row],[RULE OF LAW]],Table2785[[#This Row],[SECURITY &amp; SAFETY]],Table2785[[#This Row],[PERSONAL FREEDOM (minus Security &amp;Safety and Rule of Law)]],Table2785[[#This Row],[PERSONAL FREEDOM (minus Security &amp;Safety and Rule of Law)]])</f>
        <v>8.8313620833333335</v>
      </c>
      <c r="AX80" s="32">
        <v>7.35</v>
      </c>
      <c r="AY80" s="53">
        <f>AVERAGE(Table2785[[#This Row],[PERSONAL FREEDOM]:[ECONOMIC FREEDOM]])</f>
        <v>8.0906810416666666</v>
      </c>
      <c r="AZ80" s="54">
        <f t="shared" si="25"/>
        <v>28</v>
      </c>
      <c r="BA80" s="18">
        <f t="shared" si="26"/>
        <v>8.09</v>
      </c>
      <c r="BB80" s="31">
        <f>Table2785[[#This Row],[1 Rule of Law]]</f>
        <v>6.3521150000000004</v>
      </c>
      <c r="BC80" s="31">
        <f>Table2785[[#This Row],[2 Security &amp; Safety]]</f>
        <v>9.3733333333333331</v>
      </c>
      <c r="BD80" s="31">
        <f t="shared" si="27"/>
        <v>9.8000000000000007</v>
      </c>
    </row>
    <row r="81" spans="1:56" ht="15" customHeight="1" x14ac:dyDescent="0.25">
      <c r="A81" s="28" t="s">
        <v>149</v>
      </c>
      <c r="B81" s="29">
        <v>6.1</v>
      </c>
      <c r="C81" s="29">
        <v>4.5</v>
      </c>
      <c r="D81" s="29">
        <v>4.0999999999999996</v>
      </c>
      <c r="E81" s="29">
        <v>4.9095238095238098</v>
      </c>
      <c r="F81" s="29">
        <v>9.120000000000001</v>
      </c>
      <c r="G81" s="29">
        <v>5</v>
      </c>
      <c r="H81" s="29">
        <v>10</v>
      </c>
      <c r="I81" s="29">
        <v>2.5</v>
      </c>
      <c r="J81" s="29">
        <v>8.5376874501899795</v>
      </c>
      <c r="K81" s="29">
        <v>1.0311496944985363</v>
      </c>
      <c r="L81" s="29">
        <f>AVERAGE(Table2785[[#This Row],[2Bi Disappearance]:[2Bv Terrorism Injured ]])</f>
        <v>5.4137674289377031</v>
      </c>
      <c r="M81" s="29">
        <v>10</v>
      </c>
      <c r="N81" s="29">
        <v>10</v>
      </c>
      <c r="O81" s="30">
        <v>5</v>
      </c>
      <c r="P81" s="30">
        <f>AVERAGE(Table2785[[#This Row],[2Ci Female Genital Mutilation]:[2Ciii Equal Inheritance Rights]])</f>
        <v>8.3333333333333339</v>
      </c>
      <c r="Q81" s="29">
        <f t="shared" si="20"/>
        <v>7.6223669207570124</v>
      </c>
      <c r="R81" s="29">
        <v>5</v>
      </c>
      <c r="S81" s="29">
        <v>5</v>
      </c>
      <c r="T81" s="29">
        <v>5</v>
      </c>
      <c r="U81" s="29">
        <f t="shared" si="21"/>
        <v>5</v>
      </c>
      <c r="V81" s="29">
        <v>7.5</v>
      </c>
      <c r="W81" s="29">
        <v>10</v>
      </c>
      <c r="X81" s="29">
        <f>AVERAGE(Table2785[[#This Row],[4A Freedom to establish religious organizations]:[4B Autonomy of religious organizations]])</f>
        <v>8.75</v>
      </c>
      <c r="Y81" s="29">
        <v>10</v>
      </c>
      <c r="Z81" s="29">
        <v>10</v>
      </c>
      <c r="AA81" s="29">
        <v>10</v>
      </c>
      <c r="AB81" s="29">
        <v>7.5</v>
      </c>
      <c r="AC81" s="29">
        <v>7.5</v>
      </c>
      <c r="AD81" s="29">
        <f>AVERAGE(Table2785[[#This Row],[5Ci Political parties]:[5Ciii Educational, sporting and cultural organizations]])</f>
        <v>8.3333333333333339</v>
      </c>
      <c r="AE81" s="29">
        <v>7.5</v>
      </c>
      <c r="AF81" s="29">
        <v>7.5</v>
      </c>
      <c r="AG81" s="29">
        <v>10</v>
      </c>
      <c r="AH81" s="29">
        <f>AVERAGE(Table2785[[#This Row],[5Di Political parties]:[5Diii Educational, sporting and cultural organizations5]])</f>
        <v>8.3333333333333339</v>
      </c>
      <c r="AI81" s="29">
        <f>AVERAGE(Y81,Z81,AD81,AH81)</f>
        <v>9.1666666666666679</v>
      </c>
      <c r="AJ81" s="29">
        <v>0</v>
      </c>
      <c r="AK81" s="30">
        <v>4</v>
      </c>
      <c r="AL81" s="30">
        <v>4.75</v>
      </c>
      <c r="AM81" s="30">
        <v>10</v>
      </c>
      <c r="AN81" s="30">
        <v>10</v>
      </c>
      <c r="AO81" s="30">
        <f>AVERAGE(Table2785[[#This Row],[6Di Access to foreign television (cable/ satellite)]:[6Dii Access to foreign newspapers]])</f>
        <v>10</v>
      </c>
      <c r="AP81" s="30">
        <v>10</v>
      </c>
      <c r="AQ81" s="29">
        <f t="shared" si="22"/>
        <v>5.75</v>
      </c>
      <c r="AR81" s="29">
        <v>5</v>
      </c>
      <c r="AS81" s="29">
        <v>0</v>
      </c>
      <c r="AT81" s="29">
        <v>0</v>
      </c>
      <c r="AU81" s="29">
        <f t="shared" si="23"/>
        <v>0</v>
      </c>
      <c r="AV81" s="29">
        <f t="shared" si="24"/>
        <v>2.5</v>
      </c>
      <c r="AW81" s="31">
        <f>AVERAGE(Table2785[[#This Row],[RULE OF LAW]],Table2785[[#This Row],[SECURITY &amp; SAFETY]],Table2785[[#This Row],[PERSONAL FREEDOM (minus Security &amp;Safety and Rule of Law)]],Table2785[[#This Row],[PERSONAL FREEDOM (minus Security &amp;Safety and Rule of Law)]])</f>
        <v>6.2496393492368725</v>
      </c>
      <c r="AX81" s="32">
        <v>7.21</v>
      </c>
      <c r="AY81" s="53">
        <f>AVERAGE(Table2785[[#This Row],[PERSONAL FREEDOM]:[ECONOMIC FREEDOM]])</f>
        <v>6.7298196746184367</v>
      </c>
      <c r="AZ81" s="54">
        <f t="shared" si="25"/>
        <v>86</v>
      </c>
      <c r="BA81" s="18">
        <f t="shared" si="26"/>
        <v>6.73</v>
      </c>
      <c r="BB81" s="31">
        <f>Table2785[[#This Row],[1 Rule of Law]]</f>
        <v>4.9095238095238098</v>
      </c>
      <c r="BC81" s="31">
        <f>Table2785[[#This Row],[2 Security &amp; Safety]]</f>
        <v>7.6223669207570124</v>
      </c>
      <c r="BD81" s="31">
        <f t="shared" si="27"/>
        <v>6.2333333333333334</v>
      </c>
    </row>
    <row r="82" spans="1:56" ht="15" customHeight="1" x14ac:dyDescent="0.25">
      <c r="A82" s="28" t="s">
        <v>158</v>
      </c>
      <c r="B82" s="29" t="s">
        <v>48</v>
      </c>
      <c r="C82" s="29" t="s">
        <v>48</v>
      </c>
      <c r="D82" s="29" t="s">
        <v>48</v>
      </c>
      <c r="E82" s="29">
        <v>4.7897850000000002</v>
      </c>
      <c r="F82" s="29">
        <v>0</v>
      </c>
      <c r="G82" s="29">
        <v>10</v>
      </c>
      <c r="H82" s="29">
        <v>10</v>
      </c>
      <c r="I82" s="29">
        <v>7.5</v>
      </c>
      <c r="J82" s="29">
        <v>10</v>
      </c>
      <c r="K82" s="29">
        <v>10</v>
      </c>
      <c r="L82" s="29">
        <f>AVERAGE(Table2785[[#This Row],[2Bi Disappearance]:[2Bv Terrorism Injured ]])</f>
        <v>9.5</v>
      </c>
      <c r="M82" s="29">
        <v>5</v>
      </c>
      <c r="N82" s="29">
        <v>10</v>
      </c>
      <c r="O82" s="30">
        <v>2.5</v>
      </c>
      <c r="P82" s="30">
        <f>AVERAGE(Table2785[[#This Row],[2Ci Female Genital Mutilation]:[2Ciii Equal Inheritance Rights]])</f>
        <v>5.833333333333333</v>
      </c>
      <c r="Q82" s="29">
        <f t="shared" si="20"/>
        <v>5.1111111111111107</v>
      </c>
      <c r="R82" s="29">
        <v>10</v>
      </c>
      <c r="S82" s="29">
        <v>10</v>
      </c>
      <c r="T82" s="29">
        <v>10</v>
      </c>
      <c r="U82" s="29">
        <f t="shared" si="21"/>
        <v>10</v>
      </c>
      <c r="V82" s="29" t="s">
        <v>48</v>
      </c>
      <c r="W82" s="29" t="s">
        <v>48</v>
      </c>
      <c r="X82" s="29" t="s">
        <v>48</v>
      </c>
      <c r="Y82" s="29" t="s">
        <v>48</v>
      </c>
      <c r="Z82" s="29" t="s">
        <v>48</v>
      </c>
      <c r="AA82" s="29" t="s">
        <v>48</v>
      </c>
      <c r="AB82" s="29" t="s">
        <v>48</v>
      </c>
      <c r="AC82" s="29" t="s">
        <v>48</v>
      </c>
      <c r="AD82" s="29" t="s">
        <v>48</v>
      </c>
      <c r="AE82" s="29" t="s">
        <v>48</v>
      </c>
      <c r="AF82" s="29" t="s">
        <v>48</v>
      </c>
      <c r="AG82" s="29" t="s">
        <v>48</v>
      </c>
      <c r="AH82" s="29" t="s">
        <v>48</v>
      </c>
      <c r="AI82" s="29" t="s">
        <v>48</v>
      </c>
      <c r="AJ82" s="29">
        <v>10</v>
      </c>
      <c r="AK82" s="30">
        <v>5.333333333333333</v>
      </c>
      <c r="AL82" s="30">
        <v>5.25</v>
      </c>
      <c r="AM82" s="30" t="s">
        <v>48</v>
      </c>
      <c r="AN82" s="30" t="s">
        <v>48</v>
      </c>
      <c r="AO82" s="30" t="s">
        <v>48</v>
      </c>
      <c r="AP82" s="30" t="s">
        <v>48</v>
      </c>
      <c r="AQ82" s="29">
        <f t="shared" si="22"/>
        <v>6.8611111111111107</v>
      </c>
      <c r="AR82" s="29">
        <v>10</v>
      </c>
      <c r="AS82" s="29">
        <v>0</v>
      </c>
      <c r="AT82" s="29">
        <v>10</v>
      </c>
      <c r="AU82" s="29">
        <f t="shared" si="23"/>
        <v>5</v>
      </c>
      <c r="AV82" s="29">
        <f t="shared" si="24"/>
        <v>7.5</v>
      </c>
      <c r="AW82" s="31">
        <f>AVERAGE(Table2785[[#This Row],[RULE OF LAW]],Table2785[[#This Row],[SECURITY &amp; SAFETY]],Table2785[[#This Row],[PERSONAL FREEDOM (minus Security &amp;Safety and Rule of Law)]],Table2785[[#This Row],[PERSONAL FREEDOM (minus Security &amp;Safety and Rule of Law)]])</f>
        <v>6.5354092129629633</v>
      </c>
      <c r="AX82" s="32">
        <v>6.26</v>
      </c>
      <c r="AY82" s="53">
        <f>AVERAGE(Table2785[[#This Row],[PERSONAL FREEDOM]:[ECONOMIC FREEDOM]])</f>
        <v>6.3977046064814811</v>
      </c>
      <c r="AZ82" s="54">
        <f t="shared" si="25"/>
        <v>107</v>
      </c>
      <c r="BA82" s="18">
        <f t="shared" si="26"/>
        <v>6.4</v>
      </c>
      <c r="BB82" s="31">
        <f>Table2785[[#This Row],[1 Rule of Law]]</f>
        <v>4.7897850000000002</v>
      </c>
      <c r="BC82" s="31">
        <f>Table2785[[#This Row],[2 Security &amp; Safety]]</f>
        <v>5.1111111111111107</v>
      </c>
      <c r="BD82" s="31">
        <f t="shared" si="27"/>
        <v>8.1203703703703702</v>
      </c>
    </row>
    <row r="83" spans="1:56" ht="15" customHeight="1" x14ac:dyDescent="0.25">
      <c r="A83" s="28" t="s">
        <v>67</v>
      </c>
      <c r="B83" s="29" t="s">
        <v>48</v>
      </c>
      <c r="C83" s="29" t="s">
        <v>48</v>
      </c>
      <c r="D83" s="29" t="s">
        <v>48</v>
      </c>
      <c r="E83" s="29">
        <v>6.4265110000000005</v>
      </c>
      <c r="F83" s="29">
        <v>7.32</v>
      </c>
      <c r="G83" s="29">
        <v>10</v>
      </c>
      <c r="H83" s="29">
        <v>10</v>
      </c>
      <c r="I83" s="29">
        <v>10</v>
      </c>
      <c r="J83" s="29">
        <v>10</v>
      </c>
      <c r="K83" s="29">
        <v>10</v>
      </c>
      <c r="L83" s="29">
        <f>AVERAGE(Table2785[[#This Row],[2Bi Disappearance]:[2Bv Terrorism Injured ]])</f>
        <v>10</v>
      </c>
      <c r="M83" s="29">
        <v>10</v>
      </c>
      <c r="N83" s="29">
        <v>10</v>
      </c>
      <c r="O83" s="30">
        <v>10</v>
      </c>
      <c r="P83" s="30">
        <f>AVERAGE(Table2785[[#This Row],[2Ci Female Genital Mutilation]:[2Ciii Equal Inheritance Rights]])</f>
        <v>10</v>
      </c>
      <c r="Q83" s="29">
        <f t="shared" si="20"/>
        <v>9.1066666666666674</v>
      </c>
      <c r="R83" s="29">
        <v>10</v>
      </c>
      <c r="S83" s="29">
        <v>10</v>
      </c>
      <c r="T83" s="29">
        <v>10</v>
      </c>
      <c r="U83" s="29">
        <f t="shared" si="21"/>
        <v>10</v>
      </c>
      <c r="V83" s="29">
        <v>10</v>
      </c>
      <c r="W83" s="29">
        <v>10</v>
      </c>
      <c r="X83" s="29">
        <f>AVERAGE(Table2785[[#This Row],[4A Freedom to establish religious organizations]:[4B Autonomy of religious organizations]])</f>
        <v>10</v>
      </c>
      <c r="Y83" s="29">
        <v>10</v>
      </c>
      <c r="Z83" s="29">
        <v>10</v>
      </c>
      <c r="AA83" s="29">
        <v>10</v>
      </c>
      <c r="AB83" s="29">
        <v>10</v>
      </c>
      <c r="AC83" s="29">
        <v>10</v>
      </c>
      <c r="AD83" s="29">
        <f>AVERAGE(Table2785[[#This Row],[5Ci Political parties]:[5Ciii Educational, sporting and cultural organizations]])</f>
        <v>10</v>
      </c>
      <c r="AE83" s="29">
        <v>10</v>
      </c>
      <c r="AF83" s="29">
        <v>10</v>
      </c>
      <c r="AG83" s="29">
        <v>10</v>
      </c>
      <c r="AH83" s="29">
        <f>AVERAGE(Table2785[[#This Row],[5Di Political parties]:[5Diii Educational, sporting and cultural organizations5]])</f>
        <v>10</v>
      </c>
      <c r="AI83" s="29">
        <f>AVERAGE(Y83,Z83,AD83,AH83)</f>
        <v>10</v>
      </c>
      <c r="AJ83" s="29">
        <v>10</v>
      </c>
      <c r="AK83" s="30">
        <v>8</v>
      </c>
      <c r="AL83" s="30">
        <v>8</v>
      </c>
      <c r="AM83" s="30">
        <v>10</v>
      </c>
      <c r="AN83" s="30">
        <v>10</v>
      </c>
      <c r="AO83" s="30">
        <f>AVERAGE(Table2785[[#This Row],[6Di Access to foreign television (cable/ satellite)]:[6Dii Access to foreign newspapers]])</f>
        <v>10</v>
      </c>
      <c r="AP83" s="30">
        <v>10</v>
      </c>
      <c r="AQ83" s="29">
        <f t="shared" si="22"/>
        <v>9.1999999999999993</v>
      </c>
      <c r="AR83" s="29">
        <v>10</v>
      </c>
      <c r="AS83" s="29">
        <v>10</v>
      </c>
      <c r="AT83" s="29">
        <v>10</v>
      </c>
      <c r="AU83" s="29">
        <f t="shared" si="23"/>
        <v>10</v>
      </c>
      <c r="AV83" s="29">
        <f t="shared" si="24"/>
        <v>10</v>
      </c>
      <c r="AW83" s="31">
        <f>AVERAGE(Table2785[[#This Row],[RULE OF LAW]],Table2785[[#This Row],[SECURITY &amp; SAFETY]],Table2785[[#This Row],[PERSONAL FREEDOM (minus Security &amp;Safety and Rule of Law)]],Table2785[[#This Row],[PERSONAL FREEDOM (minus Security &amp;Safety and Rule of Law)]])</f>
        <v>8.8032944166666667</v>
      </c>
      <c r="AX83" s="32">
        <v>7.56</v>
      </c>
      <c r="AY83" s="53">
        <f>AVERAGE(Table2785[[#This Row],[PERSONAL FREEDOM]:[ECONOMIC FREEDOM]])</f>
        <v>8.1816472083333327</v>
      </c>
      <c r="AZ83" s="54">
        <f t="shared" si="25"/>
        <v>23</v>
      </c>
      <c r="BA83" s="18">
        <f t="shared" si="26"/>
        <v>8.18</v>
      </c>
      <c r="BB83" s="31">
        <f>Table2785[[#This Row],[1 Rule of Law]]</f>
        <v>6.4265110000000005</v>
      </c>
      <c r="BC83" s="31">
        <f>Table2785[[#This Row],[2 Security &amp; Safety]]</f>
        <v>9.1066666666666674</v>
      </c>
      <c r="BD83" s="31">
        <f t="shared" si="27"/>
        <v>9.84</v>
      </c>
    </row>
    <row r="84" spans="1:56" ht="15" customHeight="1" x14ac:dyDescent="0.25">
      <c r="A84" s="28" t="s">
        <v>63</v>
      </c>
      <c r="B84" s="29" t="s">
        <v>48</v>
      </c>
      <c r="C84" s="29" t="s">
        <v>48</v>
      </c>
      <c r="D84" s="29" t="s">
        <v>48</v>
      </c>
      <c r="E84" s="29">
        <v>7.854927</v>
      </c>
      <c r="F84" s="29">
        <v>9.68</v>
      </c>
      <c r="G84" s="29">
        <v>10</v>
      </c>
      <c r="H84" s="29">
        <v>10</v>
      </c>
      <c r="I84" s="29" t="s">
        <v>48</v>
      </c>
      <c r="J84" s="29">
        <v>10</v>
      </c>
      <c r="K84" s="29">
        <v>10</v>
      </c>
      <c r="L84" s="29">
        <f>AVERAGE(Table2785[[#This Row],[2Bi Disappearance]:[2Bv Terrorism Injured ]])</f>
        <v>10</v>
      </c>
      <c r="M84" s="29">
        <v>10</v>
      </c>
      <c r="N84" s="29">
        <v>10</v>
      </c>
      <c r="O84" s="30">
        <v>10</v>
      </c>
      <c r="P84" s="30">
        <f>AVERAGE(Table2785[[#This Row],[2Ci Female Genital Mutilation]:[2Ciii Equal Inheritance Rights]])</f>
        <v>10</v>
      </c>
      <c r="Q84" s="29">
        <f t="shared" si="20"/>
        <v>9.8933333333333326</v>
      </c>
      <c r="R84" s="29">
        <v>10</v>
      </c>
      <c r="S84" s="29">
        <v>10</v>
      </c>
      <c r="T84" s="29">
        <v>10</v>
      </c>
      <c r="U84" s="29">
        <f t="shared" si="21"/>
        <v>10</v>
      </c>
      <c r="V84" s="29" t="s">
        <v>48</v>
      </c>
      <c r="W84" s="29" t="s">
        <v>48</v>
      </c>
      <c r="X84" s="29" t="s">
        <v>48</v>
      </c>
      <c r="Y84" s="29" t="s">
        <v>48</v>
      </c>
      <c r="Z84" s="29" t="s">
        <v>48</v>
      </c>
      <c r="AA84" s="29" t="s">
        <v>48</v>
      </c>
      <c r="AB84" s="29" t="s">
        <v>48</v>
      </c>
      <c r="AC84" s="29" t="s">
        <v>48</v>
      </c>
      <c r="AD84" s="29" t="s">
        <v>48</v>
      </c>
      <c r="AE84" s="29" t="s">
        <v>48</v>
      </c>
      <c r="AF84" s="29" t="s">
        <v>48</v>
      </c>
      <c r="AG84" s="29" t="s">
        <v>48</v>
      </c>
      <c r="AH84" s="29" t="s">
        <v>48</v>
      </c>
      <c r="AI84" s="29" t="s">
        <v>48</v>
      </c>
      <c r="AJ84" s="29">
        <v>10</v>
      </c>
      <c r="AK84" s="30">
        <v>9.3333333333333339</v>
      </c>
      <c r="AL84" s="30">
        <v>9</v>
      </c>
      <c r="AM84" s="30" t="s">
        <v>48</v>
      </c>
      <c r="AN84" s="30" t="s">
        <v>48</v>
      </c>
      <c r="AO84" s="30" t="s">
        <v>48</v>
      </c>
      <c r="AP84" s="30" t="s">
        <v>48</v>
      </c>
      <c r="AQ84" s="29">
        <f t="shared" si="22"/>
        <v>9.4444444444444446</v>
      </c>
      <c r="AR84" s="29">
        <v>10</v>
      </c>
      <c r="AS84" s="29">
        <v>10</v>
      </c>
      <c r="AT84" s="29">
        <v>10</v>
      </c>
      <c r="AU84" s="29">
        <f t="shared" si="23"/>
        <v>10</v>
      </c>
      <c r="AV84" s="29">
        <f t="shared" si="24"/>
        <v>10</v>
      </c>
      <c r="AW84" s="31">
        <f>AVERAGE(Table2785[[#This Row],[RULE OF LAW]],Table2785[[#This Row],[SECURITY &amp; SAFETY]],Table2785[[#This Row],[PERSONAL FREEDOM (minus Security &amp;Safety and Rule of Law)]],Table2785[[#This Row],[PERSONAL FREEDOM (minus Security &amp;Safety and Rule of Law)]])</f>
        <v>9.3444724907407419</v>
      </c>
      <c r="AX84" s="32">
        <v>7.4</v>
      </c>
      <c r="AY84" s="53">
        <f>AVERAGE(Table2785[[#This Row],[PERSONAL FREEDOM]:[ECONOMIC FREEDOM]])</f>
        <v>8.3722362453703703</v>
      </c>
      <c r="AZ84" s="54">
        <f t="shared" si="25"/>
        <v>16</v>
      </c>
      <c r="BA84" s="18">
        <f t="shared" si="26"/>
        <v>8.3699999999999992</v>
      </c>
      <c r="BB84" s="31">
        <f>Table2785[[#This Row],[1 Rule of Law]]</f>
        <v>7.854927</v>
      </c>
      <c r="BC84" s="31">
        <f>Table2785[[#This Row],[2 Security &amp; Safety]]</f>
        <v>9.8933333333333326</v>
      </c>
      <c r="BD84" s="31">
        <f t="shared" si="27"/>
        <v>9.8148148148148149</v>
      </c>
    </row>
    <row r="85" spans="1:56" ht="15" customHeight="1" x14ac:dyDescent="0.25">
      <c r="A85" s="28" t="s">
        <v>95</v>
      </c>
      <c r="B85" s="29">
        <v>6.1</v>
      </c>
      <c r="C85" s="29">
        <v>5.4</v>
      </c>
      <c r="D85" s="29">
        <v>5</v>
      </c>
      <c r="E85" s="29">
        <v>6.1735620000000004</v>
      </c>
      <c r="F85" s="29">
        <v>9.4400000000000013</v>
      </c>
      <c r="G85" s="29">
        <v>10</v>
      </c>
      <c r="H85" s="29">
        <v>10</v>
      </c>
      <c r="I85" s="29">
        <v>7.5</v>
      </c>
      <c r="J85" s="29">
        <v>9.9252411816665891</v>
      </c>
      <c r="K85" s="29">
        <v>10</v>
      </c>
      <c r="L85" s="29">
        <f>AVERAGE(Table2785[[#This Row],[2Bi Disappearance]:[2Bv Terrorism Injured ]])</f>
        <v>9.4850482363333182</v>
      </c>
      <c r="M85" s="29">
        <v>10</v>
      </c>
      <c r="N85" s="29">
        <v>10</v>
      </c>
      <c r="O85" s="30">
        <v>10</v>
      </c>
      <c r="P85" s="30">
        <f>AVERAGE(Table2785[[#This Row],[2Ci Female Genital Mutilation]:[2Ciii Equal Inheritance Rights]])</f>
        <v>10</v>
      </c>
      <c r="Q85" s="29">
        <f t="shared" si="20"/>
        <v>9.6416827454444398</v>
      </c>
      <c r="R85" s="29">
        <v>10</v>
      </c>
      <c r="S85" s="29">
        <v>10</v>
      </c>
      <c r="T85" s="29">
        <v>10</v>
      </c>
      <c r="U85" s="29">
        <f t="shared" si="21"/>
        <v>10</v>
      </c>
      <c r="V85" s="29" t="s">
        <v>48</v>
      </c>
      <c r="W85" s="29" t="s">
        <v>48</v>
      </c>
      <c r="X85" s="29" t="s">
        <v>48</v>
      </c>
      <c r="Y85" s="29" t="s">
        <v>48</v>
      </c>
      <c r="Z85" s="29" t="s">
        <v>48</v>
      </c>
      <c r="AA85" s="29" t="s">
        <v>48</v>
      </c>
      <c r="AB85" s="29" t="s">
        <v>48</v>
      </c>
      <c r="AC85" s="29" t="s">
        <v>48</v>
      </c>
      <c r="AD85" s="29" t="s">
        <v>48</v>
      </c>
      <c r="AE85" s="29" t="s">
        <v>48</v>
      </c>
      <c r="AF85" s="29" t="s">
        <v>48</v>
      </c>
      <c r="AG85" s="29" t="s">
        <v>48</v>
      </c>
      <c r="AH85" s="29" t="s">
        <v>48</v>
      </c>
      <c r="AI85" s="29" t="s">
        <v>48</v>
      </c>
      <c r="AJ85" s="29">
        <v>10</v>
      </c>
      <c r="AK85" s="30">
        <v>4.333333333333333</v>
      </c>
      <c r="AL85" s="30">
        <v>4.5</v>
      </c>
      <c r="AM85" s="30" t="s">
        <v>48</v>
      </c>
      <c r="AN85" s="30" t="s">
        <v>48</v>
      </c>
      <c r="AO85" s="30" t="s">
        <v>48</v>
      </c>
      <c r="AP85" s="30" t="s">
        <v>48</v>
      </c>
      <c r="AQ85" s="29">
        <f t="shared" si="22"/>
        <v>6.2777777777777777</v>
      </c>
      <c r="AR85" s="29">
        <v>10</v>
      </c>
      <c r="AS85" s="29">
        <v>10</v>
      </c>
      <c r="AT85" s="29">
        <v>10</v>
      </c>
      <c r="AU85" s="29">
        <f t="shared" si="23"/>
        <v>10</v>
      </c>
      <c r="AV85" s="29">
        <f t="shared" si="24"/>
        <v>10</v>
      </c>
      <c r="AW85" s="31">
        <f>AVERAGE(Table2785[[#This Row],[RULE OF LAW]],Table2785[[#This Row],[SECURITY &amp; SAFETY]],Table2785[[#This Row],[PERSONAL FREEDOM (minus Security &amp;Safety and Rule of Law)]],Table2785[[#This Row],[PERSONAL FREEDOM (minus Security &amp;Safety and Rule of Law)]])</f>
        <v>8.3334408159907394</v>
      </c>
      <c r="AX85" s="32">
        <v>7.23</v>
      </c>
      <c r="AY85" s="53">
        <f>AVERAGE(Table2785[[#This Row],[PERSONAL FREEDOM]:[ECONOMIC FREEDOM]])</f>
        <v>7.7817204079953699</v>
      </c>
      <c r="AZ85" s="54">
        <f t="shared" si="25"/>
        <v>43</v>
      </c>
      <c r="BA85" s="18">
        <f t="shared" si="26"/>
        <v>7.78</v>
      </c>
      <c r="BB85" s="31">
        <f>Table2785[[#This Row],[1 Rule of Law]]</f>
        <v>6.1735620000000004</v>
      </c>
      <c r="BC85" s="31">
        <f>Table2785[[#This Row],[2 Security &amp; Safety]]</f>
        <v>9.6416827454444398</v>
      </c>
      <c r="BD85" s="31">
        <f t="shared" si="27"/>
        <v>8.7592592592592595</v>
      </c>
    </row>
    <row r="86" spans="1:56" ht="15" customHeight="1" x14ac:dyDescent="0.25">
      <c r="A86" s="28" t="s">
        <v>118</v>
      </c>
      <c r="B86" s="29">
        <v>2.9</v>
      </c>
      <c r="C86" s="29">
        <v>4.0999999999999996</v>
      </c>
      <c r="D86" s="29">
        <v>3.5</v>
      </c>
      <c r="E86" s="29">
        <v>5.4936507936507928</v>
      </c>
      <c r="F86" s="29">
        <v>5.5600000000000005</v>
      </c>
      <c r="G86" s="29">
        <v>10</v>
      </c>
      <c r="H86" s="29">
        <v>10</v>
      </c>
      <c r="I86" s="29">
        <v>5</v>
      </c>
      <c r="J86" s="29">
        <v>10</v>
      </c>
      <c r="K86" s="29">
        <v>9.9622795309308785</v>
      </c>
      <c r="L86" s="29">
        <f>AVERAGE(Table2785[[#This Row],[2Bi Disappearance]:[2Bv Terrorism Injured ]])</f>
        <v>8.9924559061861764</v>
      </c>
      <c r="M86" s="29">
        <v>10</v>
      </c>
      <c r="N86" s="29">
        <v>10</v>
      </c>
      <c r="O86" s="30">
        <v>0</v>
      </c>
      <c r="P86" s="30">
        <f>AVERAGE(Table2785[[#This Row],[2Ci Female Genital Mutilation]:[2Ciii Equal Inheritance Rights]])</f>
        <v>6.666666666666667</v>
      </c>
      <c r="Q86" s="29">
        <f t="shared" si="20"/>
        <v>7.073040857617614</v>
      </c>
      <c r="R86" s="29">
        <v>10</v>
      </c>
      <c r="S86" s="29">
        <v>5</v>
      </c>
      <c r="T86" s="29">
        <v>10</v>
      </c>
      <c r="U86" s="29">
        <f t="shared" si="21"/>
        <v>8.3333333333333339</v>
      </c>
      <c r="V86" s="29">
        <v>10</v>
      </c>
      <c r="W86" s="29">
        <v>7.5</v>
      </c>
      <c r="X86" s="29">
        <f>AVERAGE(Table2785[[#This Row],[4A Freedom to establish religious organizations]:[4B Autonomy of religious organizations]])</f>
        <v>8.75</v>
      </c>
      <c r="Y86" s="29">
        <v>10</v>
      </c>
      <c r="Z86" s="29">
        <v>5</v>
      </c>
      <c r="AA86" s="29">
        <v>10</v>
      </c>
      <c r="AB86" s="29">
        <v>7.5</v>
      </c>
      <c r="AC86" s="29">
        <v>7.5</v>
      </c>
      <c r="AD86" s="29">
        <f>AVERAGE(Table2785[[#This Row],[5Ci Political parties]:[5Ciii Educational, sporting and cultural organizations]])</f>
        <v>8.3333333333333339</v>
      </c>
      <c r="AE86" s="29">
        <v>10</v>
      </c>
      <c r="AF86" s="29">
        <v>10</v>
      </c>
      <c r="AG86" s="29">
        <v>10</v>
      </c>
      <c r="AH86" s="29">
        <f>AVERAGE(Table2785[[#This Row],[5Di Political parties]:[5Diii Educational, sporting and cultural organizations5]])</f>
        <v>10</v>
      </c>
      <c r="AI86" s="29">
        <f>AVERAGE(Y86,Z86,AD86,AH86)</f>
        <v>8.3333333333333339</v>
      </c>
      <c r="AJ86" s="29">
        <v>10</v>
      </c>
      <c r="AK86" s="30">
        <v>3.3333333333333335</v>
      </c>
      <c r="AL86" s="30">
        <v>2.5</v>
      </c>
      <c r="AM86" s="30">
        <v>10</v>
      </c>
      <c r="AN86" s="30">
        <v>10</v>
      </c>
      <c r="AO86" s="30">
        <f>AVERAGE(Table2785[[#This Row],[6Di Access to foreign television (cable/ satellite)]:[6Dii Access to foreign newspapers]])</f>
        <v>10</v>
      </c>
      <c r="AP86" s="30">
        <v>10</v>
      </c>
      <c r="AQ86" s="29">
        <f t="shared" si="22"/>
        <v>7.166666666666667</v>
      </c>
      <c r="AR86" s="29">
        <v>7.5</v>
      </c>
      <c r="AS86" s="29">
        <v>10</v>
      </c>
      <c r="AT86" s="29">
        <v>10</v>
      </c>
      <c r="AU86" s="29">
        <f t="shared" si="23"/>
        <v>10</v>
      </c>
      <c r="AV86" s="29">
        <f t="shared" si="24"/>
        <v>8.75</v>
      </c>
      <c r="AW86" s="31">
        <f>AVERAGE(Table2785[[#This Row],[RULE OF LAW]],Table2785[[#This Row],[SECURITY &amp; SAFETY]],Table2785[[#This Row],[PERSONAL FREEDOM (minus Security &amp;Safety and Rule of Law)]],Table2785[[#This Row],[PERSONAL FREEDOM (minus Security &amp;Safety and Rule of Law)]])</f>
        <v>7.2750062461504346</v>
      </c>
      <c r="AX86" s="32">
        <v>6.53</v>
      </c>
      <c r="AY86" s="53">
        <f>AVERAGE(Table2785[[#This Row],[PERSONAL FREEDOM]:[ECONOMIC FREEDOM]])</f>
        <v>6.902503123075217</v>
      </c>
      <c r="AZ86" s="54">
        <f t="shared" si="25"/>
        <v>75</v>
      </c>
      <c r="BA86" s="18">
        <f t="shared" si="26"/>
        <v>6.9</v>
      </c>
      <c r="BB86" s="31">
        <f>Table2785[[#This Row],[1 Rule of Law]]</f>
        <v>5.4936507936507928</v>
      </c>
      <c r="BC86" s="31">
        <f>Table2785[[#This Row],[2 Security &amp; Safety]]</f>
        <v>7.073040857617614</v>
      </c>
      <c r="BD86" s="31">
        <f t="shared" si="27"/>
        <v>8.2666666666666675</v>
      </c>
    </row>
    <row r="87" spans="1:56" ht="15" customHeight="1" x14ac:dyDescent="0.25">
      <c r="A87" s="28" t="s">
        <v>157</v>
      </c>
      <c r="B87" s="29">
        <v>4.8</v>
      </c>
      <c r="C87" s="29">
        <v>5.8999999999999995</v>
      </c>
      <c r="D87" s="29">
        <v>4.8</v>
      </c>
      <c r="E87" s="29">
        <v>3.5047619047619043</v>
      </c>
      <c r="F87" s="29">
        <v>9.2799999999999994</v>
      </c>
      <c r="G87" s="29">
        <v>10</v>
      </c>
      <c r="H87" s="29">
        <v>10</v>
      </c>
      <c r="I87" s="29">
        <v>7.5</v>
      </c>
      <c r="J87" s="29">
        <v>10</v>
      </c>
      <c r="K87" s="29">
        <v>10</v>
      </c>
      <c r="L87" s="29">
        <f>AVERAGE(Table2785[[#This Row],[2Bi Disappearance]:[2Bv Terrorism Injured ]])</f>
        <v>9.5</v>
      </c>
      <c r="M87" s="29">
        <v>9.5</v>
      </c>
      <c r="N87" s="29">
        <v>10</v>
      </c>
      <c r="O87" s="30">
        <v>10</v>
      </c>
      <c r="P87" s="30">
        <f>AVERAGE(Table2785[[#This Row],[2Ci Female Genital Mutilation]:[2Ciii Equal Inheritance Rights]])</f>
        <v>9.8333333333333339</v>
      </c>
      <c r="Q87" s="29">
        <f t="shared" si="20"/>
        <v>9.5377777777777784</v>
      </c>
      <c r="R87" s="29">
        <v>10</v>
      </c>
      <c r="S87" s="29">
        <v>10</v>
      </c>
      <c r="T87" s="29">
        <v>5</v>
      </c>
      <c r="U87" s="29">
        <f t="shared" si="21"/>
        <v>8.3333333333333339</v>
      </c>
      <c r="V87" s="29" t="s">
        <v>48</v>
      </c>
      <c r="W87" s="29" t="s">
        <v>48</v>
      </c>
      <c r="X87" s="29" t="s">
        <v>48</v>
      </c>
      <c r="Y87" s="29" t="s">
        <v>48</v>
      </c>
      <c r="Z87" s="29" t="s">
        <v>48</v>
      </c>
      <c r="AA87" s="29" t="s">
        <v>48</v>
      </c>
      <c r="AB87" s="29" t="s">
        <v>48</v>
      </c>
      <c r="AC87" s="29" t="s">
        <v>48</v>
      </c>
      <c r="AD87" s="29" t="s">
        <v>48</v>
      </c>
      <c r="AE87" s="29" t="s">
        <v>48</v>
      </c>
      <c r="AF87" s="29" t="s">
        <v>48</v>
      </c>
      <c r="AG87" s="29" t="s">
        <v>48</v>
      </c>
      <c r="AH87" s="29" t="s">
        <v>48</v>
      </c>
      <c r="AI87" s="29" t="s">
        <v>48</v>
      </c>
      <c r="AJ87" s="29">
        <v>10</v>
      </c>
      <c r="AK87" s="30">
        <v>4.333333333333333</v>
      </c>
      <c r="AL87" s="30">
        <v>5.25</v>
      </c>
      <c r="AM87" s="30" t="s">
        <v>48</v>
      </c>
      <c r="AN87" s="30" t="s">
        <v>48</v>
      </c>
      <c r="AO87" s="30" t="s">
        <v>48</v>
      </c>
      <c r="AP87" s="30" t="s">
        <v>48</v>
      </c>
      <c r="AQ87" s="29">
        <f t="shared" si="22"/>
        <v>6.5277777777777777</v>
      </c>
      <c r="AR87" s="29">
        <v>10</v>
      </c>
      <c r="AS87" s="29">
        <v>0</v>
      </c>
      <c r="AT87" s="29">
        <v>10</v>
      </c>
      <c r="AU87" s="29">
        <f t="shared" si="23"/>
        <v>5</v>
      </c>
      <c r="AV87" s="29">
        <f t="shared" si="24"/>
        <v>7.5</v>
      </c>
      <c r="AW87" s="31">
        <f>AVERAGE(Table2785[[#This Row],[RULE OF LAW]],Table2785[[#This Row],[SECURITY &amp; SAFETY]],Table2785[[#This Row],[PERSONAL FREEDOM (minus Security &amp;Safety and Rule of Law)]],Table2785[[#This Row],[PERSONAL FREEDOM (minus Security &amp;Safety and Rule of Law)]])</f>
        <v>6.987486772486772</v>
      </c>
      <c r="AX87" s="32">
        <v>5.95</v>
      </c>
      <c r="AY87" s="53">
        <f>AVERAGE(Table2785[[#This Row],[PERSONAL FREEDOM]:[ECONOMIC FREEDOM]])</f>
        <v>6.4687433862433856</v>
      </c>
      <c r="AZ87" s="54">
        <f t="shared" si="25"/>
        <v>102</v>
      </c>
      <c r="BA87" s="18">
        <f t="shared" si="26"/>
        <v>6.47</v>
      </c>
      <c r="BB87" s="31">
        <f>Table2785[[#This Row],[1 Rule of Law]]</f>
        <v>3.5047619047619043</v>
      </c>
      <c r="BC87" s="31">
        <f>Table2785[[#This Row],[2 Security &amp; Safety]]</f>
        <v>9.5377777777777784</v>
      </c>
      <c r="BD87" s="31">
        <f t="shared" si="27"/>
        <v>7.4537037037037033</v>
      </c>
    </row>
    <row r="88" spans="1:56" ht="15" customHeight="1" x14ac:dyDescent="0.25">
      <c r="A88" s="28" t="s">
        <v>167</v>
      </c>
      <c r="B88" s="29">
        <v>4.6000000000000005</v>
      </c>
      <c r="C88" s="29">
        <v>5.6999999999999993</v>
      </c>
      <c r="D88" s="29">
        <v>5.3000000000000007</v>
      </c>
      <c r="E88" s="29">
        <v>5.1904761904761907</v>
      </c>
      <c r="F88" s="29">
        <v>9.0612629057509366</v>
      </c>
      <c r="G88" s="29">
        <v>10</v>
      </c>
      <c r="H88" s="29">
        <v>10</v>
      </c>
      <c r="I88" s="29">
        <v>10</v>
      </c>
      <c r="J88" s="29">
        <v>8.0301893185045987</v>
      </c>
      <c r="K88" s="29">
        <v>9.4090567955513791</v>
      </c>
      <c r="L88" s="29">
        <f>AVERAGE(Table2785[[#This Row],[2Bi Disappearance]:[2Bv Terrorism Injured ]])</f>
        <v>9.4878492228111959</v>
      </c>
      <c r="M88" s="29">
        <v>10</v>
      </c>
      <c r="N88" s="29">
        <v>10</v>
      </c>
      <c r="O88" s="30">
        <v>5</v>
      </c>
      <c r="P88" s="30">
        <f>AVERAGE(Table2785[[#This Row],[2Ci Female Genital Mutilation]:[2Ciii Equal Inheritance Rights]])</f>
        <v>8.3333333333333339</v>
      </c>
      <c r="Q88" s="29">
        <f t="shared" si="20"/>
        <v>8.9608151539651555</v>
      </c>
      <c r="R88" s="29">
        <v>5</v>
      </c>
      <c r="S88" s="29">
        <v>5</v>
      </c>
      <c r="T88" s="29">
        <v>5</v>
      </c>
      <c r="U88" s="29">
        <f t="shared" si="21"/>
        <v>5</v>
      </c>
      <c r="V88" s="29">
        <v>2.5</v>
      </c>
      <c r="W88" s="29">
        <v>5</v>
      </c>
      <c r="X88" s="29">
        <f>AVERAGE(Table2785[[#This Row],[4A Freedom to establish religious organizations]:[4B Autonomy of religious organizations]])</f>
        <v>3.75</v>
      </c>
      <c r="Y88" s="29">
        <v>7.5</v>
      </c>
      <c r="Z88" s="29">
        <v>2.5</v>
      </c>
      <c r="AA88" s="29">
        <v>7.5</v>
      </c>
      <c r="AB88" s="29">
        <v>5</v>
      </c>
      <c r="AC88" s="29">
        <v>7.5</v>
      </c>
      <c r="AD88" s="29">
        <f>AVERAGE(Table2785[[#This Row],[5Ci Political parties]:[5Ciii Educational, sporting and cultural organizations]])</f>
        <v>6.666666666666667</v>
      </c>
      <c r="AE88" s="29">
        <v>2.5</v>
      </c>
      <c r="AF88" s="29">
        <v>2.5</v>
      </c>
      <c r="AG88" s="29">
        <v>5</v>
      </c>
      <c r="AH88" s="29">
        <f>AVERAGE(Table2785[[#This Row],[5Di Political parties]:[5Diii Educational, sporting and cultural organizations5]])</f>
        <v>3.3333333333333335</v>
      </c>
      <c r="AI88" s="29">
        <f t="shared" ref="AI88:AI93" si="28">AVERAGE(Y88,Z88,AD88,AH88)</f>
        <v>5</v>
      </c>
      <c r="AJ88" s="29">
        <v>10</v>
      </c>
      <c r="AK88" s="30">
        <v>2</v>
      </c>
      <c r="AL88" s="30">
        <v>4.25</v>
      </c>
      <c r="AM88" s="30">
        <v>5</v>
      </c>
      <c r="AN88" s="30">
        <v>5</v>
      </c>
      <c r="AO88" s="30">
        <f>AVERAGE(Table2785[[#This Row],[6Di Access to foreign television (cable/ satellite)]:[6Dii Access to foreign newspapers]])</f>
        <v>5</v>
      </c>
      <c r="AP88" s="30">
        <v>7.5</v>
      </c>
      <c r="AQ88" s="29">
        <f t="shared" si="22"/>
        <v>5.75</v>
      </c>
      <c r="AR88" s="29">
        <v>7.5</v>
      </c>
      <c r="AS88" s="29">
        <v>0</v>
      </c>
      <c r="AT88" s="29">
        <v>0</v>
      </c>
      <c r="AU88" s="29">
        <f t="shared" si="23"/>
        <v>0</v>
      </c>
      <c r="AV88" s="29">
        <f t="shared" si="24"/>
        <v>3.75</v>
      </c>
      <c r="AW88" s="31">
        <f>AVERAGE(Table2785[[#This Row],[RULE OF LAW]],Table2785[[#This Row],[SECURITY &amp; SAFETY]],Table2785[[#This Row],[PERSONAL FREEDOM (minus Security &amp;Safety and Rule of Law)]],Table2785[[#This Row],[PERSONAL FREEDOM (minus Security &amp;Safety and Rule of Law)]])</f>
        <v>5.8628228361103361</v>
      </c>
      <c r="AX88" s="32">
        <v>7</v>
      </c>
      <c r="AY88" s="53">
        <f>AVERAGE(Table2785[[#This Row],[PERSONAL FREEDOM]:[ECONOMIC FREEDOM]])</f>
        <v>6.431411418055168</v>
      </c>
      <c r="AZ88" s="54">
        <f t="shared" si="25"/>
        <v>105</v>
      </c>
      <c r="BA88" s="18">
        <f t="shared" si="26"/>
        <v>6.43</v>
      </c>
      <c r="BB88" s="31">
        <f>Table2785[[#This Row],[1 Rule of Law]]</f>
        <v>5.1904761904761907</v>
      </c>
      <c r="BC88" s="31">
        <f>Table2785[[#This Row],[2 Security &amp; Safety]]</f>
        <v>8.9608151539651555</v>
      </c>
      <c r="BD88" s="31">
        <f t="shared" si="27"/>
        <v>4.6500000000000004</v>
      </c>
    </row>
    <row r="89" spans="1:56" ht="15" customHeight="1" x14ac:dyDescent="0.25">
      <c r="A89" s="28" t="s">
        <v>154</v>
      </c>
      <c r="B89" s="29" t="s">
        <v>48</v>
      </c>
      <c r="C89" s="29" t="s">
        <v>48</v>
      </c>
      <c r="D89" s="29" t="s">
        <v>48</v>
      </c>
      <c r="E89" s="29">
        <v>4.1946110000000001</v>
      </c>
      <c r="F89" s="29">
        <v>7</v>
      </c>
      <c r="G89" s="29">
        <v>10</v>
      </c>
      <c r="H89" s="29">
        <v>0</v>
      </c>
      <c r="I89" s="29">
        <v>2.5</v>
      </c>
      <c r="J89" s="29">
        <v>6.8129978694890756</v>
      </c>
      <c r="K89" s="29">
        <v>0</v>
      </c>
      <c r="L89" s="29">
        <f>AVERAGE(Table2785[[#This Row],[2Bi Disappearance]:[2Bv Terrorism Injured ]])</f>
        <v>3.8625995738978149</v>
      </c>
      <c r="M89" s="29">
        <v>1.5000000000000002</v>
      </c>
      <c r="N89" s="29">
        <v>10</v>
      </c>
      <c r="O89" s="30">
        <v>0</v>
      </c>
      <c r="P89" s="30">
        <f>AVERAGE(Table2785[[#This Row],[2Ci Female Genital Mutilation]:[2Ciii Equal Inheritance Rights]])</f>
        <v>3.8333333333333335</v>
      </c>
      <c r="Q89" s="29">
        <f t="shared" si="20"/>
        <v>4.898644302410383</v>
      </c>
      <c r="R89" s="29">
        <v>10</v>
      </c>
      <c r="S89" s="29">
        <v>10</v>
      </c>
      <c r="T89" s="29">
        <v>0</v>
      </c>
      <c r="U89" s="29">
        <f t="shared" si="21"/>
        <v>6.666666666666667</v>
      </c>
      <c r="V89" s="29">
        <v>10</v>
      </c>
      <c r="W89" s="29">
        <v>10</v>
      </c>
      <c r="X89" s="29">
        <f>AVERAGE(Table2785[[#This Row],[4A Freedom to establish religious organizations]:[4B Autonomy of religious organizations]])</f>
        <v>10</v>
      </c>
      <c r="Y89" s="29">
        <v>10</v>
      </c>
      <c r="Z89" s="29">
        <v>10</v>
      </c>
      <c r="AA89" s="29">
        <v>7.5</v>
      </c>
      <c r="AB89" s="29">
        <v>10</v>
      </c>
      <c r="AC89" s="29">
        <v>10</v>
      </c>
      <c r="AD89" s="29">
        <f>AVERAGE(Table2785[[#This Row],[5Ci Political parties]:[5Ciii Educational, sporting and cultural organizations]])</f>
        <v>9.1666666666666661</v>
      </c>
      <c r="AE89" s="29">
        <v>10</v>
      </c>
      <c r="AF89" s="29">
        <v>10</v>
      </c>
      <c r="AG89" s="29">
        <v>10</v>
      </c>
      <c r="AH89" s="29">
        <f>AVERAGE(Table2785[[#This Row],[5Di Political parties]:[5Diii Educational, sporting and cultural organizations5]])</f>
        <v>10</v>
      </c>
      <c r="AI89" s="29">
        <f t="shared" si="28"/>
        <v>9.7916666666666661</v>
      </c>
      <c r="AJ89" s="29">
        <v>10</v>
      </c>
      <c r="AK89" s="30">
        <v>5.666666666666667</v>
      </c>
      <c r="AL89" s="30">
        <v>4.75</v>
      </c>
      <c r="AM89" s="30">
        <v>5</v>
      </c>
      <c r="AN89" s="30">
        <v>5</v>
      </c>
      <c r="AO89" s="30">
        <f>AVERAGE(Table2785[[#This Row],[6Di Access to foreign television (cable/ satellite)]:[6Dii Access to foreign newspapers]])</f>
        <v>5</v>
      </c>
      <c r="AP89" s="30">
        <v>7.5</v>
      </c>
      <c r="AQ89" s="29">
        <f t="shared" si="22"/>
        <v>6.5833333333333339</v>
      </c>
      <c r="AR89" s="29">
        <v>0</v>
      </c>
      <c r="AS89" s="29">
        <v>10</v>
      </c>
      <c r="AT89" s="29">
        <v>10</v>
      </c>
      <c r="AU89" s="29">
        <f t="shared" si="23"/>
        <v>10</v>
      </c>
      <c r="AV89" s="29">
        <f t="shared" si="24"/>
        <v>5</v>
      </c>
      <c r="AW89" s="31">
        <f>AVERAGE(Table2785[[#This Row],[RULE OF LAW]],Table2785[[#This Row],[SECURITY &amp; SAFETY]],Table2785[[#This Row],[PERSONAL FREEDOM (minus Security &amp;Safety and Rule of Law)]],Table2785[[#This Row],[PERSONAL FREEDOM (minus Security &amp;Safety and Rule of Law)]])</f>
        <v>6.0774804922692631</v>
      </c>
      <c r="AX89" s="32">
        <v>6.15</v>
      </c>
      <c r="AY89" s="53">
        <f>AVERAGE(Table2785[[#This Row],[PERSONAL FREEDOM]:[ECONOMIC FREEDOM]])</f>
        <v>6.1137402461346317</v>
      </c>
      <c r="AZ89" s="54">
        <f t="shared" si="25"/>
        <v>124</v>
      </c>
      <c r="BA89" s="18">
        <f t="shared" si="26"/>
        <v>6.11</v>
      </c>
      <c r="BB89" s="31">
        <f>Table2785[[#This Row],[1 Rule of Law]]</f>
        <v>4.1946110000000001</v>
      </c>
      <c r="BC89" s="31">
        <f>Table2785[[#This Row],[2 Security &amp; Safety]]</f>
        <v>4.898644302410383</v>
      </c>
      <c r="BD89" s="31">
        <f t="shared" si="27"/>
        <v>7.6083333333333325</v>
      </c>
    </row>
    <row r="90" spans="1:56" ht="15" customHeight="1" x14ac:dyDescent="0.25">
      <c r="A90" s="28" t="s">
        <v>60</v>
      </c>
      <c r="B90" s="29" t="s">
        <v>48</v>
      </c>
      <c r="C90" s="29" t="s">
        <v>48</v>
      </c>
      <c r="D90" s="29" t="s">
        <v>48</v>
      </c>
      <c r="E90" s="29">
        <v>7.2151160000000001</v>
      </c>
      <c r="F90" s="29">
        <v>8.8800000000000008</v>
      </c>
      <c r="G90" s="29">
        <v>10</v>
      </c>
      <c r="H90" s="29">
        <v>10</v>
      </c>
      <c r="I90" s="29" t="s">
        <v>48</v>
      </c>
      <c r="J90" s="29">
        <v>10</v>
      </c>
      <c r="K90" s="29">
        <v>10</v>
      </c>
      <c r="L90" s="29">
        <f>AVERAGE(Table2785[[#This Row],[2Bi Disappearance]:[2Bv Terrorism Injured ]])</f>
        <v>10</v>
      </c>
      <c r="M90" s="29">
        <v>10</v>
      </c>
      <c r="N90" s="29">
        <v>10</v>
      </c>
      <c r="O90" s="30">
        <v>10</v>
      </c>
      <c r="P90" s="30">
        <f>AVERAGE(Table2785[[#This Row],[2Ci Female Genital Mutilation]:[2Ciii Equal Inheritance Rights]])</f>
        <v>10</v>
      </c>
      <c r="Q90" s="29">
        <f t="shared" si="20"/>
        <v>9.6266666666666669</v>
      </c>
      <c r="R90" s="29">
        <v>10</v>
      </c>
      <c r="S90" s="29">
        <v>10</v>
      </c>
      <c r="T90" s="29">
        <v>10</v>
      </c>
      <c r="U90" s="29">
        <f t="shared" si="21"/>
        <v>10</v>
      </c>
      <c r="V90" s="29">
        <v>10</v>
      </c>
      <c r="W90" s="29">
        <v>10</v>
      </c>
      <c r="X90" s="29">
        <f>AVERAGE(Table2785[[#This Row],[4A Freedom to establish religious organizations]:[4B Autonomy of religious organizations]])</f>
        <v>10</v>
      </c>
      <c r="Y90" s="29">
        <v>10</v>
      </c>
      <c r="Z90" s="29">
        <v>10</v>
      </c>
      <c r="AA90" s="29">
        <v>10</v>
      </c>
      <c r="AB90" s="29">
        <v>10</v>
      </c>
      <c r="AC90" s="29">
        <v>10</v>
      </c>
      <c r="AD90" s="29">
        <f>AVERAGE(Table2785[[#This Row],[5Ci Political parties]:[5Ciii Educational, sporting and cultural organizations]])</f>
        <v>10</v>
      </c>
      <c r="AE90" s="29">
        <v>10</v>
      </c>
      <c r="AF90" s="29">
        <v>10</v>
      </c>
      <c r="AG90" s="29">
        <v>10</v>
      </c>
      <c r="AH90" s="29">
        <f>AVERAGE(Table2785[[#This Row],[5Di Political parties]:[5Diii Educational, sporting and cultural organizations5]])</f>
        <v>10</v>
      </c>
      <c r="AI90" s="29">
        <f t="shared" si="28"/>
        <v>10</v>
      </c>
      <c r="AJ90" s="29">
        <v>10</v>
      </c>
      <c r="AK90" s="30">
        <v>8.6666666666666661</v>
      </c>
      <c r="AL90" s="30">
        <v>7.75</v>
      </c>
      <c r="AM90" s="30">
        <v>10</v>
      </c>
      <c r="AN90" s="30">
        <v>10</v>
      </c>
      <c r="AO90" s="30">
        <f>AVERAGE(Table2785[[#This Row],[6Di Access to foreign television (cable/ satellite)]:[6Dii Access to foreign newspapers]])</f>
        <v>10</v>
      </c>
      <c r="AP90" s="30">
        <v>10</v>
      </c>
      <c r="AQ90" s="29">
        <f t="shared" si="22"/>
        <v>9.2833333333333332</v>
      </c>
      <c r="AR90" s="29">
        <v>10</v>
      </c>
      <c r="AS90" s="29">
        <v>10</v>
      </c>
      <c r="AT90" s="29">
        <v>10</v>
      </c>
      <c r="AU90" s="29">
        <f t="shared" si="23"/>
        <v>10</v>
      </c>
      <c r="AV90" s="29">
        <f t="shared" si="24"/>
        <v>10</v>
      </c>
      <c r="AW90" s="31">
        <f>AVERAGE(Table2785[[#This Row],[RULE OF LAW]],Table2785[[#This Row],[SECURITY &amp; SAFETY]],Table2785[[#This Row],[PERSONAL FREEDOM (minus Security &amp;Safety and Rule of Law)]],Table2785[[#This Row],[PERSONAL FREEDOM (minus Security &amp;Safety and Rule of Law)]])</f>
        <v>9.1387789999999995</v>
      </c>
      <c r="AX90" s="32">
        <v>7.62</v>
      </c>
      <c r="AY90" s="53">
        <f>AVERAGE(Table2785[[#This Row],[PERSONAL FREEDOM]:[ECONOMIC FREEDOM]])</f>
        <v>8.3793895000000003</v>
      </c>
      <c r="AZ90" s="54">
        <f t="shared" si="25"/>
        <v>15</v>
      </c>
      <c r="BA90" s="18">
        <f t="shared" si="26"/>
        <v>8.3800000000000008</v>
      </c>
      <c r="BB90" s="31">
        <f>Table2785[[#This Row],[1 Rule of Law]]</f>
        <v>7.2151160000000001</v>
      </c>
      <c r="BC90" s="31">
        <f>Table2785[[#This Row],[2 Security &amp; Safety]]</f>
        <v>9.6266666666666669</v>
      </c>
      <c r="BD90" s="31">
        <f t="shared" si="27"/>
        <v>9.8566666666666656</v>
      </c>
    </row>
    <row r="91" spans="1:56" ht="15" customHeight="1" x14ac:dyDescent="0.25">
      <c r="A91" s="28" t="s">
        <v>190</v>
      </c>
      <c r="B91" s="29" t="s">
        <v>48</v>
      </c>
      <c r="C91" s="29" t="s">
        <v>48</v>
      </c>
      <c r="D91" s="29" t="s">
        <v>48</v>
      </c>
      <c r="E91" s="29">
        <v>3.9267829999999999</v>
      </c>
      <c r="F91" s="29">
        <v>8</v>
      </c>
      <c r="G91" s="29">
        <v>5</v>
      </c>
      <c r="H91" s="29">
        <v>10</v>
      </c>
      <c r="I91" s="29">
        <v>5</v>
      </c>
      <c r="J91" s="29">
        <v>10</v>
      </c>
      <c r="K91" s="29">
        <v>10</v>
      </c>
      <c r="L91" s="29">
        <f>AVERAGE(Table2785[[#This Row],[2Bi Disappearance]:[2Bv Terrorism Injured ]])</f>
        <v>8</v>
      </c>
      <c r="M91" s="29">
        <v>2.8000000000000003</v>
      </c>
      <c r="N91" s="29">
        <v>10</v>
      </c>
      <c r="O91" s="30">
        <v>0</v>
      </c>
      <c r="P91" s="30">
        <f>AVERAGE(Table2785[[#This Row],[2Ci Female Genital Mutilation]:[2Ciii Equal Inheritance Rights]])</f>
        <v>4.2666666666666666</v>
      </c>
      <c r="Q91" s="29">
        <f t="shared" si="20"/>
        <v>6.7555555555555555</v>
      </c>
      <c r="R91" s="29">
        <v>0</v>
      </c>
      <c r="S91" s="29">
        <v>10</v>
      </c>
      <c r="T91" s="29">
        <v>10</v>
      </c>
      <c r="U91" s="29">
        <f t="shared" si="21"/>
        <v>6.666666666666667</v>
      </c>
      <c r="V91" s="29">
        <v>2.5</v>
      </c>
      <c r="W91" s="29">
        <v>7.5</v>
      </c>
      <c r="X91" s="29">
        <f>AVERAGE(Table2785[[#This Row],[4A Freedom to establish religious organizations]:[4B Autonomy of religious organizations]])</f>
        <v>5</v>
      </c>
      <c r="Y91" s="29">
        <v>7.5</v>
      </c>
      <c r="Z91" s="29">
        <v>7.5</v>
      </c>
      <c r="AA91" s="29">
        <v>10</v>
      </c>
      <c r="AB91" s="29">
        <v>7.5</v>
      </c>
      <c r="AC91" s="29">
        <v>7.5</v>
      </c>
      <c r="AD91" s="29">
        <f>AVERAGE(Table2785[[#This Row],[5Ci Political parties]:[5Ciii Educational, sporting and cultural organizations]])</f>
        <v>8.3333333333333339</v>
      </c>
      <c r="AE91" s="29">
        <v>10</v>
      </c>
      <c r="AF91" s="29">
        <v>10</v>
      </c>
      <c r="AG91" s="29">
        <v>10</v>
      </c>
      <c r="AH91" s="29">
        <f>AVERAGE(Table2785[[#This Row],[5Di Political parties]:[5Diii Educational, sporting and cultural organizations5]])</f>
        <v>10</v>
      </c>
      <c r="AI91" s="29">
        <f t="shared" si="28"/>
        <v>8.3333333333333339</v>
      </c>
      <c r="AJ91" s="29">
        <v>10</v>
      </c>
      <c r="AK91" s="30">
        <v>5.333333333333333</v>
      </c>
      <c r="AL91" s="30">
        <v>5.75</v>
      </c>
      <c r="AM91" s="30">
        <v>7.5</v>
      </c>
      <c r="AN91" s="30">
        <v>7.5</v>
      </c>
      <c r="AO91" s="30">
        <f>AVERAGE(Table2785[[#This Row],[6Di Access to foreign television (cable/ satellite)]:[6Dii Access to foreign newspapers]])</f>
        <v>7.5</v>
      </c>
      <c r="AP91" s="30">
        <v>7.5</v>
      </c>
      <c r="AQ91" s="29">
        <f t="shared" si="22"/>
        <v>7.2166666666666659</v>
      </c>
      <c r="AR91" s="29">
        <v>7.5</v>
      </c>
      <c r="AS91" s="29">
        <v>0</v>
      </c>
      <c r="AT91" s="29">
        <v>0</v>
      </c>
      <c r="AU91" s="29">
        <f t="shared" si="23"/>
        <v>0</v>
      </c>
      <c r="AV91" s="29">
        <f t="shared" si="24"/>
        <v>3.75</v>
      </c>
      <c r="AW91" s="31">
        <f>AVERAGE(Table2785[[#This Row],[RULE OF LAW]],Table2785[[#This Row],[SECURITY &amp; SAFETY]],Table2785[[#This Row],[PERSONAL FREEDOM (minus Security &amp;Safety and Rule of Law)]],Table2785[[#This Row],[PERSONAL FREEDOM (minus Security &amp;Safety and Rule of Law)]])</f>
        <v>5.7672513055555559</v>
      </c>
      <c r="AX91" s="32">
        <v>6.08</v>
      </c>
      <c r="AY91" s="53">
        <f>AVERAGE(Table2785[[#This Row],[PERSONAL FREEDOM]:[ECONOMIC FREEDOM]])</f>
        <v>5.923625652777778</v>
      </c>
      <c r="AZ91" s="54">
        <f t="shared" si="25"/>
        <v>129</v>
      </c>
      <c r="BA91" s="18">
        <f t="shared" si="26"/>
        <v>5.92</v>
      </c>
      <c r="BB91" s="31">
        <f>Table2785[[#This Row],[1 Rule of Law]]</f>
        <v>3.9267829999999999</v>
      </c>
      <c r="BC91" s="31">
        <f>Table2785[[#This Row],[2 Security &amp; Safety]]</f>
        <v>6.7555555555555555</v>
      </c>
      <c r="BD91" s="31">
        <f t="shared" si="27"/>
        <v>6.1933333333333334</v>
      </c>
    </row>
    <row r="92" spans="1:56" ht="15" customHeight="1" x14ac:dyDescent="0.25">
      <c r="A92" s="28" t="s">
        <v>76</v>
      </c>
      <c r="B92" s="29" t="s">
        <v>48</v>
      </c>
      <c r="C92" s="29" t="s">
        <v>48</v>
      </c>
      <c r="D92" s="29" t="s">
        <v>48</v>
      </c>
      <c r="E92" s="29">
        <v>6.6199430000000001</v>
      </c>
      <c r="F92" s="29">
        <v>8.8800000000000008</v>
      </c>
      <c r="G92" s="29">
        <v>10</v>
      </c>
      <c r="H92" s="29">
        <v>10</v>
      </c>
      <c r="I92" s="29">
        <v>10</v>
      </c>
      <c r="J92" s="29">
        <v>10</v>
      </c>
      <c r="K92" s="29">
        <v>10</v>
      </c>
      <c r="L92" s="29">
        <f>AVERAGE(Table2785[[#This Row],[2Bi Disappearance]:[2Bv Terrorism Injured ]])</f>
        <v>10</v>
      </c>
      <c r="M92" s="29">
        <v>10</v>
      </c>
      <c r="N92" s="29">
        <v>10</v>
      </c>
      <c r="O92" s="30">
        <v>10</v>
      </c>
      <c r="P92" s="30">
        <f>AVERAGE(Table2785[[#This Row],[2Ci Female Genital Mutilation]:[2Ciii Equal Inheritance Rights]])</f>
        <v>10</v>
      </c>
      <c r="Q92" s="29">
        <f t="shared" si="20"/>
        <v>9.6266666666666669</v>
      </c>
      <c r="R92" s="29">
        <v>10</v>
      </c>
      <c r="S92" s="29">
        <v>10</v>
      </c>
      <c r="T92" s="29">
        <v>10</v>
      </c>
      <c r="U92" s="29">
        <f t="shared" si="21"/>
        <v>10</v>
      </c>
      <c r="V92" s="29">
        <v>10</v>
      </c>
      <c r="W92" s="29">
        <v>7.5</v>
      </c>
      <c r="X92" s="29">
        <f>AVERAGE(Table2785[[#This Row],[4A Freedom to establish religious organizations]:[4B Autonomy of religious organizations]])</f>
        <v>8.75</v>
      </c>
      <c r="Y92" s="29">
        <v>10</v>
      </c>
      <c r="Z92" s="29">
        <v>7.5</v>
      </c>
      <c r="AA92" s="29">
        <v>5</v>
      </c>
      <c r="AB92" s="29">
        <v>10</v>
      </c>
      <c r="AC92" s="29">
        <v>7.5</v>
      </c>
      <c r="AD92" s="29">
        <f>AVERAGE(Table2785[[#This Row],[5Ci Political parties]:[5Ciii Educational, sporting and cultural organizations]])</f>
        <v>7.5</v>
      </c>
      <c r="AE92" s="29">
        <v>10</v>
      </c>
      <c r="AF92" s="29">
        <v>10</v>
      </c>
      <c r="AG92" s="29">
        <v>10</v>
      </c>
      <c r="AH92" s="29">
        <f>AVERAGE(Table2785[[#This Row],[5Di Political parties]:[5Diii Educational, sporting and cultural organizations5]])</f>
        <v>10</v>
      </c>
      <c r="AI92" s="29">
        <f t="shared" si="28"/>
        <v>8.75</v>
      </c>
      <c r="AJ92" s="29">
        <v>10</v>
      </c>
      <c r="AK92" s="30">
        <v>7.666666666666667</v>
      </c>
      <c r="AL92" s="30">
        <v>7.5</v>
      </c>
      <c r="AM92" s="30">
        <v>10</v>
      </c>
      <c r="AN92" s="30">
        <v>10</v>
      </c>
      <c r="AO92" s="30">
        <f>AVERAGE(Table2785[[#This Row],[6Di Access to foreign television (cable/ satellite)]:[6Dii Access to foreign newspapers]])</f>
        <v>10</v>
      </c>
      <c r="AP92" s="30">
        <v>10</v>
      </c>
      <c r="AQ92" s="29">
        <f t="shared" si="22"/>
        <v>9.033333333333335</v>
      </c>
      <c r="AR92" s="29">
        <v>10</v>
      </c>
      <c r="AS92" s="29">
        <v>0</v>
      </c>
      <c r="AT92" s="29">
        <v>10</v>
      </c>
      <c r="AU92" s="29">
        <f t="shared" si="23"/>
        <v>5</v>
      </c>
      <c r="AV92" s="29">
        <f t="shared" si="24"/>
        <v>7.5</v>
      </c>
      <c r="AW92" s="31">
        <f>AVERAGE(Table2785[[#This Row],[RULE OF LAW]],Table2785[[#This Row],[SECURITY &amp; SAFETY]],Table2785[[#This Row],[PERSONAL FREEDOM (minus Security &amp;Safety and Rule of Law)]],Table2785[[#This Row],[PERSONAL FREEDOM (minus Security &amp;Safety and Rule of Law)]])</f>
        <v>8.4649857500000003</v>
      </c>
      <c r="AX92" s="32">
        <v>8.09</v>
      </c>
      <c r="AY92" s="53">
        <f>AVERAGE(Table2785[[#This Row],[PERSONAL FREEDOM]:[ECONOMIC FREEDOM]])</f>
        <v>8.2774928750000001</v>
      </c>
      <c r="AZ92" s="54">
        <f t="shared" si="25"/>
        <v>17</v>
      </c>
      <c r="BA92" s="18">
        <f t="shared" si="26"/>
        <v>8.2799999999999994</v>
      </c>
      <c r="BB92" s="31">
        <f>Table2785[[#This Row],[1 Rule of Law]]</f>
        <v>6.6199430000000001</v>
      </c>
      <c r="BC92" s="31">
        <f>Table2785[[#This Row],[2 Security &amp; Safety]]</f>
        <v>9.6266666666666669</v>
      </c>
      <c r="BD92" s="31">
        <f t="shared" si="27"/>
        <v>8.8066666666666666</v>
      </c>
    </row>
    <row r="93" spans="1:56" ht="15" customHeight="1" x14ac:dyDescent="0.25">
      <c r="A93" s="28" t="s">
        <v>122</v>
      </c>
      <c r="B93" s="29">
        <v>4.2</v>
      </c>
      <c r="C93" s="29">
        <v>3.9000000000000004</v>
      </c>
      <c r="D93" s="29">
        <v>2.5</v>
      </c>
      <c r="E93" s="29">
        <v>3.5126984126984122</v>
      </c>
      <c r="F93" s="29">
        <v>1.4000000000000001</v>
      </c>
      <c r="G93" s="29">
        <v>0</v>
      </c>
      <c r="H93" s="29">
        <v>10</v>
      </c>
      <c r="I93" s="29">
        <v>7.5</v>
      </c>
      <c r="J93" s="29">
        <v>0</v>
      </c>
      <c r="K93" s="29">
        <v>0</v>
      </c>
      <c r="L93" s="29">
        <f>AVERAGE(Table2785[[#This Row],[2Bi Disappearance]:[2Bv Terrorism Injured ]])</f>
        <v>3.5</v>
      </c>
      <c r="M93" s="29">
        <v>9.5</v>
      </c>
      <c r="N93" s="29">
        <v>10</v>
      </c>
      <c r="O93" s="30">
        <v>10</v>
      </c>
      <c r="P93" s="30">
        <f>AVERAGE(Table2785[[#This Row],[2Ci Female Genital Mutilation]:[2Ciii Equal Inheritance Rights]])</f>
        <v>9.8333333333333339</v>
      </c>
      <c r="Q93" s="29">
        <f t="shared" si="20"/>
        <v>4.9111111111111114</v>
      </c>
      <c r="R93" s="29">
        <v>10</v>
      </c>
      <c r="S93" s="29">
        <v>10</v>
      </c>
      <c r="T93" s="29">
        <v>10</v>
      </c>
      <c r="U93" s="29">
        <f t="shared" si="21"/>
        <v>10</v>
      </c>
      <c r="V93" s="29">
        <v>7.5</v>
      </c>
      <c r="W93" s="29">
        <v>7.5</v>
      </c>
      <c r="X93" s="29">
        <f>AVERAGE(Table2785[[#This Row],[4A Freedom to establish religious organizations]:[4B Autonomy of religious organizations]])</f>
        <v>7.5</v>
      </c>
      <c r="Y93" s="29">
        <v>10</v>
      </c>
      <c r="Z93" s="29">
        <v>10</v>
      </c>
      <c r="AA93" s="29">
        <v>2.5</v>
      </c>
      <c r="AB93" s="29">
        <v>5</v>
      </c>
      <c r="AC93" s="29">
        <v>7.5</v>
      </c>
      <c r="AD93" s="29">
        <f>AVERAGE(Table2785[[#This Row],[5Ci Political parties]:[5Ciii Educational, sporting and cultural organizations]])</f>
        <v>5</v>
      </c>
      <c r="AE93" s="29">
        <v>7.5</v>
      </c>
      <c r="AF93" s="29">
        <v>7.5</v>
      </c>
      <c r="AG93" s="29">
        <v>7.5</v>
      </c>
      <c r="AH93" s="29">
        <f>AVERAGE(Table2785[[#This Row],[5Di Political parties]:[5Diii Educational, sporting and cultural organizations5]])</f>
        <v>7.5</v>
      </c>
      <c r="AI93" s="29">
        <f t="shared" si="28"/>
        <v>8.125</v>
      </c>
      <c r="AJ93" s="29">
        <v>5.0350639095262206</v>
      </c>
      <c r="AK93" s="30">
        <v>4.666666666666667</v>
      </c>
      <c r="AL93" s="30">
        <v>2.25</v>
      </c>
      <c r="AM93" s="30">
        <v>10</v>
      </c>
      <c r="AN93" s="30">
        <v>10</v>
      </c>
      <c r="AO93" s="30">
        <f>AVERAGE(Table2785[[#This Row],[6Di Access to foreign television (cable/ satellite)]:[6Dii Access to foreign newspapers]])</f>
        <v>10</v>
      </c>
      <c r="AP93" s="30">
        <v>10</v>
      </c>
      <c r="AQ93" s="29">
        <f t="shared" si="22"/>
        <v>6.390346115238577</v>
      </c>
      <c r="AR93" s="29">
        <v>10</v>
      </c>
      <c r="AS93" s="29">
        <v>10</v>
      </c>
      <c r="AT93" s="29">
        <v>10</v>
      </c>
      <c r="AU93" s="29">
        <f t="shared" si="23"/>
        <v>10</v>
      </c>
      <c r="AV93" s="29">
        <f t="shared" si="24"/>
        <v>10</v>
      </c>
      <c r="AW93" s="31">
        <f>AVERAGE(Table2785[[#This Row],[RULE OF LAW]],Table2785[[#This Row],[SECURITY &amp; SAFETY]],Table2785[[#This Row],[PERSONAL FREEDOM (minus Security &amp;Safety and Rule of Law)]],Table2785[[#This Row],[PERSONAL FREEDOM (minus Security &amp;Safety and Rule of Law)]])</f>
        <v>6.3074869924762389</v>
      </c>
      <c r="AX93" s="32">
        <v>6.75</v>
      </c>
      <c r="AY93" s="53">
        <f>AVERAGE(Table2785[[#This Row],[PERSONAL FREEDOM]:[ECONOMIC FREEDOM]])</f>
        <v>6.5287434962381194</v>
      </c>
      <c r="AZ93" s="54">
        <f t="shared" si="25"/>
        <v>99</v>
      </c>
      <c r="BA93" s="18">
        <f t="shared" si="26"/>
        <v>6.53</v>
      </c>
      <c r="BB93" s="31">
        <f>Table2785[[#This Row],[1 Rule of Law]]</f>
        <v>3.5126984126984122</v>
      </c>
      <c r="BC93" s="31">
        <f>Table2785[[#This Row],[2 Security &amp; Safety]]</f>
        <v>4.9111111111111114</v>
      </c>
      <c r="BD93" s="31">
        <f t="shared" si="27"/>
        <v>8.4030692230477158</v>
      </c>
    </row>
    <row r="94" spans="1:56" ht="15" customHeight="1" x14ac:dyDescent="0.25">
      <c r="A94" s="28" t="s">
        <v>132</v>
      </c>
      <c r="B94" s="29">
        <v>4.4000000000000004</v>
      </c>
      <c r="C94" s="29">
        <v>4.0999999999999996</v>
      </c>
      <c r="D94" s="29">
        <v>3.4000000000000004</v>
      </c>
      <c r="E94" s="29">
        <v>3.9460317460317462</v>
      </c>
      <c r="F94" s="29">
        <v>7.4</v>
      </c>
      <c r="G94" s="29">
        <v>10</v>
      </c>
      <c r="H94" s="29">
        <v>10</v>
      </c>
      <c r="I94" s="29">
        <v>5</v>
      </c>
      <c r="J94" s="29">
        <v>10</v>
      </c>
      <c r="K94" s="29">
        <v>10</v>
      </c>
      <c r="L94" s="29">
        <f>AVERAGE(Table2785[[#This Row],[2Bi Disappearance]:[2Bv Terrorism Injured ]])</f>
        <v>9</v>
      </c>
      <c r="M94" s="29">
        <v>10</v>
      </c>
      <c r="N94" s="29">
        <v>10</v>
      </c>
      <c r="O94" s="30">
        <v>7.5</v>
      </c>
      <c r="P94" s="30">
        <f>AVERAGE(Table2785[[#This Row],[2Ci Female Genital Mutilation]:[2Ciii Equal Inheritance Rights]])</f>
        <v>9.1666666666666661</v>
      </c>
      <c r="Q94" s="29">
        <f t="shared" si="20"/>
        <v>8.5222222222222204</v>
      </c>
      <c r="R94" s="29">
        <v>10</v>
      </c>
      <c r="S94" s="29">
        <v>5</v>
      </c>
      <c r="T94" s="29">
        <v>10</v>
      </c>
      <c r="U94" s="29">
        <f t="shared" si="21"/>
        <v>8.3333333333333339</v>
      </c>
      <c r="V94" s="29" t="s">
        <v>48</v>
      </c>
      <c r="W94" s="29" t="s">
        <v>48</v>
      </c>
      <c r="X94" s="29" t="s">
        <v>48</v>
      </c>
      <c r="Y94" s="29" t="s">
        <v>48</v>
      </c>
      <c r="Z94" s="29" t="s">
        <v>48</v>
      </c>
      <c r="AA94" s="29" t="s">
        <v>48</v>
      </c>
      <c r="AB94" s="29" t="s">
        <v>48</v>
      </c>
      <c r="AC94" s="29" t="s">
        <v>48</v>
      </c>
      <c r="AD94" s="29" t="s">
        <v>48</v>
      </c>
      <c r="AE94" s="29" t="s">
        <v>48</v>
      </c>
      <c r="AF94" s="29" t="s">
        <v>48</v>
      </c>
      <c r="AG94" s="29" t="s">
        <v>48</v>
      </c>
      <c r="AH94" s="29" t="s">
        <v>48</v>
      </c>
      <c r="AI94" s="29" t="s">
        <v>48</v>
      </c>
      <c r="AJ94" s="29">
        <v>10</v>
      </c>
      <c r="AK94" s="30">
        <v>4.666666666666667</v>
      </c>
      <c r="AL94" s="30">
        <v>5.5</v>
      </c>
      <c r="AM94" s="30" t="s">
        <v>48</v>
      </c>
      <c r="AN94" s="30" t="s">
        <v>48</v>
      </c>
      <c r="AO94" s="30" t="s">
        <v>48</v>
      </c>
      <c r="AP94" s="30" t="s">
        <v>48</v>
      </c>
      <c r="AQ94" s="29">
        <f t="shared" si="22"/>
        <v>6.7222222222222223</v>
      </c>
      <c r="AR94" s="29">
        <v>10</v>
      </c>
      <c r="AS94" s="29">
        <v>10</v>
      </c>
      <c r="AT94" s="29">
        <v>10</v>
      </c>
      <c r="AU94" s="29">
        <f t="shared" si="23"/>
        <v>10</v>
      </c>
      <c r="AV94" s="29">
        <f t="shared" si="24"/>
        <v>10</v>
      </c>
      <c r="AW94" s="31">
        <f>AVERAGE(Table2785[[#This Row],[RULE OF LAW]],Table2785[[#This Row],[SECURITY &amp; SAFETY]],Table2785[[#This Row],[PERSONAL FREEDOM (minus Security &amp;Safety and Rule of Law)]],Table2785[[#This Row],[PERSONAL FREEDOM (minus Security &amp;Safety and Rule of Law)]])</f>
        <v>7.2929894179894177</v>
      </c>
      <c r="AX94" s="32">
        <v>6.67</v>
      </c>
      <c r="AY94" s="53">
        <f>AVERAGE(Table2785[[#This Row],[PERSONAL FREEDOM]:[ECONOMIC FREEDOM]])</f>
        <v>6.9814947089947088</v>
      </c>
      <c r="AZ94" s="54">
        <f t="shared" si="25"/>
        <v>68</v>
      </c>
      <c r="BA94" s="18">
        <f t="shared" si="26"/>
        <v>6.98</v>
      </c>
      <c r="BB94" s="31">
        <f>Table2785[[#This Row],[1 Rule of Law]]</f>
        <v>3.9460317460317462</v>
      </c>
      <c r="BC94" s="31">
        <f>Table2785[[#This Row],[2 Security &amp; Safety]]</f>
        <v>8.5222222222222204</v>
      </c>
      <c r="BD94" s="31">
        <f t="shared" si="27"/>
        <v>8.351851851851853</v>
      </c>
    </row>
    <row r="95" spans="1:56" ht="15" customHeight="1" x14ac:dyDescent="0.25">
      <c r="A95" s="28" t="s">
        <v>103</v>
      </c>
      <c r="B95" s="29">
        <v>5.5</v>
      </c>
      <c r="C95" s="29">
        <v>5.2</v>
      </c>
      <c r="D95" s="29">
        <v>4.8</v>
      </c>
      <c r="E95" s="29">
        <v>5.1873015873015884</v>
      </c>
      <c r="F95" s="29">
        <v>6.12</v>
      </c>
      <c r="G95" s="29">
        <v>10</v>
      </c>
      <c r="H95" s="29">
        <v>10</v>
      </c>
      <c r="I95" s="29">
        <v>7.5</v>
      </c>
      <c r="J95" s="29">
        <v>10</v>
      </c>
      <c r="K95" s="29">
        <v>10</v>
      </c>
      <c r="L95" s="29">
        <f>AVERAGE(Table2785[[#This Row],[2Bi Disappearance]:[2Bv Terrorism Injured ]])</f>
        <v>9.5</v>
      </c>
      <c r="M95" s="29">
        <v>10</v>
      </c>
      <c r="N95" s="29">
        <v>10</v>
      </c>
      <c r="O95" s="30">
        <v>10</v>
      </c>
      <c r="P95" s="30">
        <f>AVERAGE(Table2785[[#This Row],[2Ci Female Genital Mutilation]:[2Ciii Equal Inheritance Rights]])</f>
        <v>10</v>
      </c>
      <c r="Q95" s="29">
        <f t="shared" si="20"/>
        <v>8.5400000000000009</v>
      </c>
      <c r="R95" s="29">
        <v>10</v>
      </c>
      <c r="S95" s="29">
        <v>10</v>
      </c>
      <c r="T95" s="29">
        <v>10</v>
      </c>
      <c r="U95" s="29">
        <f t="shared" si="21"/>
        <v>10</v>
      </c>
      <c r="V95" s="29">
        <v>5</v>
      </c>
      <c r="W95" s="29">
        <v>5</v>
      </c>
      <c r="X95" s="29">
        <f>AVERAGE(Table2785[[#This Row],[4A Freedom to establish religious organizations]:[4B Autonomy of religious organizations]])</f>
        <v>5</v>
      </c>
      <c r="Y95" s="29">
        <v>7.5</v>
      </c>
      <c r="Z95" s="29">
        <v>7.5</v>
      </c>
      <c r="AA95" s="29">
        <v>7.5</v>
      </c>
      <c r="AB95" s="29">
        <v>5</v>
      </c>
      <c r="AC95" s="29">
        <v>10</v>
      </c>
      <c r="AD95" s="29">
        <f>AVERAGE(Table2785[[#This Row],[5Ci Political parties]:[5Ciii Educational, sporting and cultural organizations]])</f>
        <v>7.5</v>
      </c>
      <c r="AE95" s="29">
        <v>7.5</v>
      </c>
      <c r="AF95" s="29">
        <v>10</v>
      </c>
      <c r="AG95" s="29">
        <v>10</v>
      </c>
      <c r="AH95" s="29">
        <f>AVERAGE(Table2785[[#This Row],[5Di Political parties]:[5Diii Educational, sporting and cultural organizations5]])</f>
        <v>9.1666666666666661</v>
      </c>
      <c r="AI95" s="29">
        <f>AVERAGE(Y95,Z95,AD95,AH95)</f>
        <v>7.9166666666666661</v>
      </c>
      <c r="AJ95" s="29">
        <v>10</v>
      </c>
      <c r="AK95" s="30">
        <v>5.666666666666667</v>
      </c>
      <c r="AL95" s="30">
        <v>7</v>
      </c>
      <c r="AM95" s="30">
        <v>10</v>
      </c>
      <c r="AN95" s="30">
        <v>10</v>
      </c>
      <c r="AO95" s="30">
        <f>AVERAGE(Table2785[[#This Row],[6Di Access to foreign television (cable/ satellite)]:[6Dii Access to foreign newspapers]])</f>
        <v>10</v>
      </c>
      <c r="AP95" s="30">
        <v>10</v>
      </c>
      <c r="AQ95" s="29">
        <f t="shared" si="22"/>
        <v>8.533333333333335</v>
      </c>
      <c r="AR95" s="29">
        <v>10</v>
      </c>
      <c r="AS95" s="29">
        <v>10</v>
      </c>
      <c r="AT95" s="29">
        <v>10</v>
      </c>
      <c r="AU95" s="29">
        <f t="shared" si="23"/>
        <v>10</v>
      </c>
      <c r="AV95" s="29">
        <f t="shared" si="24"/>
        <v>10</v>
      </c>
      <c r="AW95" s="31">
        <f>AVERAGE(Table2785[[#This Row],[RULE OF LAW]],Table2785[[#This Row],[SECURITY &amp; SAFETY]],Table2785[[#This Row],[PERSONAL FREEDOM (minus Security &amp;Safety and Rule of Law)]],Table2785[[#This Row],[PERSONAL FREEDOM (minus Security &amp;Safety and Rule of Law)]])</f>
        <v>7.5768253968253969</v>
      </c>
      <c r="AX95" s="32">
        <v>6.97</v>
      </c>
      <c r="AY95" s="53">
        <f>AVERAGE(Table2785[[#This Row],[PERSONAL FREEDOM]:[ECONOMIC FREEDOM]])</f>
        <v>7.2734126984126988</v>
      </c>
      <c r="AZ95" s="54">
        <f t="shared" si="25"/>
        <v>58</v>
      </c>
      <c r="BA95" s="18">
        <f t="shared" si="26"/>
        <v>7.27</v>
      </c>
      <c r="BB95" s="31">
        <f>Table2785[[#This Row],[1 Rule of Law]]</f>
        <v>5.1873015873015884</v>
      </c>
      <c r="BC95" s="31">
        <f>Table2785[[#This Row],[2 Security &amp; Safety]]</f>
        <v>8.5400000000000009</v>
      </c>
      <c r="BD95" s="31">
        <f t="shared" si="27"/>
        <v>8.2900000000000009</v>
      </c>
    </row>
    <row r="96" spans="1:56" ht="15" customHeight="1" x14ac:dyDescent="0.25">
      <c r="A96" s="28" t="s">
        <v>93</v>
      </c>
      <c r="B96" s="29" t="s">
        <v>48</v>
      </c>
      <c r="C96" s="29" t="s">
        <v>48</v>
      </c>
      <c r="D96" s="29" t="s">
        <v>48</v>
      </c>
      <c r="E96" s="29">
        <v>5.2064060000000003</v>
      </c>
      <c r="F96" s="29">
        <v>8.92</v>
      </c>
      <c r="G96" s="29">
        <v>10</v>
      </c>
      <c r="H96" s="29">
        <v>10</v>
      </c>
      <c r="I96" s="29">
        <v>7.5</v>
      </c>
      <c r="J96" s="29">
        <v>10</v>
      </c>
      <c r="K96" s="29">
        <v>10</v>
      </c>
      <c r="L96" s="29">
        <f>AVERAGE(Table2785[[#This Row],[2Bi Disappearance]:[2Bv Terrorism Injured ]])</f>
        <v>9.5</v>
      </c>
      <c r="M96" s="29" t="s">
        <v>48</v>
      </c>
      <c r="N96" s="29">
        <v>10</v>
      </c>
      <c r="O96" s="30">
        <v>10</v>
      </c>
      <c r="P96" s="30">
        <f>AVERAGE(Table2785[[#This Row],[2Ci Female Genital Mutilation]:[2Ciii Equal Inheritance Rights]])</f>
        <v>10</v>
      </c>
      <c r="Q96" s="29">
        <f t="shared" si="20"/>
        <v>9.4733333333333345</v>
      </c>
      <c r="R96" s="29">
        <v>10</v>
      </c>
      <c r="S96" s="29">
        <v>10</v>
      </c>
      <c r="T96" s="29">
        <v>10</v>
      </c>
      <c r="U96" s="29">
        <f t="shared" si="21"/>
        <v>10</v>
      </c>
      <c r="V96" s="29" t="s">
        <v>48</v>
      </c>
      <c r="W96" s="29" t="s">
        <v>48</v>
      </c>
      <c r="X96" s="29" t="s">
        <v>48</v>
      </c>
      <c r="Y96" s="29" t="s">
        <v>48</v>
      </c>
      <c r="Z96" s="29" t="s">
        <v>48</v>
      </c>
      <c r="AA96" s="29" t="s">
        <v>48</v>
      </c>
      <c r="AB96" s="29" t="s">
        <v>48</v>
      </c>
      <c r="AC96" s="29" t="s">
        <v>48</v>
      </c>
      <c r="AD96" s="29" t="s">
        <v>48</v>
      </c>
      <c r="AE96" s="29" t="s">
        <v>48</v>
      </c>
      <c r="AF96" s="29" t="s">
        <v>48</v>
      </c>
      <c r="AG96" s="29" t="s">
        <v>48</v>
      </c>
      <c r="AH96" s="29" t="s">
        <v>48</v>
      </c>
      <c r="AI96" s="29" t="s">
        <v>48</v>
      </c>
      <c r="AJ96" s="29">
        <v>10</v>
      </c>
      <c r="AK96" s="30">
        <v>7</v>
      </c>
      <c r="AL96" s="30">
        <v>5.75</v>
      </c>
      <c r="AM96" s="30" t="s">
        <v>48</v>
      </c>
      <c r="AN96" s="30" t="s">
        <v>48</v>
      </c>
      <c r="AO96" s="30" t="s">
        <v>48</v>
      </c>
      <c r="AP96" s="30" t="s">
        <v>48</v>
      </c>
      <c r="AQ96" s="29">
        <f t="shared" si="22"/>
        <v>7.583333333333333</v>
      </c>
      <c r="AR96" s="29">
        <v>10</v>
      </c>
      <c r="AS96" s="29">
        <v>10</v>
      </c>
      <c r="AT96" s="29">
        <v>10</v>
      </c>
      <c r="AU96" s="29">
        <f t="shared" si="23"/>
        <v>10</v>
      </c>
      <c r="AV96" s="29">
        <f t="shared" si="24"/>
        <v>10</v>
      </c>
      <c r="AW96" s="31">
        <f>AVERAGE(Table2785[[#This Row],[RULE OF LAW]],Table2785[[#This Row],[SECURITY &amp; SAFETY]],Table2785[[#This Row],[PERSONAL FREEDOM (minus Security &amp;Safety and Rule of Law)]],Table2785[[#This Row],[PERSONAL FREEDOM (minus Security &amp;Safety and Rule of Law)]])</f>
        <v>8.2671570555555558</v>
      </c>
      <c r="AX96" s="32">
        <v>7.24</v>
      </c>
      <c r="AY96" s="53">
        <f>AVERAGE(Table2785[[#This Row],[PERSONAL FREEDOM]:[ECONOMIC FREEDOM]])</f>
        <v>7.753578527777778</v>
      </c>
      <c r="AZ96" s="54">
        <f t="shared" si="25"/>
        <v>44</v>
      </c>
      <c r="BA96" s="18">
        <f t="shared" si="26"/>
        <v>7.75</v>
      </c>
      <c r="BB96" s="31">
        <f>Table2785[[#This Row],[1 Rule of Law]]</f>
        <v>5.2064060000000003</v>
      </c>
      <c r="BC96" s="31">
        <f>Table2785[[#This Row],[2 Security &amp; Safety]]</f>
        <v>9.4733333333333345</v>
      </c>
      <c r="BD96" s="31">
        <f t="shared" si="27"/>
        <v>9.1944444444444446</v>
      </c>
    </row>
    <row r="97" spans="1:56" ht="15" customHeight="1" x14ac:dyDescent="0.25">
      <c r="A97" s="28" t="s">
        <v>172</v>
      </c>
      <c r="B97" s="29">
        <v>2.7</v>
      </c>
      <c r="C97" s="29">
        <v>5</v>
      </c>
      <c r="D97" s="29">
        <v>3.5</v>
      </c>
      <c r="E97" s="29">
        <v>3.7380952380952381</v>
      </c>
      <c r="F97" s="29">
        <v>9.120000000000001</v>
      </c>
      <c r="G97" s="29">
        <v>5</v>
      </c>
      <c r="H97" s="29">
        <v>10</v>
      </c>
      <c r="I97" s="29">
        <v>5</v>
      </c>
      <c r="J97" s="29">
        <v>10</v>
      </c>
      <c r="K97" s="29">
        <v>10</v>
      </c>
      <c r="L97" s="29">
        <f>AVERAGE(Table2785[[#This Row],[2Bi Disappearance]:[2Bv Terrorism Injured ]])</f>
        <v>8</v>
      </c>
      <c r="M97" s="29">
        <v>10</v>
      </c>
      <c r="N97" s="29">
        <v>10</v>
      </c>
      <c r="O97" s="30">
        <v>0</v>
      </c>
      <c r="P97" s="30">
        <f>AVERAGE(Table2785[[#This Row],[2Ci Female Genital Mutilation]:[2Ciii Equal Inheritance Rights]])</f>
        <v>6.666666666666667</v>
      </c>
      <c r="Q97" s="29">
        <f t="shared" si="20"/>
        <v>7.9288888888888893</v>
      </c>
      <c r="R97" s="29">
        <v>10</v>
      </c>
      <c r="S97" s="29">
        <v>5</v>
      </c>
      <c r="T97" s="29">
        <v>10</v>
      </c>
      <c r="U97" s="29">
        <f t="shared" si="21"/>
        <v>8.3333333333333339</v>
      </c>
      <c r="V97" s="29">
        <v>2.5</v>
      </c>
      <c r="W97" s="29">
        <v>2.5</v>
      </c>
      <c r="X97" s="29">
        <f>AVERAGE(Table2785[[#This Row],[4A Freedom to establish religious organizations]:[4B Autonomy of religious organizations]])</f>
        <v>2.5</v>
      </c>
      <c r="Y97" s="29">
        <v>7.5</v>
      </c>
      <c r="Z97" s="29">
        <v>7.5</v>
      </c>
      <c r="AA97" s="29">
        <v>7.5</v>
      </c>
      <c r="AB97" s="29">
        <v>7.5</v>
      </c>
      <c r="AC97" s="29">
        <v>7.5</v>
      </c>
      <c r="AD97" s="29">
        <f>AVERAGE(Table2785[[#This Row],[5Ci Political parties]:[5Ciii Educational, sporting and cultural organizations]])</f>
        <v>7.5</v>
      </c>
      <c r="AE97" s="29">
        <v>10</v>
      </c>
      <c r="AF97" s="29">
        <v>5</v>
      </c>
      <c r="AG97" s="29">
        <v>7.5</v>
      </c>
      <c r="AH97" s="29">
        <f>AVERAGE(Table2785[[#This Row],[5Di Political parties]:[5Diii Educational, sporting and cultural organizations5]])</f>
        <v>7.5</v>
      </c>
      <c r="AI97" s="29">
        <f t="shared" ref="AI97:AI110" si="29">AVERAGE(Y97,Z97,AD97,AH97)</f>
        <v>7.5</v>
      </c>
      <c r="AJ97" s="29">
        <v>10</v>
      </c>
      <c r="AK97" s="30">
        <v>2</v>
      </c>
      <c r="AL97" s="30">
        <v>4</v>
      </c>
      <c r="AM97" s="30">
        <v>10</v>
      </c>
      <c r="AN97" s="30">
        <v>7.5</v>
      </c>
      <c r="AO97" s="30">
        <f>AVERAGE(Table2785[[#This Row],[6Di Access to foreign television (cable/ satellite)]:[6Dii Access to foreign newspapers]])</f>
        <v>8.75</v>
      </c>
      <c r="AP97" s="30">
        <v>7.5</v>
      </c>
      <c r="AQ97" s="29">
        <f t="shared" si="22"/>
        <v>6.45</v>
      </c>
      <c r="AR97" s="29">
        <v>10</v>
      </c>
      <c r="AS97" s="29">
        <v>0</v>
      </c>
      <c r="AT97" s="29">
        <v>0</v>
      </c>
      <c r="AU97" s="29">
        <f t="shared" si="23"/>
        <v>0</v>
      </c>
      <c r="AV97" s="29">
        <f t="shared" si="24"/>
        <v>5</v>
      </c>
      <c r="AW97" s="31">
        <f>AVERAGE(Table2785[[#This Row],[RULE OF LAW]],Table2785[[#This Row],[SECURITY &amp; SAFETY]],Table2785[[#This Row],[PERSONAL FREEDOM (minus Security &amp;Safety and Rule of Law)]],Table2785[[#This Row],[PERSONAL FREEDOM (minus Security &amp;Safety and Rule of Law)]])</f>
        <v>5.8950793650793658</v>
      </c>
      <c r="AX97" s="32">
        <v>6.44</v>
      </c>
      <c r="AY97" s="53">
        <f>AVERAGE(Table2785[[#This Row],[PERSONAL FREEDOM]:[ECONOMIC FREEDOM]])</f>
        <v>6.1675396825396831</v>
      </c>
      <c r="AZ97" s="54">
        <f t="shared" si="25"/>
        <v>120</v>
      </c>
      <c r="BA97" s="18">
        <f t="shared" si="26"/>
        <v>6.17</v>
      </c>
      <c r="BB97" s="31">
        <f>Table2785[[#This Row],[1 Rule of Law]]</f>
        <v>3.7380952380952381</v>
      </c>
      <c r="BC97" s="31">
        <f>Table2785[[#This Row],[2 Security &amp; Safety]]</f>
        <v>7.9288888888888893</v>
      </c>
      <c r="BD97" s="31">
        <f t="shared" si="27"/>
        <v>5.956666666666667</v>
      </c>
    </row>
    <row r="98" spans="1:56" ht="15" customHeight="1" x14ac:dyDescent="0.25">
      <c r="A98" s="28" t="s">
        <v>156</v>
      </c>
      <c r="B98" s="29" t="s">
        <v>48</v>
      </c>
      <c r="C98" s="29" t="s">
        <v>48</v>
      </c>
      <c r="D98" s="29" t="s">
        <v>48</v>
      </c>
      <c r="E98" s="29">
        <v>4.328525</v>
      </c>
      <c r="F98" s="29">
        <v>5.04</v>
      </c>
      <c r="G98" s="29">
        <v>10</v>
      </c>
      <c r="H98" s="29">
        <v>10</v>
      </c>
      <c r="I98" s="29">
        <v>5</v>
      </c>
      <c r="J98" s="29">
        <v>9.9936865481117838</v>
      </c>
      <c r="K98" s="29">
        <v>9.9848477154682804</v>
      </c>
      <c r="L98" s="29">
        <f>AVERAGE(Table2785[[#This Row],[2Bi Disappearance]:[2Bv Terrorism Injured ]])</f>
        <v>8.9957068527160118</v>
      </c>
      <c r="M98" s="29">
        <v>10</v>
      </c>
      <c r="N98" s="29">
        <v>10</v>
      </c>
      <c r="O98" s="30">
        <v>0</v>
      </c>
      <c r="P98" s="30">
        <f>AVERAGE(Table2785[[#This Row],[2Ci Female Genital Mutilation]:[2Ciii Equal Inheritance Rights]])</f>
        <v>6.666666666666667</v>
      </c>
      <c r="Q98" s="29">
        <f t="shared" ref="Q98:Q129" si="30">AVERAGE(F98,L98,P98)</f>
        <v>6.9007911731275593</v>
      </c>
      <c r="R98" s="29">
        <v>0</v>
      </c>
      <c r="S98" s="29">
        <v>10</v>
      </c>
      <c r="T98" s="29">
        <v>5</v>
      </c>
      <c r="U98" s="29">
        <f t="shared" ref="U98:U129" si="31">AVERAGE(R98:T98)</f>
        <v>5</v>
      </c>
      <c r="V98" s="29">
        <v>10</v>
      </c>
      <c r="W98" s="29">
        <v>7.5</v>
      </c>
      <c r="X98" s="29">
        <f>AVERAGE(Table2785[[#This Row],[4A Freedom to establish religious organizations]:[4B Autonomy of religious organizations]])</f>
        <v>8.75</v>
      </c>
      <c r="Y98" s="29">
        <v>10</v>
      </c>
      <c r="Z98" s="29">
        <v>10</v>
      </c>
      <c r="AA98" s="29">
        <v>7.5</v>
      </c>
      <c r="AB98" s="29">
        <v>7.5</v>
      </c>
      <c r="AC98" s="29">
        <v>7.5</v>
      </c>
      <c r="AD98" s="29">
        <f>AVERAGE(Table2785[[#This Row],[5Ci Political parties]:[5Ciii Educational, sporting and cultural organizations]])</f>
        <v>7.5</v>
      </c>
      <c r="AE98" s="29">
        <v>10</v>
      </c>
      <c r="AF98" s="29">
        <v>7.5</v>
      </c>
      <c r="AG98" s="29">
        <v>10</v>
      </c>
      <c r="AH98" s="29">
        <f>AVERAGE(Table2785[[#This Row],[5Di Political parties]:[5Diii Educational, sporting and cultural organizations5]])</f>
        <v>9.1666666666666661</v>
      </c>
      <c r="AI98" s="29">
        <f t="shared" si="29"/>
        <v>9.1666666666666661</v>
      </c>
      <c r="AJ98" s="29">
        <v>10</v>
      </c>
      <c r="AK98" s="30">
        <v>5.666666666666667</v>
      </c>
      <c r="AL98" s="30">
        <v>6.5</v>
      </c>
      <c r="AM98" s="30">
        <v>10</v>
      </c>
      <c r="AN98" s="30">
        <v>10</v>
      </c>
      <c r="AO98" s="30">
        <f>AVERAGE(Table2785[[#This Row],[6Di Access to foreign television (cable/ satellite)]:[6Dii Access to foreign newspapers]])</f>
        <v>10</v>
      </c>
      <c r="AP98" s="30">
        <v>10</v>
      </c>
      <c r="AQ98" s="29">
        <f t="shared" ref="AQ98:AQ129" si="32">AVERAGE(AJ98:AL98,AO98:AP98)</f>
        <v>8.4333333333333336</v>
      </c>
      <c r="AR98" s="29">
        <v>10</v>
      </c>
      <c r="AS98" s="29">
        <v>0</v>
      </c>
      <c r="AT98" s="29">
        <v>0</v>
      </c>
      <c r="AU98" s="29">
        <f t="shared" ref="AU98:AU129" si="33">IFERROR(AVERAGE(AS98:AT98),"-")</f>
        <v>0</v>
      </c>
      <c r="AV98" s="29">
        <f t="shared" ref="AV98:AV129" si="34">AVERAGE(AR98,AU98)</f>
        <v>5</v>
      </c>
      <c r="AW98" s="31">
        <f>AVERAGE(Table2785[[#This Row],[RULE OF LAW]],Table2785[[#This Row],[SECURITY &amp; SAFETY]],Table2785[[#This Row],[PERSONAL FREEDOM (minus Security &amp;Safety and Rule of Law)]],Table2785[[#This Row],[PERSONAL FREEDOM (minus Security &amp;Safety and Rule of Law)]])</f>
        <v>6.44232904328189</v>
      </c>
      <c r="AX98" s="32">
        <v>6</v>
      </c>
      <c r="AY98" s="53">
        <f>AVERAGE(Table2785[[#This Row],[PERSONAL FREEDOM]:[ECONOMIC FREEDOM]])</f>
        <v>6.2211645216409455</v>
      </c>
      <c r="AZ98" s="54">
        <f t="shared" ref="AZ98:AZ129" si="35">RANK(BA98,$BA$2:$BA$154)</f>
        <v>118</v>
      </c>
      <c r="BA98" s="18">
        <f t="shared" ref="BA98:BA129" si="36">ROUND(AY98, 2)</f>
        <v>6.22</v>
      </c>
      <c r="BB98" s="31">
        <f>Table2785[[#This Row],[1 Rule of Law]]</f>
        <v>4.328525</v>
      </c>
      <c r="BC98" s="31">
        <f>Table2785[[#This Row],[2 Security &amp; Safety]]</f>
        <v>6.9007911731275593</v>
      </c>
      <c r="BD98" s="31">
        <f t="shared" ref="BD98:BD129" si="37">AVERAGE(AQ98,U98,AI98,AV98,X98)</f>
        <v>7.2700000000000005</v>
      </c>
    </row>
    <row r="99" spans="1:56" ht="15" customHeight="1" x14ac:dyDescent="0.25">
      <c r="A99" s="28" t="s">
        <v>202</v>
      </c>
      <c r="B99" s="29">
        <v>2.1</v>
      </c>
      <c r="C99" s="29">
        <v>3.9000000000000004</v>
      </c>
      <c r="D99" s="29">
        <v>3.2</v>
      </c>
      <c r="E99" s="29">
        <v>3.0873015873015874</v>
      </c>
      <c r="F99" s="29">
        <v>3.92</v>
      </c>
      <c r="G99" s="29">
        <v>5</v>
      </c>
      <c r="H99" s="29">
        <v>0</v>
      </c>
      <c r="I99" s="29">
        <v>2.5</v>
      </c>
      <c r="J99" s="29">
        <v>10</v>
      </c>
      <c r="K99" s="29">
        <v>10</v>
      </c>
      <c r="L99" s="29">
        <f>AVERAGE(Table2785[[#This Row],[2Bi Disappearance]:[2Bv Terrorism Injured ]])</f>
        <v>5.5</v>
      </c>
      <c r="M99" s="29">
        <v>10</v>
      </c>
      <c r="N99" s="29">
        <v>10</v>
      </c>
      <c r="O99" s="30">
        <v>7.5</v>
      </c>
      <c r="P99" s="30">
        <f>AVERAGE(Table2785[[#This Row],[2Ci Female Genital Mutilation]:[2Ciii Equal Inheritance Rights]])</f>
        <v>9.1666666666666661</v>
      </c>
      <c r="Q99" s="29">
        <f t="shared" si="30"/>
        <v>6.195555555555555</v>
      </c>
      <c r="R99" s="29">
        <v>0</v>
      </c>
      <c r="S99" s="29">
        <v>0</v>
      </c>
      <c r="T99" s="29">
        <v>5</v>
      </c>
      <c r="U99" s="29">
        <f t="shared" si="31"/>
        <v>1.6666666666666667</v>
      </c>
      <c r="V99" s="29">
        <v>2.5</v>
      </c>
      <c r="W99" s="29">
        <v>5</v>
      </c>
      <c r="X99" s="29">
        <f>AVERAGE(Table2785[[#This Row],[4A Freedom to establish religious organizations]:[4B Autonomy of religious organizations]])</f>
        <v>3.75</v>
      </c>
      <c r="Y99" s="29">
        <v>0</v>
      </c>
      <c r="Z99" s="29">
        <v>0</v>
      </c>
      <c r="AA99" s="29">
        <v>7.5</v>
      </c>
      <c r="AB99" s="29">
        <v>5</v>
      </c>
      <c r="AC99" s="29">
        <v>5</v>
      </c>
      <c r="AD99" s="29">
        <f>AVERAGE(Table2785[[#This Row],[5Ci Political parties]:[5Ciii Educational, sporting and cultural organizations]])</f>
        <v>5.833333333333333</v>
      </c>
      <c r="AE99" s="29">
        <v>7.5</v>
      </c>
      <c r="AF99" s="29">
        <v>2.5</v>
      </c>
      <c r="AG99" s="29">
        <v>2.5</v>
      </c>
      <c r="AH99" s="29">
        <f>AVERAGE(Table2785[[#This Row],[5Di Political parties]:[5Diii Educational, sporting and cultural organizations5]])</f>
        <v>4.166666666666667</v>
      </c>
      <c r="AI99" s="29">
        <f t="shared" si="29"/>
        <v>2.5</v>
      </c>
      <c r="AJ99" s="29">
        <v>10</v>
      </c>
      <c r="AK99" s="30">
        <v>2.3333333333333335</v>
      </c>
      <c r="AL99" s="30">
        <v>4</v>
      </c>
      <c r="AM99" s="30">
        <v>7.5</v>
      </c>
      <c r="AN99" s="30">
        <v>7.5</v>
      </c>
      <c r="AO99" s="30">
        <f>AVERAGE(Table2785[[#This Row],[6Di Access to foreign television (cable/ satellite)]:[6Dii Access to foreign newspapers]])</f>
        <v>7.5</v>
      </c>
      <c r="AP99" s="30">
        <v>5</v>
      </c>
      <c r="AQ99" s="29">
        <f t="shared" si="32"/>
        <v>5.7666666666666675</v>
      </c>
      <c r="AR99" s="29">
        <v>2.5</v>
      </c>
      <c r="AS99" s="29">
        <v>0</v>
      </c>
      <c r="AT99" s="29">
        <v>10</v>
      </c>
      <c r="AU99" s="29">
        <f t="shared" si="33"/>
        <v>5</v>
      </c>
      <c r="AV99" s="29">
        <f t="shared" si="34"/>
        <v>3.75</v>
      </c>
      <c r="AW99" s="31">
        <f>AVERAGE(Table2785[[#This Row],[RULE OF LAW]],Table2785[[#This Row],[SECURITY &amp; SAFETY]],Table2785[[#This Row],[PERSONAL FREEDOM (minus Security &amp;Safety and Rule of Law)]],Table2785[[#This Row],[PERSONAL FREEDOM (minus Security &amp;Safety and Rule of Law)]])</f>
        <v>4.0640476190476189</v>
      </c>
      <c r="AX99" s="32">
        <v>5.28</v>
      </c>
      <c r="AY99" s="53">
        <f>AVERAGE(Table2785[[#This Row],[PERSONAL FREEDOM]:[ECONOMIC FREEDOM]])</f>
        <v>4.6720238095238091</v>
      </c>
      <c r="AZ99" s="54">
        <f t="shared" si="35"/>
        <v>152</v>
      </c>
      <c r="BA99" s="18">
        <f t="shared" si="36"/>
        <v>4.67</v>
      </c>
      <c r="BB99" s="31">
        <f>Table2785[[#This Row],[1 Rule of Law]]</f>
        <v>3.0873015873015874</v>
      </c>
      <c r="BC99" s="31">
        <f>Table2785[[#This Row],[2 Security &amp; Safety]]</f>
        <v>6.195555555555555</v>
      </c>
      <c r="BD99" s="31">
        <f t="shared" si="37"/>
        <v>3.4866666666666668</v>
      </c>
    </row>
    <row r="100" spans="1:56" ht="15" customHeight="1" x14ac:dyDescent="0.25">
      <c r="A100" s="28" t="s">
        <v>117</v>
      </c>
      <c r="B100" s="29" t="s">
        <v>48</v>
      </c>
      <c r="C100" s="29" t="s">
        <v>48</v>
      </c>
      <c r="D100" s="29" t="s">
        <v>48</v>
      </c>
      <c r="E100" s="29">
        <v>5.5783890000000005</v>
      </c>
      <c r="F100" s="29">
        <v>3.1200000000000006</v>
      </c>
      <c r="G100" s="29">
        <v>10</v>
      </c>
      <c r="H100" s="29">
        <v>10</v>
      </c>
      <c r="I100" s="29">
        <v>7.5</v>
      </c>
      <c r="J100" s="29">
        <v>10</v>
      </c>
      <c r="K100" s="29">
        <v>10</v>
      </c>
      <c r="L100" s="29">
        <f>AVERAGE(Table2785[[#This Row],[2Bi Disappearance]:[2Bv Terrorism Injured ]])</f>
        <v>9.5</v>
      </c>
      <c r="M100" s="29">
        <v>10</v>
      </c>
      <c r="N100" s="29">
        <v>10</v>
      </c>
      <c r="O100" s="30">
        <v>5</v>
      </c>
      <c r="P100" s="30">
        <f>AVERAGE(Table2785[[#This Row],[2Ci Female Genital Mutilation]:[2Ciii Equal Inheritance Rights]])</f>
        <v>8.3333333333333339</v>
      </c>
      <c r="Q100" s="29">
        <f t="shared" si="30"/>
        <v>6.9844444444444447</v>
      </c>
      <c r="R100" s="29">
        <v>10</v>
      </c>
      <c r="S100" s="29">
        <v>10</v>
      </c>
      <c r="T100" s="29">
        <v>10</v>
      </c>
      <c r="U100" s="29">
        <f t="shared" si="31"/>
        <v>10</v>
      </c>
      <c r="V100" s="29">
        <v>7.5</v>
      </c>
      <c r="W100" s="29">
        <v>7.5</v>
      </c>
      <c r="X100" s="29">
        <f>AVERAGE(Table2785[[#This Row],[4A Freedom to establish religious organizations]:[4B Autonomy of religious organizations]])</f>
        <v>7.5</v>
      </c>
      <c r="Y100" s="29">
        <v>7.5</v>
      </c>
      <c r="Z100" s="29">
        <v>7.5</v>
      </c>
      <c r="AA100" s="29">
        <v>7.5</v>
      </c>
      <c r="AB100" s="29">
        <v>7.5</v>
      </c>
      <c r="AC100" s="29">
        <v>7.5</v>
      </c>
      <c r="AD100" s="29">
        <f>AVERAGE(Table2785[[#This Row],[5Ci Political parties]:[5Ciii Educational, sporting and cultural organizations]])</f>
        <v>7.5</v>
      </c>
      <c r="AE100" s="29">
        <v>7.5</v>
      </c>
      <c r="AF100" s="29">
        <v>7.5</v>
      </c>
      <c r="AG100" s="29">
        <v>7.5</v>
      </c>
      <c r="AH100" s="29">
        <f>AVERAGE(Table2785[[#This Row],[5Di Political parties]:[5Diii Educational, sporting and cultural organizations5]])</f>
        <v>7.5</v>
      </c>
      <c r="AI100" s="29">
        <f t="shared" si="29"/>
        <v>7.5</v>
      </c>
      <c r="AJ100" s="29">
        <v>10</v>
      </c>
      <c r="AK100" s="30">
        <v>7</v>
      </c>
      <c r="AL100" s="30">
        <v>7</v>
      </c>
      <c r="AM100" s="30">
        <v>7.5</v>
      </c>
      <c r="AN100" s="30">
        <v>7.5</v>
      </c>
      <c r="AO100" s="30">
        <f>AVERAGE(Table2785[[#This Row],[6Di Access to foreign television (cable/ satellite)]:[6Dii Access to foreign newspapers]])</f>
        <v>7.5</v>
      </c>
      <c r="AP100" s="30">
        <v>7.5</v>
      </c>
      <c r="AQ100" s="29">
        <f t="shared" si="32"/>
        <v>7.8</v>
      </c>
      <c r="AR100" s="29">
        <v>7.5</v>
      </c>
      <c r="AS100" s="29">
        <v>0</v>
      </c>
      <c r="AT100" s="29">
        <v>10</v>
      </c>
      <c r="AU100" s="29">
        <f t="shared" si="33"/>
        <v>5</v>
      </c>
      <c r="AV100" s="29">
        <f t="shared" si="34"/>
        <v>6.25</v>
      </c>
      <c r="AW100" s="31">
        <f>AVERAGE(Table2785[[#This Row],[RULE OF LAW]],Table2785[[#This Row],[SECURITY &amp; SAFETY]],Table2785[[#This Row],[PERSONAL FREEDOM (minus Security &amp;Safety and Rule of Law)]],Table2785[[#This Row],[PERSONAL FREEDOM (minus Security &amp;Safety and Rule of Law)]])</f>
        <v>7.0457083611111111</v>
      </c>
      <c r="AX100" s="32">
        <v>6.64</v>
      </c>
      <c r="AY100" s="53">
        <f>AVERAGE(Table2785[[#This Row],[PERSONAL FREEDOM]:[ECONOMIC FREEDOM]])</f>
        <v>6.8428541805555554</v>
      </c>
      <c r="AZ100" s="54">
        <f t="shared" si="35"/>
        <v>79</v>
      </c>
      <c r="BA100" s="18">
        <f t="shared" si="36"/>
        <v>6.84</v>
      </c>
      <c r="BB100" s="31">
        <f>Table2785[[#This Row],[1 Rule of Law]]</f>
        <v>5.5783890000000005</v>
      </c>
      <c r="BC100" s="31">
        <f>Table2785[[#This Row],[2 Security &amp; Safety]]</f>
        <v>6.9844444444444447</v>
      </c>
      <c r="BD100" s="31">
        <f t="shared" si="37"/>
        <v>7.81</v>
      </c>
    </row>
    <row r="101" spans="1:56" ht="15" customHeight="1" x14ac:dyDescent="0.25">
      <c r="A101" s="28" t="s">
        <v>140</v>
      </c>
      <c r="B101" s="29">
        <v>4.9000000000000004</v>
      </c>
      <c r="C101" s="29">
        <v>4.2</v>
      </c>
      <c r="D101" s="29">
        <v>4.3</v>
      </c>
      <c r="E101" s="29">
        <v>4.4555555555555557</v>
      </c>
      <c r="F101" s="29">
        <v>9.64</v>
      </c>
      <c r="G101" s="29">
        <v>10</v>
      </c>
      <c r="H101" s="29">
        <v>10</v>
      </c>
      <c r="I101" s="29">
        <v>7.5</v>
      </c>
      <c r="J101" s="29">
        <v>9.8908073511548604</v>
      </c>
      <c r="K101" s="29">
        <v>9.78889421223273</v>
      </c>
      <c r="L101" s="29">
        <f>AVERAGE(Table2785[[#This Row],[2Bi Disappearance]:[2Bv Terrorism Injured ]])</f>
        <v>9.4359403126775199</v>
      </c>
      <c r="M101" s="29">
        <v>10</v>
      </c>
      <c r="N101" s="29">
        <v>7.5</v>
      </c>
      <c r="O101" s="30">
        <v>10</v>
      </c>
      <c r="P101" s="30">
        <f>AVERAGE(Table2785[[#This Row],[2Ci Female Genital Mutilation]:[2Ciii Equal Inheritance Rights]])</f>
        <v>9.1666666666666661</v>
      </c>
      <c r="Q101" s="29">
        <f t="shared" si="30"/>
        <v>9.4142023264480628</v>
      </c>
      <c r="R101" s="29">
        <v>10</v>
      </c>
      <c r="S101" s="29">
        <v>10</v>
      </c>
      <c r="T101" s="29">
        <v>5</v>
      </c>
      <c r="U101" s="29">
        <f t="shared" si="31"/>
        <v>8.3333333333333339</v>
      </c>
      <c r="V101" s="29">
        <v>7.5</v>
      </c>
      <c r="W101" s="29">
        <v>5</v>
      </c>
      <c r="X101" s="29">
        <f>AVERAGE(Table2785[[#This Row],[4A Freedom to establish religious organizations]:[4B Autonomy of religious organizations]])</f>
        <v>6.25</v>
      </c>
      <c r="Y101" s="29">
        <v>7.5</v>
      </c>
      <c r="Z101" s="29">
        <v>7.5</v>
      </c>
      <c r="AA101" s="29">
        <v>5</v>
      </c>
      <c r="AB101" s="29">
        <v>5</v>
      </c>
      <c r="AC101" s="29">
        <v>5</v>
      </c>
      <c r="AD101" s="29">
        <f>AVERAGE(Table2785[[#This Row],[5Ci Political parties]:[5Ciii Educational, sporting and cultural organizations]])</f>
        <v>5</v>
      </c>
      <c r="AE101" s="29">
        <v>7.5</v>
      </c>
      <c r="AF101" s="29">
        <v>2.5</v>
      </c>
      <c r="AG101" s="29">
        <v>7.5</v>
      </c>
      <c r="AH101" s="29">
        <f>AVERAGE(Table2785[[#This Row],[5Di Political parties]:[5Diii Educational, sporting and cultural organizations5]])</f>
        <v>5.833333333333333</v>
      </c>
      <c r="AI101" s="29">
        <f t="shared" si="29"/>
        <v>6.458333333333333</v>
      </c>
      <c r="AJ101" s="29">
        <v>6.3602450384953233</v>
      </c>
      <c r="AK101" s="30">
        <v>4.666666666666667</v>
      </c>
      <c r="AL101" s="30">
        <v>3.25</v>
      </c>
      <c r="AM101" s="30">
        <v>5</v>
      </c>
      <c r="AN101" s="30">
        <v>5</v>
      </c>
      <c r="AO101" s="30">
        <f>AVERAGE(Table2785[[#This Row],[6Di Access to foreign television (cable/ satellite)]:[6Dii Access to foreign newspapers]])</f>
        <v>5</v>
      </c>
      <c r="AP101" s="30">
        <v>5</v>
      </c>
      <c r="AQ101" s="29">
        <f t="shared" si="32"/>
        <v>4.8553823410323975</v>
      </c>
      <c r="AR101" s="29">
        <v>10</v>
      </c>
      <c r="AS101" s="29">
        <v>10</v>
      </c>
      <c r="AT101" s="29">
        <v>10</v>
      </c>
      <c r="AU101" s="29">
        <f t="shared" si="33"/>
        <v>10</v>
      </c>
      <c r="AV101" s="29">
        <f t="shared" si="34"/>
        <v>10</v>
      </c>
      <c r="AW101" s="31">
        <f>AVERAGE(Table2785[[#This Row],[RULE OF LAW]],Table2785[[#This Row],[SECURITY &amp; SAFETY]],Table2785[[#This Row],[PERSONAL FREEDOM (minus Security &amp;Safety and Rule of Law)]],Table2785[[#This Row],[PERSONAL FREEDOM (minus Security &amp;Safety and Rule of Law)]])</f>
        <v>7.0571443712708106</v>
      </c>
      <c r="AX101" s="32">
        <v>6.23</v>
      </c>
      <c r="AY101" s="53">
        <f>AVERAGE(Table2785[[#This Row],[PERSONAL FREEDOM]:[ECONOMIC FREEDOM]])</f>
        <v>6.6435721856354055</v>
      </c>
      <c r="AZ101" s="54">
        <f t="shared" si="35"/>
        <v>93</v>
      </c>
      <c r="BA101" s="18">
        <f t="shared" si="36"/>
        <v>6.64</v>
      </c>
      <c r="BB101" s="31">
        <f>Table2785[[#This Row],[1 Rule of Law]]</f>
        <v>4.4555555555555557</v>
      </c>
      <c r="BC101" s="31">
        <f>Table2785[[#This Row],[2 Security &amp; Safety]]</f>
        <v>9.4142023264480628</v>
      </c>
      <c r="BD101" s="31">
        <f t="shared" si="37"/>
        <v>7.1794098015398138</v>
      </c>
    </row>
    <row r="102" spans="1:56" ht="15" customHeight="1" x14ac:dyDescent="0.25">
      <c r="A102" s="28" t="s">
        <v>59</v>
      </c>
      <c r="B102" s="29">
        <v>8.6999999999999993</v>
      </c>
      <c r="C102" s="29">
        <v>8.2999999999999989</v>
      </c>
      <c r="D102" s="29">
        <v>7.5</v>
      </c>
      <c r="E102" s="29">
        <v>8.1873015873015866</v>
      </c>
      <c r="F102" s="29">
        <v>8.68</v>
      </c>
      <c r="G102" s="29">
        <v>10</v>
      </c>
      <c r="H102" s="29">
        <v>10</v>
      </c>
      <c r="I102" s="29">
        <v>7.5</v>
      </c>
      <c r="J102" s="29">
        <v>10</v>
      </c>
      <c r="K102" s="29">
        <v>10</v>
      </c>
      <c r="L102" s="29">
        <f>AVERAGE(Table2785[[#This Row],[2Bi Disappearance]:[2Bv Terrorism Injured ]])</f>
        <v>9.5</v>
      </c>
      <c r="M102" s="29">
        <v>9.5</v>
      </c>
      <c r="N102" s="29">
        <v>10</v>
      </c>
      <c r="O102" s="30">
        <v>10</v>
      </c>
      <c r="P102" s="30">
        <f>AVERAGE(Table2785[[#This Row],[2Ci Female Genital Mutilation]:[2Ciii Equal Inheritance Rights]])</f>
        <v>9.8333333333333339</v>
      </c>
      <c r="Q102" s="29">
        <f t="shared" si="30"/>
        <v>9.3377777777777791</v>
      </c>
      <c r="R102" s="29">
        <v>10</v>
      </c>
      <c r="S102" s="29">
        <v>10</v>
      </c>
      <c r="T102" s="29">
        <v>10</v>
      </c>
      <c r="U102" s="29">
        <f t="shared" si="31"/>
        <v>10</v>
      </c>
      <c r="V102" s="29">
        <v>10</v>
      </c>
      <c r="W102" s="29">
        <v>10</v>
      </c>
      <c r="X102" s="29">
        <f>AVERAGE(Table2785[[#This Row],[4A Freedom to establish religious organizations]:[4B Autonomy of religious organizations]])</f>
        <v>10</v>
      </c>
      <c r="Y102" s="29">
        <v>10</v>
      </c>
      <c r="Z102" s="29">
        <v>10</v>
      </c>
      <c r="AA102" s="29">
        <v>10</v>
      </c>
      <c r="AB102" s="29">
        <v>10</v>
      </c>
      <c r="AC102" s="29">
        <v>10</v>
      </c>
      <c r="AD102" s="29">
        <f>AVERAGE(Table2785[[#This Row],[5Ci Political parties]:[5Ciii Educational, sporting and cultural organizations]])</f>
        <v>10</v>
      </c>
      <c r="AE102" s="29">
        <v>10</v>
      </c>
      <c r="AF102" s="29">
        <v>10</v>
      </c>
      <c r="AG102" s="29">
        <v>10</v>
      </c>
      <c r="AH102" s="29">
        <f>AVERAGE(Table2785[[#This Row],[5Di Political parties]:[5Diii Educational, sporting and cultural organizations5]])</f>
        <v>10</v>
      </c>
      <c r="AI102" s="29">
        <f t="shared" si="29"/>
        <v>10</v>
      </c>
      <c r="AJ102" s="29">
        <v>10</v>
      </c>
      <c r="AK102" s="30">
        <v>9.6666666666666661</v>
      </c>
      <c r="AL102" s="30">
        <v>8.5</v>
      </c>
      <c r="AM102" s="30">
        <v>10</v>
      </c>
      <c r="AN102" s="30">
        <v>10</v>
      </c>
      <c r="AO102" s="30">
        <f>AVERAGE(Table2785[[#This Row],[6Di Access to foreign television (cable/ satellite)]:[6Dii Access to foreign newspapers]])</f>
        <v>10</v>
      </c>
      <c r="AP102" s="30">
        <v>10</v>
      </c>
      <c r="AQ102" s="29">
        <f t="shared" si="32"/>
        <v>9.6333333333333329</v>
      </c>
      <c r="AR102" s="29">
        <v>10</v>
      </c>
      <c r="AS102" s="29">
        <v>10</v>
      </c>
      <c r="AT102" s="29">
        <v>10</v>
      </c>
      <c r="AU102" s="29">
        <f t="shared" si="33"/>
        <v>10</v>
      </c>
      <c r="AV102" s="29">
        <f t="shared" si="34"/>
        <v>10</v>
      </c>
      <c r="AW102" s="31">
        <f>AVERAGE(Table2785[[#This Row],[RULE OF LAW]],Table2785[[#This Row],[SECURITY &amp; SAFETY]],Table2785[[#This Row],[PERSONAL FREEDOM (minus Security &amp;Safety and Rule of Law)]],Table2785[[#This Row],[PERSONAL FREEDOM (minus Security &amp;Safety and Rule of Law)]])</f>
        <v>9.3446031746031739</v>
      </c>
      <c r="AX102" s="32">
        <v>7.45</v>
      </c>
      <c r="AY102" s="53">
        <f>AVERAGE(Table2785[[#This Row],[PERSONAL FREEDOM]:[ECONOMIC FREEDOM]])</f>
        <v>8.3973015873015875</v>
      </c>
      <c r="AZ102" s="54">
        <f t="shared" si="35"/>
        <v>14</v>
      </c>
      <c r="BA102" s="18">
        <f t="shared" si="36"/>
        <v>8.4</v>
      </c>
      <c r="BB102" s="31">
        <f>Table2785[[#This Row],[1 Rule of Law]]</f>
        <v>8.1873015873015866</v>
      </c>
      <c r="BC102" s="31">
        <f>Table2785[[#This Row],[2 Security &amp; Safety]]</f>
        <v>9.3377777777777791</v>
      </c>
      <c r="BD102" s="31">
        <f t="shared" si="37"/>
        <v>9.9266666666666659</v>
      </c>
    </row>
    <row r="103" spans="1:56" ht="15" customHeight="1" x14ac:dyDescent="0.25">
      <c r="A103" s="28" t="s">
        <v>56</v>
      </c>
      <c r="B103" s="29">
        <v>8.5</v>
      </c>
      <c r="C103" s="29">
        <v>7.5</v>
      </c>
      <c r="D103" s="29">
        <v>7.1999999999999993</v>
      </c>
      <c r="E103" s="29">
        <v>7.7380952380952381</v>
      </c>
      <c r="F103" s="29">
        <v>9.64</v>
      </c>
      <c r="G103" s="29">
        <v>10</v>
      </c>
      <c r="H103" s="29">
        <v>10</v>
      </c>
      <c r="I103" s="29">
        <v>10</v>
      </c>
      <c r="J103" s="29">
        <v>10</v>
      </c>
      <c r="K103" s="29">
        <v>10</v>
      </c>
      <c r="L103" s="29">
        <f>AVERAGE(Table2785[[#This Row],[2Bi Disappearance]:[2Bv Terrorism Injured ]])</f>
        <v>10</v>
      </c>
      <c r="M103" s="29">
        <v>10</v>
      </c>
      <c r="N103" s="29">
        <v>10</v>
      </c>
      <c r="O103" s="30">
        <v>10</v>
      </c>
      <c r="P103" s="30">
        <f>AVERAGE(Table2785[[#This Row],[2Ci Female Genital Mutilation]:[2Ciii Equal Inheritance Rights]])</f>
        <v>10</v>
      </c>
      <c r="Q103" s="29">
        <f t="shared" si="30"/>
        <v>9.8800000000000008</v>
      </c>
      <c r="R103" s="29">
        <v>10</v>
      </c>
      <c r="S103" s="29">
        <v>10</v>
      </c>
      <c r="T103" s="29">
        <v>10</v>
      </c>
      <c r="U103" s="29">
        <f t="shared" si="31"/>
        <v>10</v>
      </c>
      <c r="V103" s="29">
        <v>5</v>
      </c>
      <c r="W103" s="29">
        <v>10</v>
      </c>
      <c r="X103" s="29">
        <f>AVERAGE(Table2785[[#This Row],[4A Freedom to establish religious organizations]:[4B Autonomy of religious organizations]])</f>
        <v>7.5</v>
      </c>
      <c r="Y103" s="29">
        <v>10</v>
      </c>
      <c r="Z103" s="29">
        <v>10</v>
      </c>
      <c r="AA103" s="29">
        <v>10</v>
      </c>
      <c r="AB103" s="29">
        <v>7.5</v>
      </c>
      <c r="AC103" s="29">
        <v>10</v>
      </c>
      <c r="AD103" s="29">
        <f>AVERAGE(Table2785[[#This Row],[5Ci Political parties]:[5Ciii Educational, sporting and cultural organizations]])</f>
        <v>9.1666666666666661</v>
      </c>
      <c r="AE103" s="29">
        <v>5</v>
      </c>
      <c r="AF103" s="29">
        <v>2.5</v>
      </c>
      <c r="AG103" s="29">
        <v>10</v>
      </c>
      <c r="AH103" s="29">
        <f>AVERAGE(Table2785[[#This Row],[5Di Political parties]:[5Diii Educational, sporting and cultural organizations5]])</f>
        <v>5.833333333333333</v>
      </c>
      <c r="AI103" s="29">
        <f t="shared" si="29"/>
        <v>8.75</v>
      </c>
      <c r="AJ103" s="29">
        <v>10</v>
      </c>
      <c r="AK103" s="30">
        <v>9</v>
      </c>
      <c r="AL103" s="30">
        <v>8.25</v>
      </c>
      <c r="AM103" s="30">
        <v>10</v>
      </c>
      <c r="AN103" s="30">
        <v>10</v>
      </c>
      <c r="AO103" s="30">
        <f>AVERAGE(Table2785[[#This Row],[6Di Access to foreign television (cable/ satellite)]:[6Dii Access to foreign newspapers]])</f>
        <v>10</v>
      </c>
      <c r="AP103" s="30">
        <v>10</v>
      </c>
      <c r="AQ103" s="29">
        <f t="shared" si="32"/>
        <v>9.4499999999999993</v>
      </c>
      <c r="AR103" s="29">
        <v>10</v>
      </c>
      <c r="AS103" s="29">
        <v>10</v>
      </c>
      <c r="AT103" s="29">
        <v>10</v>
      </c>
      <c r="AU103" s="29">
        <f t="shared" si="33"/>
        <v>10</v>
      </c>
      <c r="AV103" s="29">
        <f t="shared" si="34"/>
        <v>10</v>
      </c>
      <c r="AW103" s="31">
        <f>AVERAGE(Table2785[[#This Row],[RULE OF LAW]],Table2785[[#This Row],[SECURITY &amp; SAFETY]],Table2785[[#This Row],[PERSONAL FREEDOM (minus Security &amp;Safety and Rule of Law)]],Table2785[[#This Row],[PERSONAL FREEDOM (minus Security &amp;Safety and Rule of Law)]])</f>
        <v>8.9745238095238093</v>
      </c>
      <c r="AX103" s="32">
        <v>8.23</v>
      </c>
      <c r="AY103" s="53">
        <f>AVERAGE(Table2785[[#This Row],[PERSONAL FREEDOM]:[ECONOMIC FREEDOM]])</f>
        <v>8.6022619047619049</v>
      </c>
      <c r="AZ103" s="54">
        <f t="shared" si="35"/>
        <v>3</v>
      </c>
      <c r="BA103" s="18">
        <f t="shared" si="36"/>
        <v>8.6</v>
      </c>
      <c r="BB103" s="31">
        <f>Table2785[[#This Row],[1 Rule of Law]]</f>
        <v>7.7380952380952381</v>
      </c>
      <c r="BC103" s="31">
        <f>Table2785[[#This Row],[2 Security &amp; Safety]]</f>
        <v>9.8800000000000008</v>
      </c>
      <c r="BD103" s="31">
        <f t="shared" si="37"/>
        <v>9.14</v>
      </c>
    </row>
    <row r="104" spans="1:56" ht="15" customHeight="1" x14ac:dyDescent="0.25">
      <c r="A104" s="28" t="s">
        <v>126</v>
      </c>
      <c r="B104" s="29">
        <v>4</v>
      </c>
      <c r="C104" s="29">
        <v>3.7</v>
      </c>
      <c r="D104" s="29">
        <v>3.5</v>
      </c>
      <c r="E104" s="29">
        <v>3.7619047619047619</v>
      </c>
      <c r="F104" s="29">
        <v>5.4799999999999995</v>
      </c>
      <c r="G104" s="29">
        <v>10</v>
      </c>
      <c r="H104" s="29">
        <v>10</v>
      </c>
      <c r="I104" s="29">
        <v>7.5</v>
      </c>
      <c r="J104" s="29">
        <v>10</v>
      </c>
      <c r="K104" s="29">
        <v>10</v>
      </c>
      <c r="L104" s="29">
        <f>AVERAGE(Table2785[[#This Row],[2Bi Disappearance]:[2Bv Terrorism Injured ]])</f>
        <v>9.5</v>
      </c>
      <c r="M104" s="29">
        <v>10</v>
      </c>
      <c r="N104" s="29">
        <v>10</v>
      </c>
      <c r="O104" s="30">
        <v>5</v>
      </c>
      <c r="P104" s="30">
        <f>AVERAGE(Table2785[[#This Row],[2Ci Female Genital Mutilation]:[2Ciii Equal Inheritance Rights]])</f>
        <v>8.3333333333333339</v>
      </c>
      <c r="Q104" s="29">
        <f t="shared" si="30"/>
        <v>7.7711111111111109</v>
      </c>
      <c r="R104" s="29">
        <v>10</v>
      </c>
      <c r="S104" s="29">
        <v>5</v>
      </c>
      <c r="T104" s="29">
        <v>5</v>
      </c>
      <c r="U104" s="29">
        <f t="shared" si="31"/>
        <v>6.666666666666667</v>
      </c>
      <c r="V104" s="29">
        <v>5</v>
      </c>
      <c r="W104" s="29">
        <v>7.5</v>
      </c>
      <c r="X104" s="29">
        <f>AVERAGE(Table2785[[#This Row],[4A Freedom to establish religious organizations]:[4B Autonomy of religious organizations]])</f>
        <v>6.25</v>
      </c>
      <c r="Y104" s="29">
        <v>7.5</v>
      </c>
      <c r="Z104" s="29">
        <v>7.5</v>
      </c>
      <c r="AA104" s="29">
        <v>2.5</v>
      </c>
      <c r="AB104" s="29">
        <v>2.5</v>
      </c>
      <c r="AC104" s="29">
        <v>7.5</v>
      </c>
      <c r="AD104" s="29">
        <f>AVERAGE(Table2785[[#This Row],[5Ci Political parties]:[5Ciii Educational, sporting and cultural organizations]])</f>
        <v>4.166666666666667</v>
      </c>
      <c r="AE104" s="29">
        <v>2.5</v>
      </c>
      <c r="AF104" s="29">
        <v>5</v>
      </c>
      <c r="AG104" s="29">
        <v>5</v>
      </c>
      <c r="AH104" s="29">
        <f>AVERAGE(Table2785[[#This Row],[5Di Political parties]:[5Diii Educational, sporting and cultural organizations5]])</f>
        <v>4.166666666666667</v>
      </c>
      <c r="AI104" s="29">
        <f t="shared" si="29"/>
        <v>5.8333333333333339</v>
      </c>
      <c r="AJ104" s="29">
        <v>10</v>
      </c>
      <c r="AK104" s="30">
        <v>5.333333333333333</v>
      </c>
      <c r="AL104" s="30">
        <v>5</v>
      </c>
      <c r="AM104" s="30">
        <v>10</v>
      </c>
      <c r="AN104" s="30">
        <v>7.5</v>
      </c>
      <c r="AO104" s="30">
        <f>AVERAGE(Table2785[[#This Row],[6Di Access to foreign television (cable/ satellite)]:[6Dii Access to foreign newspapers]])</f>
        <v>8.75</v>
      </c>
      <c r="AP104" s="30">
        <v>10</v>
      </c>
      <c r="AQ104" s="29">
        <f t="shared" si="32"/>
        <v>7.8166666666666655</v>
      </c>
      <c r="AR104" s="29">
        <v>5</v>
      </c>
      <c r="AS104" s="29">
        <v>10</v>
      </c>
      <c r="AT104" s="29">
        <v>10</v>
      </c>
      <c r="AU104" s="29">
        <f t="shared" si="33"/>
        <v>10</v>
      </c>
      <c r="AV104" s="29">
        <f t="shared" si="34"/>
        <v>7.5</v>
      </c>
      <c r="AW104" s="31">
        <f>AVERAGE(Table2785[[#This Row],[RULE OF LAW]],Table2785[[#This Row],[SECURITY &amp; SAFETY]],Table2785[[#This Row],[PERSONAL FREEDOM (minus Security &amp;Safety and Rule of Law)]],Table2785[[#This Row],[PERSONAL FREEDOM (minus Security &amp;Safety and Rule of Law)]])</f>
        <v>6.2899206349206347</v>
      </c>
      <c r="AX104" s="32">
        <v>7.46</v>
      </c>
      <c r="AY104" s="53">
        <f>AVERAGE(Table2785[[#This Row],[PERSONAL FREEDOM]:[ECONOMIC FREEDOM]])</f>
        <v>6.8749603174603173</v>
      </c>
      <c r="AZ104" s="54">
        <f t="shared" si="35"/>
        <v>77</v>
      </c>
      <c r="BA104" s="18">
        <f t="shared" si="36"/>
        <v>6.87</v>
      </c>
      <c r="BB104" s="31">
        <f>Table2785[[#This Row],[1 Rule of Law]]</f>
        <v>3.7619047619047619</v>
      </c>
      <c r="BC104" s="31">
        <f>Table2785[[#This Row],[2 Security &amp; Safety]]</f>
        <v>7.7711111111111109</v>
      </c>
      <c r="BD104" s="31">
        <f t="shared" si="37"/>
        <v>6.8133333333333326</v>
      </c>
    </row>
    <row r="105" spans="1:56" ht="15" customHeight="1" x14ac:dyDescent="0.25">
      <c r="A105" s="28" t="s">
        <v>175</v>
      </c>
      <c r="B105" s="29" t="s">
        <v>48</v>
      </c>
      <c r="C105" s="29" t="s">
        <v>48</v>
      </c>
      <c r="D105" s="29" t="s">
        <v>48</v>
      </c>
      <c r="E105" s="29">
        <v>4.1202139999999998</v>
      </c>
      <c r="F105" s="29">
        <v>8.120000000000001</v>
      </c>
      <c r="G105" s="29">
        <v>10</v>
      </c>
      <c r="H105" s="29">
        <v>10</v>
      </c>
      <c r="I105" s="29">
        <v>5</v>
      </c>
      <c r="J105" s="29">
        <v>9.9805716315590214</v>
      </c>
      <c r="K105" s="29">
        <v>10</v>
      </c>
      <c r="L105" s="29">
        <f>AVERAGE(Table2785[[#This Row],[2Bi Disappearance]:[2Bv Terrorism Injured ]])</f>
        <v>8.9961143263118046</v>
      </c>
      <c r="M105" s="29">
        <v>9.8000000000000007</v>
      </c>
      <c r="N105" s="29">
        <v>10</v>
      </c>
      <c r="O105" s="30">
        <v>0</v>
      </c>
      <c r="P105" s="30">
        <f>AVERAGE(Table2785[[#This Row],[2Ci Female Genital Mutilation]:[2Ciii Equal Inheritance Rights]])</f>
        <v>6.6000000000000005</v>
      </c>
      <c r="Q105" s="29">
        <f t="shared" si="30"/>
        <v>7.9053714421039354</v>
      </c>
      <c r="R105" s="29">
        <v>5</v>
      </c>
      <c r="S105" s="29">
        <v>5</v>
      </c>
      <c r="T105" s="29">
        <v>0</v>
      </c>
      <c r="U105" s="29">
        <f t="shared" si="31"/>
        <v>3.3333333333333335</v>
      </c>
      <c r="V105" s="29">
        <v>7.5</v>
      </c>
      <c r="W105" s="29">
        <v>7.5</v>
      </c>
      <c r="X105" s="29">
        <f>AVERAGE(Table2785[[#This Row],[4A Freedom to establish religious organizations]:[4B Autonomy of religious organizations]])</f>
        <v>7.5</v>
      </c>
      <c r="Y105" s="29">
        <v>10</v>
      </c>
      <c r="Z105" s="29">
        <v>10</v>
      </c>
      <c r="AA105" s="29">
        <v>5</v>
      </c>
      <c r="AB105" s="29">
        <v>7.5</v>
      </c>
      <c r="AC105" s="29">
        <v>7.5</v>
      </c>
      <c r="AD105" s="29">
        <f>AVERAGE(Table2785[[#This Row],[5Ci Political parties]:[5Ciii Educational, sporting and cultural organizations]])</f>
        <v>6.666666666666667</v>
      </c>
      <c r="AE105" s="29">
        <v>7.5</v>
      </c>
      <c r="AF105" s="29">
        <v>7.5</v>
      </c>
      <c r="AG105" s="29">
        <v>7.5</v>
      </c>
      <c r="AH105" s="29">
        <f>AVERAGE(Table2785[[#This Row],[5Di Political parties]:[5Diii Educational, sporting and cultural organizations5]])</f>
        <v>7.5</v>
      </c>
      <c r="AI105" s="29">
        <f t="shared" si="29"/>
        <v>8.5416666666666679</v>
      </c>
      <c r="AJ105" s="29">
        <v>10</v>
      </c>
      <c r="AK105" s="30">
        <v>5</v>
      </c>
      <c r="AL105" s="30">
        <v>5.5</v>
      </c>
      <c r="AM105" s="30">
        <v>10</v>
      </c>
      <c r="AN105" s="30">
        <v>10</v>
      </c>
      <c r="AO105" s="30">
        <f>AVERAGE(Table2785[[#This Row],[6Di Access to foreign television (cable/ satellite)]:[6Dii Access to foreign newspapers]])</f>
        <v>10</v>
      </c>
      <c r="AP105" s="30">
        <v>10</v>
      </c>
      <c r="AQ105" s="29">
        <f t="shared" si="32"/>
        <v>8.1</v>
      </c>
      <c r="AR105" s="29">
        <v>5</v>
      </c>
      <c r="AS105" s="29">
        <v>10</v>
      </c>
      <c r="AT105" s="29">
        <v>10</v>
      </c>
      <c r="AU105" s="29">
        <f t="shared" si="33"/>
        <v>10</v>
      </c>
      <c r="AV105" s="29">
        <f t="shared" si="34"/>
        <v>7.5</v>
      </c>
      <c r="AW105" s="31">
        <f>AVERAGE(Table2785[[#This Row],[RULE OF LAW]],Table2785[[#This Row],[SECURITY &amp; SAFETY]],Table2785[[#This Row],[PERSONAL FREEDOM (minus Security &amp;Safety and Rule of Law)]],Table2785[[#This Row],[PERSONAL FREEDOM (minus Security &amp;Safety and Rule of Law)]])</f>
        <v>6.5038963605259843</v>
      </c>
      <c r="AX105" s="32">
        <v>5.7</v>
      </c>
      <c r="AY105" s="53">
        <f>AVERAGE(Table2785[[#This Row],[PERSONAL FREEDOM]:[ECONOMIC FREEDOM]])</f>
        <v>6.1019481802629922</v>
      </c>
      <c r="AZ105" s="54">
        <f t="shared" si="35"/>
        <v>125</v>
      </c>
      <c r="BA105" s="18">
        <f t="shared" si="36"/>
        <v>6.1</v>
      </c>
      <c r="BB105" s="31">
        <f>Table2785[[#This Row],[1 Rule of Law]]</f>
        <v>4.1202139999999998</v>
      </c>
      <c r="BC105" s="31">
        <f>Table2785[[#This Row],[2 Security &amp; Safety]]</f>
        <v>7.9053714421039354</v>
      </c>
      <c r="BD105" s="31">
        <f t="shared" si="37"/>
        <v>6.9950000000000001</v>
      </c>
    </row>
    <row r="106" spans="1:56" ht="15" customHeight="1" x14ac:dyDescent="0.25">
      <c r="A106" s="28" t="s">
        <v>179</v>
      </c>
      <c r="B106" s="29">
        <v>2.7</v>
      </c>
      <c r="C106" s="29">
        <v>5</v>
      </c>
      <c r="D106" s="29">
        <v>3.1</v>
      </c>
      <c r="E106" s="29">
        <v>3.5936507936507938</v>
      </c>
      <c r="F106" s="29">
        <v>2</v>
      </c>
      <c r="G106" s="29">
        <v>0</v>
      </c>
      <c r="H106" s="29">
        <v>8.3968452694757794</v>
      </c>
      <c r="I106" s="29">
        <v>2.5</v>
      </c>
      <c r="J106" s="29">
        <v>7.0306099572556304</v>
      </c>
      <c r="K106" s="29">
        <v>8.8011877433813943</v>
      </c>
      <c r="L106" s="29">
        <f>AVERAGE(Table2785[[#This Row],[2Bi Disappearance]:[2Bv Terrorism Injured ]])</f>
        <v>5.3457285940225612</v>
      </c>
      <c r="M106" s="29">
        <v>7</v>
      </c>
      <c r="N106" s="29">
        <v>7.5</v>
      </c>
      <c r="O106" s="30">
        <v>2.5</v>
      </c>
      <c r="P106" s="30">
        <f>AVERAGE(Table2785[[#This Row],[2Ci Female Genital Mutilation]:[2Ciii Equal Inheritance Rights]])</f>
        <v>5.666666666666667</v>
      </c>
      <c r="Q106" s="29">
        <f t="shared" si="30"/>
        <v>4.3374650868964091</v>
      </c>
      <c r="R106" s="29">
        <v>0</v>
      </c>
      <c r="S106" s="29">
        <v>5</v>
      </c>
      <c r="T106" s="29">
        <v>0</v>
      </c>
      <c r="U106" s="29">
        <f t="shared" si="31"/>
        <v>1.6666666666666667</v>
      </c>
      <c r="V106" s="29">
        <v>10</v>
      </c>
      <c r="W106" s="29">
        <v>2.5</v>
      </c>
      <c r="X106" s="29">
        <f>AVERAGE(Table2785[[#This Row],[4A Freedom to establish religious organizations]:[4B Autonomy of religious organizations]])</f>
        <v>6.25</v>
      </c>
      <c r="Y106" s="29">
        <v>10</v>
      </c>
      <c r="Z106" s="29">
        <v>7.5</v>
      </c>
      <c r="AA106" s="29">
        <v>7.5</v>
      </c>
      <c r="AB106" s="29">
        <v>7.5</v>
      </c>
      <c r="AC106" s="29">
        <v>10</v>
      </c>
      <c r="AD106" s="29">
        <f>AVERAGE(Table2785[[#This Row],[5Ci Political parties]:[5Ciii Educational, sporting and cultural organizations]])</f>
        <v>8.3333333333333339</v>
      </c>
      <c r="AE106" s="29">
        <v>10</v>
      </c>
      <c r="AF106" s="29">
        <v>10</v>
      </c>
      <c r="AG106" s="29">
        <v>10</v>
      </c>
      <c r="AH106" s="29">
        <f>AVERAGE(Table2785[[#This Row],[5Di Political parties]:[5Diii Educational, sporting and cultural organizations5]])</f>
        <v>10</v>
      </c>
      <c r="AI106" s="29">
        <f t="shared" si="29"/>
        <v>8.9583333333333339</v>
      </c>
      <c r="AJ106" s="29">
        <v>8.8154029084796388</v>
      </c>
      <c r="AK106" s="30">
        <v>5.666666666666667</v>
      </c>
      <c r="AL106" s="30">
        <v>4.25</v>
      </c>
      <c r="AM106" s="30">
        <v>10</v>
      </c>
      <c r="AN106" s="30">
        <v>10</v>
      </c>
      <c r="AO106" s="30">
        <f>AVERAGE(Table2785[[#This Row],[6Di Access to foreign television (cable/ satellite)]:[6Dii Access to foreign newspapers]])</f>
        <v>10</v>
      </c>
      <c r="AP106" s="30">
        <v>10</v>
      </c>
      <c r="AQ106" s="29">
        <f t="shared" si="32"/>
        <v>7.7464139150292608</v>
      </c>
      <c r="AR106" s="29">
        <v>5</v>
      </c>
      <c r="AS106" s="29">
        <v>0</v>
      </c>
      <c r="AT106" s="29" t="s">
        <v>48</v>
      </c>
      <c r="AU106" s="29">
        <f t="shared" si="33"/>
        <v>0</v>
      </c>
      <c r="AV106" s="29">
        <f t="shared" si="34"/>
        <v>2.5</v>
      </c>
      <c r="AW106" s="31">
        <f>AVERAGE(Table2785[[#This Row],[RULE OF LAW]],Table2785[[#This Row],[SECURITY &amp; SAFETY]],Table2785[[#This Row],[PERSONAL FREEDOM (minus Security &amp;Safety and Rule of Law)]],Table2785[[#This Row],[PERSONAL FREEDOM (minus Security &amp;Safety and Rule of Law)]])</f>
        <v>4.6949203616397268</v>
      </c>
      <c r="AX106" s="32">
        <v>6.28</v>
      </c>
      <c r="AY106" s="53">
        <f>AVERAGE(Table2785[[#This Row],[PERSONAL FREEDOM]:[ECONOMIC FREEDOM]])</f>
        <v>5.4874601808198635</v>
      </c>
      <c r="AZ106" s="54">
        <f t="shared" si="35"/>
        <v>138</v>
      </c>
      <c r="BA106" s="18">
        <f t="shared" si="36"/>
        <v>5.49</v>
      </c>
      <c r="BB106" s="31">
        <f>Table2785[[#This Row],[1 Rule of Law]]</f>
        <v>3.5936507936507938</v>
      </c>
      <c r="BC106" s="31">
        <f>Table2785[[#This Row],[2 Security &amp; Safety]]</f>
        <v>4.3374650868964091</v>
      </c>
      <c r="BD106" s="31">
        <f t="shared" si="37"/>
        <v>5.424282783005852</v>
      </c>
    </row>
    <row r="107" spans="1:56" ht="15" customHeight="1" x14ac:dyDescent="0.25">
      <c r="A107" s="28" t="s">
        <v>62</v>
      </c>
      <c r="B107" s="29">
        <v>9.2000000000000011</v>
      </c>
      <c r="C107" s="29">
        <v>8.6</v>
      </c>
      <c r="D107" s="29">
        <v>8.2999999999999989</v>
      </c>
      <c r="E107" s="29">
        <v>8.7111111111111104</v>
      </c>
      <c r="F107" s="29">
        <v>9.120000000000001</v>
      </c>
      <c r="G107" s="29">
        <v>10</v>
      </c>
      <c r="H107" s="29">
        <v>10</v>
      </c>
      <c r="I107" s="29">
        <v>10</v>
      </c>
      <c r="J107" s="29">
        <v>10</v>
      </c>
      <c r="K107" s="29">
        <v>10</v>
      </c>
      <c r="L107" s="29">
        <f>AVERAGE(Table2785[[#This Row],[2Bi Disappearance]:[2Bv Terrorism Injured ]])</f>
        <v>10</v>
      </c>
      <c r="M107" s="29">
        <v>9.5</v>
      </c>
      <c r="N107" s="29">
        <v>10</v>
      </c>
      <c r="O107" s="30">
        <v>10</v>
      </c>
      <c r="P107" s="30">
        <f>AVERAGE(Table2785[[#This Row],[2Ci Female Genital Mutilation]:[2Ciii Equal Inheritance Rights]])</f>
        <v>9.8333333333333339</v>
      </c>
      <c r="Q107" s="29">
        <f t="shared" si="30"/>
        <v>9.6511111111111116</v>
      </c>
      <c r="R107" s="29">
        <v>10</v>
      </c>
      <c r="S107" s="29">
        <v>10</v>
      </c>
      <c r="T107" s="29">
        <v>10</v>
      </c>
      <c r="U107" s="29">
        <f t="shared" si="31"/>
        <v>10</v>
      </c>
      <c r="V107" s="29">
        <v>10</v>
      </c>
      <c r="W107" s="29">
        <v>7.5</v>
      </c>
      <c r="X107" s="29">
        <f>AVERAGE(Table2785[[#This Row],[4A Freedom to establish religious organizations]:[4B Autonomy of religious organizations]])</f>
        <v>8.75</v>
      </c>
      <c r="Y107" s="29">
        <v>10</v>
      </c>
      <c r="Z107" s="29">
        <v>10</v>
      </c>
      <c r="AA107" s="29">
        <v>10</v>
      </c>
      <c r="AB107" s="29">
        <v>10</v>
      </c>
      <c r="AC107" s="29">
        <v>10</v>
      </c>
      <c r="AD107" s="29">
        <f>AVERAGE(Table2785[[#This Row],[5Ci Political parties]:[5Ciii Educational, sporting and cultural organizations]])</f>
        <v>10</v>
      </c>
      <c r="AE107" s="29">
        <v>10</v>
      </c>
      <c r="AF107" s="29">
        <v>10</v>
      </c>
      <c r="AG107" s="29">
        <v>10</v>
      </c>
      <c r="AH107" s="29">
        <f>AVERAGE(Table2785[[#This Row],[5Di Political parties]:[5Diii Educational, sporting and cultural organizations5]])</f>
        <v>10</v>
      </c>
      <c r="AI107" s="29">
        <f t="shared" si="29"/>
        <v>10</v>
      </c>
      <c r="AJ107" s="29">
        <v>10</v>
      </c>
      <c r="AK107" s="30">
        <v>9</v>
      </c>
      <c r="AL107" s="30">
        <v>9.25</v>
      </c>
      <c r="AM107" s="30">
        <v>10</v>
      </c>
      <c r="AN107" s="30">
        <v>10</v>
      </c>
      <c r="AO107" s="30">
        <f>AVERAGE(Table2785[[#This Row],[6Di Access to foreign television (cable/ satellite)]:[6Dii Access to foreign newspapers]])</f>
        <v>10</v>
      </c>
      <c r="AP107" s="30">
        <v>10</v>
      </c>
      <c r="AQ107" s="29">
        <f t="shared" si="32"/>
        <v>9.65</v>
      </c>
      <c r="AR107" s="29">
        <v>10</v>
      </c>
      <c r="AS107" s="29">
        <v>10</v>
      </c>
      <c r="AT107" s="29">
        <v>10</v>
      </c>
      <c r="AU107" s="29">
        <f t="shared" si="33"/>
        <v>10</v>
      </c>
      <c r="AV107" s="29">
        <f t="shared" si="34"/>
        <v>10</v>
      </c>
      <c r="AW107" s="31">
        <f>AVERAGE(Table2785[[#This Row],[RULE OF LAW]],Table2785[[#This Row],[SECURITY &amp; SAFETY]],Table2785[[#This Row],[PERSONAL FREEDOM (minus Security &amp;Safety and Rule of Law)]],Table2785[[#This Row],[PERSONAL FREEDOM (minus Security &amp;Safety and Rule of Law)]])</f>
        <v>9.4305555555555554</v>
      </c>
      <c r="AX107" s="32">
        <v>7.52</v>
      </c>
      <c r="AY107" s="53">
        <f>AVERAGE(Table2785[[#This Row],[PERSONAL FREEDOM]:[ECONOMIC FREEDOM]])</f>
        <v>8.4752777777777766</v>
      </c>
      <c r="AZ107" s="54">
        <f t="shared" si="35"/>
        <v>10</v>
      </c>
      <c r="BA107" s="18">
        <f t="shared" si="36"/>
        <v>8.48</v>
      </c>
      <c r="BB107" s="31">
        <f>Table2785[[#This Row],[1 Rule of Law]]</f>
        <v>8.7111111111111104</v>
      </c>
      <c r="BC107" s="31">
        <f>Table2785[[#This Row],[2 Security &amp; Safety]]</f>
        <v>9.6511111111111116</v>
      </c>
      <c r="BD107" s="31">
        <f t="shared" si="37"/>
        <v>9.68</v>
      </c>
    </row>
    <row r="108" spans="1:56" ht="15" customHeight="1" x14ac:dyDescent="0.25">
      <c r="A108" s="28" t="s">
        <v>178</v>
      </c>
      <c r="B108" s="29" t="s">
        <v>48</v>
      </c>
      <c r="C108" s="29" t="s">
        <v>48</v>
      </c>
      <c r="D108" s="29" t="s">
        <v>48</v>
      </c>
      <c r="E108" s="29">
        <v>6.0842870000000007</v>
      </c>
      <c r="F108" s="29">
        <v>9.5599999999999987</v>
      </c>
      <c r="G108" s="29">
        <v>5</v>
      </c>
      <c r="H108" s="29">
        <v>10</v>
      </c>
      <c r="I108" s="29">
        <v>7.5</v>
      </c>
      <c r="J108" s="29">
        <v>10</v>
      </c>
      <c r="K108" s="29">
        <v>10</v>
      </c>
      <c r="L108" s="29">
        <f>AVERAGE(Table2785[[#This Row],[2Bi Disappearance]:[2Bv Terrorism Injured ]])</f>
        <v>8.5</v>
      </c>
      <c r="M108" s="29">
        <v>9</v>
      </c>
      <c r="N108" s="29">
        <v>7.5</v>
      </c>
      <c r="O108" s="30">
        <v>0</v>
      </c>
      <c r="P108" s="30">
        <f>AVERAGE(Table2785[[#This Row],[2Ci Female Genital Mutilation]:[2Ciii Equal Inheritance Rights]])</f>
        <v>5.5</v>
      </c>
      <c r="Q108" s="29">
        <f t="shared" si="30"/>
        <v>7.8533333333333326</v>
      </c>
      <c r="R108" s="29">
        <v>10</v>
      </c>
      <c r="S108" s="29">
        <v>10</v>
      </c>
      <c r="T108" s="29">
        <v>0</v>
      </c>
      <c r="U108" s="29">
        <f t="shared" si="31"/>
        <v>6.666666666666667</v>
      </c>
      <c r="V108" s="29">
        <v>2.5</v>
      </c>
      <c r="W108" s="29">
        <v>5</v>
      </c>
      <c r="X108" s="29">
        <f>AVERAGE(Table2785[[#This Row],[4A Freedom to establish religious organizations]:[4B Autonomy of religious organizations]])</f>
        <v>3.75</v>
      </c>
      <c r="Y108" s="29">
        <v>2.5</v>
      </c>
      <c r="Z108" s="29">
        <v>2.5</v>
      </c>
      <c r="AA108" s="29">
        <v>2.5</v>
      </c>
      <c r="AB108" s="29">
        <v>5</v>
      </c>
      <c r="AC108" s="29">
        <v>5</v>
      </c>
      <c r="AD108" s="29">
        <f>AVERAGE(Table2785[[#This Row],[5Ci Political parties]:[5Ciii Educational, sporting and cultural organizations]])</f>
        <v>4.166666666666667</v>
      </c>
      <c r="AE108" s="29">
        <v>2.5</v>
      </c>
      <c r="AF108" s="29">
        <v>2.5</v>
      </c>
      <c r="AG108" s="29">
        <v>5</v>
      </c>
      <c r="AH108" s="29">
        <f>AVERAGE(Table2785[[#This Row],[5Di Political parties]:[5Diii Educational, sporting and cultural organizations5]])</f>
        <v>3.3333333333333335</v>
      </c>
      <c r="AI108" s="29">
        <f t="shared" si="29"/>
        <v>3.1250000000000004</v>
      </c>
      <c r="AJ108" s="29">
        <v>10</v>
      </c>
      <c r="AK108" s="30">
        <v>1.6666666666666667</v>
      </c>
      <c r="AL108" s="30">
        <v>3.25</v>
      </c>
      <c r="AM108" s="30">
        <v>7.5</v>
      </c>
      <c r="AN108" s="30">
        <v>5</v>
      </c>
      <c r="AO108" s="30">
        <f>AVERAGE(Table2785[[#This Row],[6Di Access to foreign television (cable/ satellite)]:[6Dii Access to foreign newspapers]])</f>
        <v>6.25</v>
      </c>
      <c r="AP108" s="30">
        <v>5</v>
      </c>
      <c r="AQ108" s="29">
        <f t="shared" si="32"/>
        <v>5.2333333333333325</v>
      </c>
      <c r="AR108" s="29">
        <v>0</v>
      </c>
      <c r="AS108" s="29">
        <v>0</v>
      </c>
      <c r="AT108" s="29">
        <v>0</v>
      </c>
      <c r="AU108" s="29">
        <f t="shared" si="33"/>
        <v>0</v>
      </c>
      <c r="AV108" s="29">
        <f t="shared" si="34"/>
        <v>0</v>
      </c>
      <c r="AW108" s="31">
        <f>AVERAGE(Table2785[[#This Row],[RULE OF LAW]],Table2785[[#This Row],[SECURITY &amp; SAFETY]],Table2785[[#This Row],[PERSONAL FREEDOM (minus Security &amp;Safety and Rule of Law)]],Table2785[[#This Row],[PERSONAL FREEDOM (minus Security &amp;Safety and Rule of Law)]])</f>
        <v>5.3619050833333333</v>
      </c>
      <c r="AX108" s="32">
        <v>7.31</v>
      </c>
      <c r="AY108" s="53">
        <f>AVERAGE(Table2785[[#This Row],[PERSONAL FREEDOM]:[ECONOMIC FREEDOM]])</f>
        <v>6.335952541666666</v>
      </c>
      <c r="AZ108" s="54">
        <f t="shared" si="35"/>
        <v>112</v>
      </c>
      <c r="BA108" s="18">
        <f t="shared" si="36"/>
        <v>6.34</v>
      </c>
      <c r="BB108" s="31">
        <f>Table2785[[#This Row],[1 Rule of Law]]</f>
        <v>6.0842870000000007</v>
      </c>
      <c r="BC108" s="31">
        <f>Table2785[[#This Row],[2 Security &amp; Safety]]</f>
        <v>7.8533333333333326</v>
      </c>
      <c r="BD108" s="31">
        <f t="shared" si="37"/>
        <v>3.7549999999999999</v>
      </c>
    </row>
    <row r="109" spans="1:56" ht="15" customHeight="1" x14ac:dyDescent="0.25">
      <c r="A109" s="28" t="s">
        <v>192</v>
      </c>
      <c r="B109" s="29">
        <v>2.4</v>
      </c>
      <c r="C109" s="29">
        <v>3.5999999999999996</v>
      </c>
      <c r="D109" s="29">
        <v>3.7</v>
      </c>
      <c r="E109" s="29">
        <v>3.2444444444444449</v>
      </c>
      <c r="F109" s="29">
        <v>6.9200000000000008</v>
      </c>
      <c r="G109" s="29">
        <v>0</v>
      </c>
      <c r="H109" s="29">
        <v>4.7830649275124273</v>
      </c>
      <c r="I109" s="29">
        <v>2.5</v>
      </c>
      <c r="J109" s="29">
        <v>4.825857190945813</v>
      </c>
      <c r="K109" s="29">
        <v>5.2400118796532791</v>
      </c>
      <c r="L109" s="29">
        <f>AVERAGE(Table2785[[#This Row],[2Bi Disappearance]:[2Bv Terrorism Injured ]])</f>
        <v>3.469786799622304</v>
      </c>
      <c r="M109" s="29">
        <v>10</v>
      </c>
      <c r="N109" s="29">
        <v>5</v>
      </c>
      <c r="O109" s="30">
        <v>5</v>
      </c>
      <c r="P109" s="30">
        <f>AVERAGE(Table2785[[#This Row],[2Ci Female Genital Mutilation]:[2Ciii Equal Inheritance Rights]])</f>
        <v>6.666666666666667</v>
      </c>
      <c r="Q109" s="29">
        <f t="shared" si="30"/>
        <v>5.6854844887629907</v>
      </c>
      <c r="R109" s="29">
        <v>5</v>
      </c>
      <c r="S109" s="29">
        <v>5</v>
      </c>
      <c r="T109" s="29">
        <v>0</v>
      </c>
      <c r="U109" s="29">
        <f t="shared" si="31"/>
        <v>3.3333333333333335</v>
      </c>
      <c r="V109" s="29">
        <v>2.5</v>
      </c>
      <c r="W109" s="29">
        <v>7.5</v>
      </c>
      <c r="X109" s="29">
        <f>AVERAGE(Table2785[[#This Row],[4A Freedom to establish religious organizations]:[4B Autonomy of religious organizations]])</f>
        <v>5</v>
      </c>
      <c r="Y109" s="29">
        <v>7.5</v>
      </c>
      <c r="Z109" s="29">
        <v>7.5</v>
      </c>
      <c r="AA109" s="29">
        <v>7.5</v>
      </c>
      <c r="AB109" s="29">
        <v>7.5</v>
      </c>
      <c r="AC109" s="29">
        <v>7.5</v>
      </c>
      <c r="AD109" s="29">
        <f>AVERAGE(Table2785[[#This Row],[5Ci Political parties]:[5Ciii Educational, sporting and cultural organizations]])</f>
        <v>7.5</v>
      </c>
      <c r="AE109" s="29">
        <v>10</v>
      </c>
      <c r="AF109" s="29">
        <v>10</v>
      </c>
      <c r="AG109" s="29">
        <v>10</v>
      </c>
      <c r="AH109" s="29">
        <f>AVERAGE(Table2785[[#This Row],[5Di Political parties]:[5Diii Educational, sporting and cultural organizations5]])</f>
        <v>10</v>
      </c>
      <c r="AI109" s="29">
        <f t="shared" si="29"/>
        <v>8.125</v>
      </c>
      <c r="AJ109" s="29">
        <v>4.9765603795590421</v>
      </c>
      <c r="AK109" s="30">
        <v>3.6666666666666665</v>
      </c>
      <c r="AL109" s="30">
        <v>2.75</v>
      </c>
      <c r="AM109" s="30">
        <v>10</v>
      </c>
      <c r="AN109" s="30">
        <v>7.5</v>
      </c>
      <c r="AO109" s="30">
        <f>AVERAGE(Table2785[[#This Row],[6Di Access to foreign television (cable/ satellite)]:[6Dii Access to foreign newspapers]])</f>
        <v>8.75</v>
      </c>
      <c r="AP109" s="30">
        <v>7.5</v>
      </c>
      <c r="AQ109" s="29">
        <f t="shared" si="32"/>
        <v>5.5286454092451418</v>
      </c>
      <c r="AR109" s="29">
        <v>2.5</v>
      </c>
      <c r="AS109" s="29">
        <v>0</v>
      </c>
      <c r="AT109" s="29">
        <v>0</v>
      </c>
      <c r="AU109" s="29">
        <f t="shared" si="33"/>
        <v>0</v>
      </c>
      <c r="AV109" s="29">
        <f t="shared" si="34"/>
        <v>1.25</v>
      </c>
      <c r="AW109" s="31">
        <f>AVERAGE(Table2785[[#This Row],[RULE OF LAW]],Table2785[[#This Row],[SECURITY &amp; SAFETY]],Table2785[[#This Row],[PERSONAL FREEDOM (minus Security &amp;Safety and Rule of Law)]],Table2785[[#This Row],[PERSONAL FREEDOM (minus Security &amp;Safety and Rule of Law)]])</f>
        <v>4.5561801075597064</v>
      </c>
      <c r="AX109" s="32">
        <v>6.26</v>
      </c>
      <c r="AY109" s="53">
        <f>AVERAGE(Table2785[[#This Row],[PERSONAL FREEDOM]:[ECONOMIC FREEDOM]])</f>
        <v>5.4080900537798531</v>
      </c>
      <c r="AZ109" s="54">
        <f t="shared" si="35"/>
        <v>139</v>
      </c>
      <c r="BA109" s="18">
        <f t="shared" si="36"/>
        <v>5.41</v>
      </c>
      <c r="BB109" s="31">
        <f>Table2785[[#This Row],[1 Rule of Law]]</f>
        <v>3.2444444444444449</v>
      </c>
      <c r="BC109" s="31">
        <f>Table2785[[#This Row],[2 Security &amp; Safety]]</f>
        <v>5.6854844887629907</v>
      </c>
      <c r="BD109" s="31">
        <f t="shared" si="37"/>
        <v>4.6473957485156951</v>
      </c>
    </row>
    <row r="110" spans="1:56" ht="15" customHeight="1" x14ac:dyDescent="0.25">
      <c r="A110" s="28" t="s">
        <v>87</v>
      </c>
      <c r="B110" s="29">
        <v>5.6000000000000005</v>
      </c>
      <c r="C110" s="29">
        <v>4.5</v>
      </c>
      <c r="D110" s="29">
        <v>3.8</v>
      </c>
      <c r="E110" s="29">
        <v>4.6174603174603179</v>
      </c>
      <c r="F110" s="29">
        <v>3.1200000000000006</v>
      </c>
      <c r="G110" s="29">
        <v>10</v>
      </c>
      <c r="H110" s="29">
        <v>10</v>
      </c>
      <c r="I110" s="29">
        <v>10</v>
      </c>
      <c r="J110" s="29">
        <v>10</v>
      </c>
      <c r="K110" s="29">
        <v>10</v>
      </c>
      <c r="L110" s="29">
        <f>AVERAGE(Table2785[[#This Row],[2Bi Disappearance]:[2Bv Terrorism Injured ]])</f>
        <v>10</v>
      </c>
      <c r="M110" s="29" t="s">
        <v>48</v>
      </c>
      <c r="N110" s="29">
        <v>10</v>
      </c>
      <c r="O110" s="30">
        <v>10</v>
      </c>
      <c r="P110" s="30">
        <f>AVERAGE(Table2785[[#This Row],[2Ci Female Genital Mutilation]:[2Ciii Equal Inheritance Rights]])</f>
        <v>10</v>
      </c>
      <c r="Q110" s="29">
        <f t="shared" si="30"/>
        <v>7.706666666666667</v>
      </c>
      <c r="R110" s="29">
        <v>10</v>
      </c>
      <c r="S110" s="29">
        <v>10</v>
      </c>
      <c r="T110" s="29">
        <v>10</v>
      </c>
      <c r="U110" s="29">
        <f t="shared" si="31"/>
        <v>10</v>
      </c>
      <c r="V110" s="29">
        <v>10</v>
      </c>
      <c r="W110" s="29">
        <v>10</v>
      </c>
      <c r="X110" s="29">
        <f>AVERAGE(Table2785[[#This Row],[4A Freedom to establish religious organizations]:[4B Autonomy of religious organizations]])</f>
        <v>10</v>
      </c>
      <c r="Y110" s="29">
        <v>10</v>
      </c>
      <c r="Z110" s="29">
        <v>10</v>
      </c>
      <c r="AA110" s="29">
        <v>10</v>
      </c>
      <c r="AB110" s="29">
        <v>10</v>
      </c>
      <c r="AC110" s="29">
        <v>10</v>
      </c>
      <c r="AD110" s="29">
        <f>AVERAGE(Table2785[[#This Row],[5Ci Political parties]:[5Ciii Educational, sporting and cultural organizations]])</f>
        <v>10</v>
      </c>
      <c r="AE110" s="29">
        <v>10</v>
      </c>
      <c r="AF110" s="29">
        <v>10</v>
      </c>
      <c r="AG110" s="29">
        <v>10</v>
      </c>
      <c r="AH110" s="29">
        <f>AVERAGE(Table2785[[#This Row],[5Di Political parties]:[5Diii Educational, sporting and cultural organizations5]])</f>
        <v>10</v>
      </c>
      <c r="AI110" s="29">
        <f t="shared" si="29"/>
        <v>10</v>
      </c>
      <c r="AJ110" s="29">
        <v>10</v>
      </c>
      <c r="AK110" s="30">
        <v>4.333333333333333</v>
      </c>
      <c r="AL110" s="30">
        <v>5.25</v>
      </c>
      <c r="AM110" s="30">
        <v>10</v>
      </c>
      <c r="AN110" s="30">
        <v>10</v>
      </c>
      <c r="AO110" s="30">
        <f>AVERAGE(Table2785[[#This Row],[6Di Access to foreign television (cable/ satellite)]:[6Dii Access to foreign newspapers]])</f>
        <v>10</v>
      </c>
      <c r="AP110" s="30">
        <v>10</v>
      </c>
      <c r="AQ110" s="29">
        <f t="shared" si="32"/>
        <v>7.9166666666666661</v>
      </c>
      <c r="AR110" s="29" t="s">
        <v>48</v>
      </c>
      <c r="AS110" s="29">
        <v>10</v>
      </c>
      <c r="AT110" s="29">
        <v>10</v>
      </c>
      <c r="AU110" s="29">
        <f t="shared" si="33"/>
        <v>10</v>
      </c>
      <c r="AV110" s="29">
        <f t="shared" si="34"/>
        <v>10</v>
      </c>
      <c r="AW110" s="31">
        <f>AVERAGE(Table2785[[#This Row],[RULE OF LAW]],Table2785[[#This Row],[SECURITY &amp; SAFETY]],Table2785[[#This Row],[PERSONAL FREEDOM (minus Security &amp;Safety and Rule of Law)]],Table2785[[#This Row],[PERSONAL FREEDOM (minus Security &amp;Safety and Rule of Law)]])</f>
        <v>7.8726984126984121</v>
      </c>
      <c r="AX110" s="32">
        <v>7.18</v>
      </c>
      <c r="AY110" s="53">
        <f>AVERAGE(Table2785[[#This Row],[PERSONAL FREEDOM]:[ECONOMIC FREEDOM]])</f>
        <v>7.5263492063492059</v>
      </c>
      <c r="AZ110" s="54">
        <f t="shared" si="35"/>
        <v>49</v>
      </c>
      <c r="BA110" s="18">
        <f t="shared" si="36"/>
        <v>7.53</v>
      </c>
      <c r="BB110" s="31">
        <f>Table2785[[#This Row],[1 Rule of Law]]</f>
        <v>4.6174603174603179</v>
      </c>
      <c r="BC110" s="31">
        <f>Table2785[[#This Row],[2 Security &amp; Safety]]</f>
        <v>7.706666666666667</v>
      </c>
      <c r="BD110" s="31">
        <f t="shared" si="37"/>
        <v>9.5833333333333321</v>
      </c>
    </row>
    <row r="111" spans="1:56" ht="15" customHeight="1" x14ac:dyDescent="0.25">
      <c r="A111" s="28" t="s">
        <v>113</v>
      </c>
      <c r="B111" s="29" t="s">
        <v>48</v>
      </c>
      <c r="C111" s="29" t="s">
        <v>48</v>
      </c>
      <c r="D111" s="29" t="s">
        <v>48</v>
      </c>
      <c r="E111" s="29">
        <v>3.941662</v>
      </c>
      <c r="F111" s="29">
        <v>5.84</v>
      </c>
      <c r="G111" s="29">
        <v>10</v>
      </c>
      <c r="H111" s="29">
        <v>10</v>
      </c>
      <c r="I111" s="29">
        <v>7.5</v>
      </c>
      <c r="J111" s="29">
        <v>10</v>
      </c>
      <c r="K111" s="29">
        <v>10</v>
      </c>
      <c r="L111" s="29">
        <f>AVERAGE(Table2785[[#This Row],[2Bi Disappearance]:[2Bv Terrorism Injured ]])</f>
        <v>9.5</v>
      </c>
      <c r="M111" s="29">
        <v>10</v>
      </c>
      <c r="N111" s="29">
        <v>5</v>
      </c>
      <c r="O111" s="30">
        <v>5</v>
      </c>
      <c r="P111" s="30">
        <f>AVERAGE(Table2785[[#This Row],[2Ci Female Genital Mutilation]:[2Ciii Equal Inheritance Rights]])</f>
        <v>6.666666666666667</v>
      </c>
      <c r="Q111" s="29">
        <f t="shared" si="30"/>
        <v>7.3355555555555556</v>
      </c>
      <c r="R111" s="29">
        <v>10</v>
      </c>
      <c r="S111" s="29">
        <v>10</v>
      </c>
      <c r="T111" s="29">
        <v>5</v>
      </c>
      <c r="U111" s="29">
        <f t="shared" si="31"/>
        <v>8.3333333333333339</v>
      </c>
      <c r="V111" s="29" t="s">
        <v>48</v>
      </c>
      <c r="W111" s="29" t="s">
        <v>48</v>
      </c>
      <c r="X111" s="29" t="s">
        <v>48</v>
      </c>
      <c r="Y111" s="29" t="s">
        <v>48</v>
      </c>
      <c r="Z111" s="29" t="s">
        <v>48</v>
      </c>
      <c r="AA111" s="29" t="s">
        <v>48</v>
      </c>
      <c r="AB111" s="29" t="s">
        <v>48</v>
      </c>
      <c r="AC111" s="29" t="s">
        <v>48</v>
      </c>
      <c r="AD111" s="29" t="s">
        <v>48</v>
      </c>
      <c r="AE111" s="29" t="s">
        <v>48</v>
      </c>
      <c r="AF111" s="29" t="s">
        <v>48</v>
      </c>
      <c r="AG111" s="29" t="s">
        <v>48</v>
      </c>
      <c r="AH111" s="29" t="s">
        <v>48</v>
      </c>
      <c r="AI111" s="29" t="s">
        <v>48</v>
      </c>
      <c r="AJ111" s="29">
        <v>10</v>
      </c>
      <c r="AK111" s="30">
        <v>8</v>
      </c>
      <c r="AL111" s="30">
        <v>7</v>
      </c>
      <c r="AM111" s="30" t="s">
        <v>48</v>
      </c>
      <c r="AN111" s="30" t="s">
        <v>48</v>
      </c>
      <c r="AO111" s="30" t="s">
        <v>48</v>
      </c>
      <c r="AP111" s="30" t="s">
        <v>48</v>
      </c>
      <c r="AQ111" s="29">
        <f t="shared" si="32"/>
        <v>8.3333333333333339</v>
      </c>
      <c r="AR111" s="29">
        <v>5</v>
      </c>
      <c r="AS111" s="29">
        <v>0</v>
      </c>
      <c r="AT111" s="29">
        <v>10</v>
      </c>
      <c r="AU111" s="29">
        <f t="shared" si="33"/>
        <v>5</v>
      </c>
      <c r="AV111" s="29">
        <f t="shared" si="34"/>
        <v>5</v>
      </c>
      <c r="AW111" s="31">
        <f>AVERAGE(Table2785[[#This Row],[RULE OF LAW]],Table2785[[#This Row],[SECURITY &amp; SAFETY]],Table2785[[#This Row],[PERSONAL FREEDOM (minus Security &amp;Safety and Rule of Law)]],Table2785[[#This Row],[PERSONAL FREEDOM (minus Security &amp;Safety and Rule of Law)]])</f>
        <v>6.4304154999999996</v>
      </c>
      <c r="AX111" s="32">
        <v>7.08</v>
      </c>
      <c r="AY111" s="53">
        <f>AVERAGE(Table2785[[#This Row],[PERSONAL FREEDOM]:[ECONOMIC FREEDOM]])</f>
        <v>6.7552077500000003</v>
      </c>
      <c r="AZ111" s="54">
        <f t="shared" si="35"/>
        <v>84</v>
      </c>
      <c r="BA111" s="18">
        <f t="shared" si="36"/>
        <v>6.76</v>
      </c>
      <c r="BB111" s="31">
        <f>Table2785[[#This Row],[1 Rule of Law]]</f>
        <v>3.941662</v>
      </c>
      <c r="BC111" s="31">
        <f>Table2785[[#This Row],[2 Security &amp; Safety]]</f>
        <v>7.3355555555555556</v>
      </c>
      <c r="BD111" s="31">
        <f t="shared" si="37"/>
        <v>7.2222222222222223</v>
      </c>
    </row>
    <row r="112" spans="1:56" ht="15" customHeight="1" x14ac:dyDescent="0.25">
      <c r="A112" s="28" t="s">
        <v>121</v>
      </c>
      <c r="B112" s="29" t="s">
        <v>48</v>
      </c>
      <c r="C112" s="29" t="s">
        <v>48</v>
      </c>
      <c r="D112" s="29" t="s">
        <v>48</v>
      </c>
      <c r="E112" s="29">
        <v>3.9267829999999999</v>
      </c>
      <c r="F112" s="29">
        <v>6.1180501546125594</v>
      </c>
      <c r="G112" s="29">
        <v>10</v>
      </c>
      <c r="H112" s="29">
        <v>10</v>
      </c>
      <c r="I112" s="29">
        <v>5</v>
      </c>
      <c r="J112" s="29">
        <v>9.950154727203552</v>
      </c>
      <c r="K112" s="29">
        <v>9.9401856726442617</v>
      </c>
      <c r="L112" s="29">
        <f>AVERAGE(Table2785[[#This Row],[2Bi Disappearance]:[2Bv Terrorism Injured ]])</f>
        <v>8.9780680799695638</v>
      </c>
      <c r="M112" s="29">
        <v>10</v>
      </c>
      <c r="N112" s="29">
        <v>10</v>
      </c>
      <c r="O112" s="30">
        <v>10</v>
      </c>
      <c r="P112" s="30">
        <f>AVERAGE(Table2785[[#This Row],[2Ci Female Genital Mutilation]:[2Ciii Equal Inheritance Rights]])</f>
        <v>10</v>
      </c>
      <c r="Q112" s="29">
        <f t="shared" si="30"/>
        <v>8.3653727448607071</v>
      </c>
      <c r="R112" s="29">
        <v>10</v>
      </c>
      <c r="S112" s="29">
        <v>10</v>
      </c>
      <c r="T112" s="29">
        <v>10</v>
      </c>
      <c r="U112" s="29">
        <f t="shared" si="31"/>
        <v>10</v>
      </c>
      <c r="V112" s="29">
        <v>5</v>
      </c>
      <c r="W112" s="29">
        <v>7.5</v>
      </c>
      <c r="X112" s="29">
        <f>AVERAGE(Table2785[[#This Row],[4A Freedom to establish religious organizations]:[4B Autonomy of religious organizations]])</f>
        <v>6.25</v>
      </c>
      <c r="Y112" s="29">
        <v>7.5</v>
      </c>
      <c r="Z112" s="29">
        <v>7.5</v>
      </c>
      <c r="AA112" s="29">
        <v>5</v>
      </c>
      <c r="AB112" s="29">
        <v>5</v>
      </c>
      <c r="AC112" s="29">
        <v>5</v>
      </c>
      <c r="AD112" s="29">
        <f>AVERAGE(Table2785[[#This Row],[5Ci Political parties]:[5Ciii Educational, sporting and cultural organizations]])</f>
        <v>5</v>
      </c>
      <c r="AE112" s="29">
        <v>5</v>
      </c>
      <c r="AF112" s="29">
        <v>5</v>
      </c>
      <c r="AG112" s="29">
        <v>5</v>
      </c>
      <c r="AH112" s="29">
        <f>AVERAGE(Table2785[[#This Row],[5Di Political parties]:[5Diii Educational, sporting and cultural organizations5]])</f>
        <v>5</v>
      </c>
      <c r="AI112" s="29">
        <f t="shared" ref="AI112:AI130" si="38">AVERAGE(Y112,Z112,AD112,AH112)</f>
        <v>6.25</v>
      </c>
      <c r="AJ112" s="29">
        <v>10</v>
      </c>
      <c r="AK112" s="30">
        <v>4</v>
      </c>
      <c r="AL112" s="30">
        <v>3.75</v>
      </c>
      <c r="AM112" s="30">
        <v>10</v>
      </c>
      <c r="AN112" s="30">
        <v>10</v>
      </c>
      <c r="AO112" s="30">
        <f>AVERAGE(Table2785[[#This Row],[6Di Access to foreign television (cable/ satellite)]:[6Dii Access to foreign newspapers]])</f>
        <v>10</v>
      </c>
      <c r="AP112" s="30">
        <v>10</v>
      </c>
      <c r="AQ112" s="29">
        <f t="shared" si="32"/>
        <v>7.55</v>
      </c>
      <c r="AR112" s="29">
        <v>10</v>
      </c>
      <c r="AS112" s="29">
        <v>10</v>
      </c>
      <c r="AT112" s="29">
        <v>10</v>
      </c>
      <c r="AU112" s="29">
        <f t="shared" si="33"/>
        <v>10</v>
      </c>
      <c r="AV112" s="29">
        <f t="shared" si="34"/>
        <v>10</v>
      </c>
      <c r="AW112" s="31">
        <f>AVERAGE(Table2785[[#This Row],[RULE OF LAW]],Table2785[[#This Row],[SECURITY &amp; SAFETY]],Table2785[[#This Row],[PERSONAL FREEDOM (minus Security &amp;Safety and Rule of Law)]],Table2785[[#This Row],[PERSONAL FREEDOM (minus Security &amp;Safety and Rule of Law)]])</f>
        <v>7.0780389362151759</v>
      </c>
      <c r="AX112" s="32">
        <v>6.82</v>
      </c>
      <c r="AY112" s="53">
        <f>AVERAGE(Table2785[[#This Row],[PERSONAL FREEDOM]:[ECONOMIC FREEDOM]])</f>
        <v>6.9490194681075881</v>
      </c>
      <c r="AZ112" s="54">
        <f t="shared" si="35"/>
        <v>74</v>
      </c>
      <c r="BA112" s="18">
        <f t="shared" si="36"/>
        <v>6.95</v>
      </c>
      <c r="BB112" s="31">
        <f>Table2785[[#This Row],[1 Rule of Law]]</f>
        <v>3.9267829999999999</v>
      </c>
      <c r="BC112" s="31">
        <f>Table2785[[#This Row],[2 Security &amp; Safety]]</f>
        <v>8.3653727448607071</v>
      </c>
      <c r="BD112" s="31">
        <f t="shared" si="37"/>
        <v>8.01</v>
      </c>
    </row>
    <row r="113" spans="1:56" ht="15" customHeight="1" x14ac:dyDescent="0.25">
      <c r="A113" s="28" t="s">
        <v>98</v>
      </c>
      <c r="B113" s="29">
        <v>6.7</v>
      </c>
      <c r="C113" s="29">
        <v>3.9000000000000004</v>
      </c>
      <c r="D113" s="29">
        <v>3.7</v>
      </c>
      <c r="E113" s="29">
        <v>4.8015873015873014</v>
      </c>
      <c r="F113" s="29">
        <v>6.16</v>
      </c>
      <c r="G113" s="29">
        <v>10</v>
      </c>
      <c r="H113" s="29">
        <v>10</v>
      </c>
      <c r="I113" s="29">
        <v>7.5</v>
      </c>
      <c r="J113" s="29">
        <v>9.8888436853209196</v>
      </c>
      <c r="K113" s="29">
        <v>9.9466449689540415</v>
      </c>
      <c r="L113" s="29">
        <f>AVERAGE(Table2785[[#This Row],[2Bi Disappearance]:[2Bv Terrorism Injured ]])</f>
        <v>9.4670977308549915</v>
      </c>
      <c r="M113" s="29" t="s">
        <v>48</v>
      </c>
      <c r="N113" s="29">
        <v>10</v>
      </c>
      <c r="O113" s="30">
        <v>10</v>
      </c>
      <c r="P113" s="30">
        <f>AVERAGE(Table2785[[#This Row],[2Ci Female Genital Mutilation]:[2Ciii Equal Inheritance Rights]])</f>
        <v>10</v>
      </c>
      <c r="Q113" s="29">
        <f t="shared" si="30"/>
        <v>8.5423659102849978</v>
      </c>
      <c r="R113" s="29">
        <v>10</v>
      </c>
      <c r="S113" s="29">
        <v>10</v>
      </c>
      <c r="T113" s="29">
        <v>10</v>
      </c>
      <c r="U113" s="29">
        <f t="shared" si="31"/>
        <v>10</v>
      </c>
      <c r="V113" s="29">
        <v>7.5</v>
      </c>
      <c r="W113" s="29">
        <v>7.5</v>
      </c>
      <c r="X113" s="29">
        <f>AVERAGE(Table2785[[#This Row],[4A Freedom to establish religious organizations]:[4B Autonomy of religious organizations]])</f>
        <v>7.5</v>
      </c>
      <c r="Y113" s="29">
        <v>7.5</v>
      </c>
      <c r="Z113" s="29">
        <v>7.5</v>
      </c>
      <c r="AA113" s="29">
        <v>7.5</v>
      </c>
      <c r="AB113" s="29">
        <v>5</v>
      </c>
      <c r="AC113" s="29">
        <v>7.5</v>
      </c>
      <c r="AD113" s="29">
        <f>AVERAGE(Table2785[[#This Row],[5Ci Political parties]:[5Ciii Educational, sporting and cultural organizations]])</f>
        <v>6.666666666666667</v>
      </c>
      <c r="AE113" s="29">
        <v>7.5</v>
      </c>
      <c r="AF113" s="29">
        <v>7.5</v>
      </c>
      <c r="AG113" s="29">
        <v>7.5</v>
      </c>
      <c r="AH113" s="29">
        <f>AVERAGE(Table2785[[#This Row],[5Di Political parties]:[5Diii Educational, sporting and cultural organizations5]])</f>
        <v>7.5</v>
      </c>
      <c r="AI113" s="29">
        <f t="shared" si="38"/>
        <v>7.291666666666667</v>
      </c>
      <c r="AJ113" s="29">
        <v>10</v>
      </c>
      <c r="AK113" s="30">
        <v>5.333333333333333</v>
      </c>
      <c r="AL113" s="30">
        <v>5.5</v>
      </c>
      <c r="AM113" s="30">
        <v>10</v>
      </c>
      <c r="AN113" s="30">
        <v>10</v>
      </c>
      <c r="AO113" s="30">
        <f>AVERAGE(Table2785[[#This Row],[6Di Access to foreign television (cable/ satellite)]:[6Dii Access to foreign newspapers]])</f>
        <v>10</v>
      </c>
      <c r="AP113" s="30">
        <v>10</v>
      </c>
      <c r="AQ113" s="29">
        <f t="shared" si="32"/>
        <v>8.1666666666666661</v>
      </c>
      <c r="AR113" s="29">
        <v>10</v>
      </c>
      <c r="AS113" s="29">
        <v>10</v>
      </c>
      <c r="AT113" s="29">
        <v>10</v>
      </c>
      <c r="AU113" s="29">
        <f t="shared" si="33"/>
        <v>10</v>
      </c>
      <c r="AV113" s="29">
        <f t="shared" si="34"/>
        <v>10</v>
      </c>
      <c r="AW113" s="31">
        <f>AVERAGE(Table2785[[#This Row],[RULE OF LAW]],Table2785[[#This Row],[SECURITY &amp; SAFETY]],Table2785[[#This Row],[PERSONAL FREEDOM (minus Security &amp;Safety and Rule of Law)]],Table2785[[#This Row],[PERSONAL FREEDOM (minus Security &amp;Safety and Rule of Law)]])</f>
        <v>7.6318216363014075</v>
      </c>
      <c r="AX113" s="32">
        <v>7.53</v>
      </c>
      <c r="AY113" s="53">
        <f>AVERAGE(Table2785[[#This Row],[PERSONAL FREEDOM]:[ECONOMIC FREEDOM]])</f>
        <v>7.5809108181507039</v>
      </c>
      <c r="AZ113" s="54">
        <f t="shared" si="35"/>
        <v>47</v>
      </c>
      <c r="BA113" s="18">
        <f t="shared" si="36"/>
        <v>7.58</v>
      </c>
      <c r="BB113" s="31">
        <f>Table2785[[#This Row],[1 Rule of Law]]</f>
        <v>4.8015873015873014</v>
      </c>
      <c r="BC113" s="31">
        <f>Table2785[[#This Row],[2 Security &amp; Safety]]</f>
        <v>8.5423659102849978</v>
      </c>
      <c r="BD113" s="31">
        <f t="shared" si="37"/>
        <v>8.591666666666665</v>
      </c>
    </row>
    <row r="114" spans="1:56" ht="15" customHeight="1" x14ac:dyDescent="0.25">
      <c r="A114" s="28" t="s">
        <v>147</v>
      </c>
      <c r="B114" s="29">
        <v>3.5999999999999996</v>
      </c>
      <c r="C114" s="29">
        <v>3.9000000000000004</v>
      </c>
      <c r="D114" s="29">
        <v>3.5999999999999996</v>
      </c>
      <c r="E114" s="29">
        <v>3.734920634920635</v>
      </c>
      <c r="F114" s="29">
        <v>6.48</v>
      </c>
      <c r="G114" s="29">
        <v>5</v>
      </c>
      <c r="H114" s="29">
        <v>8.9797335513504866</v>
      </c>
      <c r="I114" s="29">
        <v>2.5</v>
      </c>
      <c r="J114" s="29">
        <v>9.2761623168364924</v>
      </c>
      <c r="K114" s="29">
        <v>9.0900326268801628</v>
      </c>
      <c r="L114" s="29">
        <f>AVERAGE(Table2785[[#This Row],[2Bi Disappearance]:[2Bv Terrorism Injured ]])</f>
        <v>6.969185699013428</v>
      </c>
      <c r="M114" s="29">
        <v>10</v>
      </c>
      <c r="N114" s="29">
        <v>10</v>
      </c>
      <c r="O114" s="30">
        <v>10</v>
      </c>
      <c r="P114" s="30">
        <f>AVERAGE(Table2785[[#This Row],[2Ci Female Genital Mutilation]:[2Ciii Equal Inheritance Rights]])</f>
        <v>10</v>
      </c>
      <c r="Q114" s="29">
        <f t="shared" si="30"/>
        <v>7.8163952330044753</v>
      </c>
      <c r="R114" s="29">
        <v>10</v>
      </c>
      <c r="S114" s="29">
        <v>5</v>
      </c>
      <c r="T114" s="29">
        <v>10</v>
      </c>
      <c r="U114" s="29">
        <f t="shared" si="31"/>
        <v>8.3333333333333339</v>
      </c>
      <c r="V114" s="29">
        <v>5</v>
      </c>
      <c r="W114" s="29">
        <v>10</v>
      </c>
      <c r="X114" s="29">
        <f>AVERAGE(Table2785[[#This Row],[4A Freedom to establish religious organizations]:[4B Autonomy of religious organizations]])</f>
        <v>7.5</v>
      </c>
      <c r="Y114" s="29">
        <v>7.5</v>
      </c>
      <c r="Z114" s="29">
        <v>7.5</v>
      </c>
      <c r="AA114" s="29">
        <v>2.5</v>
      </c>
      <c r="AB114" s="29">
        <v>5</v>
      </c>
      <c r="AC114" s="29">
        <v>5</v>
      </c>
      <c r="AD114" s="29">
        <f>AVERAGE(Table2785[[#This Row],[5Ci Political parties]:[5Ciii Educational, sporting and cultural organizations]])</f>
        <v>4.166666666666667</v>
      </c>
      <c r="AE114" s="29">
        <v>7.5</v>
      </c>
      <c r="AF114" s="29">
        <v>5</v>
      </c>
      <c r="AG114" s="29">
        <v>7.5</v>
      </c>
      <c r="AH114" s="29">
        <f>AVERAGE(Table2785[[#This Row],[5Di Political parties]:[5Diii Educational, sporting and cultural organizations5]])</f>
        <v>6.666666666666667</v>
      </c>
      <c r="AI114" s="29">
        <f t="shared" si="38"/>
        <v>6.4583333333333339</v>
      </c>
      <c r="AJ114" s="29">
        <v>4.8297308345463827</v>
      </c>
      <c r="AK114" s="30">
        <v>5.666666666666667</v>
      </c>
      <c r="AL114" s="30">
        <v>5</v>
      </c>
      <c r="AM114" s="30">
        <v>7.5</v>
      </c>
      <c r="AN114" s="30">
        <v>10</v>
      </c>
      <c r="AO114" s="30">
        <f>AVERAGE(Table2785[[#This Row],[6Di Access to foreign television (cable/ satellite)]:[6Dii Access to foreign newspapers]])</f>
        <v>8.75</v>
      </c>
      <c r="AP114" s="30">
        <v>7.5</v>
      </c>
      <c r="AQ114" s="29">
        <f t="shared" si="32"/>
        <v>6.3492795002426101</v>
      </c>
      <c r="AR114" s="29">
        <v>10</v>
      </c>
      <c r="AS114" s="29">
        <v>10</v>
      </c>
      <c r="AT114" s="29">
        <v>10</v>
      </c>
      <c r="AU114" s="29">
        <f t="shared" si="33"/>
        <v>10</v>
      </c>
      <c r="AV114" s="29">
        <f t="shared" si="34"/>
        <v>10</v>
      </c>
      <c r="AW114" s="31">
        <f>AVERAGE(Table2785[[#This Row],[RULE OF LAW]],Table2785[[#This Row],[SECURITY &amp; SAFETY]],Table2785[[#This Row],[PERSONAL FREEDOM (minus Security &amp;Safety and Rule of Law)]],Table2785[[#This Row],[PERSONAL FREEDOM (minus Security &amp;Safety and Rule of Law)]])</f>
        <v>6.7519235836722054</v>
      </c>
      <c r="AX114" s="32">
        <v>6.9</v>
      </c>
      <c r="AY114" s="53">
        <f>AVERAGE(Table2785[[#This Row],[PERSONAL FREEDOM]:[ECONOMIC FREEDOM]])</f>
        <v>6.8259617918361029</v>
      </c>
      <c r="AZ114" s="54">
        <f t="shared" si="35"/>
        <v>81</v>
      </c>
      <c r="BA114" s="18">
        <f t="shared" si="36"/>
        <v>6.83</v>
      </c>
      <c r="BB114" s="31">
        <f>Table2785[[#This Row],[1 Rule of Law]]</f>
        <v>3.734920634920635</v>
      </c>
      <c r="BC114" s="31">
        <f>Table2785[[#This Row],[2 Security &amp; Safety]]</f>
        <v>7.8163952330044753</v>
      </c>
      <c r="BD114" s="31">
        <f t="shared" si="37"/>
        <v>7.7281892333818565</v>
      </c>
    </row>
    <row r="115" spans="1:56" ht="15" customHeight="1" x14ac:dyDescent="0.25">
      <c r="A115" s="28" t="s">
        <v>72</v>
      </c>
      <c r="B115" s="29">
        <v>7.4</v>
      </c>
      <c r="C115" s="29">
        <v>6.2</v>
      </c>
      <c r="D115" s="29">
        <v>6.8999999999999995</v>
      </c>
      <c r="E115" s="29">
        <v>6.8587301587301575</v>
      </c>
      <c r="F115" s="29">
        <v>9.5200000000000014</v>
      </c>
      <c r="G115" s="29">
        <v>10</v>
      </c>
      <c r="H115" s="29">
        <v>10</v>
      </c>
      <c r="I115" s="29">
        <v>10</v>
      </c>
      <c r="J115" s="29">
        <v>10</v>
      </c>
      <c r="K115" s="29">
        <v>10</v>
      </c>
      <c r="L115" s="29">
        <f>AVERAGE(Table2785[[#This Row],[2Bi Disappearance]:[2Bv Terrorism Injured ]])</f>
        <v>10</v>
      </c>
      <c r="M115" s="29">
        <v>10</v>
      </c>
      <c r="N115" s="29">
        <v>10</v>
      </c>
      <c r="O115" s="30">
        <v>10</v>
      </c>
      <c r="P115" s="30">
        <f>AVERAGE(Table2785[[#This Row],[2Ci Female Genital Mutilation]:[2Ciii Equal Inheritance Rights]])</f>
        <v>10</v>
      </c>
      <c r="Q115" s="29">
        <f t="shared" si="30"/>
        <v>9.8400000000000016</v>
      </c>
      <c r="R115" s="29">
        <v>10</v>
      </c>
      <c r="S115" s="29">
        <v>10</v>
      </c>
      <c r="T115" s="29">
        <v>10</v>
      </c>
      <c r="U115" s="29">
        <f t="shared" si="31"/>
        <v>10</v>
      </c>
      <c r="V115" s="29">
        <v>10</v>
      </c>
      <c r="W115" s="29">
        <v>10</v>
      </c>
      <c r="X115" s="29">
        <f>AVERAGE(Table2785[[#This Row],[4A Freedom to establish religious organizations]:[4B Autonomy of religious organizations]])</f>
        <v>10</v>
      </c>
      <c r="Y115" s="29">
        <v>10</v>
      </c>
      <c r="Z115" s="29">
        <v>10</v>
      </c>
      <c r="AA115" s="29">
        <v>10</v>
      </c>
      <c r="AB115" s="29">
        <v>10</v>
      </c>
      <c r="AC115" s="29">
        <v>5</v>
      </c>
      <c r="AD115" s="29">
        <f>AVERAGE(Table2785[[#This Row],[5Ci Political parties]:[5Ciii Educational, sporting and cultural organizations]])</f>
        <v>8.3333333333333339</v>
      </c>
      <c r="AE115" s="29">
        <v>10</v>
      </c>
      <c r="AF115" s="29">
        <v>10</v>
      </c>
      <c r="AG115" s="29">
        <v>10</v>
      </c>
      <c r="AH115" s="29">
        <f>AVERAGE(Table2785[[#This Row],[5Di Political parties]:[5Diii Educational, sporting and cultural organizations5]])</f>
        <v>10</v>
      </c>
      <c r="AI115" s="29">
        <f t="shared" si="38"/>
        <v>9.5833333333333339</v>
      </c>
      <c r="AJ115" s="29">
        <v>10</v>
      </c>
      <c r="AK115" s="30">
        <v>7</v>
      </c>
      <c r="AL115" s="30">
        <v>7.5</v>
      </c>
      <c r="AM115" s="30">
        <v>10</v>
      </c>
      <c r="AN115" s="30">
        <v>10</v>
      </c>
      <c r="AO115" s="30">
        <f>AVERAGE(Table2785[[#This Row],[6Di Access to foreign television (cable/ satellite)]:[6Dii Access to foreign newspapers]])</f>
        <v>10</v>
      </c>
      <c r="AP115" s="30">
        <v>10</v>
      </c>
      <c r="AQ115" s="29">
        <f t="shared" si="32"/>
        <v>8.9</v>
      </c>
      <c r="AR115" s="29">
        <v>10</v>
      </c>
      <c r="AS115" s="29">
        <v>10</v>
      </c>
      <c r="AT115" s="29">
        <v>10</v>
      </c>
      <c r="AU115" s="29">
        <f t="shared" si="33"/>
        <v>10</v>
      </c>
      <c r="AV115" s="29">
        <f t="shared" si="34"/>
        <v>10</v>
      </c>
      <c r="AW115" s="31">
        <f>AVERAGE(Table2785[[#This Row],[RULE OF LAW]],Table2785[[#This Row],[SECURITY &amp; SAFETY]],Table2785[[#This Row],[PERSONAL FREEDOM (minus Security &amp;Safety and Rule of Law)]],Table2785[[#This Row],[PERSONAL FREEDOM (minus Security &amp;Safety and Rule of Law)]])</f>
        <v>9.023015873015872</v>
      </c>
      <c r="AX115" s="32">
        <v>7.31</v>
      </c>
      <c r="AY115" s="53">
        <f>AVERAGE(Table2785[[#This Row],[PERSONAL FREEDOM]:[ECONOMIC FREEDOM]])</f>
        <v>8.1665079365079354</v>
      </c>
      <c r="AZ115" s="54">
        <f t="shared" si="35"/>
        <v>24</v>
      </c>
      <c r="BA115" s="18">
        <f t="shared" si="36"/>
        <v>8.17</v>
      </c>
      <c r="BB115" s="31">
        <f>Table2785[[#This Row],[1 Rule of Law]]</f>
        <v>6.8587301587301575</v>
      </c>
      <c r="BC115" s="31">
        <f>Table2785[[#This Row],[2 Security &amp; Safety]]</f>
        <v>9.8400000000000016</v>
      </c>
      <c r="BD115" s="31">
        <f t="shared" si="37"/>
        <v>9.6966666666666672</v>
      </c>
    </row>
    <row r="116" spans="1:56" ht="15" customHeight="1" x14ac:dyDescent="0.25">
      <c r="A116" s="28" t="s">
        <v>65</v>
      </c>
      <c r="B116" s="29">
        <v>7.3</v>
      </c>
      <c r="C116" s="29">
        <v>6.2</v>
      </c>
      <c r="D116" s="29">
        <v>5.8999999999999995</v>
      </c>
      <c r="E116" s="29">
        <v>6.4619047619047612</v>
      </c>
      <c r="F116" s="29">
        <v>9.5200000000000014</v>
      </c>
      <c r="G116" s="29">
        <v>10</v>
      </c>
      <c r="H116" s="29">
        <v>10</v>
      </c>
      <c r="I116" s="29">
        <v>10</v>
      </c>
      <c r="J116" s="29">
        <v>10</v>
      </c>
      <c r="K116" s="29">
        <v>10</v>
      </c>
      <c r="L116" s="29">
        <f>AVERAGE(Table2785[[#This Row],[2Bi Disappearance]:[2Bv Terrorism Injured ]])</f>
        <v>10</v>
      </c>
      <c r="M116" s="29">
        <v>10</v>
      </c>
      <c r="N116" s="29">
        <v>10</v>
      </c>
      <c r="O116" s="30">
        <v>10</v>
      </c>
      <c r="P116" s="30">
        <f>AVERAGE(Table2785[[#This Row],[2Ci Female Genital Mutilation]:[2Ciii Equal Inheritance Rights]])</f>
        <v>10</v>
      </c>
      <c r="Q116" s="29">
        <f t="shared" si="30"/>
        <v>9.8400000000000016</v>
      </c>
      <c r="R116" s="29">
        <v>10</v>
      </c>
      <c r="S116" s="29">
        <v>10</v>
      </c>
      <c r="T116" s="29">
        <v>10</v>
      </c>
      <c r="U116" s="29">
        <f t="shared" si="31"/>
        <v>10</v>
      </c>
      <c r="V116" s="29">
        <v>10</v>
      </c>
      <c r="W116" s="29">
        <v>10</v>
      </c>
      <c r="X116" s="29">
        <f>AVERAGE(Table2785[[#This Row],[4A Freedom to establish religious organizations]:[4B Autonomy of religious organizations]])</f>
        <v>10</v>
      </c>
      <c r="Y116" s="29">
        <v>10</v>
      </c>
      <c r="Z116" s="29">
        <v>10</v>
      </c>
      <c r="AA116" s="29">
        <v>10</v>
      </c>
      <c r="AB116" s="29">
        <v>10</v>
      </c>
      <c r="AC116" s="29">
        <v>10</v>
      </c>
      <c r="AD116" s="29">
        <f>AVERAGE(Table2785[[#This Row],[5Ci Political parties]:[5Ciii Educational, sporting and cultural organizations]])</f>
        <v>10</v>
      </c>
      <c r="AE116" s="29">
        <v>10</v>
      </c>
      <c r="AF116" s="29">
        <v>10</v>
      </c>
      <c r="AG116" s="29">
        <v>10</v>
      </c>
      <c r="AH116" s="29">
        <f>AVERAGE(Table2785[[#This Row],[5Di Political parties]:[5Diii Educational, sporting and cultural organizations5]])</f>
        <v>10</v>
      </c>
      <c r="AI116" s="29">
        <f t="shared" si="38"/>
        <v>10</v>
      </c>
      <c r="AJ116" s="29">
        <v>10</v>
      </c>
      <c r="AK116" s="30">
        <v>8.3333333333333339</v>
      </c>
      <c r="AL116" s="30">
        <v>8.5</v>
      </c>
      <c r="AM116" s="30">
        <v>10</v>
      </c>
      <c r="AN116" s="30">
        <v>10</v>
      </c>
      <c r="AO116" s="30">
        <f>AVERAGE(Table2785[[#This Row],[6Di Access to foreign television (cable/ satellite)]:[6Dii Access to foreign newspapers]])</f>
        <v>10</v>
      </c>
      <c r="AP116" s="30">
        <v>10</v>
      </c>
      <c r="AQ116" s="29">
        <f t="shared" si="32"/>
        <v>9.3666666666666671</v>
      </c>
      <c r="AR116" s="29">
        <v>10</v>
      </c>
      <c r="AS116" s="29">
        <v>10</v>
      </c>
      <c r="AT116" s="29">
        <v>10</v>
      </c>
      <c r="AU116" s="29">
        <f t="shared" si="33"/>
        <v>10</v>
      </c>
      <c r="AV116" s="29">
        <f t="shared" si="34"/>
        <v>10</v>
      </c>
      <c r="AW116" s="31">
        <f>AVERAGE(Table2785[[#This Row],[RULE OF LAW]],Table2785[[#This Row],[SECURITY &amp; SAFETY]],Table2785[[#This Row],[PERSONAL FREEDOM (minus Security &amp;Safety and Rule of Law)]],Table2785[[#This Row],[PERSONAL FREEDOM (minus Security &amp;Safety and Rule of Law)]])</f>
        <v>9.012142857142857</v>
      </c>
      <c r="AX116" s="32">
        <v>7.27</v>
      </c>
      <c r="AY116" s="53">
        <f>AVERAGE(Table2785[[#This Row],[PERSONAL FREEDOM]:[ECONOMIC FREEDOM]])</f>
        <v>8.1410714285714292</v>
      </c>
      <c r="AZ116" s="54">
        <f t="shared" si="35"/>
        <v>25</v>
      </c>
      <c r="BA116" s="18">
        <f t="shared" si="36"/>
        <v>8.14</v>
      </c>
      <c r="BB116" s="31">
        <f>Table2785[[#This Row],[1 Rule of Law]]</f>
        <v>6.4619047619047612</v>
      </c>
      <c r="BC116" s="31">
        <f>Table2785[[#This Row],[2 Security &amp; Safety]]</f>
        <v>9.8400000000000016</v>
      </c>
      <c r="BD116" s="31">
        <f t="shared" si="37"/>
        <v>9.8733333333333331</v>
      </c>
    </row>
    <row r="117" spans="1:56" ht="15" customHeight="1" x14ac:dyDescent="0.25">
      <c r="A117" s="28" t="s">
        <v>176</v>
      </c>
      <c r="B117" s="29" t="s">
        <v>48</v>
      </c>
      <c r="C117" s="29" t="s">
        <v>48</v>
      </c>
      <c r="D117" s="29" t="s">
        <v>48</v>
      </c>
      <c r="E117" s="29">
        <v>6.753857</v>
      </c>
      <c r="F117" s="29">
        <v>9.5599999999999987</v>
      </c>
      <c r="G117" s="29">
        <v>5</v>
      </c>
      <c r="H117" s="29">
        <v>10</v>
      </c>
      <c r="I117" s="29">
        <v>10</v>
      </c>
      <c r="J117" s="29">
        <v>10</v>
      </c>
      <c r="K117" s="29">
        <v>10</v>
      </c>
      <c r="L117" s="29">
        <f>AVERAGE(Table2785[[#This Row],[2Bi Disappearance]:[2Bv Terrorism Injured ]])</f>
        <v>9</v>
      </c>
      <c r="M117" s="29">
        <v>7</v>
      </c>
      <c r="N117" s="29">
        <v>0</v>
      </c>
      <c r="O117" s="30">
        <v>0</v>
      </c>
      <c r="P117" s="30">
        <f>AVERAGE(Table2785[[#This Row],[2Ci Female Genital Mutilation]:[2Ciii Equal Inheritance Rights]])</f>
        <v>2.3333333333333335</v>
      </c>
      <c r="Q117" s="29">
        <f t="shared" si="30"/>
        <v>6.9644444444444433</v>
      </c>
      <c r="R117" s="29">
        <v>10</v>
      </c>
      <c r="S117" s="29">
        <v>0</v>
      </c>
      <c r="T117" s="29">
        <v>0</v>
      </c>
      <c r="U117" s="29">
        <f t="shared" si="31"/>
        <v>3.3333333333333335</v>
      </c>
      <c r="V117" s="29">
        <v>2.5</v>
      </c>
      <c r="W117" s="29">
        <v>2.5</v>
      </c>
      <c r="X117" s="29">
        <f>AVERAGE(Table2785[[#This Row],[4A Freedom to establish religious organizations]:[4B Autonomy of religious organizations]])</f>
        <v>2.5</v>
      </c>
      <c r="Y117" s="29">
        <v>2.5</v>
      </c>
      <c r="Z117" s="29">
        <v>5</v>
      </c>
      <c r="AA117" s="29">
        <v>0</v>
      </c>
      <c r="AB117" s="29">
        <v>0</v>
      </c>
      <c r="AC117" s="29">
        <v>5</v>
      </c>
      <c r="AD117" s="29">
        <f>AVERAGE(Table2785[[#This Row],[5Ci Political parties]:[5Ciii Educational, sporting and cultural organizations]])</f>
        <v>1.6666666666666667</v>
      </c>
      <c r="AE117" s="29">
        <v>0</v>
      </c>
      <c r="AF117" s="29">
        <v>0</v>
      </c>
      <c r="AG117" s="29">
        <v>2.5</v>
      </c>
      <c r="AH117" s="29">
        <f>AVERAGE(Table2785[[#This Row],[5Di Political parties]:[5Diii Educational, sporting and cultural organizations5]])</f>
        <v>0.83333333333333337</v>
      </c>
      <c r="AI117" s="29">
        <f t="shared" si="38"/>
        <v>2.5</v>
      </c>
      <c r="AJ117" s="29">
        <v>10</v>
      </c>
      <c r="AK117" s="30">
        <v>3.3333333333333335</v>
      </c>
      <c r="AL117" s="30">
        <v>3.75</v>
      </c>
      <c r="AM117" s="30">
        <v>7.5</v>
      </c>
      <c r="AN117" s="30">
        <v>5</v>
      </c>
      <c r="AO117" s="30">
        <f>AVERAGE(Table2785[[#This Row],[6Di Access to foreign television (cable/ satellite)]:[6Dii Access to foreign newspapers]])</f>
        <v>6.25</v>
      </c>
      <c r="AP117" s="30">
        <v>5</v>
      </c>
      <c r="AQ117" s="29">
        <f t="shared" si="32"/>
        <v>5.666666666666667</v>
      </c>
      <c r="AR117" s="29">
        <v>0</v>
      </c>
      <c r="AS117" s="29">
        <v>0</v>
      </c>
      <c r="AT117" s="29">
        <v>0</v>
      </c>
      <c r="AU117" s="29">
        <f t="shared" si="33"/>
        <v>0</v>
      </c>
      <c r="AV117" s="29">
        <f t="shared" si="34"/>
        <v>0</v>
      </c>
      <c r="AW117" s="31">
        <f>AVERAGE(Table2785[[#This Row],[RULE OF LAW]],Table2785[[#This Row],[SECURITY &amp; SAFETY]],Table2785[[#This Row],[PERSONAL FREEDOM (minus Security &amp;Safety and Rule of Law)]],Table2785[[#This Row],[PERSONAL FREEDOM (minus Security &amp;Safety and Rule of Law)]])</f>
        <v>4.829575361111111</v>
      </c>
      <c r="AX117" s="32">
        <v>7.75</v>
      </c>
      <c r="AY117" s="53">
        <f>AVERAGE(Table2785[[#This Row],[PERSONAL FREEDOM]:[ECONOMIC FREEDOM]])</f>
        <v>6.2897876805555555</v>
      </c>
      <c r="AZ117" s="54">
        <f t="shared" si="35"/>
        <v>113</v>
      </c>
      <c r="BA117" s="18">
        <f t="shared" si="36"/>
        <v>6.29</v>
      </c>
      <c r="BB117" s="31">
        <f>Table2785[[#This Row],[1 Rule of Law]]</f>
        <v>6.753857</v>
      </c>
      <c r="BC117" s="31">
        <f>Table2785[[#This Row],[2 Security &amp; Safety]]</f>
        <v>6.9644444444444433</v>
      </c>
      <c r="BD117" s="31">
        <f t="shared" si="37"/>
        <v>2.8</v>
      </c>
    </row>
    <row r="118" spans="1:56" ht="15" customHeight="1" x14ac:dyDescent="0.25">
      <c r="A118" s="28" t="s">
        <v>79</v>
      </c>
      <c r="B118" s="29">
        <v>7.1</v>
      </c>
      <c r="C118" s="29">
        <v>5.8999999999999995</v>
      </c>
      <c r="D118" s="29">
        <v>5.6000000000000005</v>
      </c>
      <c r="E118" s="29">
        <v>6.1952380952380945</v>
      </c>
      <c r="F118" s="29">
        <v>9.32</v>
      </c>
      <c r="G118" s="29">
        <v>10</v>
      </c>
      <c r="H118" s="29">
        <v>10</v>
      </c>
      <c r="I118" s="29">
        <v>10</v>
      </c>
      <c r="J118" s="29">
        <v>10</v>
      </c>
      <c r="K118" s="29">
        <v>10</v>
      </c>
      <c r="L118" s="29">
        <f>AVERAGE(Table2785[[#This Row],[2Bi Disappearance]:[2Bv Terrorism Injured ]])</f>
        <v>10</v>
      </c>
      <c r="M118" s="29">
        <v>10</v>
      </c>
      <c r="N118" s="29">
        <v>10</v>
      </c>
      <c r="O118" s="30">
        <v>10</v>
      </c>
      <c r="P118" s="30">
        <f>AVERAGE(Table2785[[#This Row],[2Ci Female Genital Mutilation]:[2Ciii Equal Inheritance Rights]])</f>
        <v>10</v>
      </c>
      <c r="Q118" s="29">
        <f t="shared" si="30"/>
        <v>9.7733333333333334</v>
      </c>
      <c r="R118" s="29">
        <v>10</v>
      </c>
      <c r="S118" s="29">
        <v>10</v>
      </c>
      <c r="T118" s="29">
        <v>10</v>
      </c>
      <c r="U118" s="29">
        <f t="shared" si="31"/>
        <v>10</v>
      </c>
      <c r="V118" s="29">
        <v>10</v>
      </c>
      <c r="W118" s="29">
        <v>5</v>
      </c>
      <c r="X118" s="29">
        <f>AVERAGE(Table2785[[#This Row],[4A Freedom to establish religious organizations]:[4B Autonomy of religious organizations]])</f>
        <v>7.5</v>
      </c>
      <c r="Y118" s="29">
        <v>10</v>
      </c>
      <c r="Z118" s="29">
        <v>7.5</v>
      </c>
      <c r="AA118" s="29">
        <v>7.5</v>
      </c>
      <c r="AB118" s="29">
        <v>5</v>
      </c>
      <c r="AC118" s="29">
        <v>7.5</v>
      </c>
      <c r="AD118" s="29">
        <f>AVERAGE(Table2785[[#This Row],[5Ci Political parties]:[5Ciii Educational, sporting and cultural organizations]])</f>
        <v>6.666666666666667</v>
      </c>
      <c r="AE118" s="29">
        <v>10</v>
      </c>
      <c r="AF118" s="29">
        <v>5</v>
      </c>
      <c r="AG118" s="29">
        <v>10</v>
      </c>
      <c r="AH118" s="29">
        <f>AVERAGE(Table2785[[#This Row],[5Di Political parties]:[5Diii Educational, sporting and cultural organizations5]])</f>
        <v>8.3333333333333339</v>
      </c>
      <c r="AI118" s="29">
        <f t="shared" si="38"/>
        <v>8.125</v>
      </c>
      <c r="AJ118" s="29">
        <v>10</v>
      </c>
      <c r="AK118" s="30">
        <v>6</v>
      </c>
      <c r="AL118" s="30">
        <v>6</v>
      </c>
      <c r="AM118" s="30">
        <v>10</v>
      </c>
      <c r="AN118" s="30">
        <v>10</v>
      </c>
      <c r="AO118" s="30">
        <f>AVERAGE(Table2785[[#This Row],[6Di Access to foreign television (cable/ satellite)]:[6Dii Access to foreign newspapers]])</f>
        <v>10</v>
      </c>
      <c r="AP118" s="30">
        <v>10</v>
      </c>
      <c r="AQ118" s="29">
        <f t="shared" si="32"/>
        <v>8.4</v>
      </c>
      <c r="AR118" s="29">
        <v>10</v>
      </c>
      <c r="AS118" s="29">
        <v>10</v>
      </c>
      <c r="AT118" s="29">
        <v>10</v>
      </c>
      <c r="AU118" s="29">
        <f t="shared" si="33"/>
        <v>10</v>
      </c>
      <c r="AV118" s="29">
        <f t="shared" si="34"/>
        <v>10</v>
      </c>
      <c r="AW118" s="31">
        <f>AVERAGE(Table2785[[#This Row],[RULE OF LAW]],Table2785[[#This Row],[SECURITY &amp; SAFETY]],Table2785[[#This Row],[PERSONAL FREEDOM (minus Security &amp;Safety and Rule of Law)]],Table2785[[#This Row],[PERSONAL FREEDOM (minus Security &amp;Safety and Rule of Law)]])</f>
        <v>8.3946428571428573</v>
      </c>
      <c r="AX118" s="32">
        <v>7.57</v>
      </c>
      <c r="AY118" s="53">
        <f>AVERAGE(Table2785[[#This Row],[PERSONAL FREEDOM]:[ECONOMIC FREEDOM]])</f>
        <v>7.9823214285714288</v>
      </c>
      <c r="AZ118" s="54">
        <f t="shared" si="35"/>
        <v>33</v>
      </c>
      <c r="BA118" s="18">
        <f t="shared" si="36"/>
        <v>7.98</v>
      </c>
      <c r="BB118" s="31">
        <f>Table2785[[#This Row],[1 Rule of Law]]</f>
        <v>6.1952380952380945</v>
      </c>
      <c r="BC118" s="31">
        <f>Table2785[[#This Row],[2 Security &amp; Safety]]</f>
        <v>9.7733333333333334</v>
      </c>
      <c r="BD118" s="31">
        <f t="shared" si="37"/>
        <v>8.8049999999999997</v>
      </c>
    </row>
    <row r="119" spans="1:56" ht="15" customHeight="1" x14ac:dyDescent="0.25">
      <c r="A119" s="28" t="s">
        <v>164</v>
      </c>
      <c r="B119" s="29">
        <v>4</v>
      </c>
      <c r="C119" s="29">
        <v>4.6000000000000005</v>
      </c>
      <c r="D119" s="29">
        <v>3.5999999999999996</v>
      </c>
      <c r="E119" s="29">
        <v>4.0476190476190483</v>
      </c>
      <c r="F119" s="29">
        <v>6.32</v>
      </c>
      <c r="G119" s="29">
        <v>0</v>
      </c>
      <c r="H119" s="29">
        <v>8.8016693025297315</v>
      </c>
      <c r="I119" s="29">
        <v>5</v>
      </c>
      <c r="J119" s="29">
        <v>9.6261022436187744</v>
      </c>
      <c r="K119" s="29">
        <v>9.6377139751834093</v>
      </c>
      <c r="L119" s="29">
        <f>AVERAGE(Table2785[[#This Row],[2Bi Disappearance]:[2Bv Terrorism Injured ]])</f>
        <v>6.6130971042663829</v>
      </c>
      <c r="M119" s="29">
        <v>10</v>
      </c>
      <c r="N119" s="29">
        <v>10</v>
      </c>
      <c r="O119" s="30">
        <v>10</v>
      </c>
      <c r="P119" s="30">
        <f>AVERAGE(Table2785[[#This Row],[2Ci Female Genital Mutilation]:[2Ciii Equal Inheritance Rights]])</f>
        <v>10</v>
      </c>
      <c r="Q119" s="29">
        <f t="shared" si="30"/>
        <v>7.644365701422128</v>
      </c>
      <c r="R119" s="29">
        <v>0</v>
      </c>
      <c r="S119" s="29">
        <v>10</v>
      </c>
      <c r="T119" s="29">
        <v>10</v>
      </c>
      <c r="U119" s="29">
        <f t="shared" si="31"/>
        <v>6.666666666666667</v>
      </c>
      <c r="V119" s="29">
        <v>2.5</v>
      </c>
      <c r="W119" s="29">
        <v>5</v>
      </c>
      <c r="X119" s="29">
        <f>AVERAGE(Table2785[[#This Row],[4A Freedom to establish religious organizations]:[4B Autonomy of religious organizations]])</f>
        <v>3.75</v>
      </c>
      <c r="Y119" s="29">
        <v>5</v>
      </c>
      <c r="Z119" s="29">
        <v>2.5</v>
      </c>
      <c r="AA119" s="29">
        <v>5</v>
      </c>
      <c r="AB119" s="29">
        <v>7.5</v>
      </c>
      <c r="AC119" s="29">
        <v>7.5</v>
      </c>
      <c r="AD119" s="29">
        <f>AVERAGE(Table2785[[#This Row],[5Ci Political parties]:[5Ciii Educational, sporting and cultural organizations]])</f>
        <v>6.666666666666667</v>
      </c>
      <c r="AE119" s="29">
        <v>2.5</v>
      </c>
      <c r="AF119" s="29">
        <v>5</v>
      </c>
      <c r="AG119" s="29">
        <v>2.5</v>
      </c>
      <c r="AH119" s="29">
        <f>AVERAGE(Table2785[[#This Row],[5Di Political parties]:[5Diii Educational, sporting and cultural organizations5]])</f>
        <v>3.3333333333333335</v>
      </c>
      <c r="AI119" s="29">
        <f t="shared" si="38"/>
        <v>4.375</v>
      </c>
      <c r="AJ119" s="29">
        <v>9.3032961061219375</v>
      </c>
      <c r="AK119" s="30">
        <v>1.6666666666666667</v>
      </c>
      <c r="AL119" s="30">
        <v>2</v>
      </c>
      <c r="AM119" s="30">
        <v>10</v>
      </c>
      <c r="AN119" s="30">
        <v>10</v>
      </c>
      <c r="AO119" s="30">
        <f>AVERAGE(Table2785[[#This Row],[6Di Access to foreign television (cable/ satellite)]:[6Dii Access to foreign newspapers]])</f>
        <v>10</v>
      </c>
      <c r="AP119" s="30">
        <v>10</v>
      </c>
      <c r="AQ119" s="29">
        <f t="shared" si="32"/>
        <v>6.5939925545577207</v>
      </c>
      <c r="AR119" s="29">
        <v>10</v>
      </c>
      <c r="AS119" s="29">
        <v>10</v>
      </c>
      <c r="AT119" s="29">
        <v>10</v>
      </c>
      <c r="AU119" s="29">
        <f t="shared" si="33"/>
        <v>10</v>
      </c>
      <c r="AV119" s="29">
        <f t="shared" si="34"/>
        <v>10</v>
      </c>
      <c r="AW119" s="31">
        <f>AVERAGE(Table2785[[#This Row],[RULE OF LAW]],Table2785[[#This Row],[SECURITY &amp; SAFETY]],Table2785[[#This Row],[PERSONAL FREEDOM (minus Security &amp;Safety and Rule of Law)]],Table2785[[#This Row],[PERSONAL FREEDOM (minus Security &amp;Safety and Rule of Law)]])</f>
        <v>6.0615621093827325</v>
      </c>
      <c r="AX119" s="32">
        <v>6.65</v>
      </c>
      <c r="AY119" s="53">
        <f>AVERAGE(Table2785[[#This Row],[PERSONAL FREEDOM]:[ECONOMIC FREEDOM]])</f>
        <v>6.3557810546913664</v>
      </c>
      <c r="AZ119" s="54">
        <f t="shared" si="35"/>
        <v>111</v>
      </c>
      <c r="BA119" s="18">
        <f t="shared" si="36"/>
        <v>6.36</v>
      </c>
      <c r="BB119" s="31">
        <f>Table2785[[#This Row],[1 Rule of Law]]</f>
        <v>4.0476190476190483</v>
      </c>
      <c r="BC119" s="31">
        <f>Table2785[[#This Row],[2 Security &amp; Safety]]</f>
        <v>7.644365701422128</v>
      </c>
      <c r="BD119" s="31">
        <f t="shared" si="37"/>
        <v>6.2771318442448774</v>
      </c>
    </row>
    <row r="120" spans="1:56" ht="15" customHeight="1" x14ac:dyDescent="0.25">
      <c r="A120" s="28" t="s">
        <v>155</v>
      </c>
      <c r="B120" s="29" t="s">
        <v>48</v>
      </c>
      <c r="C120" s="29" t="s">
        <v>48</v>
      </c>
      <c r="D120" s="29" t="s">
        <v>48</v>
      </c>
      <c r="E120" s="29">
        <v>4.834422</v>
      </c>
      <c r="F120" s="29">
        <v>0.75999999999999945</v>
      </c>
      <c r="G120" s="29">
        <v>0</v>
      </c>
      <c r="H120" s="29">
        <v>7.4980655828577696</v>
      </c>
      <c r="I120" s="29">
        <v>5</v>
      </c>
      <c r="J120" s="29">
        <v>9.7090773933555532</v>
      </c>
      <c r="K120" s="29">
        <v>9.3017857440533298</v>
      </c>
      <c r="L120" s="29">
        <f>AVERAGE(Table2785[[#This Row],[2Bi Disappearance]:[2Bv Terrorism Injured ]])</f>
        <v>6.3017857440533307</v>
      </c>
      <c r="M120" s="29">
        <v>10</v>
      </c>
      <c r="N120" s="29">
        <v>10</v>
      </c>
      <c r="O120" s="30">
        <v>5</v>
      </c>
      <c r="P120" s="30">
        <f>AVERAGE(Table2785[[#This Row],[2Ci Female Genital Mutilation]:[2Ciii Equal Inheritance Rights]])</f>
        <v>8.3333333333333339</v>
      </c>
      <c r="Q120" s="29">
        <f t="shared" si="30"/>
        <v>5.1317063591288878</v>
      </c>
      <c r="R120" s="29">
        <v>10</v>
      </c>
      <c r="S120" s="29">
        <v>5</v>
      </c>
      <c r="T120" s="29">
        <v>5</v>
      </c>
      <c r="U120" s="29">
        <f t="shared" si="31"/>
        <v>6.666666666666667</v>
      </c>
      <c r="V120" s="29">
        <v>5</v>
      </c>
      <c r="W120" s="29">
        <v>2.5</v>
      </c>
      <c r="X120" s="29">
        <f>AVERAGE(Table2785[[#This Row],[4A Freedom to establish religious organizations]:[4B Autonomy of religious organizations]])</f>
        <v>3.75</v>
      </c>
      <c r="Y120" s="29">
        <v>5</v>
      </c>
      <c r="Z120" s="29">
        <v>5</v>
      </c>
      <c r="AA120" s="29">
        <v>0</v>
      </c>
      <c r="AB120" s="29">
        <v>2.5</v>
      </c>
      <c r="AC120" s="29">
        <v>2.5</v>
      </c>
      <c r="AD120" s="29">
        <f>AVERAGE(Table2785[[#This Row],[5Ci Political parties]:[5Ciii Educational, sporting and cultural organizations]])</f>
        <v>1.6666666666666667</v>
      </c>
      <c r="AE120" s="29">
        <v>0</v>
      </c>
      <c r="AF120" s="29">
        <v>2.5</v>
      </c>
      <c r="AG120" s="29">
        <v>5</v>
      </c>
      <c r="AH120" s="29">
        <f>AVERAGE(Table2785[[#This Row],[5Di Political parties]:[5Diii Educational, sporting and cultural organizations5]])</f>
        <v>2.5</v>
      </c>
      <c r="AI120" s="29">
        <f t="shared" si="38"/>
        <v>3.5416666666666665</v>
      </c>
      <c r="AJ120" s="29">
        <v>10</v>
      </c>
      <c r="AK120" s="30">
        <v>2</v>
      </c>
      <c r="AL120" s="30">
        <v>2</v>
      </c>
      <c r="AM120" s="30">
        <v>10</v>
      </c>
      <c r="AN120" s="30">
        <v>7.5</v>
      </c>
      <c r="AO120" s="30">
        <f>AVERAGE(Table2785[[#This Row],[6Di Access to foreign television (cable/ satellite)]:[6Dii Access to foreign newspapers]])</f>
        <v>8.75</v>
      </c>
      <c r="AP120" s="30">
        <v>7.5</v>
      </c>
      <c r="AQ120" s="29">
        <f t="shared" si="32"/>
        <v>6.05</v>
      </c>
      <c r="AR120" s="29">
        <v>7.5</v>
      </c>
      <c r="AS120" s="29">
        <v>10</v>
      </c>
      <c r="AT120" s="29">
        <v>10</v>
      </c>
      <c r="AU120" s="29">
        <f t="shared" si="33"/>
        <v>10</v>
      </c>
      <c r="AV120" s="29">
        <f t="shared" si="34"/>
        <v>8.75</v>
      </c>
      <c r="AW120" s="31">
        <f>AVERAGE(Table2785[[#This Row],[RULE OF LAW]],Table2785[[#This Row],[SECURITY &amp; SAFETY]],Table2785[[#This Row],[PERSONAL FREEDOM (minus Security &amp;Safety and Rule of Law)]],Table2785[[#This Row],[PERSONAL FREEDOM (minus Security &amp;Safety and Rule of Law)]])</f>
        <v>5.3673654231155554</v>
      </c>
      <c r="AX120" s="32">
        <v>7.39</v>
      </c>
      <c r="AY120" s="53">
        <f>AVERAGE(Table2785[[#This Row],[PERSONAL FREEDOM]:[ECONOMIC FREEDOM]])</f>
        <v>6.3786827115577776</v>
      </c>
      <c r="AZ120" s="54">
        <f t="shared" si="35"/>
        <v>109</v>
      </c>
      <c r="BA120" s="18">
        <f t="shared" si="36"/>
        <v>6.38</v>
      </c>
      <c r="BB120" s="31">
        <f>Table2785[[#This Row],[1 Rule of Law]]</f>
        <v>4.834422</v>
      </c>
      <c r="BC120" s="31">
        <f>Table2785[[#This Row],[2 Security &amp; Safety]]</f>
        <v>5.1317063591288878</v>
      </c>
      <c r="BD120" s="31">
        <f t="shared" si="37"/>
        <v>5.7516666666666669</v>
      </c>
    </row>
    <row r="121" spans="1:56" ht="15" customHeight="1" x14ac:dyDescent="0.25">
      <c r="A121" s="28" t="s">
        <v>201</v>
      </c>
      <c r="B121" s="29" t="s">
        <v>48</v>
      </c>
      <c r="C121" s="29" t="s">
        <v>48</v>
      </c>
      <c r="D121" s="29" t="s">
        <v>48</v>
      </c>
      <c r="E121" s="29">
        <v>5.5783890000000005</v>
      </c>
      <c r="F121" s="29">
        <v>9.68</v>
      </c>
      <c r="G121" s="29">
        <v>0</v>
      </c>
      <c r="H121" s="29">
        <v>10</v>
      </c>
      <c r="I121" s="29">
        <v>5</v>
      </c>
      <c r="J121" s="29">
        <v>9.9528655200850906</v>
      </c>
      <c r="K121" s="29">
        <v>9.9292982801276395</v>
      </c>
      <c r="L121" s="29">
        <f>AVERAGE(Table2785[[#This Row],[2Bi Disappearance]:[2Bv Terrorism Injured ]])</f>
        <v>6.9764327600425462</v>
      </c>
      <c r="M121" s="29">
        <v>9</v>
      </c>
      <c r="N121" s="29">
        <v>7.5</v>
      </c>
      <c r="O121" s="30">
        <v>0</v>
      </c>
      <c r="P121" s="30">
        <f>AVERAGE(Table2785[[#This Row],[2Ci Female Genital Mutilation]:[2Ciii Equal Inheritance Rights]])</f>
        <v>5.5</v>
      </c>
      <c r="Q121" s="29">
        <f t="shared" si="30"/>
        <v>7.3854775866808486</v>
      </c>
      <c r="R121" s="29">
        <v>0</v>
      </c>
      <c r="S121" s="29">
        <v>0</v>
      </c>
      <c r="T121" s="29">
        <v>0</v>
      </c>
      <c r="U121" s="29">
        <f t="shared" si="31"/>
        <v>0</v>
      </c>
      <c r="V121" s="29">
        <v>2.5</v>
      </c>
      <c r="W121" s="29">
        <v>2.5</v>
      </c>
      <c r="X121" s="29">
        <f>AVERAGE(Table2785[[#This Row],[4A Freedom to establish religious organizations]:[4B Autonomy of religious organizations]])</f>
        <v>2.5</v>
      </c>
      <c r="Y121" s="29">
        <v>0</v>
      </c>
      <c r="Z121" s="29">
        <v>0</v>
      </c>
      <c r="AA121" s="29">
        <v>0</v>
      </c>
      <c r="AB121" s="29">
        <v>0</v>
      </c>
      <c r="AC121" s="29">
        <v>0</v>
      </c>
      <c r="AD121" s="29">
        <f>AVERAGE(Table2785[[#This Row],[5Ci Political parties]:[5Ciii Educational, sporting and cultural organizations]])</f>
        <v>0</v>
      </c>
      <c r="AE121" s="29">
        <v>0</v>
      </c>
      <c r="AF121" s="29">
        <v>0</v>
      </c>
      <c r="AG121" s="29">
        <v>2.5</v>
      </c>
      <c r="AH121" s="29">
        <f>AVERAGE(Table2785[[#This Row],[5Di Political parties]:[5Diii Educational, sporting and cultural organizations5]])</f>
        <v>0.83333333333333337</v>
      </c>
      <c r="AI121" s="29">
        <f t="shared" si="38"/>
        <v>0.20833333333333334</v>
      </c>
      <c r="AJ121" s="29">
        <v>10</v>
      </c>
      <c r="AK121" s="30">
        <v>0.33333333333333331</v>
      </c>
      <c r="AL121" s="30">
        <v>2.5</v>
      </c>
      <c r="AM121" s="30">
        <v>5</v>
      </c>
      <c r="AN121" s="30">
        <v>2.5</v>
      </c>
      <c r="AO121" s="30">
        <f>AVERAGE(Table2785[[#This Row],[6Di Access to foreign television (cable/ satellite)]:[6Dii Access to foreign newspapers]])</f>
        <v>3.75</v>
      </c>
      <c r="AP121" s="30">
        <v>2.5</v>
      </c>
      <c r="AQ121" s="29">
        <f t="shared" si="32"/>
        <v>3.8166666666666673</v>
      </c>
      <c r="AR121" s="29">
        <v>0</v>
      </c>
      <c r="AS121" s="29">
        <v>0</v>
      </c>
      <c r="AT121" s="29">
        <v>0</v>
      </c>
      <c r="AU121" s="29">
        <f t="shared" si="33"/>
        <v>0</v>
      </c>
      <c r="AV121" s="29">
        <f t="shared" si="34"/>
        <v>0</v>
      </c>
      <c r="AW121" s="31">
        <f>AVERAGE(Table2785[[#This Row],[RULE OF LAW]],Table2785[[#This Row],[SECURITY &amp; SAFETY]],Table2785[[#This Row],[PERSONAL FREEDOM (minus Security &amp;Safety and Rule of Law)]],Table2785[[#This Row],[PERSONAL FREEDOM (minus Security &amp;Safety and Rule of Law)]])</f>
        <v>3.8934666466702121</v>
      </c>
      <c r="AX121" s="32">
        <v>6.84</v>
      </c>
      <c r="AY121" s="53">
        <f>AVERAGE(Table2785[[#This Row],[PERSONAL FREEDOM]:[ECONOMIC FREEDOM]])</f>
        <v>5.3667333233351062</v>
      </c>
      <c r="AZ121" s="54">
        <f t="shared" si="35"/>
        <v>141</v>
      </c>
      <c r="BA121" s="18">
        <f t="shared" si="36"/>
        <v>5.37</v>
      </c>
      <c r="BB121" s="31">
        <f>Table2785[[#This Row],[1 Rule of Law]]</f>
        <v>5.5783890000000005</v>
      </c>
      <c r="BC121" s="31">
        <f>Table2785[[#This Row],[2 Security &amp; Safety]]</f>
        <v>7.3854775866808486</v>
      </c>
      <c r="BD121" s="31">
        <f t="shared" si="37"/>
        <v>1.3050000000000002</v>
      </c>
    </row>
    <row r="122" spans="1:56" ht="15" customHeight="1" x14ac:dyDescent="0.25">
      <c r="A122" s="28" t="s">
        <v>160</v>
      </c>
      <c r="B122" s="29">
        <v>5.2</v>
      </c>
      <c r="C122" s="29">
        <v>5.5</v>
      </c>
      <c r="D122" s="29">
        <v>4.0999999999999996</v>
      </c>
      <c r="E122" s="29">
        <v>4.9730158730158731</v>
      </c>
      <c r="F122" s="29">
        <v>8.8800000000000008</v>
      </c>
      <c r="G122" s="29">
        <v>10</v>
      </c>
      <c r="H122" s="29">
        <v>10</v>
      </c>
      <c r="I122" s="29">
        <v>2.5</v>
      </c>
      <c r="J122" s="29">
        <v>9.6114435980147981</v>
      </c>
      <c r="K122" s="29">
        <v>9.4171653970221954</v>
      </c>
      <c r="L122" s="29">
        <f>AVERAGE(Table2785[[#This Row],[2Bi Disappearance]:[2Bv Terrorism Injured ]])</f>
        <v>8.305721799007399</v>
      </c>
      <c r="M122" s="29">
        <v>7.1999999999999993</v>
      </c>
      <c r="N122" s="29">
        <v>10</v>
      </c>
      <c r="O122" s="30">
        <v>5</v>
      </c>
      <c r="P122" s="30">
        <f>AVERAGE(Table2785[[#This Row],[2Ci Female Genital Mutilation]:[2Ciii Equal Inheritance Rights]])</f>
        <v>7.3999999999999995</v>
      </c>
      <c r="Q122" s="29">
        <f t="shared" si="30"/>
        <v>8.1952405996691322</v>
      </c>
      <c r="R122" s="29">
        <v>10</v>
      </c>
      <c r="S122" s="29">
        <v>5</v>
      </c>
      <c r="T122" s="29">
        <v>0</v>
      </c>
      <c r="U122" s="29">
        <f t="shared" si="31"/>
        <v>5</v>
      </c>
      <c r="V122" s="29">
        <v>7.5</v>
      </c>
      <c r="W122" s="29">
        <v>5</v>
      </c>
      <c r="X122" s="29">
        <f>AVERAGE(Table2785[[#This Row],[4A Freedom to establish religious organizations]:[4B Autonomy of religious organizations]])</f>
        <v>6.25</v>
      </c>
      <c r="Y122" s="29">
        <v>10</v>
      </c>
      <c r="Z122" s="29">
        <v>10</v>
      </c>
      <c r="AA122" s="29">
        <v>7.5</v>
      </c>
      <c r="AB122" s="29">
        <v>7.5</v>
      </c>
      <c r="AC122" s="29">
        <v>7.5</v>
      </c>
      <c r="AD122" s="29">
        <f>AVERAGE(Table2785[[#This Row],[5Ci Political parties]:[5Ciii Educational, sporting and cultural organizations]])</f>
        <v>7.5</v>
      </c>
      <c r="AE122" s="29">
        <v>10</v>
      </c>
      <c r="AF122" s="29">
        <v>10</v>
      </c>
      <c r="AG122" s="29">
        <v>10</v>
      </c>
      <c r="AH122" s="29">
        <f>AVERAGE(Table2785[[#This Row],[5Di Political parties]:[5Diii Educational, sporting and cultural organizations5]])</f>
        <v>10</v>
      </c>
      <c r="AI122" s="29">
        <f t="shared" si="38"/>
        <v>9.375</v>
      </c>
      <c r="AJ122" s="29">
        <v>10</v>
      </c>
      <c r="AK122" s="30">
        <v>3.3333333333333335</v>
      </c>
      <c r="AL122" s="30">
        <v>5.5</v>
      </c>
      <c r="AM122" s="30">
        <v>10</v>
      </c>
      <c r="AN122" s="30">
        <v>10</v>
      </c>
      <c r="AO122" s="30">
        <f>AVERAGE(Table2785[[#This Row],[6Di Access to foreign television (cable/ satellite)]:[6Dii Access to foreign newspapers]])</f>
        <v>10</v>
      </c>
      <c r="AP122" s="30">
        <v>10</v>
      </c>
      <c r="AQ122" s="29">
        <f t="shared" si="32"/>
        <v>7.7666666666666675</v>
      </c>
      <c r="AR122" s="29">
        <v>5</v>
      </c>
      <c r="AS122" s="29">
        <v>0</v>
      </c>
      <c r="AT122" s="29">
        <v>0</v>
      </c>
      <c r="AU122" s="29">
        <f t="shared" si="33"/>
        <v>0</v>
      </c>
      <c r="AV122" s="29">
        <f t="shared" si="34"/>
        <v>2.5</v>
      </c>
      <c r="AW122" s="31">
        <f>AVERAGE(Table2785[[#This Row],[RULE OF LAW]],Table2785[[#This Row],[SECURITY &amp; SAFETY]],Table2785[[#This Row],[PERSONAL FREEDOM (minus Security &amp;Safety and Rule of Law)]],Table2785[[#This Row],[PERSONAL FREEDOM (minus Security &amp;Safety and Rule of Law)]])</f>
        <v>6.3812307848379177</v>
      </c>
      <c r="AX122" s="32">
        <v>6.02</v>
      </c>
      <c r="AY122" s="53">
        <f>AVERAGE(Table2785[[#This Row],[PERSONAL FREEDOM]:[ECONOMIC FREEDOM]])</f>
        <v>6.2006153924189586</v>
      </c>
      <c r="AZ122" s="54">
        <f t="shared" si="35"/>
        <v>119</v>
      </c>
      <c r="BA122" s="18">
        <f t="shared" si="36"/>
        <v>6.2</v>
      </c>
      <c r="BB122" s="31">
        <f>Table2785[[#This Row],[1 Rule of Law]]</f>
        <v>4.9730158730158731</v>
      </c>
      <c r="BC122" s="31">
        <f>Table2785[[#This Row],[2 Security &amp; Safety]]</f>
        <v>8.1952405996691322</v>
      </c>
      <c r="BD122" s="31">
        <f t="shared" si="37"/>
        <v>6.1783333333333328</v>
      </c>
    </row>
    <row r="123" spans="1:56" ht="15" customHeight="1" x14ac:dyDescent="0.25">
      <c r="A123" s="28" t="s">
        <v>124</v>
      </c>
      <c r="B123" s="29">
        <v>5.3000000000000007</v>
      </c>
      <c r="C123" s="29">
        <v>4.5</v>
      </c>
      <c r="D123" s="29">
        <v>4.0999999999999996</v>
      </c>
      <c r="E123" s="29">
        <v>4.6349206349206344</v>
      </c>
      <c r="F123" s="29">
        <v>9.5200000000000014</v>
      </c>
      <c r="G123" s="29">
        <v>10</v>
      </c>
      <c r="H123" s="29">
        <v>10</v>
      </c>
      <c r="I123" s="29">
        <v>7.5</v>
      </c>
      <c r="J123" s="29">
        <v>9.953856790210958</v>
      </c>
      <c r="K123" s="29">
        <v>9.9446281482531482</v>
      </c>
      <c r="L123" s="29">
        <f>AVERAGE(Table2785[[#This Row],[2Bi Disappearance]:[2Bv Terrorism Injured ]])</f>
        <v>9.4796969876928223</v>
      </c>
      <c r="M123" s="29">
        <v>10</v>
      </c>
      <c r="N123" s="29">
        <v>10</v>
      </c>
      <c r="O123" s="30">
        <v>5</v>
      </c>
      <c r="P123" s="30">
        <f>AVERAGE(Table2785[[#This Row],[2Ci Female Genital Mutilation]:[2Ciii Equal Inheritance Rights]])</f>
        <v>8.3333333333333339</v>
      </c>
      <c r="Q123" s="29">
        <f t="shared" si="30"/>
        <v>9.1110101070087186</v>
      </c>
      <c r="R123" s="29">
        <v>5</v>
      </c>
      <c r="S123" s="29">
        <v>5</v>
      </c>
      <c r="T123" s="29">
        <v>10</v>
      </c>
      <c r="U123" s="29">
        <f t="shared" si="31"/>
        <v>6.666666666666667</v>
      </c>
      <c r="V123" s="29">
        <v>5</v>
      </c>
      <c r="W123" s="29">
        <v>7.5</v>
      </c>
      <c r="X123" s="29">
        <f>AVERAGE(Table2785[[#This Row],[4A Freedom to establish religious organizations]:[4B Autonomy of religious organizations]])</f>
        <v>6.25</v>
      </c>
      <c r="Y123" s="29">
        <v>7.5</v>
      </c>
      <c r="Z123" s="29">
        <v>10</v>
      </c>
      <c r="AA123" s="29">
        <v>5</v>
      </c>
      <c r="AB123" s="29">
        <v>5</v>
      </c>
      <c r="AC123" s="29">
        <v>7.5</v>
      </c>
      <c r="AD123" s="29">
        <f>AVERAGE(Table2785[[#This Row],[5Ci Political parties]:[5Ciii Educational, sporting and cultural organizations]])</f>
        <v>5.833333333333333</v>
      </c>
      <c r="AE123" s="29">
        <v>10</v>
      </c>
      <c r="AF123" s="29">
        <v>5</v>
      </c>
      <c r="AG123" s="29">
        <v>7.5</v>
      </c>
      <c r="AH123" s="29">
        <f>AVERAGE(Table2785[[#This Row],[5Di Political parties]:[5Diii Educational, sporting and cultural organizations5]])</f>
        <v>7.5</v>
      </c>
      <c r="AI123" s="29">
        <f t="shared" si="38"/>
        <v>7.708333333333333</v>
      </c>
      <c r="AJ123" s="29">
        <v>10</v>
      </c>
      <c r="AK123" s="30">
        <v>7</v>
      </c>
      <c r="AL123" s="30">
        <v>6</v>
      </c>
      <c r="AM123" s="30">
        <v>10</v>
      </c>
      <c r="AN123" s="30">
        <v>7.5</v>
      </c>
      <c r="AO123" s="30">
        <f>AVERAGE(Table2785[[#This Row],[6Di Access to foreign television (cable/ satellite)]:[6Dii Access to foreign newspapers]])</f>
        <v>8.75</v>
      </c>
      <c r="AP123" s="30">
        <v>10</v>
      </c>
      <c r="AQ123" s="29">
        <f t="shared" si="32"/>
        <v>8.35</v>
      </c>
      <c r="AR123" s="29">
        <v>10</v>
      </c>
      <c r="AS123" s="29">
        <v>10</v>
      </c>
      <c r="AT123" s="29">
        <v>10</v>
      </c>
      <c r="AU123" s="29">
        <f t="shared" si="33"/>
        <v>10</v>
      </c>
      <c r="AV123" s="29">
        <f t="shared" si="34"/>
        <v>10</v>
      </c>
      <c r="AW123" s="31">
        <f>AVERAGE(Table2785[[#This Row],[RULE OF LAW]],Table2785[[#This Row],[SECURITY &amp; SAFETY]],Table2785[[#This Row],[PERSONAL FREEDOM (minus Security &amp;Safety and Rule of Law)]],Table2785[[#This Row],[PERSONAL FREEDOM (minus Security &amp;Safety and Rule of Law)]])</f>
        <v>7.3339826854823373</v>
      </c>
      <c r="AX123" s="32">
        <v>6.65</v>
      </c>
      <c r="AY123" s="53">
        <f>AVERAGE(Table2785[[#This Row],[PERSONAL FREEDOM]:[ECONOMIC FREEDOM]])</f>
        <v>6.9919913427411693</v>
      </c>
      <c r="AZ123" s="54">
        <f t="shared" si="35"/>
        <v>67</v>
      </c>
      <c r="BA123" s="18">
        <f t="shared" si="36"/>
        <v>6.99</v>
      </c>
      <c r="BB123" s="31">
        <f>Table2785[[#This Row],[1 Rule of Law]]</f>
        <v>4.6349206349206344</v>
      </c>
      <c r="BC123" s="31">
        <f>Table2785[[#This Row],[2 Security &amp; Safety]]</f>
        <v>9.1110101070087186</v>
      </c>
      <c r="BD123" s="31">
        <f t="shared" si="37"/>
        <v>7.794999999999999</v>
      </c>
    </row>
    <row r="124" spans="1:56" ht="15" customHeight="1" x14ac:dyDescent="0.25">
      <c r="A124" s="28" t="s">
        <v>170</v>
      </c>
      <c r="B124" s="29">
        <v>4.4000000000000004</v>
      </c>
      <c r="C124" s="29">
        <v>4.6999999999999993</v>
      </c>
      <c r="D124" s="29">
        <v>3.2</v>
      </c>
      <c r="E124" s="29">
        <v>4.125396825396825</v>
      </c>
      <c r="F124" s="29">
        <v>9.24</v>
      </c>
      <c r="G124" s="29">
        <v>10</v>
      </c>
      <c r="H124" s="29">
        <v>10</v>
      </c>
      <c r="I124" s="29">
        <v>7.5</v>
      </c>
      <c r="J124" s="29">
        <v>10</v>
      </c>
      <c r="K124" s="29">
        <v>10</v>
      </c>
      <c r="L124" s="29">
        <f>AVERAGE(Table2785[[#This Row],[2Bi Disappearance]:[2Bv Terrorism Injured ]])</f>
        <v>9.5</v>
      </c>
      <c r="M124" s="29">
        <v>0.60000000000000053</v>
      </c>
      <c r="N124" s="29">
        <v>10</v>
      </c>
      <c r="O124" s="30">
        <v>5</v>
      </c>
      <c r="P124" s="30">
        <f>AVERAGE(Table2785[[#This Row],[2Ci Female Genital Mutilation]:[2Ciii Equal Inheritance Rights]])</f>
        <v>5.2</v>
      </c>
      <c r="Q124" s="29">
        <f t="shared" si="30"/>
        <v>7.98</v>
      </c>
      <c r="R124" s="29">
        <v>0</v>
      </c>
      <c r="S124" s="29">
        <v>5</v>
      </c>
      <c r="T124" s="29">
        <v>5</v>
      </c>
      <c r="U124" s="29">
        <f t="shared" si="31"/>
        <v>3.3333333333333335</v>
      </c>
      <c r="V124" s="29">
        <v>7.5</v>
      </c>
      <c r="W124" s="29">
        <v>7.5</v>
      </c>
      <c r="X124" s="29">
        <f>AVERAGE(Table2785[[#This Row],[4A Freedom to establish religious organizations]:[4B Autonomy of religious organizations]])</f>
        <v>7.5</v>
      </c>
      <c r="Y124" s="29">
        <v>5</v>
      </c>
      <c r="Z124" s="29">
        <v>5</v>
      </c>
      <c r="AA124" s="29">
        <v>5</v>
      </c>
      <c r="AB124" s="29">
        <v>5</v>
      </c>
      <c r="AC124" s="29">
        <v>7.5</v>
      </c>
      <c r="AD124" s="29">
        <f>AVERAGE(Table2785[[#This Row],[5Ci Political parties]:[5Ciii Educational, sporting and cultural organizations]])</f>
        <v>5.833333333333333</v>
      </c>
      <c r="AE124" s="29">
        <v>5</v>
      </c>
      <c r="AF124" s="29">
        <v>5</v>
      </c>
      <c r="AG124" s="29">
        <v>5</v>
      </c>
      <c r="AH124" s="29">
        <f>AVERAGE(Table2785[[#This Row],[5Di Political parties]:[5Diii Educational, sporting and cultural organizations5]])</f>
        <v>5</v>
      </c>
      <c r="AI124" s="29">
        <f t="shared" si="38"/>
        <v>5.208333333333333</v>
      </c>
      <c r="AJ124" s="29">
        <v>10</v>
      </c>
      <c r="AK124" s="30">
        <v>5.333333333333333</v>
      </c>
      <c r="AL124" s="30">
        <v>5.25</v>
      </c>
      <c r="AM124" s="30">
        <v>7.5</v>
      </c>
      <c r="AN124" s="30">
        <v>5</v>
      </c>
      <c r="AO124" s="30">
        <f>AVERAGE(Table2785[[#This Row],[6Di Access to foreign television (cable/ satellite)]:[6Dii Access to foreign newspapers]])</f>
        <v>6.25</v>
      </c>
      <c r="AP124" s="30">
        <v>7.5</v>
      </c>
      <c r="AQ124" s="29">
        <f t="shared" si="32"/>
        <v>6.8666666666666654</v>
      </c>
      <c r="AR124" s="29">
        <v>5</v>
      </c>
      <c r="AS124" s="29">
        <v>0</v>
      </c>
      <c r="AT124" s="29">
        <v>10</v>
      </c>
      <c r="AU124" s="29">
        <f t="shared" si="33"/>
        <v>5</v>
      </c>
      <c r="AV124" s="29">
        <f t="shared" si="34"/>
        <v>5</v>
      </c>
      <c r="AW124" s="31">
        <f>AVERAGE(Table2785[[#This Row],[RULE OF LAW]],Table2785[[#This Row],[SECURITY &amp; SAFETY]],Table2785[[#This Row],[PERSONAL FREEDOM (minus Security &amp;Safety and Rule of Law)]],Table2785[[#This Row],[PERSONAL FREEDOM (minus Security &amp;Safety and Rule of Law)]])</f>
        <v>5.8171825396825394</v>
      </c>
      <c r="AX124" s="32">
        <v>6.28</v>
      </c>
      <c r="AY124" s="53">
        <f>AVERAGE(Table2785[[#This Row],[PERSONAL FREEDOM]:[ECONOMIC FREEDOM]])</f>
        <v>6.0485912698412694</v>
      </c>
      <c r="AZ124" s="54">
        <f t="shared" si="35"/>
        <v>128</v>
      </c>
      <c r="BA124" s="18">
        <f t="shared" si="36"/>
        <v>6.05</v>
      </c>
      <c r="BB124" s="31">
        <f>Table2785[[#This Row],[1 Rule of Law]]</f>
        <v>4.125396825396825</v>
      </c>
      <c r="BC124" s="31">
        <f>Table2785[[#This Row],[2 Security &amp; Safety]]</f>
        <v>7.98</v>
      </c>
      <c r="BD124" s="31">
        <f t="shared" si="37"/>
        <v>5.5816666666666661</v>
      </c>
    </row>
    <row r="125" spans="1:56" ht="15" customHeight="1" x14ac:dyDescent="0.25">
      <c r="A125" s="28" t="s">
        <v>102</v>
      </c>
      <c r="B125" s="29">
        <v>8.1000000000000014</v>
      </c>
      <c r="C125" s="29">
        <v>7.7</v>
      </c>
      <c r="D125" s="29">
        <v>8.5</v>
      </c>
      <c r="E125" s="29">
        <v>8.0857142857142854</v>
      </c>
      <c r="F125" s="29">
        <v>9.92</v>
      </c>
      <c r="G125" s="29">
        <v>10</v>
      </c>
      <c r="H125" s="29">
        <v>10</v>
      </c>
      <c r="I125" s="29">
        <v>10</v>
      </c>
      <c r="J125" s="29">
        <v>10</v>
      </c>
      <c r="K125" s="29">
        <v>10</v>
      </c>
      <c r="L125" s="29">
        <f>AVERAGE(Table2785[[#This Row],[2Bi Disappearance]:[2Bv Terrorism Injured ]])</f>
        <v>10</v>
      </c>
      <c r="M125" s="29">
        <v>10</v>
      </c>
      <c r="N125" s="29">
        <v>7.5</v>
      </c>
      <c r="O125" s="30">
        <v>5</v>
      </c>
      <c r="P125" s="30">
        <f>AVERAGE(Table2785[[#This Row],[2Ci Female Genital Mutilation]:[2Ciii Equal Inheritance Rights]])</f>
        <v>7.5</v>
      </c>
      <c r="Q125" s="29">
        <f t="shared" si="30"/>
        <v>9.14</v>
      </c>
      <c r="R125" s="29">
        <v>5</v>
      </c>
      <c r="S125" s="29">
        <v>5</v>
      </c>
      <c r="T125" s="29">
        <v>10</v>
      </c>
      <c r="U125" s="29">
        <f t="shared" si="31"/>
        <v>6.666666666666667</v>
      </c>
      <c r="V125" s="29">
        <v>5</v>
      </c>
      <c r="W125" s="29">
        <v>5</v>
      </c>
      <c r="X125" s="29">
        <f>AVERAGE(Table2785[[#This Row],[4A Freedom to establish religious organizations]:[4B Autonomy of religious organizations]])</f>
        <v>5</v>
      </c>
      <c r="Y125" s="29">
        <v>2.5</v>
      </c>
      <c r="Z125" s="29">
        <v>0</v>
      </c>
      <c r="AA125" s="29">
        <v>5</v>
      </c>
      <c r="AB125" s="29">
        <v>2.5</v>
      </c>
      <c r="AC125" s="29">
        <v>5</v>
      </c>
      <c r="AD125" s="29">
        <f>AVERAGE(Table2785[[#This Row],[5Ci Political parties]:[5Ciii Educational, sporting and cultural organizations]])</f>
        <v>4.166666666666667</v>
      </c>
      <c r="AE125" s="29">
        <v>5</v>
      </c>
      <c r="AF125" s="29">
        <v>2.5</v>
      </c>
      <c r="AG125" s="29">
        <v>5</v>
      </c>
      <c r="AH125" s="29">
        <f>AVERAGE(Table2785[[#This Row],[5Di Political parties]:[5Diii Educational, sporting and cultural organizations5]])</f>
        <v>4.166666666666667</v>
      </c>
      <c r="AI125" s="29">
        <f t="shared" si="38"/>
        <v>2.7083333333333335</v>
      </c>
      <c r="AJ125" s="29">
        <v>10</v>
      </c>
      <c r="AK125" s="30">
        <v>2</v>
      </c>
      <c r="AL125" s="30">
        <v>4.5</v>
      </c>
      <c r="AM125" s="30">
        <v>5</v>
      </c>
      <c r="AN125" s="30">
        <v>7.5</v>
      </c>
      <c r="AO125" s="30">
        <f>AVERAGE(Table2785[[#This Row],[6Di Access to foreign television (cable/ satellite)]:[6Dii Access to foreign newspapers]])</f>
        <v>6.25</v>
      </c>
      <c r="AP125" s="30">
        <v>5</v>
      </c>
      <c r="AQ125" s="29">
        <f t="shared" si="32"/>
        <v>5.55</v>
      </c>
      <c r="AR125" s="29">
        <v>10</v>
      </c>
      <c r="AS125" s="29">
        <v>0</v>
      </c>
      <c r="AT125" s="29">
        <v>10</v>
      </c>
      <c r="AU125" s="29">
        <f t="shared" si="33"/>
        <v>5</v>
      </c>
      <c r="AV125" s="29">
        <f t="shared" si="34"/>
        <v>7.5</v>
      </c>
      <c r="AW125" s="31">
        <f>AVERAGE(Table2785[[#This Row],[RULE OF LAW]],Table2785[[#This Row],[SECURITY &amp; SAFETY]],Table2785[[#This Row],[PERSONAL FREEDOM (minus Security &amp;Safety and Rule of Law)]],Table2785[[#This Row],[PERSONAL FREEDOM (minus Security &amp;Safety and Rule of Law)]])</f>
        <v>7.0489285714285712</v>
      </c>
      <c r="AX125" s="32">
        <v>8.5399999999999991</v>
      </c>
      <c r="AY125" s="53">
        <f>AVERAGE(Table2785[[#This Row],[PERSONAL FREEDOM]:[ECONOMIC FREEDOM]])</f>
        <v>7.7944642857142856</v>
      </c>
      <c r="AZ125" s="54">
        <f t="shared" si="35"/>
        <v>42</v>
      </c>
      <c r="BA125" s="18">
        <f t="shared" si="36"/>
        <v>7.79</v>
      </c>
      <c r="BB125" s="31">
        <f>Table2785[[#This Row],[1 Rule of Law]]</f>
        <v>8.0857142857142854</v>
      </c>
      <c r="BC125" s="31">
        <f>Table2785[[#This Row],[2 Security &amp; Safety]]</f>
        <v>9.14</v>
      </c>
      <c r="BD125" s="31">
        <f t="shared" si="37"/>
        <v>5.4850000000000003</v>
      </c>
    </row>
    <row r="126" spans="1:56" ht="15" customHeight="1" x14ac:dyDescent="0.25">
      <c r="A126" s="28" t="s">
        <v>75</v>
      </c>
      <c r="B126" s="29" t="s">
        <v>48</v>
      </c>
      <c r="C126" s="29" t="s">
        <v>48</v>
      </c>
      <c r="D126" s="29" t="s">
        <v>48</v>
      </c>
      <c r="E126" s="29">
        <v>5.9057340000000007</v>
      </c>
      <c r="F126" s="29">
        <v>9.4400000000000013</v>
      </c>
      <c r="G126" s="29">
        <v>10</v>
      </c>
      <c r="H126" s="29">
        <v>10</v>
      </c>
      <c r="I126" s="29">
        <v>7.5</v>
      </c>
      <c r="J126" s="29">
        <v>10</v>
      </c>
      <c r="K126" s="29">
        <v>10</v>
      </c>
      <c r="L126" s="29">
        <f>AVERAGE(Table2785[[#This Row],[2Bi Disappearance]:[2Bv Terrorism Injured ]])</f>
        <v>9.5</v>
      </c>
      <c r="M126" s="29">
        <v>10</v>
      </c>
      <c r="N126" s="29">
        <v>10</v>
      </c>
      <c r="O126" s="30">
        <v>10</v>
      </c>
      <c r="P126" s="30">
        <f>AVERAGE(Table2785[[#This Row],[2Ci Female Genital Mutilation]:[2Ciii Equal Inheritance Rights]])</f>
        <v>10</v>
      </c>
      <c r="Q126" s="29">
        <f t="shared" si="30"/>
        <v>9.6466666666666665</v>
      </c>
      <c r="R126" s="29">
        <v>10</v>
      </c>
      <c r="S126" s="29">
        <v>10</v>
      </c>
      <c r="T126" s="29">
        <v>10</v>
      </c>
      <c r="U126" s="29">
        <f t="shared" si="31"/>
        <v>10</v>
      </c>
      <c r="V126" s="29">
        <v>10</v>
      </c>
      <c r="W126" s="29">
        <v>10</v>
      </c>
      <c r="X126" s="29">
        <f>AVERAGE(Table2785[[#This Row],[4A Freedom to establish religious organizations]:[4B Autonomy of religious organizations]])</f>
        <v>10</v>
      </c>
      <c r="Y126" s="29">
        <v>10</v>
      </c>
      <c r="Z126" s="29">
        <v>10</v>
      </c>
      <c r="AA126" s="29">
        <v>10</v>
      </c>
      <c r="AB126" s="29">
        <v>10</v>
      </c>
      <c r="AC126" s="29">
        <v>10</v>
      </c>
      <c r="AD126" s="29">
        <f>AVERAGE(Table2785[[#This Row],[5Ci Political parties]:[5Ciii Educational, sporting and cultural organizations]])</f>
        <v>10</v>
      </c>
      <c r="AE126" s="29">
        <v>10</v>
      </c>
      <c r="AF126" s="29">
        <v>10</v>
      </c>
      <c r="AG126" s="29">
        <v>10</v>
      </c>
      <c r="AH126" s="29">
        <f>AVERAGE(Table2785[[#This Row],[5Di Political parties]:[5Diii Educational, sporting and cultural organizations5]])</f>
        <v>10</v>
      </c>
      <c r="AI126" s="29">
        <f t="shared" si="38"/>
        <v>10</v>
      </c>
      <c r="AJ126" s="29">
        <v>10</v>
      </c>
      <c r="AK126" s="30">
        <v>8</v>
      </c>
      <c r="AL126" s="30">
        <v>7.75</v>
      </c>
      <c r="AM126" s="30">
        <v>10</v>
      </c>
      <c r="AN126" s="30">
        <v>10</v>
      </c>
      <c r="AO126" s="30">
        <f>AVERAGE(Table2785[[#This Row],[6Di Access to foreign television (cable/ satellite)]:[6Dii Access to foreign newspapers]])</f>
        <v>10</v>
      </c>
      <c r="AP126" s="30">
        <v>10</v>
      </c>
      <c r="AQ126" s="29">
        <f t="shared" si="32"/>
        <v>9.15</v>
      </c>
      <c r="AR126" s="29">
        <v>10</v>
      </c>
      <c r="AS126" s="29">
        <v>10</v>
      </c>
      <c r="AT126" s="29">
        <v>10</v>
      </c>
      <c r="AU126" s="29">
        <f t="shared" si="33"/>
        <v>10</v>
      </c>
      <c r="AV126" s="29">
        <f t="shared" si="34"/>
        <v>10</v>
      </c>
      <c r="AW126" s="31">
        <f>AVERAGE(Table2785[[#This Row],[RULE OF LAW]],Table2785[[#This Row],[SECURITY &amp; SAFETY]],Table2785[[#This Row],[PERSONAL FREEDOM (minus Security &amp;Safety and Rule of Law)]],Table2785[[#This Row],[PERSONAL FREEDOM (minus Security &amp;Safety and Rule of Law)]])</f>
        <v>8.8031001666666668</v>
      </c>
      <c r="AX126" s="32">
        <v>7.33</v>
      </c>
      <c r="AY126" s="53">
        <f>AVERAGE(Table2785[[#This Row],[PERSONAL FREEDOM]:[ECONOMIC FREEDOM]])</f>
        <v>8.0665500833333326</v>
      </c>
      <c r="AZ126" s="54">
        <f t="shared" si="35"/>
        <v>30</v>
      </c>
      <c r="BA126" s="18">
        <f t="shared" si="36"/>
        <v>8.07</v>
      </c>
      <c r="BB126" s="31">
        <f>Table2785[[#This Row],[1 Rule of Law]]</f>
        <v>5.9057340000000007</v>
      </c>
      <c r="BC126" s="31">
        <f>Table2785[[#This Row],[2 Security &amp; Safety]]</f>
        <v>9.6466666666666665</v>
      </c>
      <c r="BD126" s="31">
        <f t="shared" si="37"/>
        <v>9.83</v>
      </c>
    </row>
    <row r="127" spans="1:56" ht="15" customHeight="1" x14ac:dyDescent="0.25">
      <c r="A127" s="28" t="s">
        <v>89</v>
      </c>
      <c r="B127" s="29">
        <v>8.4</v>
      </c>
      <c r="C127" s="29">
        <v>6.1</v>
      </c>
      <c r="D127" s="29">
        <v>5.8</v>
      </c>
      <c r="E127" s="29">
        <v>6.761904761904761</v>
      </c>
      <c r="F127" s="29">
        <v>9.7199999999999989</v>
      </c>
      <c r="G127" s="29">
        <v>10</v>
      </c>
      <c r="H127" s="29">
        <v>10</v>
      </c>
      <c r="I127" s="29">
        <v>7.5</v>
      </c>
      <c r="J127" s="29">
        <v>10</v>
      </c>
      <c r="K127" s="29">
        <v>10</v>
      </c>
      <c r="L127" s="29">
        <f>AVERAGE(Table2785[[#This Row],[2Bi Disappearance]:[2Bv Terrorism Injured ]])</f>
        <v>9.5</v>
      </c>
      <c r="M127" s="29">
        <v>10</v>
      </c>
      <c r="N127" s="29">
        <v>10</v>
      </c>
      <c r="O127" s="30">
        <v>10</v>
      </c>
      <c r="P127" s="30">
        <f>AVERAGE(Table2785[[#This Row],[2Ci Female Genital Mutilation]:[2Ciii Equal Inheritance Rights]])</f>
        <v>10</v>
      </c>
      <c r="Q127" s="29">
        <f t="shared" si="30"/>
        <v>9.74</v>
      </c>
      <c r="R127" s="29">
        <v>10</v>
      </c>
      <c r="S127" s="29">
        <v>10</v>
      </c>
      <c r="T127" s="29">
        <v>10</v>
      </c>
      <c r="U127" s="29">
        <f t="shared" si="31"/>
        <v>10</v>
      </c>
      <c r="V127" s="29">
        <v>10</v>
      </c>
      <c r="W127" s="29">
        <v>10</v>
      </c>
      <c r="X127" s="29">
        <f>AVERAGE(Table2785[[#This Row],[4A Freedom to establish religious organizations]:[4B Autonomy of religious organizations]])</f>
        <v>10</v>
      </c>
      <c r="Y127" s="29">
        <v>10</v>
      </c>
      <c r="Z127" s="29">
        <v>10</v>
      </c>
      <c r="AA127" s="29">
        <v>10</v>
      </c>
      <c r="AB127" s="29">
        <v>10</v>
      </c>
      <c r="AC127" s="29">
        <v>10</v>
      </c>
      <c r="AD127" s="29">
        <f>AVERAGE(Table2785[[#This Row],[5Ci Political parties]:[5Ciii Educational, sporting and cultural organizations]])</f>
        <v>10</v>
      </c>
      <c r="AE127" s="29">
        <v>10</v>
      </c>
      <c r="AF127" s="29">
        <v>10</v>
      </c>
      <c r="AG127" s="29">
        <v>10</v>
      </c>
      <c r="AH127" s="29">
        <f>AVERAGE(Table2785[[#This Row],[5Di Political parties]:[5Diii Educational, sporting and cultural organizations5]])</f>
        <v>10</v>
      </c>
      <c r="AI127" s="29">
        <f t="shared" si="38"/>
        <v>10</v>
      </c>
      <c r="AJ127" s="29">
        <v>10</v>
      </c>
      <c r="AK127" s="30">
        <v>8</v>
      </c>
      <c r="AL127" s="30">
        <v>7.25</v>
      </c>
      <c r="AM127" s="30">
        <v>10</v>
      </c>
      <c r="AN127" s="30">
        <v>10</v>
      </c>
      <c r="AO127" s="30">
        <f>AVERAGE(Table2785[[#This Row],[6Di Access to foreign television (cable/ satellite)]:[6Dii Access to foreign newspapers]])</f>
        <v>10</v>
      </c>
      <c r="AP127" s="30">
        <v>10</v>
      </c>
      <c r="AQ127" s="29">
        <f t="shared" si="32"/>
        <v>9.0500000000000007</v>
      </c>
      <c r="AR127" s="29">
        <v>10</v>
      </c>
      <c r="AS127" s="29">
        <v>10</v>
      </c>
      <c r="AT127" s="29">
        <v>10</v>
      </c>
      <c r="AU127" s="29">
        <f t="shared" si="33"/>
        <v>10</v>
      </c>
      <c r="AV127" s="29">
        <f t="shared" si="34"/>
        <v>10</v>
      </c>
      <c r="AW127" s="31">
        <f>AVERAGE(Table2785[[#This Row],[RULE OF LAW]],Table2785[[#This Row],[SECURITY &amp; SAFETY]],Table2785[[#This Row],[PERSONAL FREEDOM (minus Security &amp;Safety and Rule of Law)]],Table2785[[#This Row],[PERSONAL FREEDOM (minus Security &amp;Safety and Rule of Law)]])</f>
        <v>9.0304761904761897</v>
      </c>
      <c r="AX127" s="32">
        <v>6.57</v>
      </c>
      <c r="AY127" s="53">
        <f>AVERAGE(Table2785[[#This Row],[PERSONAL FREEDOM]:[ECONOMIC FREEDOM]])</f>
        <v>7.800238095238095</v>
      </c>
      <c r="AZ127" s="54">
        <f t="shared" si="35"/>
        <v>41</v>
      </c>
      <c r="BA127" s="18">
        <f t="shared" si="36"/>
        <v>7.8</v>
      </c>
      <c r="BB127" s="31">
        <f>Table2785[[#This Row],[1 Rule of Law]]</f>
        <v>6.761904761904761</v>
      </c>
      <c r="BC127" s="31">
        <f>Table2785[[#This Row],[2 Security &amp; Safety]]</f>
        <v>9.74</v>
      </c>
      <c r="BD127" s="31">
        <f t="shared" si="37"/>
        <v>9.8099999999999987</v>
      </c>
    </row>
    <row r="128" spans="1:56" ht="15" customHeight="1" x14ac:dyDescent="0.25">
      <c r="A128" s="28" t="s">
        <v>109</v>
      </c>
      <c r="B128" s="29">
        <v>5.4</v>
      </c>
      <c r="C128" s="29">
        <v>5.3000000000000007</v>
      </c>
      <c r="D128" s="29">
        <v>4.5</v>
      </c>
      <c r="E128" s="29">
        <v>5.0650793650793648</v>
      </c>
      <c r="F128" s="29">
        <v>0</v>
      </c>
      <c r="G128" s="29">
        <v>5</v>
      </c>
      <c r="H128" s="29">
        <v>10</v>
      </c>
      <c r="I128" s="29">
        <v>2.5</v>
      </c>
      <c r="J128" s="29">
        <v>9.9674411168202255</v>
      </c>
      <c r="K128" s="29">
        <v>9.9843717360737081</v>
      </c>
      <c r="L128" s="29">
        <f>AVERAGE(Table2785[[#This Row],[2Bi Disappearance]:[2Bv Terrorism Injured ]])</f>
        <v>7.4903625705787871</v>
      </c>
      <c r="M128" s="29">
        <v>10</v>
      </c>
      <c r="N128" s="29">
        <v>10</v>
      </c>
      <c r="O128" s="30">
        <v>10</v>
      </c>
      <c r="P128" s="30">
        <f>AVERAGE(Table2785[[#This Row],[2Ci Female Genital Mutilation]:[2Ciii Equal Inheritance Rights]])</f>
        <v>10</v>
      </c>
      <c r="Q128" s="29">
        <f t="shared" si="30"/>
        <v>5.8301208568595966</v>
      </c>
      <c r="R128" s="29">
        <v>10</v>
      </c>
      <c r="S128" s="29">
        <v>10</v>
      </c>
      <c r="T128" s="29">
        <v>10</v>
      </c>
      <c r="U128" s="29">
        <f t="shared" si="31"/>
        <v>10</v>
      </c>
      <c r="V128" s="29">
        <v>7.5</v>
      </c>
      <c r="W128" s="29">
        <v>10</v>
      </c>
      <c r="X128" s="29">
        <f>AVERAGE(Table2785[[#This Row],[4A Freedom to establish religious organizations]:[4B Autonomy of religious organizations]])</f>
        <v>8.75</v>
      </c>
      <c r="Y128" s="29">
        <v>10</v>
      </c>
      <c r="Z128" s="29">
        <v>10</v>
      </c>
      <c r="AA128" s="29">
        <v>5</v>
      </c>
      <c r="AB128" s="29">
        <v>2.5</v>
      </c>
      <c r="AC128" s="29">
        <v>7.5</v>
      </c>
      <c r="AD128" s="29">
        <f>AVERAGE(Table2785[[#This Row],[5Ci Political parties]:[5Ciii Educational, sporting and cultural organizations]])</f>
        <v>5</v>
      </c>
      <c r="AE128" s="29">
        <v>10</v>
      </c>
      <c r="AF128" s="29">
        <v>7.5</v>
      </c>
      <c r="AG128" s="29">
        <v>7.5</v>
      </c>
      <c r="AH128" s="29">
        <f>AVERAGE(Table2785[[#This Row],[5Di Political parties]:[5Diii Educational, sporting and cultural organizations5]])</f>
        <v>8.3333333333333339</v>
      </c>
      <c r="AI128" s="29">
        <f t="shared" si="38"/>
        <v>8.3333333333333339</v>
      </c>
      <c r="AJ128" s="29">
        <v>10</v>
      </c>
      <c r="AK128" s="30">
        <v>6.666666666666667</v>
      </c>
      <c r="AL128" s="30">
        <v>6.25</v>
      </c>
      <c r="AM128" s="30">
        <v>10</v>
      </c>
      <c r="AN128" s="30">
        <v>10</v>
      </c>
      <c r="AO128" s="30">
        <f>AVERAGE(Table2785[[#This Row],[6Di Access to foreign television (cable/ satellite)]:[6Dii Access to foreign newspapers]])</f>
        <v>10</v>
      </c>
      <c r="AP128" s="30">
        <v>7.5</v>
      </c>
      <c r="AQ128" s="29">
        <f t="shared" si="32"/>
        <v>8.0833333333333339</v>
      </c>
      <c r="AR128" s="29">
        <v>10</v>
      </c>
      <c r="AS128" s="29">
        <v>10</v>
      </c>
      <c r="AT128" s="29">
        <v>10</v>
      </c>
      <c r="AU128" s="29">
        <f t="shared" si="33"/>
        <v>10</v>
      </c>
      <c r="AV128" s="29">
        <f t="shared" si="34"/>
        <v>10</v>
      </c>
      <c r="AW128" s="31">
        <f>AVERAGE(Table2785[[#This Row],[RULE OF LAW]],Table2785[[#This Row],[SECURITY &amp; SAFETY]],Table2785[[#This Row],[PERSONAL FREEDOM (minus Security &amp;Safety and Rule of Law)]],Table2785[[#This Row],[PERSONAL FREEDOM (minus Security &amp;Safety and Rule of Law)]])</f>
        <v>7.2404667221514076</v>
      </c>
      <c r="AX128" s="32">
        <v>6.77</v>
      </c>
      <c r="AY128" s="53">
        <f>AVERAGE(Table2785[[#This Row],[PERSONAL FREEDOM]:[ECONOMIC FREEDOM]])</f>
        <v>7.0052333610757032</v>
      </c>
      <c r="AZ128" s="54">
        <f t="shared" si="35"/>
        <v>65</v>
      </c>
      <c r="BA128" s="18">
        <f t="shared" si="36"/>
        <v>7.01</v>
      </c>
      <c r="BB128" s="31">
        <f>Table2785[[#This Row],[1 Rule of Law]]</f>
        <v>5.0650793650793648</v>
      </c>
      <c r="BC128" s="31">
        <f>Table2785[[#This Row],[2 Security &amp; Safety]]</f>
        <v>5.8301208568595966</v>
      </c>
      <c r="BD128" s="31">
        <f t="shared" si="37"/>
        <v>9.033333333333335</v>
      </c>
    </row>
    <row r="129" spans="1:56" ht="15" customHeight="1" x14ac:dyDescent="0.25">
      <c r="A129" s="28" t="s">
        <v>83</v>
      </c>
      <c r="B129" s="29">
        <v>8.2999999999999989</v>
      </c>
      <c r="C129" s="29">
        <v>6.2</v>
      </c>
      <c r="D129" s="29">
        <v>6.2</v>
      </c>
      <c r="E129" s="29">
        <v>6.8825396825396821</v>
      </c>
      <c r="F129" s="29">
        <v>9.68</v>
      </c>
      <c r="G129" s="29">
        <v>0</v>
      </c>
      <c r="H129" s="29">
        <v>10</v>
      </c>
      <c r="I129" s="29">
        <v>10</v>
      </c>
      <c r="J129" s="29">
        <v>10</v>
      </c>
      <c r="K129" s="29">
        <v>10</v>
      </c>
      <c r="L129" s="29">
        <f>AVERAGE(Table2785[[#This Row],[2Bi Disappearance]:[2Bv Terrorism Injured ]])</f>
        <v>8</v>
      </c>
      <c r="M129" s="29">
        <v>9.5</v>
      </c>
      <c r="N129" s="29">
        <v>10</v>
      </c>
      <c r="O129" s="30">
        <v>10</v>
      </c>
      <c r="P129" s="30">
        <f>AVERAGE(Table2785[[#This Row],[2Ci Female Genital Mutilation]:[2Ciii Equal Inheritance Rights]])</f>
        <v>9.8333333333333339</v>
      </c>
      <c r="Q129" s="29">
        <f t="shared" si="30"/>
        <v>9.1711111111111112</v>
      </c>
      <c r="R129" s="29">
        <v>10</v>
      </c>
      <c r="S129" s="29">
        <v>10</v>
      </c>
      <c r="T129" s="29">
        <v>10</v>
      </c>
      <c r="U129" s="29">
        <f t="shared" si="31"/>
        <v>10</v>
      </c>
      <c r="V129" s="29">
        <v>7.5</v>
      </c>
      <c r="W129" s="29">
        <v>7.5</v>
      </c>
      <c r="X129" s="29">
        <f>AVERAGE(Table2785[[#This Row],[4A Freedom to establish religious organizations]:[4B Autonomy of religious organizations]])</f>
        <v>7.5</v>
      </c>
      <c r="Y129" s="29">
        <v>10</v>
      </c>
      <c r="Z129" s="29">
        <v>10</v>
      </c>
      <c r="AA129" s="29">
        <v>7.5</v>
      </c>
      <c r="AB129" s="29">
        <v>7.5</v>
      </c>
      <c r="AC129" s="29">
        <v>10</v>
      </c>
      <c r="AD129" s="29">
        <f>AVERAGE(Table2785[[#This Row],[5Ci Political parties]:[5Ciii Educational, sporting and cultural organizations]])</f>
        <v>8.3333333333333339</v>
      </c>
      <c r="AE129" s="29">
        <v>10</v>
      </c>
      <c r="AF129" s="29">
        <v>10</v>
      </c>
      <c r="AG129" s="29">
        <v>7.5</v>
      </c>
      <c r="AH129" s="29">
        <f>AVERAGE(Table2785[[#This Row],[5Di Political parties]:[5Diii Educational, sporting and cultural organizations5]])</f>
        <v>9.1666666666666661</v>
      </c>
      <c r="AI129" s="29">
        <f t="shared" si="38"/>
        <v>9.375</v>
      </c>
      <c r="AJ129" s="29">
        <v>10</v>
      </c>
      <c r="AK129" s="30">
        <v>8.3333333333333339</v>
      </c>
      <c r="AL129" s="30">
        <v>6.5</v>
      </c>
      <c r="AM129" s="30">
        <v>7.5</v>
      </c>
      <c r="AN129" s="30">
        <v>10</v>
      </c>
      <c r="AO129" s="30">
        <f>AVERAGE(Table2785[[#This Row],[6Di Access to foreign television (cable/ satellite)]:[6Dii Access to foreign newspapers]])</f>
        <v>8.75</v>
      </c>
      <c r="AP129" s="30">
        <v>10</v>
      </c>
      <c r="AQ129" s="29">
        <f t="shared" si="32"/>
        <v>8.7166666666666668</v>
      </c>
      <c r="AR129" s="29">
        <v>10</v>
      </c>
      <c r="AS129" s="29">
        <v>10</v>
      </c>
      <c r="AT129" s="29">
        <v>10</v>
      </c>
      <c r="AU129" s="29">
        <f t="shared" si="33"/>
        <v>10</v>
      </c>
      <c r="AV129" s="29">
        <f t="shared" si="34"/>
        <v>10</v>
      </c>
      <c r="AW129" s="31">
        <f>AVERAGE(Table2785[[#This Row],[RULE OF LAW]],Table2785[[#This Row],[SECURITY &amp; SAFETY]],Table2785[[#This Row],[PERSONAL FREEDOM (minus Security &amp;Safety and Rule of Law)]],Table2785[[#This Row],[PERSONAL FREEDOM (minus Security &amp;Safety and Rule of Law)]])</f>
        <v>8.5725793650793651</v>
      </c>
      <c r="AX129" s="32">
        <v>7.3</v>
      </c>
      <c r="AY129" s="53">
        <f>AVERAGE(Table2785[[#This Row],[PERSONAL FREEDOM]:[ECONOMIC FREEDOM]])</f>
        <v>7.936289682539682</v>
      </c>
      <c r="AZ129" s="54">
        <f t="shared" si="35"/>
        <v>37</v>
      </c>
      <c r="BA129" s="18">
        <f t="shared" si="36"/>
        <v>7.94</v>
      </c>
      <c r="BB129" s="31">
        <f>Table2785[[#This Row],[1 Rule of Law]]</f>
        <v>6.8825396825396821</v>
      </c>
      <c r="BC129" s="31">
        <f>Table2785[[#This Row],[2 Security &amp; Safety]]</f>
        <v>9.1711111111111112</v>
      </c>
      <c r="BD129" s="31">
        <f t="shared" si="37"/>
        <v>9.1183333333333341</v>
      </c>
    </row>
    <row r="130" spans="1:56" ht="15" customHeight="1" x14ac:dyDescent="0.25">
      <c r="A130" s="28" t="s">
        <v>173</v>
      </c>
      <c r="B130" s="29">
        <v>4.0999999999999996</v>
      </c>
      <c r="C130" s="29">
        <v>4.0999999999999996</v>
      </c>
      <c r="D130" s="29">
        <v>4.9000000000000004</v>
      </c>
      <c r="E130" s="29">
        <v>4.3412698412698418</v>
      </c>
      <c r="F130" s="29">
        <v>8.64</v>
      </c>
      <c r="G130" s="29">
        <v>0</v>
      </c>
      <c r="H130" s="29">
        <v>10</v>
      </c>
      <c r="I130" s="29">
        <v>5</v>
      </c>
      <c r="J130" s="29">
        <v>10</v>
      </c>
      <c r="K130" s="29">
        <v>9.990161353797717</v>
      </c>
      <c r="L130" s="29">
        <f>AVERAGE(Table2785[[#This Row],[2Bi Disappearance]:[2Bv Terrorism Injured ]])</f>
        <v>6.998032270759543</v>
      </c>
      <c r="M130" s="29">
        <v>10</v>
      </c>
      <c r="N130" s="29">
        <v>10</v>
      </c>
      <c r="O130" s="30">
        <v>5</v>
      </c>
      <c r="P130" s="30">
        <f>AVERAGE(Table2785[[#This Row],[2Ci Female Genital Mutilation]:[2Ciii Equal Inheritance Rights]])</f>
        <v>8.3333333333333339</v>
      </c>
      <c r="Q130" s="29">
        <f t="shared" ref="Q130:Q154" si="39">AVERAGE(F130,L130,P130)</f>
        <v>7.9904552013642922</v>
      </c>
      <c r="R130" s="29">
        <v>5</v>
      </c>
      <c r="S130" s="29">
        <v>5</v>
      </c>
      <c r="T130" s="29">
        <v>5</v>
      </c>
      <c r="U130" s="29">
        <f t="shared" ref="U130:U154" si="40">AVERAGE(R130:T130)</f>
        <v>5</v>
      </c>
      <c r="V130" s="29">
        <v>7.5</v>
      </c>
      <c r="W130" s="29">
        <v>5</v>
      </c>
      <c r="X130" s="29">
        <f>AVERAGE(Table2785[[#This Row],[4A Freedom to establish religious organizations]:[4B Autonomy of religious organizations]])</f>
        <v>6.25</v>
      </c>
      <c r="Y130" s="29">
        <v>7.5</v>
      </c>
      <c r="Z130" s="29">
        <v>7.5</v>
      </c>
      <c r="AA130" s="29">
        <v>10</v>
      </c>
      <c r="AB130" s="29">
        <v>5</v>
      </c>
      <c r="AC130" s="29">
        <v>5</v>
      </c>
      <c r="AD130" s="29">
        <f>AVERAGE(Table2785[[#This Row],[5Ci Political parties]:[5Ciii Educational, sporting and cultural organizations]])</f>
        <v>6.666666666666667</v>
      </c>
      <c r="AE130" s="29">
        <v>7.5</v>
      </c>
      <c r="AF130" s="29">
        <v>7.5</v>
      </c>
      <c r="AG130" s="29">
        <v>7.5</v>
      </c>
      <c r="AH130" s="29">
        <f>AVERAGE(Table2785[[#This Row],[5Di Political parties]:[5Diii Educational, sporting and cultural organizations5]])</f>
        <v>7.5</v>
      </c>
      <c r="AI130" s="29">
        <f t="shared" si="38"/>
        <v>7.291666666666667</v>
      </c>
      <c r="AJ130" s="29">
        <v>10</v>
      </c>
      <c r="AK130" s="30">
        <v>2.3333333333333335</v>
      </c>
      <c r="AL130" s="30">
        <v>2</v>
      </c>
      <c r="AM130" s="30">
        <v>10</v>
      </c>
      <c r="AN130" s="30">
        <v>7.5</v>
      </c>
      <c r="AO130" s="30">
        <f>AVERAGE(Table2785[[#This Row],[6Di Access to foreign television (cable/ satellite)]:[6Dii Access to foreign newspapers]])</f>
        <v>8.75</v>
      </c>
      <c r="AP130" s="30">
        <v>7.5</v>
      </c>
      <c r="AQ130" s="29">
        <f t="shared" ref="AQ130:AQ154" si="41">AVERAGE(AJ130:AL130,AO130:AP130)</f>
        <v>6.1166666666666671</v>
      </c>
      <c r="AR130" s="29">
        <v>2.5</v>
      </c>
      <c r="AS130" s="29">
        <v>0</v>
      </c>
      <c r="AT130" s="29">
        <v>0</v>
      </c>
      <c r="AU130" s="29">
        <f t="shared" ref="AU130:AU154" si="42">IFERROR(AVERAGE(AS130:AT130),"-")</f>
        <v>0</v>
      </c>
      <c r="AV130" s="29">
        <f t="shared" ref="AV130:AV154" si="43">AVERAGE(AR130,AU130)</f>
        <v>1.25</v>
      </c>
      <c r="AW130" s="31">
        <f>AVERAGE(Table2785[[#This Row],[RULE OF LAW]],Table2785[[#This Row],[SECURITY &amp; SAFETY]],Table2785[[#This Row],[PERSONAL FREEDOM (minus Security &amp;Safety and Rule of Law)]],Table2785[[#This Row],[PERSONAL FREEDOM (minus Security &amp;Safety and Rule of Law)]])</f>
        <v>5.6737645939918657</v>
      </c>
      <c r="AX130" s="32">
        <v>6.64</v>
      </c>
      <c r="AY130" s="53">
        <f>AVERAGE(Table2785[[#This Row],[PERSONAL FREEDOM]:[ECONOMIC FREEDOM]])</f>
        <v>6.1568822969959331</v>
      </c>
      <c r="AZ130" s="54">
        <f t="shared" ref="AZ130:AZ154" si="44">RANK(BA130,$BA$2:$BA$154)</f>
        <v>121</v>
      </c>
      <c r="BA130" s="18">
        <f t="shared" ref="BA130:BA154" si="45">ROUND(AY130, 2)</f>
        <v>6.16</v>
      </c>
      <c r="BB130" s="31">
        <f>Table2785[[#This Row],[1 Rule of Law]]</f>
        <v>4.3412698412698418</v>
      </c>
      <c r="BC130" s="31">
        <f>Table2785[[#This Row],[2 Security &amp; Safety]]</f>
        <v>7.9904552013642922</v>
      </c>
      <c r="BD130" s="31">
        <f t="shared" ref="BD130:BD154" si="46">AVERAGE(AQ130,U130,AI130,AV130,X130)</f>
        <v>5.1816666666666666</v>
      </c>
    </row>
    <row r="131" spans="1:56" ht="15" customHeight="1" x14ac:dyDescent="0.25">
      <c r="A131" s="28" t="s">
        <v>99</v>
      </c>
      <c r="B131" s="29" t="s">
        <v>48</v>
      </c>
      <c r="C131" s="29" t="s">
        <v>48</v>
      </c>
      <c r="D131" s="29" t="s">
        <v>48</v>
      </c>
      <c r="E131" s="29">
        <v>5.0724919999999996</v>
      </c>
      <c r="F131" s="29">
        <v>7.5599999999999987</v>
      </c>
      <c r="G131" s="29">
        <v>10</v>
      </c>
      <c r="H131" s="29">
        <v>10</v>
      </c>
      <c r="I131" s="29" t="s">
        <v>48</v>
      </c>
      <c r="J131" s="29">
        <v>10</v>
      </c>
      <c r="K131" s="29">
        <v>10</v>
      </c>
      <c r="L131" s="29">
        <f>AVERAGE(Table2785[[#This Row],[2Bi Disappearance]:[2Bv Terrorism Injured ]])</f>
        <v>10</v>
      </c>
      <c r="M131" s="29">
        <v>10</v>
      </c>
      <c r="N131" s="29">
        <v>10</v>
      </c>
      <c r="O131" s="30">
        <v>5</v>
      </c>
      <c r="P131" s="30">
        <f>AVERAGE(Table2785[[#This Row],[2Ci Female Genital Mutilation]:[2Ciii Equal Inheritance Rights]])</f>
        <v>8.3333333333333339</v>
      </c>
      <c r="Q131" s="29">
        <f t="shared" si="39"/>
        <v>8.6311111111111103</v>
      </c>
      <c r="R131" s="29">
        <v>10</v>
      </c>
      <c r="S131" s="29">
        <v>10</v>
      </c>
      <c r="T131" s="29" t="s">
        <v>48</v>
      </c>
      <c r="U131" s="29">
        <f t="shared" si="40"/>
        <v>10</v>
      </c>
      <c r="V131" s="29" t="s">
        <v>48</v>
      </c>
      <c r="W131" s="29" t="s">
        <v>48</v>
      </c>
      <c r="X131" s="29" t="s">
        <v>48</v>
      </c>
      <c r="Y131" s="29" t="s">
        <v>48</v>
      </c>
      <c r="Z131" s="29" t="s">
        <v>48</v>
      </c>
      <c r="AA131" s="29" t="s">
        <v>48</v>
      </c>
      <c r="AB131" s="29" t="s">
        <v>48</v>
      </c>
      <c r="AC131" s="29" t="s">
        <v>48</v>
      </c>
      <c r="AD131" s="29" t="s">
        <v>48</v>
      </c>
      <c r="AE131" s="29" t="s">
        <v>48</v>
      </c>
      <c r="AF131" s="29" t="s">
        <v>48</v>
      </c>
      <c r="AG131" s="29" t="s">
        <v>48</v>
      </c>
      <c r="AH131" s="29" t="s">
        <v>48</v>
      </c>
      <c r="AI131" s="29" t="s">
        <v>48</v>
      </c>
      <c r="AJ131" s="29">
        <v>10</v>
      </c>
      <c r="AK131" s="30">
        <v>8</v>
      </c>
      <c r="AL131" s="30">
        <v>7</v>
      </c>
      <c r="AM131" s="30" t="s">
        <v>48</v>
      </c>
      <c r="AN131" s="30" t="s">
        <v>48</v>
      </c>
      <c r="AO131" s="30" t="s">
        <v>48</v>
      </c>
      <c r="AP131" s="30" t="s">
        <v>48</v>
      </c>
      <c r="AQ131" s="29">
        <f t="shared" si="41"/>
        <v>8.3333333333333339</v>
      </c>
      <c r="AR131" s="29">
        <v>10</v>
      </c>
      <c r="AS131" s="29">
        <v>10</v>
      </c>
      <c r="AT131" s="29">
        <v>10</v>
      </c>
      <c r="AU131" s="29">
        <f t="shared" si="42"/>
        <v>10</v>
      </c>
      <c r="AV131" s="29">
        <f t="shared" si="43"/>
        <v>10</v>
      </c>
      <c r="AW131" s="31">
        <f>AVERAGE(Table2785[[#This Row],[RULE OF LAW]],Table2785[[#This Row],[SECURITY &amp; SAFETY]],Table2785[[#This Row],[PERSONAL FREEDOM (minus Security &amp;Safety and Rule of Law)]],Table2785[[#This Row],[PERSONAL FREEDOM (minus Security &amp;Safety and Rule of Law)]])</f>
        <v>8.148123</v>
      </c>
      <c r="AX131" s="32">
        <v>6.82</v>
      </c>
      <c r="AY131" s="53">
        <f>AVERAGE(Table2785[[#This Row],[PERSONAL FREEDOM]:[ECONOMIC FREEDOM]])</f>
        <v>7.4840615000000001</v>
      </c>
      <c r="AZ131" s="54">
        <f t="shared" si="44"/>
        <v>53</v>
      </c>
      <c r="BA131" s="18">
        <f t="shared" si="45"/>
        <v>7.48</v>
      </c>
      <c r="BB131" s="31">
        <f>Table2785[[#This Row],[1 Rule of Law]]</f>
        <v>5.0724919999999996</v>
      </c>
      <c r="BC131" s="31">
        <f>Table2785[[#This Row],[2 Security &amp; Safety]]</f>
        <v>8.6311111111111103</v>
      </c>
      <c r="BD131" s="31">
        <f t="shared" si="46"/>
        <v>9.4444444444444446</v>
      </c>
    </row>
    <row r="132" spans="1:56" ht="15" customHeight="1" x14ac:dyDescent="0.25">
      <c r="A132" s="28" t="s">
        <v>186</v>
      </c>
      <c r="B132" s="29" t="s">
        <v>48</v>
      </c>
      <c r="C132" s="29" t="s">
        <v>48</v>
      </c>
      <c r="D132" s="29" t="s">
        <v>48</v>
      </c>
      <c r="E132" s="29">
        <v>4.5368360000000001</v>
      </c>
      <c r="F132" s="29">
        <v>0</v>
      </c>
      <c r="G132" s="29">
        <v>5</v>
      </c>
      <c r="H132" s="29">
        <v>10</v>
      </c>
      <c r="I132" s="29">
        <v>7.5</v>
      </c>
      <c r="J132" s="29">
        <v>10</v>
      </c>
      <c r="K132" s="29">
        <v>10</v>
      </c>
      <c r="L132" s="29">
        <f>AVERAGE(Table2785[[#This Row],[2Bi Disappearance]:[2Bv Terrorism Injured ]])</f>
        <v>8.5</v>
      </c>
      <c r="M132" s="29">
        <v>10</v>
      </c>
      <c r="N132" s="29">
        <v>10</v>
      </c>
      <c r="O132" s="30">
        <v>2.5</v>
      </c>
      <c r="P132" s="30">
        <f>AVERAGE(Table2785[[#This Row],[2Ci Female Genital Mutilation]:[2Ciii Equal Inheritance Rights]])</f>
        <v>7.5</v>
      </c>
      <c r="Q132" s="29">
        <f t="shared" si="39"/>
        <v>5.333333333333333</v>
      </c>
      <c r="R132" s="29">
        <v>5</v>
      </c>
      <c r="S132" s="29">
        <v>5</v>
      </c>
      <c r="T132" s="29">
        <v>0</v>
      </c>
      <c r="U132" s="29">
        <f t="shared" si="40"/>
        <v>3.3333333333333335</v>
      </c>
      <c r="V132" s="29" t="s">
        <v>48</v>
      </c>
      <c r="W132" s="29" t="s">
        <v>48</v>
      </c>
      <c r="X132" s="29" t="s">
        <v>48</v>
      </c>
      <c r="Y132" s="29" t="s">
        <v>48</v>
      </c>
      <c r="Z132" s="29" t="s">
        <v>48</v>
      </c>
      <c r="AA132" s="29" t="s">
        <v>48</v>
      </c>
      <c r="AB132" s="29" t="s">
        <v>48</v>
      </c>
      <c r="AC132" s="29" t="s">
        <v>48</v>
      </c>
      <c r="AD132" s="29" t="s">
        <v>48</v>
      </c>
      <c r="AE132" s="29" t="s">
        <v>48</v>
      </c>
      <c r="AF132" s="29" t="s">
        <v>48</v>
      </c>
      <c r="AG132" s="29" t="s">
        <v>48</v>
      </c>
      <c r="AH132" s="29" t="s">
        <v>48</v>
      </c>
      <c r="AI132" s="29" t="s">
        <v>48</v>
      </c>
      <c r="AJ132" s="29">
        <v>10</v>
      </c>
      <c r="AK132" s="30">
        <v>2</v>
      </c>
      <c r="AL132" s="30">
        <v>3</v>
      </c>
      <c r="AM132" s="30" t="s">
        <v>48</v>
      </c>
      <c r="AN132" s="30" t="s">
        <v>48</v>
      </c>
      <c r="AO132" s="30" t="s">
        <v>48</v>
      </c>
      <c r="AP132" s="30" t="s">
        <v>48</v>
      </c>
      <c r="AQ132" s="29">
        <f t="shared" si="41"/>
        <v>5</v>
      </c>
      <c r="AR132" s="29">
        <v>0</v>
      </c>
      <c r="AS132" s="29">
        <v>0</v>
      </c>
      <c r="AT132" s="29">
        <v>10</v>
      </c>
      <c r="AU132" s="29">
        <f t="shared" si="42"/>
        <v>5</v>
      </c>
      <c r="AV132" s="29">
        <f t="shared" si="43"/>
        <v>2.5</v>
      </c>
      <c r="AW132" s="31">
        <f>AVERAGE(Table2785[[#This Row],[RULE OF LAW]],Table2785[[#This Row],[SECURITY &amp; SAFETY]],Table2785[[#This Row],[PERSONAL FREEDOM (minus Security &amp;Safety and Rule of Law)]],Table2785[[#This Row],[PERSONAL FREEDOM (minus Security &amp;Safety and Rule of Law)]])</f>
        <v>4.2730978888888886</v>
      </c>
      <c r="AX132" s="32">
        <v>6.72</v>
      </c>
      <c r="AY132" s="53">
        <f>AVERAGE(Table2785[[#This Row],[PERSONAL FREEDOM]:[ECONOMIC FREEDOM]])</f>
        <v>5.4965489444444442</v>
      </c>
      <c r="AZ132" s="54">
        <f t="shared" si="44"/>
        <v>137</v>
      </c>
      <c r="BA132" s="18">
        <f t="shared" si="45"/>
        <v>5.5</v>
      </c>
      <c r="BB132" s="31">
        <f>Table2785[[#This Row],[1 Rule of Law]]</f>
        <v>4.5368360000000001</v>
      </c>
      <c r="BC132" s="31">
        <f>Table2785[[#This Row],[2 Security &amp; Safety]]</f>
        <v>5.333333333333333</v>
      </c>
      <c r="BD132" s="31">
        <f t="shared" si="46"/>
        <v>3.6111111111111112</v>
      </c>
    </row>
    <row r="133" spans="1:56" ht="15" customHeight="1" x14ac:dyDescent="0.25">
      <c r="A133" s="28" t="s">
        <v>64</v>
      </c>
      <c r="B133" s="29">
        <v>9.6</v>
      </c>
      <c r="C133" s="29">
        <v>7.8000000000000007</v>
      </c>
      <c r="D133" s="29">
        <v>7.8000000000000007</v>
      </c>
      <c r="E133" s="29">
        <v>8.4206349206349209</v>
      </c>
      <c r="F133" s="29">
        <v>9.7199999999999989</v>
      </c>
      <c r="G133" s="29">
        <v>10</v>
      </c>
      <c r="H133" s="29">
        <v>10</v>
      </c>
      <c r="I133" s="29">
        <v>10</v>
      </c>
      <c r="J133" s="29">
        <v>10</v>
      </c>
      <c r="K133" s="29">
        <v>10</v>
      </c>
      <c r="L133" s="29">
        <f>AVERAGE(Table2785[[#This Row],[2Bi Disappearance]:[2Bv Terrorism Injured ]])</f>
        <v>10</v>
      </c>
      <c r="M133" s="29">
        <v>9.5</v>
      </c>
      <c r="N133" s="29">
        <v>10</v>
      </c>
      <c r="O133" s="30">
        <v>10</v>
      </c>
      <c r="P133" s="30">
        <f>AVERAGE(Table2785[[#This Row],[2Ci Female Genital Mutilation]:[2Ciii Equal Inheritance Rights]])</f>
        <v>9.8333333333333339</v>
      </c>
      <c r="Q133" s="29">
        <f t="shared" si="39"/>
        <v>9.8511111111111109</v>
      </c>
      <c r="R133" s="29">
        <v>10</v>
      </c>
      <c r="S133" s="29">
        <v>10</v>
      </c>
      <c r="T133" s="29">
        <v>10</v>
      </c>
      <c r="U133" s="29">
        <f t="shared" si="40"/>
        <v>10</v>
      </c>
      <c r="V133" s="29">
        <v>10</v>
      </c>
      <c r="W133" s="29">
        <v>10</v>
      </c>
      <c r="X133" s="29">
        <f>AVERAGE(Table2785[[#This Row],[4A Freedom to establish religious organizations]:[4B Autonomy of religious organizations]])</f>
        <v>10</v>
      </c>
      <c r="Y133" s="29">
        <v>10</v>
      </c>
      <c r="Z133" s="29">
        <v>10</v>
      </c>
      <c r="AA133" s="29">
        <v>10</v>
      </c>
      <c r="AB133" s="29">
        <v>10</v>
      </c>
      <c r="AC133" s="29">
        <v>10</v>
      </c>
      <c r="AD133" s="29">
        <f>AVERAGE(Table2785[[#This Row],[5Ci Political parties]:[5Ciii Educational, sporting and cultural organizations]])</f>
        <v>10</v>
      </c>
      <c r="AE133" s="29">
        <v>10</v>
      </c>
      <c r="AF133" s="29">
        <v>10</v>
      </c>
      <c r="AG133" s="29">
        <v>10</v>
      </c>
      <c r="AH133" s="29">
        <f>AVERAGE(Table2785[[#This Row],[5Di Political parties]:[5Diii Educational, sporting and cultural organizations5]])</f>
        <v>10</v>
      </c>
      <c r="AI133" s="29">
        <f>AVERAGE(Y133,Z133,AD133,AH133)</f>
        <v>10</v>
      </c>
      <c r="AJ133" s="29">
        <v>10</v>
      </c>
      <c r="AK133" s="30">
        <v>9.3333333333333339</v>
      </c>
      <c r="AL133" s="30">
        <v>9</v>
      </c>
      <c r="AM133" s="30">
        <v>10</v>
      </c>
      <c r="AN133" s="30">
        <v>10</v>
      </c>
      <c r="AO133" s="30">
        <f>AVERAGE(Table2785[[#This Row],[6Di Access to foreign television (cable/ satellite)]:[6Dii Access to foreign newspapers]])</f>
        <v>10</v>
      </c>
      <c r="AP133" s="30">
        <v>10</v>
      </c>
      <c r="AQ133" s="29">
        <f t="shared" si="41"/>
        <v>9.6666666666666679</v>
      </c>
      <c r="AR133" s="29">
        <v>10</v>
      </c>
      <c r="AS133" s="29">
        <v>10</v>
      </c>
      <c r="AT133" s="29">
        <v>10</v>
      </c>
      <c r="AU133" s="29">
        <f t="shared" si="42"/>
        <v>10</v>
      </c>
      <c r="AV133" s="29">
        <f t="shared" si="43"/>
        <v>10</v>
      </c>
      <c r="AW133" s="31">
        <f>AVERAGE(Table2785[[#This Row],[RULE OF LAW]],Table2785[[#This Row],[SECURITY &amp; SAFETY]],Table2785[[#This Row],[PERSONAL FREEDOM (minus Security &amp;Safety and Rule of Law)]],Table2785[[#This Row],[PERSONAL FREEDOM (minus Security &amp;Safety and Rule of Law)]])</f>
        <v>9.5346031746031752</v>
      </c>
      <c r="AX133" s="32">
        <v>7.41</v>
      </c>
      <c r="AY133" s="53">
        <f>AVERAGE(Table2785[[#This Row],[PERSONAL FREEDOM]:[ECONOMIC FREEDOM]])</f>
        <v>8.4723015873015868</v>
      </c>
      <c r="AZ133" s="54">
        <f t="shared" si="44"/>
        <v>11</v>
      </c>
      <c r="BA133" s="18">
        <f t="shared" si="45"/>
        <v>8.4700000000000006</v>
      </c>
      <c r="BB133" s="31">
        <f>Table2785[[#This Row],[1 Rule of Law]]</f>
        <v>8.4206349206349209</v>
      </c>
      <c r="BC133" s="31">
        <f>Table2785[[#This Row],[2 Security &amp; Safety]]</f>
        <v>9.8511111111111109</v>
      </c>
      <c r="BD133" s="31">
        <f t="shared" si="46"/>
        <v>9.9333333333333336</v>
      </c>
    </row>
    <row r="134" spans="1:56" ht="15" customHeight="1" x14ac:dyDescent="0.25">
      <c r="A134" s="28" t="s">
        <v>50</v>
      </c>
      <c r="B134" s="29" t="s">
        <v>48</v>
      </c>
      <c r="C134" s="29" t="s">
        <v>48</v>
      </c>
      <c r="D134" s="29" t="s">
        <v>48</v>
      </c>
      <c r="E134" s="29">
        <v>7.9144449999999997</v>
      </c>
      <c r="F134" s="29">
        <v>9.76</v>
      </c>
      <c r="G134" s="29">
        <v>10</v>
      </c>
      <c r="H134" s="29">
        <v>10</v>
      </c>
      <c r="I134" s="29">
        <v>10</v>
      </c>
      <c r="J134" s="29">
        <v>10</v>
      </c>
      <c r="K134" s="29">
        <v>10</v>
      </c>
      <c r="L134" s="29">
        <f>AVERAGE(Table2785[[#This Row],[2Bi Disappearance]:[2Bv Terrorism Injured ]])</f>
        <v>10</v>
      </c>
      <c r="M134" s="29">
        <v>9.5</v>
      </c>
      <c r="N134" s="29">
        <v>10</v>
      </c>
      <c r="O134" s="30">
        <v>10</v>
      </c>
      <c r="P134" s="30">
        <f>AVERAGE(Table2785[[#This Row],[2Ci Female Genital Mutilation]:[2Ciii Equal Inheritance Rights]])</f>
        <v>9.8333333333333339</v>
      </c>
      <c r="Q134" s="29">
        <f t="shared" si="39"/>
        <v>9.8644444444444446</v>
      </c>
      <c r="R134" s="29">
        <v>10</v>
      </c>
      <c r="S134" s="29">
        <v>10</v>
      </c>
      <c r="T134" s="29">
        <v>10</v>
      </c>
      <c r="U134" s="29">
        <f t="shared" si="40"/>
        <v>10</v>
      </c>
      <c r="V134" s="29">
        <v>10</v>
      </c>
      <c r="W134" s="29">
        <v>10</v>
      </c>
      <c r="X134" s="29">
        <f>AVERAGE(Table2785[[#This Row],[4A Freedom to establish religious organizations]:[4B Autonomy of religious organizations]])</f>
        <v>10</v>
      </c>
      <c r="Y134" s="29">
        <v>10</v>
      </c>
      <c r="Z134" s="29">
        <v>10</v>
      </c>
      <c r="AA134" s="29">
        <v>10</v>
      </c>
      <c r="AB134" s="29">
        <v>10</v>
      </c>
      <c r="AC134" s="29">
        <v>10</v>
      </c>
      <c r="AD134" s="29">
        <f>AVERAGE(Table2785[[#This Row],[5Ci Political parties]:[5Ciii Educational, sporting and cultural organizations]])</f>
        <v>10</v>
      </c>
      <c r="AE134" s="29">
        <v>10</v>
      </c>
      <c r="AF134" s="29">
        <v>10</v>
      </c>
      <c r="AG134" s="29">
        <v>10</v>
      </c>
      <c r="AH134" s="29">
        <f>AVERAGE(Table2785[[#This Row],[5Di Political parties]:[5Diii Educational, sporting and cultural organizations5]])</f>
        <v>10</v>
      </c>
      <c r="AI134" s="29">
        <f>AVERAGE(Y134,Z134,AD134,AH134)</f>
        <v>10</v>
      </c>
      <c r="AJ134" s="29">
        <v>10</v>
      </c>
      <c r="AK134" s="30">
        <v>8.6666666666666661</v>
      </c>
      <c r="AL134" s="30">
        <v>9.25</v>
      </c>
      <c r="AM134" s="30">
        <v>10</v>
      </c>
      <c r="AN134" s="30">
        <v>10</v>
      </c>
      <c r="AO134" s="30">
        <f>AVERAGE(Table2785[[#This Row],[6Di Access to foreign television (cable/ satellite)]:[6Dii Access to foreign newspapers]])</f>
        <v>10</v>
      </c>
      <c r="AP134" s="30">
        <v>10</v>
      </c>
      <c r="AQ134" s="29">
        <f t="shared" si="41"/>
        <v>9.5833333333333321</v>
      </c>
      <c r="AR134" s="29">
        <v>10</v>
      </c>
      <c r="AS134" s="29">
        <v>10</v>
      </c>
      <c r="AT134" s="29">
        <v>10</v>
      </c>
      <c r="AU134" s="29">
        <f t="shared" si="42"/>
        <v>10</v>
      </c>
      <c r="AV134" s="29">
        <f t="shared" si="43"/>
        <v>10</v>
      </c>
      <c r="AW134" s="31">
        <f>AVERAGE(Table2785[[#This Row],[RULE OF LAW]],Table2785[[#This Row],[SECURITY &amp; SAFETY]],Table2785[[#This Row],[PERSONAL FREEDOM (minus Security &amp;Safety and Rule of Law)]],Table2785[[#This Row],[PERSONAL FREEDOM (minus Security &amp;Safety and Rule of Law)]])</f>
        <v>9.4030556944444434</v>
      </c>
      <c r="AX134" s="32">
        <v>8.19</v>
      </c>
      <c r="AY134" s="53">
        <f>AVERAGE(Table2785[[#This Row],[PERSONAL FREEDOM]:[ECONOMIC FREEDOM]])</f>
        <v>8.7965278472222224</v>
      </c>
      <c r="AZ134" s="54">
        <f t="shared" si="44"/>
        <v>2</v>
      </c>
      <c r="BA134" s="18">
        <f t="shared" si="45"/>
        <v>8.8000000000000007</v>
      </c>
      <c r="BB134" s="31">
        <f>Table2785[[#This Row],[1 Rule of Law]]</f>
        <v>7.9144449999999997</v>
      </c>
      <c r="BC134" s="31">
        <f>Table2785[[#This Row],[2 Security &amp; Safety]]</f>
        <v>9.8644444444444446</v>
      </c>
      <c r="BD134" s="31">
        <f t="shared" si="46"/>
        <v>9.9166666666666661</v>
      </c>
    </row>
    <row r="135" spans="1:56" ht="15" customHeight="1" x14ac:dyDescent="0.25">
      <c r="A135" s="28" t="s">
        <v>204</v>
      </c>
      <c r="B135" s="29" t="s">
        <v>48</v>
      </c>
      <c r="C135" s="29" t="s">
        <v>48</v>
      </c>
      <c r="D135" s="29" t="s">
        <v>48</v>
      </c>
      <c r="E135" s="29">
        <v>3.5845579999999999</v>
      </c>
      <c r="F135" s="29">
        <v>9.120000000000001</v>
      </c>
      <c r="G135" s="29">
        <v>0</v>
      </c>
      <c r="H135" s="29">
        <v>0</v>
      </c>
      <c r="I135" s="29">
        <v>0</v>
      </c>
      <c r="J135" s="29">
        <v>0</v>
      </c>
      <c r="K135" s="29">
        <v>0</v>
      </c>
      <c r="L135" s="29">
        <f>AVERAGE(Table2785[[#This Row],[2Bi Disappearance]:[2Bv Terrorism Injured ]])</f>
        <v>0</v>
      </c>
      <c r="M135" s="29">
        <v>10</v>
      </c>
      <c r="N135" s="29">
        <v>5</v>
      </c>
      <c r="O135" s="30">
        <v>5</v>
      </c>
      <c r="P135" s="30">
        <f>AVERAGE(Table2785[[#This Row],[2Ci Female Genital Mutilation]:[2Ciii Equal Inheritance Rights]])</f>
        <v>6.666666666666667</v>
      </c>
      <c r="Q135" s="29">
        <f t="shared" si="39"/>
        <v>5.2622222222222232</v>
      </c>
      <c r="R135" s="29">
        <v>5</v>
      </c>
      <c r="S135" s="29">
        <v>0</v>
      </c>
      <c r="T135" s="29">
        <v>5</v>
      </c>
      <c r="U135" s="29">
        <f t="shared" si="40"/>
        <v>3.3333333333333335</v>
      </c>
      <c r="V135" s="29">
        <v>10</v>
      </c>
      <c r="W135" s="29">
        <v>7.5</v>
      </c>
      <c r="X135" s="29">
        <f>AVERAGE(Table2785[[#This Row],[4A Freedom to establish religious organizations]:[4B Autonomy of religious organizations]])</f>
        <v>8.75</v>
      </c>
      <c r="Y135" s="29">
        <v>7.5</v>
      </c>
      <c r="Z135" s="29">
        <v>2.5</v>
      </c>
      <c r="AA135" s="29">
        <v>2.5</v>
      </c>
      <c r="AB135" s="29">
        <v>2.5</v>
      </c>
      <c r="AC135" s="29">
        <v>7.5</v>
      </c>
      <c r="AD135" s="29">
        <f>AVERAGE(Table2785[[#This Row],[5Ci Political parties]:[5Ciii Educational, sporting and cultural organizations]])</f>
        <v>4.166666666666667</v>
      </c>
      <c r="AE135" s="29">
        <v>5</v>
      </c>
      <c r="AF135" s="29">
        <v>2.5</v>
      </c>
      <c r="AG135" s="29">
        <v>10</v>
      </c>
      <c r="AH135" s="29">
        <f>AVERAGE(Table2785[[#This Row],[5Di Political parties]:[5Diii Educational, sporting and cultural organizations5]])</f>
        <v>5.833333333333333</v>
      </c>
      <c r="AI135" s="29">
        <f>AVERAGE(Y135,Z135,AD135,AH135)</f>
        <v>5</v>
      </c>
      <c r="AJ135" s="29">
        <v>0</v>
      </c>
      <c r="AK135" s="30">
        <v>0.33333333333333331</v>
      </c>
      <c r="AL135" s="30">
        <v>0.75</v>
      </c>
      <c r="AM135" s="30">
        <v>7.5</v>
      </c>
      <c r="AN135" s="30">
        <v>5</v>
      </c>
      <c r="AO135" s="30">
        <f>AVERAGE(Table2785[[#This Row],[6Di Access to foreign television (cable/ satellite)]:[6Dii Access to foreign newspapers]])</f>
        <v>6.25</v>
      </c>
      <c r="AP135" s="30">
        <v>7.5</v>
      </c>
      <c r="AQ135" s="29">
        <f t="shared" si="41"/>
        <v>2.9666666666666663</v>
      </c>
      <c r="AR135" s="29">
        <v>5</v>
      </c>
      <c r="AS135" s="29">
        <v>0</v>
      </c>
      <c r="AT135" s="29">
        <v>0</v>
      </c>
      <c r="AU135" s="29">
        <f t="shared" si="42"/>
        <v>0</v>
      </c>
      <c r="AV135" s="29">
        <f t="shared" si="43"/>
        <v>2.5</v>
      </c>
      <c r="AW135" s="31">
        <f>AVERAGE(Table2785[[#This Row],[RULE OF LAW]],Table2785[[#This Row],[SECURITY &amp; SAFETY]],Table2785[[#This Row],[PERSONAL FREEDOM (minus Security &amp;Safety and Rule of Law)]],Table2785[[#This Row],[PERSONAL FREEDOM (minus Security &amp;Safety and Rule of Law)]])</f>
        <v>4.4666950555555562</v>
      </c>
      <c r="AX135" s="32">
        <v>5.59</v>
      </c>
      <c r="AY135" s="53">
        <f>AVERAGE(Table2785[[#This Row],[PERSONAL FREEDOM]:[ECONOMIC FREEDOM]])</f>
        <v>5.028347527777778</v>
      </c>
      <c r="AZ135" s="54">
        <f t="shared" si="44"/>
        <v>148</v>
      </c>
      <c r="BA135" s="18">
        <f t="shared" si="45"/>
        <v>5.03</v>
      </c>
      <c r="BB135" s="31">
        <f>Table2785[[#This Row],[1 Rule of Law]]</f>
        <v>3.5845579999999999</v>
      </c>
      <c r="BC135" s="31">
        <f>Table2785[[#This Row],[2 Security &amp; Safety]]</f>
        <v>5.2622222222222232</v>
      </c>
      <c r="BD135" s="31">
        <f t="shared" si="46"/>
        <v>4.51</v>
      </c>
    </row>
    <row r="136" spans="1:56" ht="15" customHeight="1" x14ac:dyDescent="0.25">
      <c r="A136" s="28" t="s">
        <v>69</v>
      </c>
      <c r="B136" s="29" t="s">
        <v>48</v>
      </c>
      <c r="C136" s="29" t="s">
        <v>48</v>
      </c>
      <c r="D136" s="29" t="s">
        <v>48</v>
      </c>
      <c r="E136" s="29">
        <v>6.7687359999999996</v>
      </c>
      <c r="F136" s="29" t="s">
        <v>48</v>
      </c>
      <c r="G136" s="29">
        <v>10</v>
      </c>
      <c r="H136" s="29">
        <v>10</v>
      </c>
      <c r="I136" s="29">
        <v>7.5</v>
      </c>
      <c r="J136" s="29">
        <v>10</v>
      </c>
      <c r="K136" s="29">
        <v>10</v>
      </c>
      <c r="L136" s="29">
        <f>AVERAGE(Table2785[[#This Row],[2Bi Disappearance]:[2Bv Terrorism Injured ]])</f>
        <v>9.5</v>
      </c>
      <c r="M136" s="29">
        <v>10</v>
      </c>
      <c r="N136" s="29">
        <v>7.5</v>
      </c>
      <c r="O136" s="30">
        <v>10</v>
      </c>
      <c r="P136" s="30">
        <f>AVERAGE(Table2785[[#This Row],[2Ci Female Genital Mutilation]:[2Ciii Equal Inheritance Rights]])</f>
        <v>9.1666666666666661</v>
      </c>
      <c r="Q136" s="29">
        <f t="shared" si="39"/>
        <v>9.3333333333333321</v>
      </c>
      <c r="R136" s="29">
        <v>10</v>
      </c>
      <c r="S136" s="29">
        <v>10</v>
      </c>
      <c r="T136" s="29">
        <v>10</v>
      </c>
      <c r="U136" s="29">
        <f t="shared" si="40"/>
        <v>10</v>
      </c>
      <c r="V136" s="29">
        <v>10</v>
      </c>
      <c r="W136" s="29">
        <v>7.5</v>
      </c>
      <c r="X136" s="29">
        <f>AVERAGE(Table2785[[#This Row],[4A Freedom to establish religious organizations]:[4B Autonomy of religious organizations]])</f>
        <v>8.75</v>
      </c>
      <c r="Y136" s="29">
        <v>10</v>
      </c>
      <c r="Z136" s="29">
        <v>10</v>
      </c>
      <c r="AA136" s="29">
        <v>7.5</v>
      </c>
      <c r="AB136" s="29">
        <v>7.5</v>
      </c>
      <c r="AC136" s="29">
        <v>7.5</v>
      </c>
      <c r="AD136" s="29">
        <f>AVERAGE(Table2785[[#This Row],[5Ci Political parties]:[5Ciii Educational, sporting and cultural organizations]])</f>
        <v>7.5</v>
      </c>
      <c r="AE136" s="29">
        <v>10</v>
      </c>
      <c r="AF136" s="29">
        <v>10</v>
      </c>
      <c r="AG136" s="29">
        <v>10</v>
      </c>
      <c r="AH136" s="29">
        <f>AVERAGE(Table2785[[#This Row],[5Di Political parties]:[5Diii Educational, sporting and cultural organizations5]])</f>
        <v>10</v>
      </c>
      <c r="AI136" s="29">
        <f>AVERAGE(Y136,Z136,AD136,AH136)</f>
        <v>9.375</v>
      </c>
      <c r="AJ136" s="29">
        <v>10</v>
      </c>
      <c r="AK136" s="30">
        <v>7</v>
      </c>
      <c r="AL136" s="30">
        <v>7.75</v>
      </c>
      <c r="AM136" s="30">
        <v>10</v>
      </c>
      <c r="AN136" s="30">
        <v>10</v>
      </c>
      <c r="AO136" s="30">
        <f>AVERAGE(Table2785[[#This Row],[6Di Access to foreign television (cable/ satellite)]:[6Dii Access to foreign newspapers]])</f>
        <v>10</v>
      </c>
      <c r="AP136" s="30">
        <v>10</v>
      </c>
      <c r="AQ136" s="29">
        <f t="shared" si="41"/>
        <v>8.9499999999999993</v>
      </c>
      <c r="AR136" s="29">
        <v>10</v>
      </c>
      <c r="AS136" s="29">
        <v>10</v>
      </c>
      <c r="AT136" s="29">
        <v>10</v>
      </c>
      <c r="AU136" s="29">
        <f t="shared" si="42"/>
        <v>10</v>
      </c>
      <c r="AV136" s="29">
        <f t="shared" si="43"/>
        <v>10</v>
      </c>
      <c r="AW136" s="31">
        <f>AVERAGE(Table2785[[#This Row],[RULE OF LAW]],Table2785[[#This Row],[SECURITY &amp; SAFETY]],Table2785[[#This Row],[PERSONAL FREEDOM (minus Security &amp;Safety and Rule of Law)]],Table2785[[#This Row],[PERSONAL FREEDOM (minus Security &amp;Safety and Rule of Law)]])</f>
        <v>8.7330173333333327</v>
      </c>
      <c r="AX136" s="32">
        <v>7.64</v>
      </c>
      <c r="AY136" s="53">
        <f>AVERAGE(Table2785[[#This Row],[PERSONAL FREEDOM]:[ECONOMIC FREEDOM]])</f>
        <v>8.1865086666666667</v>
      </c>
      <c r="AZ136" s="54">
        <f t="shared" si="44"/>
        <v>22</v>
      </c>
      <c r="BA136" s="18">
        <f t="shared" si="45"/>
        <v>8.19</v>
      </c>
      <c r="BB136" s="31">
        <f>Table2785[[#This Row],[1 Rule of Law]]</f>
        <v>6.7687359999999996</v>
      </c>
      <c r="BC136" s="31">
        <f>Table2785[[#This Row],[2 Security &amp; Safety]]</f>
        <v>9.3333333333333321</v>
      </c>
      <c r="BD136" s="31">
        <f t="shared" si="46"/>
        <v>9.4150000000000009</v>
      </c>
    </row>
    <row r="137" spans="1:56" ht="15" customHeight="1" x14ac:dyDescent="0.25">
      <c r="A137" s="28" t="s">
        <v>163</v>
      </c>
      <c r="B137" s="29" t="s">
        <v>48</v>
      </c>
      <c r="C137" s="29" t="s">
        <v>48</v>
      </c>
      <c r="D137" s="29" t="s">
        <v>48</v>
      </c>
      <c r="E137" s="29">
        <v>3.4655239999999998</v>
      </c>
      <c r="F137" s="29">
        <v>9.36</v>
      </c>
      <c r="G137" s="29">
        <v>10</v>
      </c>
      <c r="H137" s="29">
        <v>10</v>
      </c>
      <c r="I137" s="29">
        <v>2.5</v>
      </c>
      <c r="J137" s="29">
        <v>9.8751403110754286</v>
      </c>
      <c r="K137" s="29">
        <v>9.850168373290515</v>
      </c>
      <c r="L137" s="29">
        <f>AVERAGE(Table2785[[#This Row],[2Bi Disappearance]:[2Bv Terrorism Injured ]])</f>
        <v>8.4450617368731891</v>
      </c>
      <c r="M137" s="29">
        <v>10</v>
      </c>
      <c r="N137" s="29">
        <v>10</v>
      </c>
      <c r="O137" s="30">
        <v>7.5</v>
      </c>
      <c r="P137" s="30">
        <f>AVERAGE(Table2785[[#This Row],[2Ci Female Genital Mutilation]:[2Ciii Equal Inheritance Rights]])</f>
        <v>9.1666666666666661</v>
      </c>
      <c r="Q137" s="29">
        <f t="shared" si="39"/>
        <v>8.9905761345132849</v>
      </c>
      <c r="R137" s="29">
        <v>10</v>
      </c>
      <c r="S137" s="29">
        <v>5</v>
      </c>
      <c r="T137" s="29">
        <v>10</v>
      </c>
      <c r="U137" s="29">
        <f t="shared" si="40"/>
        <v>8.3333333333333339</v>
      </c>
      <c r="V137" s="29" t="s">
        <v>48</v>
      </c>
      <c r="W137" s="29" t="s">
        <v>48</v>
      </c>
      <c r="X137" s="29" t="s">
        <v>48</v>
      </c>
      <c r="Y137" s="29" t="s">
        <v>48</v>
      </c>
      <c r="Z137" s="29" t="s">
        <v>48</v>
      </c>
      <c r="AA137" s="29" t="s">
        <v>48</v>
      </c>
      <c r="AB137" s="29" t="s">
        <v>48</v>
      </c>
      <c r="AC137" s="29" t="s">
        <v>48</v>
      </c>
      <c r="AD137" s="29" t="s">
        <v>48</v>
      </c>
      <c r="AE137" s="29" t="s">
        <v>48</v>
      </c>
      <c r="AF137" s="29" t="s">
        <v>48</v>
      </c>
      <c r="AG137" s="29" t="s">
        <v>48</v>
      </c>
      <c r="AH137" s="29" t="s">
        <v>48</v>
      </c>
      <c r="AI137" s="29" t="s">
        <v>48</v>
      </c>
      <c r="AJ137" s="29">
        <v>10</v>
      </c>
      <c r="AK137" s="30">
        <v>1.6666666666666667</v>
      </c>
      <c r="AL137" s="30">
        <v>2.75</v>
      </c>
      <c r="AM137" s="30" t="s">
        <v>48</v>
      </c>
      <c r="AN137" s="30" t="s">
        <v>48</v>
      </c>
      <c r="AO137" s="30" t="s">
        <v>48</v>
      </c>
      <c r="AP137" s="30" t="s">
        <v>48</v>
      </c>
      <c r="AQ137" s="29">
        <f t="shared" si="41"/>
        <v>4.8055555555555554</v>
      </c>
      <c r="AR137" s="29">
        <v>10</v>
      </c>
      <c r="AS137" s="29">
        <v>0</v>
      </c>
      <c r="AT137" s="29">
        <v>0</v>
      </c>
      <c r="AU137" s="29">
        <f t="shared" si="42"/>
        <v>0</v>
      </c>
      <c r="AV137" s="29">
        <f t="shared" si="43"/>
        <v>5</v>
      </c>
      <c r="AW137" s="31">
        <f>AVERAGE(Table2785[[#This Row],[RULE OF LAW]],Table2785[[#This Row],[SECURITY &amp; SAFETY]],Table2785[[#This Row],[PERSONAL FREEDOM (minus Security &amp;Safety and Rule of Law)]],Table2785[[#This Row],[PERSONAL FREEDOM (minus Security &amp;Safety and Rule of Law)]])</f>
        <v>6.1371731817764701</v>
      </c>
      <c r="AX137" s="32">
        <v>7.05</v>
      </c>
      <c r="AY137" s="53">
        <f>AVERAGE(Table2785[[#This Row],[PERSONAL FREEDOM]:[ECONOMIC FREEDOM]])</f>
        <v>6.5935865908882345</v>
      </c>
      <c r="AZ137" s="54">
        <f t="shared" si="44"/>
        <v>96</v>
      </c>
      <c r="BA137" s="18">
        <f t="shared" si="45"/>
        <v>6.59</v>
      </c>
      <c r="BB137" s="31">
        <f>Table2785[[#This Row],[1 Rule of Law]]</f>
        <v>3.4655239999999998</v>
      </c>
      <c r="BC137" s="31">
        <f>Table2785[[#This Row],[2 Security &amp; Safety]]</f>
        <v>8.9905761345132849</v>
      </c>
      <c r="BD137" s="31">
        <f t="shared" si="46"/>
        <v>6.0462962962962967</v>
      </c>
    </row>
    <row r="138" spans="1:56" ht="15" customHeight="1" x14ac:dyDescent="0.25">
      <c r="A138" s="28" t="s">
        <v>136</v>
      </c>
      <c r="B138" s="29">
        <v>4.2</v>
      </c>
      <c r="C138" s="29">
        <v>4.8</v>
      </c>
      <c r="D138" s="29">
        <v>4.5</v>
      </c>
      <c r="E138" s="29">
        <v>4.5047619047619047</v>
      </c>
      <c r="F138" s="29">
        <v>4.9200000000000008</v>
      </c>
      <c r="G138" s="29">
        <v>5</v>
      </c>
      <c r="H138" s="29">
        <v>10</v>
      </c>
      <c r="I138" s="29">
        <v>7.5</v>
      </c>
      <c r="J138" s="29">
        <v>10</v>
      </c>
      <c r="K138" s="29">
        <v>10</v>
      </c>
      <c r="L138" s="29">
        <f>AVERAGE(Table2785[[#This Row],[2Bi Disappearance]:[2Bv Terrorism Injured ]])</f>
        <v>8.5</v>
      </c>
      <c r="M138" s="29">
        <v>8.5</v>
      </c>
      <c r="N138" s="29">
        <v>10</v>
      </c>
      <c r="O138" s="30">
        <v>0</v>
      </c>
      <c r="P138" s="30">
        <f>AVERAGE(Table2785[[#This Row],[2Ci Female Genital Mutilation]:[2Ciii Equal Inheritance Rights]])</f>
        <v>6.166666666666667</v>
      </c>
      <c r="Q138" s="29">
        <f t="shared" si="39"/>
        <v>6.5288888888888899</v>
      </c>
      <c r="R138" s="29">
        <v>10</v>
      </c>
      <c r="S138" s="29">
        <v>10</v>
      </c>
      <c r="T138" s="29">
        <v>5</v>
      </c>
      <c r="U138" s="29">
        <f t="shared" si="40"/>
        <v>8.3333333333333339</v>
      </c>
      <c r="V138" s="29">
        <v>10</v>
      </c>
      <c r="W138" s="29">
        <v>7.5</v>
      </c>
      <c r="X138" s="29">
        <f>AVERAGE(Table2785[[#This Row],[4A Freedom to establish religious organizations]:[4B Autonomy of religious organizations]])</f>
        <v>8.75</v>
      </c>
      <c r="Y138" s="29">
        <v>5</v>
      </c>
      <c r="Z138" s="29">
        <v>5</v>
      </c>
      <c r="AA138" s="29">
        <v>7.5</v>
      </c>
      <c r="AB138" s="29">
        <v>5</v>
      </c>
      <c r="AC138" s="29">
        <v>7.5</v>
      </c>
      <c r="AD138" s="29">
        <f>AVERAGE(Table2785[[#This Row],[5Ci Political parties]:[5Ciii Educational, sporting and cultural organizations]])</f>
        <v>6.666666666666667</v>
      </c>
      <c r="AE138" s="29">
        <v>2.5</v>
      </c>
      <c r="AF138" s="29">
        <v>2.5</v>
      </c>
      <c r="AG138" s="29">
        <v>10</v>
      </c>
      <c r="AH138" s="29">
        <f>AVERAGE(Table2785[[#This Row],[5Di Political parties]:[5Diii Educational, sporting and cultural organizations5]])</f>
        <v>5</v>
      </c>
      <c r="AI138" s="29">
        <f>AVERAGE(Y138,Z138,AD138,AH138)</f>
        <v>5.416666666666667</v>
      </c>
      <c r="AJ138" s="29">
        <v>7.9072101778563724</v>
      </c>
      <c r="AK138" s="30">
        <v>4</v>
      </c>
      <c r="AL138" s="30">
        <v>5.5</v>
      </c>
      <c r="AM138" s="30">
        <v>7.5</v>
      </c>
      <c r="AN138" s="30">
        <v>7.5</v>
      </c>
      <c r="AO138" s="30">
        <f>AVERAGE(Table2785[[#This Row],[6Di Access to foreign television (cable/ satellite)]:[6Dii Access to foreign newspapers]])</f>
        <v>7.5</v>
      </c>
      <c r="AP138" s="30">
        <v>10</v>
      </c>
      <c r="AQ138" s="29">
        <f t="shared" si="41"/>
        <v>6.9814420355712743</v>
      </c>
      <c r="AR138" s="29">
        <v>5</v>
      </c>
      <c r="AS138" s="29">
        <v>10</v>
      </c>
      <c r="AT138" s="29">
        <v>10</v>
      </c>
      <c r="AU138" s="29">
        <f t="shared" si="42"/>
        <v>10</v>
      </c>
      <c r="AV138" s="29">
        <f t="shared" si="43"/>
        <v>7.5</v>
      </c>
      <c r="AW138" s="31">
        <f>AVERAGE(Table2785[[#This Row],[RULE OF LAW]],Table2785[[#This Row],[SECURITY &amp; SAFETY]],Table2785[[#This Row],[PERSONAL FREEDOM (minus Security &amp;Safety and Rule of Law)]],Table2785[[#This Row],[PERSONAL FREEDOM (minus Security &amp;Safety and Rule of Law)]])</f>
        <v>6.4565569019698259</v>
      </c>
      <c r="AX138" s="32">
        <v>6.71</v>
      </c>
      <c r="AY138" s="53">
        <f>AVERAGE(Table2785[[#This Row],[PERSONAL FREEDOM]:[ECONOMIC FREEDOM]])</f>
        <v>6.5832784509849134</v>
      </c>
      <c r="AZ138" s="54">
        <f t="shared" si="44"/>
        <v>97</v>
      </c>
      <c r="BA138" s="18">
        <f t="shared" si="45"/>
        <v>6.58</v>
      </c>
      <c r="BB138" s="31">
        <f>Table2785[[#This Row],[1 Rule of Law]]</f>
        <v>4.5047619047619047</v>
      </c>
      <c r="BC138" s="31">
        <f>Table2785[[#This Row],[2 Security &amp; Safety]]</f>
        <v>6.5288888888888899</v>
      </c>
      <c r="BD138" s="31">
        <f t="shared" si="46"/>
        <v>7.3962884071142554</v>
      </c>
    </row>
    <row r="139" spans="1:56" ht="15" customHeight="1" x14ac:dyDescent="0.25">
      <c r="A139" s="28" t="s">
        <v>146</v>
      </c>
      <c r="B139" s="29">
        <v>5.0999999999999996</v>
      </c>
      <c r="C139" s="29">
        <v>3.9000000000000004</v>
      </c>
      <c r="D139" s="29">
        <v>5.0999999999999996</v>
      </c>
      <c r="E139" s="29">
        <v>4.7111111111111104</v>
      </c>
      <c r="F139" s="29">
        <v>8</v>
      </c>
      <c r="G139" s="29">
        <v>5</v>
      </c>
      <c r="H139" s="29">
        <v>9.3411694341368658</v>
      </c>
      <c r="I139" s="29">
        <v>5</v>
      </c>
      <c r="J139" s="29">
        <v>8.941878182098602</v>
      </c>
      <c r="K139" s="29">
        <v>6.8166504931249463</v>
      </c>
      <c r="L139" s="29">
        <f>AVERAGE(Table2785[[#This Row],[2Bi Disappearance]:[2Bv Terrorism Injured ]])</f>
        <v>7.0199396218720835</v>
      </c>
      <c r="M139" s="29">
        <v>10</v>
      </c>
      <c r="N139" s="29">
        <v>10</v>
      </c>
      <c r="O139" s="30">
        <v>10</v>
      </c>
      <c r="P139" s="30">
        <f>AVERAGE(Table2785[[#This Row],[2Ci Female Genital Mutilation]:[2Ciii Equal Inheritance Rights]])</f>
        <v>10</v>
      </c>
      <c r="Q139" s="29">
        <f t="shared" si="39"/>
        <v>8.3399798739573612</v>
      </c>
      <c r="R139" s="29">
        <v>10</v>
      </c>
      <c r="S139" s="29">
        <v>10</v>
      </c>
      <c r="T139" s="29">
        <v>10</v>
      </c>
      <c r="U139" s="29">
        <f t="shared" si="40"/>
        <v>10</v>
      </c>
      <c r="V139" s="29">
        <v>7.5</v>
      </c>
      <c r="W139" s="29">
        <v>7.5</v>
      </c>
      <c r="X139" s="29">
        <f>AVERAGE(Table2785[[#This Row],[4A Freedom to establish religious organizations]:[4B Autonomy of religious organizations]])</f>
        <v>7.5</v>
      </c>
      <c r="Y139" s="29">
        <v>7.5</v>
      </c>
      <c r="Z139" s="29">
        <v>7.5</v>
      </c>
      <c r="AA139" s="29">
        <v>7.5</v>
      </c>
      <c r="AB139" s="29">
        <v>7.5</v>
      </c>
      <c r="AC139" s="29">
        <v>7.5</v>
      </c>
      <c r="AD139" s="29">
        <f>AVERAGE(Table2785[[#This Row],[5Ci Political parties]:[5Ciii Educational, sporting and cultural organizations]])</f>
        <v>7.5</v>
      </c>
      <c r="AE139" s="29">
        <v>10</v>
      </c>
      <c r="AF139" s="29">
        <v>7.5</v>
      </c>
      <c r="AG139" s="29">
        <v>7.5</v>
      </c>
      <c r="AH139" s="29">
        <f>AVERAGE(Table2785[[#This Row],[5Di Political parties]:[5Diii Educational, sporting and cultural organizations5]])</f>
        <v>8.3333333333333339</v>
      </c>
      <c r="AI139" s="29">
        <f>AVERAGE(Y139,Z139,AD139,AH139)</f>
        <v>7.7083333333333339</v>
      </c>
      <c r="AJ139" s="29">
        <v>8.5026578048565131</v>
      </c>
      <c r="AK139" s="30">
        <v>3</v>
      </c>
      <c r="AL139" s="30">
        <v>3.75</v>
      </c>
      <c r="AM139" s="30">
        <v>7.5</v>
      </c>
      <c r="AN139" s="30">
        <v>7.5</v>
      </c>
      <c r="AO139" s="30">
        <f>AVERAGE(Table2785[[#This Row],[6Di Access to foreign television (cable/ satellite)]:[6Dii Access to foreign newspapers]])</f>
        <v>7.5</v>
      </c>
      <c r="AP139" s="30">
        <v>5</v>
      </c>
      <c r="AQ139" s="29">
        <f t="shared" si="41"/>
        <v>5.5505315609713026</v>
      </c>
      <c r="AR139" s="29">
        <v>5</v>
      </c>
      <c r="AS139" s="29" t="s">
        <v>48</v>
      </c>
      <c r="AT139" s="29" t="s">
        <v>48</v>
      </c>
      <c r="AU139" s="29" t="str">
        <f t="shared" si="42"/>
        <v>-</v>
      </c>
      <c r="AV139" s="29">
        <f t="shared" si="43"/>
        <v>5</v>
      </c>
      <c r="AW139" s="31">
        <f>AVERAGE(Table2785[[#This Row],[RULE OF LAW]],Table2785[[#This Row],[SECURITY &amp; SAFETY]],Table2785[[#This Row],[PERSONAL FREEDOM (minus Security &amp;Safety and Rule of Law)]],Table2785[[#This Row],[PERSONAL FREEDOM (minus Security &amp;Safety and Rule of Law)]])</f>
        <v>6.8386592356975822</v>
      </c>
      <c r="AX139" s="32">
        <v>6.62</v>
      </c>
      <c r="AY139" s="53">
        <f>AVERAGE(Table2785[[#This Row],[PERSONAL FREEDOM]:[ECONOMIC FREEDOM]])</f>
        <v>6.7293296178487907</v>
      </c>
      <c r="AZ139" s="54">
        <f t="shared" si="44"/>
        <v>86</v>
      </c>
      <c r="BA139" s="18">
        <f t="shared" si="45"/>
        <v>6.73</v>
      </c>
      <c r="BB139" s="31">
        <f>Table2785[[#This Row],[1 Rule of Law]]</f>
        <v>4.7111111111111104</v>
      </c>
      <c r="BC139" s="31">
        <f>Table2785[[#This Row],[2 Security &amp; Safety]]</f>
        <v>8.3399798739573612</v>
      </c>
      <c r="BD139" s="31">
        <f t="shared" si="46"/>
        <v>7.1517729788609277</v>
      </c>
    </row>
    <row r="140" spans="1:56" ht="15" customHeight="1" x14ac:dyDescent="0.25">
      <c r="A140" s="28" t="s">
        <v>187</v>
      </c>
      <c r="B140" s="29" t="s">
        <v>48</v>
      </c>
      <c r="C140" s="29" t="s">
        <v>48</v>
      </c>
      <c r="D140" s="29" t="s">
        <v>48</v>
      </c>
      <c r="E140" s="29">
        <v>3.8523860000000001</v>
      </c>
      <c r="F140" s="29">
        <v>5.88</v>
      </c>
      <c r="G140" s="29">
        <v>10</v>
      </c>
      <c r="H140" s="29">
        <v>10</v>
      </c>
      <c r="I140" s="29">
        <v>7.5</v>
      </c>
      <c r="J140" s="29">
        <v>10</v>
      </c>
      <c r="K140" s="29">
        <v>10</v>
      </c>
      <c r="L140" s="29">
        <f>AVERAGE(Table2785[[#This Row],[2Bi Disappearance]:[2Bv Terrorism Injured ]])</f>
        <v>9.5</v>
      </c>
      <c r="M140" s="29">
        <v>9.3999999999999986</v>
      </c>
      <c r="N140" s="29">
        <v>10</v>
      </c>
      <c r="O140" s="30">
        <v>5</v>
      </c>
      <c r="P140" s="30">
        <f>AVERAGE(Table2785[[#This Row],[2Ci Female Genital Mutilation]:[2Ciii Equal Inheritance Rights]])</f>
        <v>8.1333333333333329</v>
      </c>
      <c r="Q140" s="29">
        <f t="shared" si="39"/>
        <v>7.8377777777777773</v>
      </c>
      <c r="R140" s="29">
        <v>0</v>
      </c>
      <c r="S140" s="29">
        <v>5</v>
      </c>
      <c r="T140" s="29">
        <v>0</v>
      </c>
      <c r="U140" s="29">
        <f t="shared" si="40"/>
        <v>1.6666666666666667</v>
      </c>
      <c r="V140" s="29">
        <v>7.5</v>
      </c>
      <c r="W140" s="29">
        <v>7.5</v>
      </c>
      <c r="X140" s="29">
        <f>AVERAGE(Table2785[[#This Row],[4A Freedom to establish religious organizations]:[4B Autonomy of religious organizations]])</f>
        <v>7.5</v>
      </c>
      <c r="Y140" s="29">
        <v>5</v>
      </c>
      <c r="Z140" s="29">
        <v>5</v>
      </c>
      <c r="AA140" s="29">
        <v>5</v>
      </c>
      <c r="AB140" s="29">
        <v>5</v>
      </c>
      <c r="AC140" s="29">
        <v>7.5</v>
      </c>
      <c r="AD140" s="29">
        <f>AVERAGE(Table2785[[#This Row],[5Ci Political parties]:[5Ciii Educational, sporting and cultural organizations]])</f>
        <v>5.833333333333333</v>
      </c>
      <c r="AE140" s="29">
        <v>5</v>
      </c>
      <c r="AF140" s="29">
        <v>7.5</v>
      </c>
      <c r="AG140" s="29">
        <v>7.5</v>
      </c>
      <c r="AH140" s="29">
        <f>AVERAGE(Table2785[[#This Row],[5Di Political parties]:[5Diii Educational, sporting and cultural organizations5]])</f>
        <v>6.666666666666667</v>
      </c>
      <c r="AI140" s="29">
        <f>AVERAGE(Y140,Z140,AD140,AH140)</f>
        <v>5.625</v>
      </c>
      <c r="AJ140" s="29">
        <v>10</v>
      </c>
      <c r="AK140" s="30">
        <v>2.6666666666666665</v>
      </c>
      <c r="AL140" s="30">
        <v>3.25</v>
      </c>
      <c r="AM140" s="30">
        <v>7.5</v>
      </c>
      <c r="AN140" s="30">
        <v>7.5</v>
      </c>
      <c r="AO140" s="30">
        <f>AVERAGE(Table2785[[#This Row],[6Di Access to foreign television (cable/ satellite)]:[6Dii Access to foreign newspapers]])</f>
        <v>7.5</v>
      </c>
      <c r="AP140" s="30">
        <v>7.5</v>
      </c>
      <c r="AQ140" s="29">
        <f t="shared" si="41"/>
        <v>6.1833333333333327</v>
      </c>
      <c r="AR140" s="29">
        <v>5</v>
      </c>
      <c r="AS140" s="29">
        <v>0</v>
      </c>
      <c r="AT140" s="29">
        <v>0</v>
      </c>
      <c r="AU140" s="29">
        <f t="shared" si="42"/>
        <v>0</v>
      </c>
      <c r="AV140" s="29">
        <f t="shared" si="43"/>
        <v>2.5</v>
      </c>
      <c r="AW140" s="31">
        <f>AVERAGE(Table2785[[#This Row],[RULE OF LAW]],Table2785[[#This Row],[SECURITY &amp; SAFETY]],Table2785[[#This Row],[PERSONAL FREEDOM (minus Security &amp;Safety and Rule of Law)]],Table2785[[#This Row],[PERSONAL FREEDOM (minus Security &amp;Safety and Rule of Law)]])</f>
        <v>5.2700409444444443</v>
      </c>
      <c r="AX140" s="32">
        <v>5.55</v>
      </c>
      <c r="AY140" s="53">
        <f>AVERAGE(Table2785[[#This Row],[PERSONAL FREEDOM]:[ECONOMIC FREEDOM]])</f>
        <v>5.4100204722222216</v>
      </c>
      <c r="AZ140" s="54">
        <f t="shared" si="44"/>
        <v>139</v>
      </c>
      <c r="BA140" s="18">
        <f t="shared" si="45"/>
        <v>5.41</v>
      </c>
      <c r="BB140" s="31">
        <f>Table2785[[#This Row],[1 Rule of Law]]</f>
        <v>3.8523860000000001</v>
      </c>
      <c r="BC140" s="31">
        <f>Table2785[[#This Row],[2 Security &amp; Safety]]</f>
        <v>7.8377777777777773</v>
      </c>
      <c r="BD140" s="31">
        <f t="shared" si="46"/>
        <v>4.6950000000000003</v>
      </c>
    </row>
    <row r="141" spans="1:56" ht="15" customHeight="1" x14ac:dyDescent="0.25">
      <c r="A141" s="28" t="s">
        <v>123</v>
      </c>
      <c r="B141" s="29" t="s">
        <v>48</v>
      </c>
      <c r="C141" s="29" t="s">
        <v>48</v>
      </c>
      <c r="D141" s="29" t="s">
        <v>48</v>
      </c>
      <c r="E141" s="29">
        <v>4.9385779999999997</v>
      </c>
      <c r="F141" s="29">
        <v>0</v>
      </c>
      <c r="G141" s="29">
        <v>10</v>
      </c>
      <c r="H141" s="29">
        <v>10</v>
      </c>
      <c r="I141" s="29">
        <v>7.5</v>
      </c>
      <c r="J141" s="29">
        <v>10</v>
      </c>
      <c r="K141" s="29">
        <v>10</v>
      </c>
      <c r="L141" s="29">
        <f>AVERAGE(Table2785[[#This Row],[2Bi Disappearance]:[2Bv Terrorism Injured ]])</f>
        <v>9.5</v>
      </c>
      <c r="M141" s="29">
        <v>10</v>
      </c>
      <c r="N141" s="29">
        <v>10</v>
      </c>
      <c r="O141" s="30">
        <v>10</v>
      </c>
      <c r="P141" s="30">
        <f>AVERAGE(Table2785[[#This Row],[2Ci Female Genital Mutilation]:[2Ciii Equal Inheritance Rights]])</f>
        <v>10</v>
      </c>
      <c r="Q141" s="29">
        <f t="shared" si="39"/>
        <v>6.5</v>
      </c>
      <c r="R141" s="29">
        <v>10</v>
      </c>
      <c r="S141" s="29">
        <v>10</v>
      </c>
      <c r="T141" s="29">
        <v>10</v>
      </c>
      <c r="U141" s="29">
        <f t="shared" si="40"/>
        <v>10</v>
      </c>
      <c r="V141" s="29" t="s">
        <v>48</v>
      </c>
      <c r="W141" s="29" t="s">
        <v>48</v>
      </c>
      <c r="X141" s="29" t="s">
        <v>48</v>
      </c>
      <c r="Y141" s="29" t="s">
        <v>48</v>
      </c>
      <c r="Z141" s="29" t="s">
        <v>48</v>
      </c>
      <c r="AA141" s="29" t="s">
        <v>48</v>
      </c>
      <c r="AB141" s="29" t="s">
        <v>48</v>
      </c>
      <c r="AC141" s="29" t="s">
        <v>48</v>
      </c>
      <c r="AD141" s="29" t="s">
        <v>48</v>
      </c>
      <c r="AE141" s="29" t="s">
        <v>48</v>
      </c>
      <c r="AF141" s="29" t="s">
        <v>48</v>
      </c>
      <c r="AG141" s="29" t="s">
        <v>48</v>
      </c>
      <c r="AH141" s="29" t="s">
        <v>48</v>
      </c>
      <c r="AI141" s="29" t="s">
        <v>48</v>
      </c>
      <c r="AJ141" s="29">
        <v>10</v>
      </c>
      <c r="AK141" s="30">
        <v>8</v>
      </c>
      <c r="AL141" s="30">
        <v>7</v>
      </c>
      <c r="AM141" s="30" t="s">
        <v>48</v>
      </c>
      <c r="AN141" s="30" t="s">
        <v>48</v>
      </c>
      <c r="AO141" s="30" t="s">
        <v>48</v>
      </c>
      <c r="AP141" s="30" t="s">
        <v>48</v>
      </c>
      <c r="AQ141" s="29">
        <f t="shared" si="41"/>
        <v>8.3333333333333339</v>
      </c>
      <c r="AR141" s="29">
        <v>10</v>
      </c>
      <c r="AS141" s="29">
        <v>0</v>
      </c>
      <c r="AT141" s="29">
        <v>0</v>
      </c>
      <c r="AU141" s="29">
        <f t="shared" si="42"/>
        <v>0</v>
      </c>
      <c r="AV141" s="29">
        <f t="shared" si="43"/>
        <v>5</v>
      </c>
      <c r="AW141" s="31">
        <f>AVERAGE(Table2785[[#This Row],[RULE OF LAW]],Table2785[[#This Row],[SECURITY &amp; SAFETY]],Table2785[[#This Row],[PERSONAL FREEDOM (minus Security &amp;Safety and Rule of Law)]],Table2785[[#This Row],[PERSONAL FREEDOM (minus Security &amp;Safety and Rule of Law)]])</f>
        <v>6.7485333888888892</v>
      </c>
      <c r="AX141" s="32">
        <v>6.88</v>
      </c>
      <c r="AY141" s="53">
        <f>AVERAGE(Table2785[[#This Row],[PERSONAL FREEDOM]:[ECONOMIC FREEDOM]])</f>
        <v>6.814266694444445</v>
      </c>
      <c r="AZ141" s="54">
        <f t="shared" si="44"/>
        <v>82</v>
      </c>
      <c r="BA141" s="18">
        <f t="shared" si="45"/>
        <v>6.81</v>
      </c>
      <c r="BB141" s="31">
        <f>Table2785[[#This Row],[1 Rule of Law]]</f>
        <v>4.9385779999999997</v>
      </c>
      <c r="BC141" s="31">
        <f>Table2785[[#This Row],[2 Security &amp; Safety]]</f>
        <v>6.5</v>
      </c>
      <c r="BD141" s="31">
        <f t="shared" si="46"/>
        <v>7.7777777777777786</v>
      </c>
    </row>
    <row r="142" spans="1:56" ht="15" customHeight="1" x14ac:dyDescent="0.25">
      <c r="A142" s="28" t="s">
        <v>174</v>
      </c>
      <c r="B142" s="29">
        <v>4.5</v>
      </c>
      <c r="C142" s="29">
        <v>5.4</v>
      </c>
      <c r="D142" s="29">
        <v>4.5</v>
      </c>
      <c r="E142" s="29">
        <v>4.8015873015873023</v>
      </c>
      <c r="F142" s="29">
        <v>9.120000000000001</v>
      </c>
      <c r="G142" s="29">
        <v>10</v>
      </c>
      <c r="H142" s="29">
        <v>10</v>
      </c>
      <c r="I142" s="29">
        <v>2.5</v>
      </c>
      <c r="J142" s="29">
        <v>10</v>
      </c>
      <c r="K142" s="29">
        <v>10</v>
      </c>
      <c r="L142" s="29">
        <f>AVERAGE(Table2785[[#This Row],[2Bi Disappearance]:[2Bv Terrorism Injured ]])</f>
        <v>8.5</v>
      </c>
      <c r="M142" s="29">
        <v>10</v>
      </c>
      <c r="N142" s="29">
        <v>10</v>
      </c>
      <c r="O142" s="30">
        <v>0</v>
      </c>
      <c r="P142" s="30">
        <f>AVERAGE(Table2785[[#This Row],[2Ci Female Genital Mutilation]:[2Ciii Equal Inheritance Rights]])</f>
        <v>6.666666666666667</v>
      </c>
      <c r="Q142" s="29">
        <f t="shared" si="39"/>
        <v>8.0955555555555563</v>
      </c>
      <c r="R142" s="29">
        <v>10</v>
      </c>
      <c r="S142" s="29">
        <v>0</v>
      </c>
      <c r="T142" s="29">
        <v>5</v>
      </c>
      <c r="U142" s="29">
        <f t="shared" si="40"/>
        <v>5</v>
      </c>
      <c r="V142" s="29">
        <v>2.5</v>
      </c>
      <c r="W142" s="29">
        <v>5</v>
      </c>
      <c r="X142" s="29">
        <f>AVERAGE(Table2785[[#This Row],[4A Freedom to establish religious organizations]:[4B Autonomy of religious organizations]])</f>
        <v>3.75</v>
      </c>
      <c r="Y142" s="29">
        <v>7.5</v>
      </c>
      <c r="Z142" s="29">
        <v>5</v>
      </c>
      <c r="AA142" s="29">
        <v>7.5</v>
      </c>
      <c r="AB142" s="29">
        <v>7.5</v>
      </c>
      <c r="AC142" s="29">
        <v>5</v>
      </c>
      <c r="AD142" s="29">
        <f>AVERAGE(Table2785[[#This Row],[5Ci Political parties]:[5Ciii Educational, sporting and cultural organizations]])</f>
        <v>6.666666666666667</v>
      </c>
      <c r="AE142" s="29">
        <v>7.5</v>
      </c>
      <c r="AF142" s="29">
        <v>7.5</v>
      </c>
      <c r="AG142" s="29">
        <v>7.5</v>
      </c>
      <c r="AH142" s="29">
        <f>AVERAGE(Table2785[[#This Row],[5Di Political parties]:[5Diii Educational, sporting and cultural organizations5]])</f>
        <v>7.5</v>
      </c>
      <c r="AI142" s="29">
        <f t="shared" ref="AI142:AI151" si="47">AVERAGE(Y142,Z142,AD142,AH142)</f>
        <v>6.666666666666667</v>
      </c>
      <c r="AJ142" s="29">
        <v>10</v>
      </c>
      <c r="AK142" s="30">
        <v>4</v>
      </c>
      <c r="AL142" s="30">
        <v>5.5</v>
      </c>
      <c r="AM142" s="30">
        <v>10</v>
      </c>
      <c r="AN142" s="30">
        <v>7.5</v>
      </c>
      <c r="AO142" s="30">
        <f>AVERAGE(Table2785[[#This Row],[6Di Access to foreign television (cable/ satellite)]:[6Dii Access to foreign newspapers]])</f>
        <v>8.75</v>
      </c>
      <c r="AP142" s="30">
        <v>5</v>
      </c>
      <c r="AQ142" s="29">
        <f t="shared" si="41"/>
        <v>6.65</v>
      </c>
      <c r="AR142" s="29">
        <v>10</v>
      </c>
      <c r="AS142" s="29">
        <v>0</v>
      </c>
      <c r="AT142" s="29">
        <v>0</v>
      </c>
      <c r="AU142" s="29">
        <f t="shared" si="42"/>
        <v>0</v>
      </c>
      <c r="AV142" s="29">
        <f t="shared" si="43"/>
        <v>5</v>
      </c>
      <c r="AW142" s="31">
        <f>AVERAGE(Table2785[[#This Row],[RULE OF LAW]],Table2785[[#This Row],[SECURITY &amp; SAFETY]],Table2785[[#This Row],[PERSONAL FREEDOM (minus Security &amp;Safety and Rule of Law)]],Table2785[[#This Row],[PERSONAL FREEDOM (minus Security &amp;Safety and Rule of Law)]])</f>
        <v>5.9309523809523812</v>
      </c>
      <c r="AX142" s="32">
        <v>6.58</v>
      </c>
      <c r="AY142" s="53">
        <f>AVERAGE(Table2785[[#This Row],[PERSONAL FREEDOM]:[ECONOMIC FREEDOM]])</f>
        <v>6.2554761904761911</v>
      </c>
      <c r="AZ142" s="54">
        <f t="shared" si="44"/>
        <v>116</v>
      </c>
      <c r="BA142" s="18">
        <f t="shared" si="45"/>
        <v>6.26</v>
      </c>
      <c r="BB142" s="31">
        <f>Table2785[[#This Row],[1 Rule of Law]]</f>
        <v>4.8015873015873023</v>
      </c>
      <c r="BC142" s="31">
        <f>Table2785[[#This Row],[2 Security &amp; Safety]]</f>
        <v>8.0955555555555563</v>
      </c>
      <c r="BD142" s="31">
        <f t="shared" si="46"/>
        <v>5.4133333333333331</v>
      </c>
    </row>
    <row r="143" spans="1:56" ht="15" customHeight="1" x14ac:dyDescent="0.25">
      <c r="A143" s="28" t="s">
        <v>119</v>
      </c>
      <c r="B143" s="29">
        <v>4.5</v>
      </c>
      <c r="C143" s="29">
        <v>5.2</v>
      </c>
      <c r="D143" s="29">
        <v>3.9000000000000004</v>
      </c>
      <c r="E143" s="29">
        <v>4.5634920634920633</v>
      </c>
      <c r="F143" s="29">
        <v>8.9599999999999991</v>
      </c>
      <c r="G143" s="29">
        <v>10</v>
      </c>
      <c r="H143" s="29">
        <v>6.346705059508075</v>
      </c>
      <c r="I143" s="29">
        <v>2.5</v>
      </c>
      <c r="J143" s="29">
        <v>8.8828395249790422</v>
      </c>
      <c r="K143" s="29">
        <v>8.7458972732022779</v>
      </c>
      <c r="L143" s="29">
        <f>AVERAGE(Table2785[[#This Row],[2Bi Disappearance]:[2Bv Terrorism Injured ]])</f>
        <v>7.2950883715378776</v>
      </c>
      <c r="M143" s="29">
        <v>9.5</v>
      </c>
      <c r="N143" s="29">
        <v>10</v>
      </c>
      <c r="O143" s="30">
        <v>10</v>
      </c>
      <c r="P143" s="30">
        <f>AVERAGE(Table2785[[#This Row],[2Ci Female Genital Mutilation]:[2Ciii Equal Inheritance Rights]])</f>
        <v>9.8333333333333339</v>
      </c>
      <c r="Q143" s="29">
        <f t="shared" si="39"/>
        <v>8.6961405682904029</v>
      </c>
      <c r="R143" s="29">
        <v>10</v>
      </c>
      <c r="S143" s="29">
        <v>10</v>
      </c>
      <c r="T143" s="29">
        <v>10</v>
      </c>
      <c r="U143" s="29">
        <f t="shared" si="40"/>
        <v>10</v>
      </c>
      <c r="V143" s="29">
        <v>5</v>
      </c>
      <c r="W143" s="29">
        <v>5</v>
      </c>
      <c r="X143" s="29">
        <f>AVERAGE(Table2785[[#This Row],[4A Freedom to establish religious organizations]:[4B Autonomy of religious organizations]])</f>
        <v>5</v>
      </c>
      <c r="Y143" s="29">
        <v>7.5</v>
      </c>
      <c r="Z143" s="29">
        <v>7.5</v>
      </c>
      <c r="AA143" s="29">
        <v>5</v>
      </c>
      <c r="AB143" s="29">
        <v>7.5</v>
      </c>
      <c r="AC143" s="29">
        <v>5</v>
      </c>
      <c r="AD143" s="29">
        <f>AVERAGE(Table2785[[#This Row],[5Ci Political parties]:[5Ciii Educational, sporting and cultural organizations]])</f>
        <v>5.833333333333333</v>
      </c>
      <c r="AE143" s="29">
        <v>7.5</v>
      </c>
      <c r="AF143" s="29">
        <v>7.5</v>
      </c>
      <c r="AG143" s="29">
        <v>7.5</v>
      </c>
      <c r="AH143" s="29">
        <f>AVERAGE(Table2785[[#This Row],[5Di Political parties]:[5Diii Educational, sporting and cultural organizations5]])</f>
        <v>7.5</v>
      </c>
      <c r="AI143" s="29">
        <f t="shared" si="47"/>
        <v>7.083333333333333</v>
      </c>
      <c r="AJ143" s="29">
        <v>10</v>
      </c>
      <c r="AK143" s="30">
        <v>3</v>
      </c>
      <c r="AL143" s="30">
        <v>4</v>
      </c>
      <c r="AM143" s="30">
        <v>10</v>
      </c>
      <c r="AN143" s="30">
        <v>10</v>
      </c>
      <c r="AO143" s="30">
        <f>AVERAGE(Table2785[[#This Row],[6Di Access to foreign television (cable/ satellite)]:[6Dii Access to foreign newspapers]])</f>
        <v>10</v>
      </c>
      <c r="AP143" s="30">
        <v>5</v>
      </c>
      <c r="AQ143" s="29">
        <f t="shared" si="41"/>
        <v>6.4</v>
      </c>
      <c r="AR143" s="29">
        <v>10</v>
      </c>
      <c r="AS143" s="29">
        <v>10</v>
      </c>
      <c r="AT143" s="29">
        <v>10</v>
      </c>
      <c r="AU143" s="29">
        <f t="shared" si="42"/>
        <v>10</v>
      </c>
      <c r="AV143" s="29">
        <f t="shared" si="43"/>
        <v>10</v>
      </c>
      <c r="AW143" s="31">
        <f>AVERAGE(Table2785[[#This Row],[RULE OF LAW]],Table2785[[#This Row],[SECURITY &amp; SAFETY]],Table2785[[#This Row],[PERSONAL FREEDOM (minus Security &amp;Safety and Rule of Law)]],Table2785[[#This Row],[PERSONAL FREEDOM (minus Security &amp;Safety and Rule of Law)]])</f>
        <v>7.1632414912789493</v>
      </c>
      <c r="AX143" s="32">
        <v>7.03</v>
      </c>
      <c r="AY143" s="53">
        <f>AVERAGE(Table2785[[#This Row],[PERSONAL FREEDOM]:[ECONOMIC FREEDOM]])</f>
        <v>7.0966207456394752</v>
      </c>
      <c r="AZ143" s="54">
        <f t="shared" si="44"/>
        <v>61</v>
      </c>
      <c r="BA143" s="18">
        <f t="shared" si="45"/>
        <v>7.1</v>
      </c>
      <c r="BB143" s="31">
        <f>Table2785[[#This Row],[1 Rule of Law]]</f>
        <v>4.5634920634920633</v>
      </c>
      <c r="BC143" s="31">
        <f>Table2785[[#This Row],[2 Security &amp; Safety]]</f>
        <v>8.6961405682904029</v>
      </c>
      <c r="BD143" s="31">
        <f t="shared" si="46"/>
        <v>7.6966666666666672</v>
      </c>
    </row>
    <row r="144" spans="1:56" ht="15" customHeight="1" x14ac:dyDescent="0.25">
      <c r="A144" s="28" t="s">
        <v>144</v>
      </c>
      <c r="B144" s="29">
        <v>2.3000000000000003</v>
      </c>
      <c r="C144" s="29">
        <v>4.8</v>
      </c>
      <c r="D144" s="29">
        <v>3.5999999999999996</v>
      </c>
      <c r="E144" s="29">
        <v>3.5873015873015879</v>
      </c>
      <c r="F144" s="29">
        <v>5.7200000000000006</v>
      </c>
      <c r="G144" s="29">
        <v>5</v>
      </c>
      <c r="H144" s="29">
        <v>10</v>
      </c>
      <c r="I144" s="29">
        <v>5</v>
      </c>
      <c r="J144" s="29">
        <v>10</v>
      </c>
      <c r="K144" s="29">
        <v>10</v>
      </c>
      <c r="L144" s="29">
        <f>AVERAGE(Table2785[[#This Row],[2Bi Disappearance]:[2Bv Terrorism Injured ]])</f>
        <v>8</v>
      </c>
      <c r="M144" s="29">
        <v>9.9</v>
      </c>
      <c r="N144" s="29">
        <v>10</v>
      </c>
      <c r="O144" s="30">
        <v>0</v>
      </c>
      <c r="P144" s="30">
        <f>AVERAGE(Table2785[[#This Row],[2Ci Female Genital Mutilation]:[2Ciii Equal Inheritance Rights]])</f>
        <v>6.6333333333333329</v>
      </c>
      <c r="Q144" s="29">
        <f t="shared" si="39"/>
        <v>6.7844444444444436</v>
      </c>
      <c r="R144" s="29">
        <v>10</v>
      </c>
      <c r="S144" s="29">
        <v>10</v>
      </c>
      <c r="T144" s="29">
        <v>5</v>
      </c>
      <c r="U144" s="29">
        <f t="shared" si="40"/>
        <v>8.3333333333333339</v>
      </c>
      <c r="V144" s="29">
        <v>7.5</v>
      </c>
      <c r="W144" s="29">
        <v>5</v>
      </c>
      <c r="X144" s="29">
        <f>AVERAGE(Table2785[[#This Row],[4A Freedom to establish religious organizations]:[4B Autonomy of religious organizations]])</f>
        <v>6.25</v>
      </c>
      <c r="Y144" s="29">
        <v>5</v>
      </c>
      <c r="Z144" s="29">
        <v>5</v>
      </c>
      <c r="AA144" s="29">
        <v>5</v>
      </c>
      <c r="AB144" s="29">
        <v>5</v>
      </c>
      <c r="AC144" s="29">
        <v>7.5</v>
      </c>
      <c r="AD144" s="29">
        <f>AVERAGE(Table2785[[#This Row],[5Ci Political parties]:[5Ciii Educational, sporting and cultural organizations]])</f>
        <v>5.833333333333333</v>
      </c>
      <c r="AE144" s="29">
        <v>5</v>
      </c>
      <c r="AF144" s="29">
        <v>7.5</v>
      </c>
      <c r="AG144" s="29">
        <v>10</v>
      </c>
      <c r="AH144" s="29">
        <f>AVERAGE(Table2785[[#This Row],[5Di Political parties]:[5Diii Educational, sporting and cultural organizations5]])</f>
        <v>7.5</v>
      </c>
      <c r="AI144" s="29">
        <f t="shared" si="47"/>
        <v>5.833333333333333</v>
      </c>
      <c r="AJ144" s="29">
        <v>10</v>
      </c>
      <c r="AK144" s="30">
        <v>3.6666666666666665</v>
      </c>
      <c r="AL144" s="30">
        <v>4.5</v>
      </c>
      <c r="AM144" s="30">
        <v>10</v>
      </c>
      <c r="AN144" s="30">
        <v>7.5</v>
      </c>
      <c r="AO144" s="30">
        <f>AVERAGE(Table2785[[#This Row],[6Di Access to foreign television (cable/ satellite)]:[6Dii Access to foreign newspapers]])</f>
        <v>8.75</v>
      </c>
      <c r="AP144" s="30">
        <v>7.5</v>
      </c>
      <c r="AQ144" s="29">
        <f t="shared" si="41"/>
        <v>6.8833333333333329</v>
      </c>
      <c r="AR144" s="29">
        <v>5</v>
      </c>
      <c r="AS144" s="29">
        <v>0</v>
      </c>
      <c r="AT144" s="29">
        <v>0</v>
      </c>
      <c r="AU144" s="29">
        <f t="shared" si="42"/>
        <v>0</v>
      </c>
      <c r="AV144" s="29">
        <f t="shared" si="43"/>
        <v>2.5</v>
      </c>
      <c r="AW144" s="31">
        <f>AVERAGE(Table2785[[#This Row],[RULE OF LAW]],Table2785[[#This Row],[SECURITY &amp; SAFETY]],Table2785[[#This Row],[PERSONAL FREEDOM (minus Security &amp;Safety and Rule of Law)]],Table2785[[#This Row],[PERSONAL FREEDOM (minus Security &amp;Safety and Rule of Law)]])</f>
        <v>5.5729365079365083</v>
      </c>
      <c r="AX144" s="32">
        <v>7.22</v>
      </c>
      <c r="AY144" s="53">
        <f>AVERAGE(Table2785[[#This Row],[PERSONAL FREEDOM]:[ECONOMIC FREEDOM]])</f>
        <v>6.396468253968254</v>
      </c>
      <c r="AZ144" s="54">
        <f t="shared" si="44"/>
        <v>107</v>
      </c>
      <c r="BA144" s="18">
        <f t="shared" si="45"/>
        <v>6.4</v>
      </c>
      <c r="BB144" s="31">
        <f>Table2785[[#This Row],[1 Rule of Law]]</f>
        <v>3.5873015873015879</v>
      </c>
      <c r="BC144" s="31">
        <f>Table2785[[#This Row],[2 Security &amp; Safety]]</f>
        <v>6.7844444444444436</v>
      </c>
      <c r="BD144" s="31">
        <f t="shared" si="46"/>
        <v>5.96</v>
      </c>
    </row>
    <row r="145" spans="1:56" ht="15" customHeight="1" x14ac:dyDescent="0.25">
      <c r="A145" s="28" t="s">
        <v>133</v>
      </c>
      <c r="B145" s="29">
        <v>4.9000000000000004</v>
      </c>
      <c r="C145" s="29">
        <v>5.2</v>
      </c>
      <c r="D145" s="29">
        <v>3.3000000000000003</v>
      </c>
      <c r="E145" s="29">
        <v>4.4555555555555548</v>
      </c>
      <c r="F145" s="29">
        <v>8.2799999999999994</v>
      </c>
      <c r="G145" s="29">
        <v>10</v>
      </c>
      <c r="H145" s="29">
        <v>10</v>
      </c>
      <c r="I145" s="29">
        <v>7.5</v>
      </c>
      <c r="J145" s="29">
        <v>9.9926889842732756</v>
      </c>
      <c r="K145" s="29">
        <v>9.8420820603027188</v>
      </c>
      <c r="L145" s="29">
        <f>AVERAGE(Table2785[[#This Row],[2Bi Disappearance]:[2Bv Terrorism Injured ]])</f>
        <v>9.4669542089151975</v>
      </c>
      <c r="M145" s="29">
        <v>10</v>
      </c>
      <c r="N145" s="29">
        <v>10</v>
      </c>
      <c r="O145" s="30">
        <v>10</v>
      </c>
      <c r="P145" s="30">
        <f>AVERAGE(Table2785[[#This Row],[2Ci Female Genital Mutilation]:[2Ciii Equal Inheritance Rights]])</f>
        <v>10</v>
      </c>
      <c r="Q145" s="29">
        <f t="shared" si="39"/>
        <v>9.2489847363050668</v>
      </c>
      <c r="R145" s="29">
        <v>10</v>
      </c>
      <c r="S145" s="29">
        <v>10</v>
      </c>
      <c r="T145" s="29">
        <v>10</v>
      </c>
      <c r="U145" s="29">
        <f t="shared" si="40"/>
        <v>10</v>
      </c>
      <c r="V145" s="29">
        <v>7.5</v>
      </c>
      <c r="W145" s="29">
        <v>7.5</v>
      </c>
      <c r="X145" s="29">
        <f>AVERAGE(Table2785[[#This Row],[4A Freedom to establish religious organizations]:[4B Autonomy of religious organizations]])</f>
        <v>7.5</v>
      </c>
      <c r="Y145" s="29">
        <v>7.5</v>
      </c>
      <c r="Z145" s="29">
        <v>7.5</v>
      </c>
      <c r="AA145" s="29">
        <v>5</v>
      </c>
      <c r="AB145" s="29">
        <v>7.5</v>
      </c>
      <c r="AC145" s="29">
        <v>7.5</v>
      </c>
      <c r="AD145" s="29">
        <f>AVERAGE(Table2785[[#This Row],[5Ci Political parties]:[5Ciii Educational, sporting and cultural organizations]])</f>
        <v>6.666666666666667</v>
      </c>
      <c r="AE145" s="29">
        <v>5</v>
      </c>
      <c r="AF145" s="29">
        <v>7.5</v>
      </c>
      <c r="AG145" s="29">
        <v>7.5</v>
      </c>
      <c r="AH145" s="29">
        <f>AVERAGE(Table2785[[#This Row],[5Di Political parties]:[5Diii Educational, sporting and cultural organizations5]])</f>
        <v>6.666666666666667</v>
      </c>
      <c r="AI145" s="29">
        <f t="shared" si="47"/>
        <v>7.0833333333333339</v>
      </c>
      <c r="AJ145" s="29">
        <v>10</v>
      </c>
      <c r="AK145" s="30">
        <v>3.6666666666666665</v>
      </c>
      <c r="AL145" s="30">
        <v>4.75</v>
      </c>
      <c r="AM145" s="30">
        <v>10</v>
      </c>
      <c r="AN145" s="30">
        <v>5</v>
      </c>
      <c r="AO145" s="30">
        <f>AVERAGE(Table2785[[#This Row],[6Di Access to foreign television (cable/ satellite)]:[6Dii Access to foreign newspapers]])</f>
        <v>7.5</v>
      </c>
      <c r="AP145" s="30">
        <v>10</v>
      </c>
      <c r="AQ145" s="29">
        <f t="shared" si="41"/>
        <v>7.1833333333333327</v>
      </c>
      <c r="AR145" s="29">
        <v>10</v>
      </c>
      <c r="AS145" s="29">
        <v>10</v>
      </c>
      <c r="AT145" s="29">
        <v>10</v>
      </c>
      <c r="AU145" s="29">
        <f t="shared" si="42"/>
        <v>10</v>
      </c>
      <c r="AV145" s="29">
        <f t="shared" si="43"/>
        <v>10</v>
      </c>
      <c r="AW145" s="31">
        <f>AVERAGE(Table2785[[#This Row],[RULE OF LAW]],Table2785[[#This Row],[SECURITY &amp; SAFETY]],Table2785[[#This Row],[PERSONAL FREEDOM (minus Security &amp;Safety and Rule of Law)]],Table2785[[#This Row],[PERSONAL FREEDOM (minus Security &amp;Safety and Rule of Law)]])</f>
        <v>7.6028017396318219</v>
      </c>
      <c r="AX145" s="32">
        <v>6.31</v>
      </c>
      <c r="AY145" s="53">
        <f>AVERAGE(Table2785[[#This Row],[PERSONAL FREEDOM]:[ECONOMIC FREEDOM]])</f>
        <v>6.9564008698159103</v>
      </c>
      <c r="AZ145" s="54">
        <f t="shared" si="44"/>
        <v>72</v>
      </c>
      <c r="BA145" s="18">
        <f t="shared" si="45"/>
        <v>6.96</v>
      </c>
      <c r="BB145" s="31">
        <f>Table2785[[#This Row],[1 Rule of Law]]</f>
        <v>4.4555555555555548</v>
      </c>
      <c r="BC145" s="31">
        <f>Table2785[[#This Row],[2 Security &amp; Safety]]</f>
        <v>9.2489847363050668</v>
      </c>
      <c r="BD145" s="31">
        <f t="shared" si="46"/>
        <v>8.3533333333333335</v>
      </c>
    </row>
    <row r="146" spans="1:56" ht="15" customHeight="1" x14ac:dyDescent="0.25">
      <c r="A146" s="28" t="s">
        <v>184</v>
      </c>
      <c r="B146" s="29">
        <v>6.6000000000000005</v>
      </c>
      <c r="C146" s="29">
        <v>5.8999999999999995</v>
      </c>
      <c r="D146" s="29">
        <v>7.8000000000000007</v>
      </c>
      <c r="E146" s="29">
        <v>6.7507936507936517</v>
      </c>
      <c r="F146" s="29">
        <v>8.9599999999999991</v>
      </c>
      <c r="G146" s="29">
        <v>10</v>
      </c>
      <c r="H146" s="29">
        <v>10</v>
      </c>
      <c r="I146" s="29">
        <v>10</v>
      </c>
      <c r="J146" s="29">
        <v>10</v>
      </c>
      <c r="K146" s="29">
        <v>10</v>
      </c>
      <c r="L146" s="29">
        <f>AVERAGE(Table2785[[#This Row],[2Bi Disappearance]:[2Bv Terrorism Injured ]])</f>
        <v>10</v>
      </c>
      <c r="M146" s="29" t="s">
        <v>48</v>
      </c>
      <c r="N146" s="29">
        <v>5</v>
      </c>
      <c r="O146" s="30">
        <v>0</v>
      </c>
      <c r="P146" s="30">
        <f>AVERAGE(Table2785[[#This Row],[2Ci Female Genital Mutilation]:[2Ciii Equal Inheritance Rights]])</f>
        <v>2.5</v>
      </c>
      <c r="Q146" s="29">
        <f t="shared" si="39"/>
        <v>7.1533333333333333</v>
      </c>
      <c r="R146" s="29">
        <v>5</v>
      </c>
      <c r="S146" s="29">
        <v>0</v>
      </c>
      <c r="T146" s="29">
        <v>0</v>
      </c>
      <c r="U146" s="29">
        <f t="shared" si="40"/>
        <v>1.6666666666666667</v>
      </c>
      <c r="V146" s="29">
        <v>0</v>
      </c>
      <c r="W146" s="29">
        <v>5</v>
      </c>
      <c r="X146" s="29">
        <f>AVERAGE(Table2785[[#This Row],[4A Freedom to establish religious organizations]:[4B Autonomy of religious organizations]])</f>
        <v>2.5</v>
      </c>
      <c r="Y146" s="29">
        <v>0</v>
      </c>
      <c r="Z146" s="29">
        <v>0</v>
      </c>
      <c r="AA146" s="29">
        <v>0</v>
      </c>
      <c r="AB146" s="29">
        <v>0</v>
      </c>
      <c r="AC146" s="29">
        <v>5</v>
      </c>
      <c r="AD146" s="29">
        <f>AVERAGE(Table2785[[#This Row],[5Ci Political parties]:[5Ciii Educational, sporting and cultural organizations]])</f>
        <v>1.6666666666666667</v>
      </c>
      <c r="AE146" s="29">
        <v>0</v>
      </c>
      <c r="AF146" s="29">
        <v>0</v>
      </c>
      <c r="AG146" s="29">
        <v>2.5</v>
      </c>
      <c r="AH146" s="29">
        <f>AVERAGE(Table2785[[#This Row],[5Di Political parties]:[5Diii Educational, sporting and cultural organizations5]])</f>
        <v>0.83333333333333337</v>
      </c>
      <c r="AI146" s="29">
        <f t="shared" si="47"/>
        <v>0.625</v>
      </c>
      <c r="AJ146" s="29">
        <v>10</v>
      </c>
      <c r="AK146" s="30">
        <v>2</v>
      </c>
      <c r="AL146" s="30">
        <v>3.25</v>
      </c>
      <c r="AM146" s="30">
        <v>5</v>
      </c>
      <c r="AN146" s="30">
        <v>7.5</v>
      </c>
      <c r="AO146" s="30">
        <f>AVERAGE(Table2785[[#This Row],[6Di Access to foreign television (cable/ satellite)]:[6Dii Access to foreign newspapers]])</f>
        <v>6.25</v>
      </c>
      <c r="AP146" s="30">
        <v>2.5</v>
      </c>
      <c r="AQ146" s="29">
        <f t="shared" si="41"/>
        <v>4.8</v>
      </c>
      <c r="AR146" s="29">
        <v>0</v>
      </c>
      <c r="AS146" s="29">
        <v>0</v>
      </c>
      <c r="AT146" s="29">
        <v>0</v>
      </c>
      <c r="AU146" s="29">
        <f t="shared" si="42"/>
        <v>0</v>
      </c>
      <c r="AV146" s="29">
        <f t="shared" si="43"/>
        <v>0</v>
      </c>
      <c r="AW146" s="31">
        <f>AVERAGE(Table2785[[#This Row],[RULE OF LAW]],Table2785[[#This Row],[SECURITY &amp; SAFETY]],Table2785[[#This Row],[PERSONAL FREEDOM (minus Security &amp;Safety and Rule of Law)]],Table2785[[#This Row],[PERSONAL FREEDOM (minus Security &amp;Safety and Rule of Law)]])</f>
        <v>4.435198412698413</v>
      </c>
      <c r="AX146" s="32">
        <v>8.1</v>
      </c>
      <c r="AY146" s="53">
        <f>AVERAGE(Table2785[[#This Row],[PERSONAL FREEDOM]:[ECONOMIC FREEDOM]])</f>
        <v>6.2675992063492068</v>
      </c>
      <c r="AZ146" s="54">
        <f t="shared" si="44"/>
        <v>115</v>
      </c>
      <c r="BA146" s="18">
        <f t="shared" si="45"/>
        <v>6.27</v>
      </c>
      <c r="BB146" s="31">
        <f>Table2785[[#This Row],[1 Rule of Law]]</f>
        <v>6.7507936507936517</v>
      </c>
      <c r="BC146" s="31">
        <f>Table2785[[#This Row],[2 Security &amp; Safety]]</f>
        <v>7.1533333333333333</v>
      </c>
      <c r="BD146" s="31">
        <f t="shared" si="46"/>
        <v>1.9183333333333334</v>
      </c>
    </row>
    <row r="147" spans="1:56" ht="15" customHeight="1" x14ac:dyDescent="0.25">
      <c r="A147" s="28" t="s">
        <v>53</v>
      </c>
      <c r="B147" s="29">
        <v>7.8000000000000007</v>
      </c>
      <c r="C147" s="29">
        <v>7.1999999999999993</v>
      </c>
      <c r="D147" s="29">
        <v>7.1999999999999993</v>
      </c>
      <c r="E147" s="29">
        <v>7.4206349206349209</v>
      </c>
      <c r="F147" s="29">
        <v>9.6</v>
      </c>
      <c r="G147" s="29">
        <v>10</v>
      </c>
      <c r="H147" s="29">
        <v>10</v>
      </c>
      <c r="I147" s="29">
        <v>10</v>
      </c>
      <c r="J147" s="29">
        <v>10</v>
      </c>
      <c r="K147" s="29">
        <v>10</v>
      </c>
      <c r="L147" s="29">
        <f>AVERAGE(Table2785[[#This Row],[2Bi Disappearance]:[2Bv Terrorism Injured ]])</f>
        <v>10</v>
      </c>
      <c r="M147" s="29">
        <v>9.5</v>
      </c>
      <c r="N147" s="29">
        <v>10</v>
      </c>
      <c r="O147" s="30">
        <v>10</v>
      </c>
      <c r="P147" s="30">
        <f>AVERAGE(Table2785[[#This Row],[2Ci Female Genital Mutilation]:[2Ciii Equal Inheritance Rights]])</f>
        <v>9.8333333333333339</v>
      </c>
      <c r="Q147" s="29">
        <f t="shared" si="39"/>
        <v>9.8111111111111118</v>
      </c>
      <c r="R147" s="29">
        <v>10</v>
      </c>
      <c r="S147" s="29">
        <v>10</v>
      </c>
      <c r="T147" s="29">
        <v>10</v>
      </c>
      <c r="U147" s="29">
        <f t="shared" si="40"/>
        <v>10</v>
      </c>
      <c r="V147" s="29">
        <v>10</v>
      </c>
      <c r="W147" s="29">
        <v>10</v>
      </c>
      <c r="X147" s="29">
        <f>AVERAGE(Table2785[[#This Row],[4A Freedom to establish religious organizations]:[4B Autonomy of religious organizations]])</f>
        <v>10</v>
      </c>
      <c r="Y147" s="29">
        <v>10</v>
      </c>
      <c r="Z147" s="29">
        <v>10</v>
      </c>
      <c r="AA147" s="29">
        <v>10</v>
      </c>
      <c r="AB147" s="29">
        <v>10</v>
      </c>
      <c r="AC147" s="29">
        <v>10</v>
      </c>
      <c r="AD147" s="29">
        <f>AVERAGE(Table2785[[#This Row],[5Ci Political parties]:[5Ciii Educational, sporting and cultural organizations]])</f>
        <v>10</v>
      </c>
      <c r="AE147" s="29">
        <v>10</v>
      </c>
      <c r="AF147" s="29">
        <v>10</v>
      </c>
      <c r="AG147" s="29">
        <v>10</v>
      </c>
      <c r="AH147" s="29">
        <f>AVERAGE(Table2785[[#This Row],[5Di Political parties]:[5Diii Educational, sporting and cultural organizations5]])</f>
        <v>10</v>
      </c>
      <c r="AI147" s="29">
        <f t="shared" si="47"/>
        <v>10</v>
      </c>
      <c r="AJ147" s="29">
        <v>10</v>
      </c>
      <c r="AK147" s="30">
        <v>7.666666666666667</v>
      </c>
      <c r="AL147" s="30">
        <v>7.75</v>
      </c>
      <c r="AM147" s="30">
        <v>10</v>
      </c>
      <c r="AN147" s="30">
        <v>10</v>
      </c>
      <c r="AO147" s="30">
        <f>AVERAGE(Table2785[[#This Row],[6Di Access to foreign television (cable/ satellite)]:[6Dii Access to foreign newspapers]])</f>
        <v>10</v>
      </c>
      <c r="AP147" s="30">
        <v>10</v>
      </c>
      <c r="AQ147" s="29">
        <f t="shared" si="41"/>
        <v>9.0833333333333339</v>
      </c>
      <c r="AR147" s="29">
        <v>10</v>
      </c>
      <c r="AS147" s="29">
        <v>10</v>
      </c>
      <c r="AT147" s="29">
        <v>10</v>
      </c>
      <c r="AU147" s="29">
        <f t="shared" si="42"/>
        <v>10</v>
      </c>
      <c r="AV147" s="29">
        <f t="shared" si="43"/>
        <v>10</v>
      </c>
      <c r="AW147" s="31">
        <f>AVERAGE(Table2785[[#This Row],[RULE OF LAW]],Table2785[[#This Row],[SECURITY &amp; SAFETY]],Table2785[[#This Row],[PERSONAL FREEDOM (minus Security &amp;Safety and Rule of Law)]],Table2785[[#This Row],[PERSONAL FREEDOM (minus Security &amp;Safety and Rule of Law)]])</f>
        <v>9.2162698412698418</v>
      </c>
      <c r="AX147" s="32">
        <v>7.83</v>
      </c>
      <c r="AY147" s="53">
        <f>AVERAGE(Table2785[[#This Row],[PERSONAL FREEDOM]:[ECONOMIC FREEDOM]])</f>
        <v>8.5231349206349201</v>
      </c>
      <c r="AZ147" s="54">
        <f t="shared" si="44"/>
        <v>9</v>
      </c>
      <c r="BA147" s="18">
        <f t="shared" si="45"/>
        <v>8.52</v>
      </c>
      <c r="BB147" s="31">
        <f>Table2785[[#This Row],[1 Rule of Law]]</f>
        <v>7.4206349206349209</v>
      </c>
      <c r="BC147" s="31">
        <f>Table2785[[#This Row],[2 Security &amp; Safety]]</f>
        <v>9.8111111111111118</v>
      </c>
      <c r="BD147" s="31">
        <f t="shared" si="46"/>
        <v>9.8166666666666664</v>
      </c>
    </row>
    <row r="148" spans="1:56" ht="15" customHeight="1" x14ac:dyDescent="0.25">
      <c r="A148" s="28" t="s">
        <v>68</v>
      </c>
      <c r="B148" s="29">
        <v>6.8999999999999995</v>
      </c>
      <c r="C148" s="29">
        <v>6.1</v>
      </c>
      <c r="D148" s="29">
        <v>6.5</v>
      </c>
      <c r="E148" s="29">
        <v>6.4793650793650803</v>
      </c>
      <c r="F148" s="29">
        <v>8.120000000000001</v>
      </c>
      <c r="G148" s="29">
        <v>10</v>
      </c>
      <c r="H148" s="29">
        <v>9.7653285381352593</v>
      </c>
      <c r="I148" s="29">
        <v>10</v>
      </c>
      <c r="J148" s="29">
        <v>9.9925669672712516</v>
      </c>
      <c r="K148" s="29">
        <v>9.9961772974537872</v>
      </c>
      <c r="L148" s="29">
        <f>AVERAGE(Table2785[[#This Row],[2Bi Disappearance]:[2Bv Terrorism Injured ]])</f>
        <v>9.9508145605720593</v>
      </c>
      <c r="M148" s="29">
        <v>9.5</v>
      </c>
      <c r="N148" s="29">
        <v>10</v>
      </c>
      <c r="O148" s="30">
        <v>10</v>
      </c>
      <c r="P148" s="30">
        <f>AVERAGE(Table2785[[#This Row],[2Ci Female Genital Mutilation]:[2Ciii Equal Inheritance Rights]])</f>
        <v>9.8333333333333339</v>
      </c>
      <c r="Q148" s="29">
        <f t="shared" si="39"/>
        <v>9.3013826313017987</v>
      </c>
      <c r="R148" s="29">
        <v>5</v>
      </c>
      <c r="S148" s="29">
        <v>10</v>
      </c>
      <c r="T148" s="29">
        <v>10</v>
      </c>
      <c r="U148" s="29">
        <f t="shared" si="40"/>
        <v>8.3333333333333339</v>
      </c>
      <c r="V148" s="29">
        <v>10</v>
      </c>
      <c r="W148" s="29">
        <v>10</v>
      </c>
      <c r="X148" s="29">
        <f>AVERAGE(Table2785[[#This Row],[4A Freedom to establish religious organizations]:[4B Autonomy of religious organizations]])</f>
        <v>10</v>
      </c>
      <c r="Y148" s="29">
        <v>10</v>
      </c>
      <c r="Z148" s="29">
        <v>10</v>
      </c>
      <c r="AA148" s="29">
        <v>10</v>
      </c>
      <c r="AB148" s="29">
        <v>10</v>
      </c>
      <c r="AC148" s="29">
        <v>10</v>
      </c>
      <c r="AD148" s="29">
        <f>AVERAGE(Table2785[[#This Row],[5Ci Political parties]:[5Ciii Educational, sporting and cultural organizations]])</f>
        <v>10</v>
      </c>
      <c r="AE148" s="29">
        <v>10</v>
      </c>
      <c r="AF148" s="29">
        <v>10</v>
      </c>
      <c r="AG148" s="29">
        <v>10</v>
      </c>
      <c r="AH148" s="29">
        <f>AVERAGE(Table2785[[#This Row],[5Di Political parties]:[5Diii Educational, sporting and cultural organizations5]])</f>
        <v>10</v>
      </c>
      <c r="AI148" s="29">
        <f t="shared" si="47"/>
        <v>10</v>
      </c>
      <c r="AJ148" s="29">
        <v>10</v>
      </c>
      <c r="AK148" s="30">
        <v>9</v>
      </c>
      <c r="AL148" s="30">
        <v>7.5</v>
      </c>
      <c r="AM148" s="30">
        <v>10</v>
      </c>
      <c r="AN148" s="30">
        <v>10</v>
      </c>
      <c r="AO148" s="30">
        <f>AVERAGE(Table2785[[#This Row],[6Di Access to foreign television (cable/ satellite)]:[6Dii Access to foreign newspapers]])</f>
        <v>10</v>
      </c>
      <c r="AP148" s="30">
        <v>10</v>
      </c>
      <c r="AQ148" s="29">
        <f t="shared" si="41"/>
        <v>9.3000000000000007</v>
      </c>
      <c r="AR148" s="29">
        <v>10</v>
      </c>
      <c r="AS148" s="29">
        <v>10</v>
      </c>
      <c r="AT148" s="29">
        <v>10</v>
      </c>
      <c r="AU148" s="29">
        <f t="shared" si="42"/>
        <v>10</v>
      </c>
      <c r="AV148" s="29">
        <f t="shared" si="43"/>
        <v>10</v>
      </c>
      <c r="AW148" s="31">
        <f>AVERAGE(Table2785[[#This Row],[RULE OF LAW]],Table2785[[#This Row],[SECURITY &amp; SAFETY]],Table2785[[#This Row],[PERSONAL FREEDOM (minus Security &amp;Safety and Rule of Law)]],Table2785[[#This Row],[PERSONAL FREEDOM (minus Security &amp;Safety and Rule of Law)]])</f>
        <v>8.7085202610000536</v>
      </c>
      <c r="AX148" s="32">
        <v>7.81</v>
      </c>
      <c r="AY148" s="53">
        <f>AVERAGE(Table2785[[#This Row],[PERSONAL FREEDOM]:[ECONOMIC FREEDOM]])</f>
        <v>8.2592601305000262</v>
      </c>
      <c r="AZ148" s="54">
        <f t="shared" si="44"/>
        <v>18</v>
      </c>
      <c r="BA148" s="18">
        <f t="shared" si="45"/>
        <v>8.26</v>
      </c>
      <c r="BB148" s="31">
        <f>Table2785[[#This Row],[1 Rule of Law]]</f>
        <v>6.4793650793650803</v>
      </c>
      <c r="BC148" s="31">
        <f>Table2785[[#This Row],[2 Security &amp; Safety]]</f>
        <v>9.3013826313017987</v>
      </c>
      <c r="BD148" s="31">
        <f t="shared" si="46"/>
        <v>9.5266666666666673</v>
      </c>
    </row>
    <row r="149" spans="1:56" ht="15" customHeight="1" x14ac:dyDescent="0.25">
      <c r="A149" s="28" t="s">
        <v>82</v>
      </c>
      <c r="B149" s="29">
        <v>7.1</v>
      </c>
      <c r="C149" s="29">
        <v>7</v>
      </c>
      <c r="D149" s="29">
        <v>4.6999999999999993</v>
      </c>
      <c r="E149" s="29">
        <v>6.2698412698412698</v>
      </c>
      <c r="F149" s="29">
        <v>6.8400000000000007</v>
      </c>
      <c r="G149" s="29">
        <v>10</v>
      </c>
      <c r="H149" s="29">
        <v>10</v>
      </c>
      <c r="I149" s="29">
        <v>10</v>
      </c>
      <c r="J149" s="29">
        <v>10</v>
      </c>
      <c r="K149" s="29">
        <v>10</v>
      </c>
      <c r="L149" s="29">
        <f>AVERAGE(Table2785[[#This Row],[2Bi Disappearance]:[2Bv Terrorism Injured ]])</f>
        <v>10</v>
      </c>
      <c r="M149" s="29">
        <v>10</v>
      </c>
      <c r="N149" s="29">
        <v>10</v>
      </c>
      <c r="O149" s="30">
        <v>10</v>
      </c>
      <c r="P149" s="30">
        <f>AVERAGE(Table2785[[#This Row],[2Ci Female Genital Mutilation]:[2Ciii Equal Inheritance Rights]])</f>
        <v>10</v>
      </c>
      <c r="Q149" s="29">
        <f t="shared" si="39"/>
        <v>8.9466666666666672</v>
      </c>
      <c r="R149" s="29">
        <v>10</v>
      </c>
      <c r="S149" s="29">
        <v>10</v>
      </c>
      <c r="T149" s="29">
        <v>10</v>
      </c>
      <c r="U149" s="29">
        <f t="shared" si="40"/>
        <v>10</v>
      </c>
      <c r="V149" s="29">
        <v>10</v>
      </c>
      <c r="W149" s="29">
        <v>10</v>
      </c>
      <c r="X149" s="29">
        <f>AVERAGE(Table2785[[#This Row],[4A Freedom to establish religious organizations]:[4B Autonomy of religious organizations]])</f>
        <v>10</v>
      </c>
      <c r="Y149" s="29">
        <v>10</v>
      </c>
      <c r="Z149" s="29">
        <v>10</v>
      </c>
      <c r="AA149" s="29">
        <v>7.5</v>
      </c>
      <c r="AB149" s="29">
        <v>7.5</v>
      </c>
      <c r="AC149" s="29">
        <v>7.5</v>
      </c>
      <c r="AD149" s="29">
        <f>AVERAGE(Table2785[[#This Row],[5Ci Political parties]:[5Ciii Educational, sporting and cultural organizations]])</f>
        <v>7.5</v>
      </c>
      <c r="AE149" s="29">
        <v>10</v>
      </c>
      <c r="AF149" s="29">
        <v>7.5</v>
      </c>
      <c r="AG149" s="29">
        <v>7.5</v>
      </c>
      <c r="AH149" s="29">
        <f>AVERAGE(Table2785[[#This Row],[5Di Political parties]:[5Diii Educational, sporting and cultural organizations5]])</f>
        <v>8.3333333333333339</v>
      </c>
      <c r="AI149" s="29">
        <f t="shared" si="47"/>
        <v>8.9583333333333339</v>
      </c>
      <c r="AJ149" s="29">
        <v>10</v>
      </c>
      <c r="AK149" s="40">
        <v>7.333333333333333</v>
      </c>
      <c r="AL149" s="29">
        <v>7.5</v>
      </c>
      <c r="AM149" s="29">
        <v>10</v>
      </c>
      <c r="AN149" s="29">
        <v>10</v>
      </c>
      <c r="AO149" s="30">
        <f>AVERAGE(Table2785[[#This Row],[6Di Access to foreign television (cable/ satellite)]:[6Dii Access to foreign newspapers]])</f>
        <v>10</v>
      </c>
      <c r="AP149" s="29">
        <v>10</v>
      </c>
      <c r="AQ149" s="29">
        <f t="shared" si="41"/>
        <v>8.966666666666665</v>
      </c>
      <c r="AR149" s="29">
        <v>10</v>
      </c>
      <c r="AS149" s="29">
        <v>10</v>
      </c>
      <c r="AT149" s="29">
        <v>10</v>
      </c>
      <c r="AU149" s="29">
        <f t="shared" si="42"/>
        <v>10</v>
      </c>
      <c r="AV149" s="29">
        <f t="shared" si="43"/>
        <v>10</v>
      </c>
      <c r="AW149" s="31">
        <f>AVERAGE(Table2785[[#This Row],[RULE OF LAW]],Table2785[[#This Row],[SECURITY &amp; SAFETY]],Table2785[[#This Row],[PERSONAL FREEDOM (minus Security &amp;Safety and Rule of Law)]],Table2785[[#This Row],[PERSONAL FREEDOM (minus Security &amp;Safety and Rule of Law)]])</f>
        <v>8.5966269841269849</v>
      </c>
      <c r="AX149" s="32">
        <v>7.33</v>
      </c>
      <c r="AY149" s="53">
        <f>AVERAGE(Table2785[[#This Row],[PERSONAL FREEDOM]:[ECONOMIC FREEDOM]])</f>
        <v>7.9633134920634925</v>
      </c>
      <c r="AZ149" s="54">
        <f t="shared" si="44"/>
        <v>36</v>
      </c>
      <c r="BA149" s="18">
        <f t="shared" si="45"/>
        <v>7.96</v>
      </c>
      <c r="BB149" s="31">
        <f>Table2785[[#This Row],[1 Rule of Law]]</f>
        <v>6.2698412698412698</v>
      </c>
      <c r="BC149" s="31">
        <f>Table2785[[#This Row],[2 Security &amp; Safety]]</f>
        <v>8.9466666666666672</v>
      </c>
      <c r="BD149" s="31">
        <f t="shared" si="46"/>
        <v>9.5849999999999991</v>
      </c>
    </row>
    <row r="150" spans="1:56" ht="15" customHeight="1" x14ac:dyDescent="0.25">
      <c r="A150" s="28" t="s">
        <v>194</v>
      </c>
      <c r="B150" s="29">
        <v>2.5</v>
      </c>
      <c r="C150" s="29">
        <v>3.3000000000000003</v>
      </c>
      <c r="D150" s="29">
        <v>1.6</v>
      </c>
      <c r="E150" s="29">
        <v>2.4539682539682541</v>
      </c>
      <c r="F150" s="29">
        <v>0</v>
      </c>
      <c r="G150" s="29">
        <v>10</v>
      </c>
      <c r="H150" s="29">
        <v>10</v>
      </c>
      <c r="I150" s="29">
        <v>5</v>
      </c>
      <c r="J150" s="29">
        <v>10</v>
      </c>
      <c r="K150" s="29">
        <v>9.9866465394406809</v>
      </c>
      <c r="L150" s="29">
        <f>AVERAGE(Table2785[[#This Row],[2Bi Disappearance]:[2Bv Terrorism Injured ]])</f>
        <v>8.9973293078881369</v>
      </c>
      <c r="M150" s="29">
        <v>10</v>
      </c>
      <c r="N150" s="29">
        <v>10</v>
      </c>
      <c r="O150" s="30">
        <v>10</v>
      </c>
      <c r="P150" s="30">
        <f>AVERAGE(Table2785[[#This Row],[2Ci Female Genital Mutilation]:[2Ciii Equal Inheritance Rights]])</f>
        <v>10</v>
      </c>
      <c r="Q150" s="29">
        <f t="shared" si="39"/>
        <v>6.3324431026293793</v>
      </c>
      <c r="R150" s="29">
        <v>10</v>
      </c>
      <c r="S150" s="29">
        <v>10</v>
      </c>
      <c r="T150" s="29">
        <v>10</v>
      </c>
      <c r="U150" s="29">
        <f t="shared" si="40"/>
        <v>10</v>
      </c>
      <c r="V150" s="29">
        <v>10</v>
      </c>
      <c r="W150" s="29">
        <v>7.5</v>
      </c>
      <c r="X150" s="29">
        <f>AVERAGE(Table2785[[#This Row],[4A Freedom to establish religious organizations]:[4B Autonomy of religious organizations]])</f>
        <v>8.75</v>
      </c>
      <c r="Y150" s="29">
        <v>10</v>
      </c>
      <c r="Z150" s="29">
        <v>10</v>
      </c>
      <c r="AA150" s="29">
        <v>10</v>
      </c>
      <c r="AB150" s="29">
        <v>5</v>
      </c>
      <c r="AC150" s="29">
        <v>5</v>
      </c>
      <c r="AD150" s="29">
        <f>AVERAGE(Table2785[[#This Row],[5Ci Political parties]:[5Ciii Educational, sporting and cultural organizations]])</f>
        <v>6.666666666666667</v>
      </c>
      <c r="AE150" s="29">
        <v>10</v>
      </c>
      <c r="AF150" s="29">
        <v>7.5</v>
      </c>
      <c r="AG150" s="29">
        <v>10</v>
      </c>
      <c r="AH150" s="29">
        <f>AVERAGE(Table2785[[#This Row],[5Di Political parties]:[5Diii Educational, sporting and cultural organizations5]])</f>
        <v>9.1666666666666661</v>
      </c>
      <c r="AI150" s="29">
        <f t="shared" si="47"/>
        <v>8.9583333333333339</v>
      </c>
      <c r="AJ150" s="29">
        <v>10</v>
      </c>
      <c r="AK150" s="30">
        <v>1</v>
      </c>
      <c r="AL150" s="30">
        <v>2.75</v>
      </c>
      <c r="AM150" s="30">
        <v>10</v>
      </c>
      <c r="AN150" s="30">
        <v>10</v>
      </c>
      <c r="AO150" s="30">
        <f>AVERAGE(Table2785[[#This Row],[6Di Access to foreign television (cable/ satellite)]:[6Dii Access to foreign newspapers]])</f>
        <v>10</v>
      </c>
      <c r="AP150" s="30">
        <v>7.5</v>
      </c>
      <c r="AQ150" s="29">
        <f t="shared" si="41"/>
        <v>6.25</v>
      </c>
      <c r="AR150" s="29">
        <v>10</v>
      </c>
      <c r="AS150" s="29">
        <v>10</v>
      </c>
      <c r="AT150" s="29">
        <v>10</v>
      </c>
      <c r="AU150" s="29">
        <f t="shared" si="42"/>
        <v>10</v>
      </c>
      <c r="AV150" s="29">
        <f t="shared" si="43"/>
        <v>10</v>
      </c>
      <c r="AW150" s="31">
        <f>AVERAGE(Table2785[[#This Row],[RULE OF LAW]],Table2785[[#This Row],[SECURITY &amp; SAFETY]],Table2785[[#This Row],[PERSONAL FREEDOM (minus Security &amp;Safety and Rule of Law)]],Table2785[[#This Row],[PERSONAL FREEDOM (minus Security &amp;Safety and Rule of Law)]])</f>
        <v>6.5924361724827421</v>
      </c>
      <c r="AX150" s="32">
        <v>3.88</v>
      </c>
      <c r="AY150" s="53">
        <f>AVERAGE(Table2785[[#This Row],[PERSONAL FREEDOM]:[ECONOMIC FREEDOM]])</f>
        <v>5.2362180862413705</v>
      </c>
      <c r="AZ150" s="54">
        <f t="shared" si="44"/>
        <v>143</v>
      </c>
      <c r="BA150" s="18">
        <f t="shared" si="45"/>
        <v>5.24</v>
      </c>
      <c r="BB150" s="31">
        <f>Table2785[[#This Row],[1 Rule of Law]]</f>
        <v>2.4539682539682541</v>
      </c>
      <c r="BC150" s="31">
        <f>Table2785[[#This Row],[2 Security &amp; Safety]]</f>
        <v>6.3324431026293793</v>
      </c>
      <c r="BD150" s="31">
        <f t="shared" si="46"/>
        <v>8.7916666666666679</v>
      </c>
    </row>
    <row r="151" spans="1:56" ht="15" customHeight="1" x14ac:dyDescent="0.25">
      <c r="A151" s="28" t="s">
        <v>181</v>
      </c>
      <c r="B151" s="29">
        <v>6.2</v>
      </c>
      <c r="C151" s="29">
        <v>4.2</v>
      </c>
      <c r="D151" s="29">
        <v>4.6999999999999993</v>
      </c>
      <c r="E151" s="29">
        <v>5.0619047619047617</v>
      </c>
      <c r="F151" s="29">
        <v>8.68</v>
      </c>
      <c r="G151" s="29">
        <v>10</v>
      </c>
      <c r="H151" s="29">
        <v>10</v>
      </c>
      <c r="I151" s="29">
        <v>10</v>
      </c>
      <c r="J151" s="29">
        <v>10</v>
      </c>
      <c r="K151" s="29">
        <v>10</v>
      </c>
      <c r="L151" s="29">
        <f>AVERAGE(Table2785[[#This Row],[2Bi Disappearance]:[2Bv Terrorism Injured ]])</f>
        <v>10</v>
      </c>
      <c r="M151" s="29">
        <v>10</v>
      </c>
      <c r="N151" s="29">
        <v>10</v>
      </c>
      <c r="O151" s="30">
        <v>5</v>
      </c>
      <c r="P151" s="30">
        <f>AVERAGE(Table2785[[#This Row],[2Ci Female Genital Mutilation]:[2Ciii Equal Inheritance Rights]])</f>
        <v>8.3333333333333339</v>
      </c>
      <c r="Q151" s="29">
        <f t="shared" si="39"/>
        <v>9.0044444444444451</v>
      </c>
      <c r="R151" s="29">
        <v>0</v>
      </c>
      <c r="S151" s="29">
        <v>5</v>
      </c>
      <c r="T151" s="29">
        <v>5</v>
      </c>
      <c r="U151" s="29">
        <f t="shared" si="40"/>
        <v>3.3333333333333335</v>
      </c>
      <c r="V151" s="29">
        <v>2.5</v>
      </c>
      <c r="W151" s="29">
        <v>2.5</v>
      </c>
      <c r="X151" s="29">
        <f>AVERAGE(Table2785[[#This Row],[4A Freedom to establish religious organizations]:[4B Autonomy of religious organizations]])</f>
        <v>2.5</v>
      </c>
      <c r="Y151" s="29">
        <v>2.5</v>
      </c>
      <c r="Z151" s="29">
        <v>2.5</v>
      </c>
      <c r="AA151" s="29">
        <v>7.5</v>
      </c>
      <c r="AB151" s="29">
        <v>2.5</v>
      </c>
      <c r="AC151" s="29">
        <v>2.5</v>
      </c>
      <c r="AD151" s="29">
        <f>AVERAGE(Table2785[[#This Row],[5Ci Political parties]:[5Ciii Educational, sporting and cultural organizations]])</f>
        <v>4.166666666666667</v>
      </c>
      <c r="AE151" s="29">
        <v>0</v>
      </c>
      <c r="AF151" s="29">
        <v>2.5</v>
      </c>
      <c r="AG151" s="29">
        <v>7.5</v>
      </c>
      <c r="AH151" s="29">
        <f>AVERAGE(Table2785[[#This Row],[5Di Political parties]:[5Diii Educational, sporting and cultural organizations5]])</f>
        <v>3.3333333333333335</v>
      </c>
      <c r="AI151" s="29">
        <f t="shared" si="47"/>
        <v>3.1250000000000004</v>
      </c>
      <c r="AJ151" s="29">
        <v>10</v>
      </c>
      <c r="AK151" s="30">
        <v>0.33333333333333331</v>
      </c>
      <c r="AL151" s="30">
        <v>1.75</v>
      </c>
      <c r="AM151" s="30">
        <v>7.5</v>
      </c>
      <c r="AN151" s="30">
        <v>5</v>
      </c>
      <c r="AO151" s="30">
        <f>AVERAGE(Table2785[[#This Row],[6Di Access to foreign television (cable/ satellite)]:[6Dii Access to foreign newspapers]])</f>
        <v>6.25</v>
      </c>
      <c r="AP151" s="30">
        <v>2.5</v>
      </c>
      <c r="AQ151" s="29">
        <f t="shared" si="41"/>
        <v>4.166666666666667</v>
      </c>
      <c r="AR151" s="29">
        <v>10</v>
      </c>
      <c r="AS151" s="29">
        <v>10</v>
      </c>
      <c r="AT151" s="29">
        <v>10</v>
      </c>
      <c r="AU151" s="29">
        <f t="shared" si="42"/>
        <v>10</v>
      </c>
      <c r="AV151" s="29">
        <f t="shared" si="43"/>
        <v>10</v>
      </c>
      <c r="AW151" s="31">
        <f>AVERAGE(Table2785[[#This Row],[RULE OF LAW]],Table2785[[#This Row],[SECURITY &amp; SAFETY]],Table2785[[#This Row],[PERSONAL FREEDOM (minus Security &amp;Safety and Rule of Law)]],Table2785[[#This Row],[PERSONAL FREEDOM (minus Security &amp;Safety and Rule of Law)]])</f>
        <v>5.8290873015873022</v>
      </c>
      <c r="AX151" s="32">
        <v>6.42</v>
      </c>
      <c r="AY151" s="53">
        <f>AVERAGE(Table2785[[#This Row],[PERSONAL FREEDOM]:[ECONOMIC FREEDOM]])</f>
        <v>6.124543650793651</v>
      </c>
      <c r="AZ151" s="54">
        <f t="shared" si="44"/>
        <v>123</v>
      </c>
      <c r="BA151" s="18">
        <f t="shared" si="45"/>
        <v>6.12</v>
      </c>
      <c r="BB151" s="31">
        <f>Table2785[[#This Row],[1 Rule of Law]]</f>
        <v>5.0619047619047617</v>
      </c>
      <c r="BC151" s="31">
        <f>Table2785[[#This Row],[2 Security &amp; Safety]]</f>
        <v>9.0044444444444451</v>
      </c>
      <c r="BD151" s="31">
        <f t="shared" si="46"/>
        <v>4.625</v>
      </c>
    </row>
    <row r="152" spans="1:56" ht="15" customHeight="1" x14ac:dyDescent="0.25">
      <c r="A152" s="28" t="s">
        <v>203</v>
      </c>
      <c r="B152" s="29" t="s">
        <v>48</v>
      </c>
      <c r="C152" s="29" t="s">
        <v>48</v>
      </c>
      <c r="D152" s="29" t="s">
        <v>48</v>
      </c>
      <c r="E152" s="29">
        <v>3.33161</v>
      </c>
      <c r="F152" s="29">
        <v>8.08</v>
      </c>
      <c r="G152" s="29">
        <v>0</v>
      </c>
      <c r="H152" s="29">
        <v>0</v>
      </c>
      <c r="I152" s="29">
        <v>2.5</v>
      </c>
      <c r="J152" s="29">
        <v>0</v>
      </c>
      <c r="K152" s="29">
        <v>2.2439699906202346</v>
      </c>
      <c r="L152" s="29">
        <f>AVERAGE(Table2785[[#This Row],[2Bi Disappearance]:[2Bv Terrorism Injured ]])</f>
        <v>0.94879399812404697</v>
      </c>
      <c r="M152" s="29">
        <v>6.2</v>
      </c>
      <c r="N152" s="29">
        <v>7.5</v>
      </c>
      <c r="O152" s="30">
        <v>0</v>
      </c>
      <c r="P152" s="30">
        <f>AVERAGE(Table2785[[#This Row],[2Ci Female Genital Mutilation]:[2Ciii Equal Inheritance Rights]])</f>
        <v>4.5666666666666664</v>
      </c>
      <c r="Q152" s="29">
        <f t="shared" si="39"/>
        <v>4.531820221596905</v>
      </c>
      <c r="R152" s="29">
        <v>5</v>
      </c>
      <c r="S152" s="29">
        <v>0</v>
      </c>
      <c r="T152" s="29">
        <v>0</v>
      </c>
      <c r="U152" s="29">
        <f t="shared" si="40"/>
        <v>1.6666666666666667</v>
      </c>
      <c r="V152" s="29" t="s">
        <v>48</v>
      </c>
      <c r="W152" s="29" t="s">
        <v>48</v>
      </c>
      <c r="X152" s="29" t="s">
        <v>48</v>
      </c>
      <c r="Y152" s="29" t="s">
        <v>48</v>
      </c>
      <c r="Z152" s="29" t="s">
        <v>48</v>
      </c>
      <c r="AA152" s="29" t="s">
        <v>48</v>
      </c>
      <c r="AB152" s="29" t="s">
        <v>48</v>
      </c>
      <c r="AC152" s="29" t="s">
        <v>48</v>
      </c>
      <c r="AD152" s="29" t="s">
        <v>48</v>
      </c>
      <c r="AE152" s="29" t="s">
        <v>48</v>
      </c>
      <c r="AF152" s="29" t="s">
        <v>48</v>
      </c>
      <c r="AG152" s="29" t="s">
        <v>48</v>
      </c>
      <c r="AH152" s="29" t="s">
        <v>48</v>
      </c>
      <c r="AI152" s="29" t="s">
        <v>48</v>
      </c>
      <c r="AJ152" s="29">
        <v>10</v>
      </c>
      <c r="AK152" s="40">
        <v>1.6666666666666667</v>
      </c>
      <c r="AL152" s="29">
        <v>2.25</v>
      </c>
      <c r="AM152" s="30" t="s">
        <v>48</v>
      </c>
      <c r="AN152" s="30" t="s">
        <v>48</v>
      </c>
      <c r="AO152" s="30" t="s">
        <v>48</v>
      </c>
      <c r="AP152" s="30" t="s">
        <v>48</v>
      </c>
      <c r="AQ152" s="29">
        <f t="shared" si="41"/>
        <v>4.6388888888888884</v>
      </c>
      <c r="AR152" s="29">
        <v>2.5</v>
      </c>
      <c r="AS152" s="29">
        <v>0</v>
      </c>
      <c r="AT152" s="29">
        <v>0</v>
      </c>
      <c r="AU152" s="29">
        <f t="shared" si="42"/>
        <v>0</v>
      </c>
      <c r="AV152" s="29">
        <f t="shared" si="43"/>
        <v>1.25</v>
      </c>
      <c r="AW152" s="31">
        <f>AVERAGE(Table2785[[#This Row],[RULE OF LAW]],Table2785[[#This Row],[SECURITY &amp; SAFETY]],Table2785[[#This Row],[PERSONAL FREEDOM (minus Security &amp;Safety and Rule of Law)]],Table2785[[#This Row],[PERSONAL FREEDOM (minus Security &amp;Safety and Rule of Law)]])</f>
        <v>3.2251168146584859</v>
      </c>
      <c r="AX152" s="32">
        <v>6.34</v>
      </c>
      <c r="AY152" s="53">
        <f>AVERAGE(Table2785[[#This Row],[PERSONAL FREEDOM]:[ECONOMIC FREEDOM]])</f>
        <v>4.7825584073292431</v>
      </c>
      <c r="AZ152" s="54">
        <f t="shared" si="44"/>
        <v>150</v>
      </c>
      <c r="BA152" s="18">
        <f t="shared" si="45"/>
        <v>4.78</v>
      </c>
      <c r="BB152" s="31">
        <f>Table2785[[#This Row],[1 Rule of Law]]</f>
        <v>3.33161</v>
      </c>
      <c r="BC152" s="31">
        <f>Table2785[[#This Row],[2 Security &amp; Safety]]</f>
        <v>4.531820221596905</v>
      </c>
      <c r="BD152" s="31">
        <f t="shared" si="46"/>
        <v>2.5185185185185186</v>
      </c>
    </row>
    <row r="153" spans="1:56" ht="15" customHeight="1" x14ac:dyDescent="0.25">
      <c r="A153" s="28" t="s">
        <v>150</v>
      </c>
      <c r="B153" s="29">
        <v>3.9000000000000004</v>
      </c>
      <c r="C153" s="29">
        <v>4.6999999999999993</v>
      </c>
      <c r="D153" s="29">
        <v>3.5</v>
      </c>
      <c r="E153" s="29">
        <v>4.0539682539682538</v>
      </c>
      <c r="F153" s="29">
        <v>5.7200000000000006</v>
      </c>
      <c r="G153" s="29">
        <v>10</v>
      </c>
      <c r="H153" s="29">
        <v>10</v>
      </c>
      <c r="I153" s="29">
        <v>10</v>
      </c>
      <c r="J153" s="29">
        <v>10</v>
      </c>
      <c r="K153" s="29">
        <v>10</v>
      </c>
      <c r="L153" s="29">
        <f>AVERAGE(Table2785[[#This Row],[2Bi Disappearance]:[2Bv Terrorism Injured ]])</f>
        <v>10</v>
      </c>
      <c r="M153" s="29">
        <v>10</v>
      </c>
      <c r="N153" s="29">
        <v>10</v>
      </c>
      <c r="O153" s="30">
        <v>7.5</v>
      </c>
      <c r="P153" s="30">
        <f>AVERAGE(Table2785[[#This Row],[2Ci Female Genital Mutilation]:[2Ciii Equal Inheritance Rights]])</f>
        <v>9.1666666666666661</v>
      </c>
      <c r="Q153" s="29">
        <f t="shared" si="39"/>
        <v>8.2955555555555556</v>
      </c>
      <c r="R153" s="29">
        <v>5</v>
      </c>
      <c r="S153" s="29">
        <v>10</v>
      </c>
      <c r="T153" s="29">
        <v>5</v>
      </c>
      <c r="U153" s="29">
        <f t="shared" si="40"/>
        <v>6.666666666666667</v>
      </c>
      <c r="V153" s="29">
        <v>7.5</v>
      </c>
      <c r="W153" s="29">
        <v>7.5</v>
      </c>
      <c r="X153" s="29">
        <f>AVERAGE(Table2785[[#This Row],[4A Freedom to establish religious organizations]:[4B Autonomy of religious organizations]])</f>
        <v>7.5</v>
      </c>
      <c r="Y153" s="29">
        <v>7.5</v>
      </c>
      <c r="Z153" s="29">
        <v>7.5</v>
      </c>
      <c r="AA153" s="29">
        <v>7.5</v>
      </c>
      <c r="AB153" s="29">
        <v>7.5</v>
      </c>
      <c r="AC153" s="29">
        <v>10</v>
      </c>
      <c r="AD153" s="29">
        <f>AVERAGE(Table2785[[#This Row],[5Ci Political parties]:[5Ciii Educational, sporting and cultural organizations]])</f>
        <v>8.3333333333333339</v>
      </c>
      <c r="AE153" s="29">
        <v>7.5</v>
      </c>
      <c r="AF153" s="29">
        <v>5</v>
      </c>
      <c r="AG153" s="29">
        <v>10</v>
      </c>
      <c r="AH153" s="29">
        <f>AVERAGE(Table2785[[#This Row],[5Di Political parties]:[5Diii Educational, sporting and cultural organizations5]])</f>
        <v>7.5</v>
      </c>
      <c r="AI153" s="29">
        <f>AVERAGE(Y153,Z153,AD153,AH153)</f>
        <v>7.7083333333333339</v>
      </c>
      <c r="AJ153" s="29">
        <v>10</v>
      </c>
      <c r="AK153" s="30">
        <v>4.333333333333333</v>
      </c>
      <c r="AL153" s="30">
        <v>4</v>
      </c>
      <c r="AM153" s="30">
        <v>7.5</v>
      </c>
      <c r="AN153" s="30">
        <v>7.5</v>
      </c>
      <c r="AO153" s="30">
        <f>AVERAGE(Table2785[[#This Row],[6Di Access to foreign television (cable/ satellite)]:[6Dii Access to foreign newspapers]])</f>
        <v>7.5</v>
      </c>
      <c r="AP153" s="30">
        <v>7.5</v>
      </c>
      <c r="AQ153" s="29">
        <f t="shared" si="41"/>
        <v>6.6666666666666661</v>
      </c>
      <c r="AR153" s="29">
        <v>2.5</v>
      </c>
      <c r="AS153" s="29">
        <v>0</v>
      </c>
      <c r="AT153" s="29">
        <v>10</v>
      </c>
      <c r="AU153" s="29">
        <f t="shared" si="42"/>
        <v>5</v>
      </c>
      <c r="AV153" s="29">
        <f t="shared" si="43"/>
        <v>3.75</v>
      </c>
      <c r="AW153" s="31">
        <f>AVERAGE(Table2785[[#This Row],[RULE OF LAW]],Table2785[[#This Row],[SECURITY &amp; SAFETY]],Table2785[[#This Row],[PERSONAL FREEDOM (minus Security &amp;Safety and Rule of Law)]],Table2785[[#This Row],[PERSONAL FREEDOM (minus Security &amp;Safety and Rule of Law)]])</f>
        <v>6.3165476190476184</v>
      </c>
      <c r="AX153" s="32">
        <v>7.13</v>
      </c>
      <c r="AY153" s="53">
        <f>AVERAGE(Table2785[[#This Row],[PERSONAL FREEDOM]:[ECONOMIC FREEDOM]])</f>
        <v>6.7232738095238087</v>
      </c>
      <c r="AZ153" s="54">
        <f t="shared" si="44"/>
        <v>88</v>
      </c>
      <c r="BA153" s="18">
        <f t="shared" si="45"/>
        <v>6.72</v>
      </c>
      <c r="BB153" s="31">
        <f>Table2785[[#This Row],[1 Rule of Law]]</f>
        <v>4.0539682539682538</v>
      </c>
      <c r="BC153" s="31">
        <f>Table2785[[#This Row],[2 Security &amp; Safety]]</f>
        <v>8.2955555555555556</v>
      </c>
      <c r="BD153" s="31">
        <f t="shared" si="46"/>
        <v>6.458333333333333</v>
      </c>
    </row>
    <row r="154" spans="1:56" ht="15" customHeight="1" x14ac:dyDescent="0.25">
      <c r="A154" s="34" t="s">
        <v>197</v>
      </c>
      <c r="B154" s="35">
        <v>2.2000000000000002</v>
      </c>
      <c r="C154" s="35">
        <v>4</v>
      </c>
      <c r="D154" s="35">
        <v>3.5999999999999996</v>
      </c>
      <c r="E154" s="35">
        <v>3.2793650793650797</v>
      </c>
      <c r="F154" s="35">
        <v>5.7600000000000007</v>
      </c>
      <c r="G154" s="35">
        <v>5</v>
      </c>
      <c r="H154" s="35">
        <v>10</v>
      </c>
      <c r="I154" s="35">
        <v>2.5</v>
      </c>
      <c r="J154" s="35">
        <v>10</v>
      </c>
      <c r="K154" s="35">
        <v>10</v>
      </c>
      <c r="L154" s="35">
        <f>AVERAGE(Table2785[[#This Row],[2Bi Disappearance]:[2Bv Terrorism Injured ]])</f>
        <v>7.5</v>
      </c>
      <c r="M154" s="35" t="s">
        <v>48</v>
      </c>
      <c r="N154" s="35">
        <v>10</v>
      </c>
      <c r="O154" s="36">
        <v>5</v>
      </c>
      <c r="P154" s="30">
        <f>AVERAGE(Table2785[[#This Row],[2Ci Female Genital Mutilation]:[2Ciii Equal Inheritance Rights]])</f>
        <v>7.5</v>
      </c>
      <c r="Q154" s="35">
        <f t="shared" si="39"/>
        <v>6.9200000000000008</v>
      </c>
      <c r="R154" s="35">
        <v>0</v>
      </c>
      <c r="S154" s="35">
        <v>0</v>
      </c>
      <c r="T154" s="35">
        <v>5</v>
      </c>
      <c r="U154" s="29">
        <f t="shared" si="40"/>
        <v>1.6666666666666667</v>
      </c>
      <c r="V154" s="35">
        <v>2.5</v>
      </c>
      <c r="W154" s="35">
        <v>5</v>
      </c>
      <c r="X154" s="35">
        <f>AVERAGE(Table2785[[#This Row],[4A Freedom to establish religious organizations]:[4B Autonomy of religious organizations]])</f>
        <v>3.75</v>
      </c>
      <c r="Y154" s="35">
        <v>5</v>
      </c>
      <c r="Z154" s="35">
        <v>5</v>
      </c>
      <c r="AA154" s="35">
        <v>2.5</v>
      </c>
      <c r="AB154" s="35">
        <v>2.5</v>
      </c>
      <c r="AC154" s="35">
        <v>5</v>
      </c>
      <c r="AD154" s="35">
        <f>AVERAGE(Table2785[[#This Row],[5Ci Political parties]:[5Ciii Educational, sporting and cultural organizations]])</f>
        <v>3.3333333333333335</v>
      </c>
      <c r="AE154" s="35">
        <v>2.5</v>
      </c>
      <c r="AF154" s="35">
        <v>2.5</v>
      </c>
      <c r="AG154" s="35">
        <v>2.5</v>
      </c>
      <c r="AH154" s="35">
        <f>AVERAGE(Table2785[[#This Row],[5Di Political parties]:[5Diii Educational, sporting and cultural organizations5]])</f>
        <v>2.5</v>
      </c>
      <c r="AI154" s="35">
        <f>AVERAGE(Y154,Z154,AD154,AH154)</f>
        <v>3.9583333333333335</v>
      </c>
      <c r="AJ154" s="35">
        <v>10</v>
      </c>
      <c r="AK154" s="36">
        <v>1.6666666666666667</v>
      </c>
      <c r="AL154" s="36">
        <v>3.5</v>
      </c>
      <c r="AM154" s="36">
        <v>7.5</v>
      </c>
      <c r="AN154" s="36">
        <v>7.5</v>
      </c>
      <c r="AO154" s="36">
        <f>AVERAGE(Table2785[[#This Row],[6Di Access to foreign television (cable/ satellite)]:[6Dii Access to foreign newspapers]])</f>
        <v>7.5</v>
      </c>
      <c r="AP154" s="36">
        <v>7.5</v>
      </c>
      <c r="AQ154" s="29">
        <f t="shared" si="41"/>
        <v>6.0333333333333332</v>
      </c>
      <c r="AR154" s="35">
        <v>5</v>
      </c>
      <c r="AS154" s="35">
        <v>0</v>
      </c>
      <c r="AT154" s="35">
        <v>10</v>
      </c>
      <c r="AU154" s="29">
        <f t="shared" si="42"/>
        <v>5</v>
      </c>
      <c r="AV154" s="29">
        <f t="shared" si="43"/>
        <v>5</v>
      </c>
      <c r="AW154" s="37">
        <f>AVERAGE(Table2785[[#This Row],[RULE OF LAW]],Table2785[[#This Row],[SECURITY &amp; SAFETY]],Table2785[[#This Row],[PERSONAL FREEDOM (minus Security &amp;Safety and Rule of Law)]],Table2785[[#This Row],[PERSONAL FREEDOM (minus Security &amp;Safety and Rule of Law)]])</f>
        <v>4.5906746031746035</v>
      </c>
      <c r="AX154" s="38">
        <v>5.04</v>
      </c>
      <c r="AY154" s="59">
        <f>AVERAGE(Table2785[[#This Row],[PERSONAL FREEDOM]:[ECONOMIC FREEDOM]])</f>
        <v>4.8153373015873022</v>
      </c>
      <c r="AZ154" s="60">
        <f t="shared" si="44"/>
        <v>149</v>
      </c>
      <c r="BA154" s="25">
        <f t="shared" si="45"/>
        <v>4.82</v>
      </c>
      <c r="BB154" s="37">
        <f>Table2785[[#This Row],[1 Rule of Law]]</f>
        <v>3.2793650793650797</v>
      </c>
      <c r="BC154" s="37">
        <f>Table2785[[#This Row],[2 Security &amp; Safety]]</f>
        <v>6.9200000000000008</v>
      </c>
      <c r="BD154" s="37">
        <f t="shared" si="46"/>
        <v>4.0816666666666661</v>
      </c>
    </row>
  </sheetData>
  <pageMargins left="0" right="0" top="0" bottom="0" header="0" footer="0"/>
  <pageSetup paperSize="5" scale="41" fitToWidth="0"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M159"/>
  <sheetViews>
    <sheetView zoomScale="85" zoomScaleNormal="85" workbookViewId="0">
      <pane xSplit="1" ySplit="1" topLeftCell="E2" activePane="bottomRight" state="frozen"/>
      <selection pane="topRight"/>
      <selection pane="bottomLeft"/>
      <selection pane="bottomRight"/>
    </sheetView>
  </sheetViews>
  <sheetFormatPr defaultColWidth="9.1796875" defaultRowHeight="14.5" x14ac:dyDescent="0.35"/>
  <cols>
    <col min="1" max="1" width="30.7265625" style="1" customWidth="1"/>
    <col min="2" max="5" width="12.7265625" style="1" customWidth="1"/>
    <col min="6" max="6" width="12.7265625" style="2" customWidth="1"/>
    <col min="7" max="17" width="12.7265625" style="1" customWidth="1"/>
    <col min="18" max="18" width="12.7265625" style="2" customWidth="1"/>
    <col min="19" max="21" width="12.7265625" style="1" customWidth="1"/>
    <col min="22" max="22" width="12.7265625" style="2" customWidth="1"/>
    <col min="23" max="25" width="12.7265625" style="1" customWidth="1"/>
    <col min="26" max="26" width="12.7265625" style="2" customWidth="1"/>
    <col min="27" max="31" width="12.7265625" style="1" customWidth="1"/>
    <col min="32" max="32" width="12.7265625" style="2" customWidth="1"/>
    <col min="33" max="33" width="12.7265625" style="3" customWidth="1"/>
    <col min="34" max="34" width="12.7265625" style="4" customWidth="1"/>
    <col min="35" max="35" width="12.7265625" style="5" customWidth="1"/>
    <col min="36" max="40" width="12.7265625" style="1" customWidth="1"/>
    <col min="41" max="43" width="12.7265625" style="2" customWidth="1"/>
    <col min="44" max="53" width="12.7265625" style="1" customWidth="1"/>
    <col min="54" max="56" width="13.7265625" style="26" customWidth="1"/>
    <col min="57" max="57" width="11.1796875" style="1" customWidth="1"/>
    <col min="58" max="58" width="12" style="1" customWidth="1"/>
    <col min="59" max="59" width="12.7265625" style="1" customWidth="1"/>
    <col min="60" max="60" width="12.81640625" style="1" customWidth="1"/>
    <col min="61" max="61" width="13.26953125" style="1" customWidth="1"/>
    <col min="62" max="64" width="12.7265625" style="1" customWidth="1"/>
    <col min="65" max="16384" width="9.1796875" style="1"/>
  </cols>
  <sheetData>
    <row r="1" spans="1:65" s="39" customFormat="1" ht="91" customHeight="1" x14ac:dyDescent="0.3">
      <c r="A1" s="6" t="s">
        <v>211</v>
      </c>
      <c r="B1" s="7" t="s">
        <v>0</v>
      </c>
      <c r="C1" s="7" t="s">
        <v>1</v>
      </c>
      <c r="D1" s="7" t="s">
        <v>2</v>
      </c>
      <c r="E1" s="7" t="s">
        <v>3</v>
      </c>
      <c r="F1" s="7" t="s">
        <v>4</v>
      </c>
      <c r="G1" s="7" t="s">
        <v>5</v>
      </c>
      <c r="H1" s="7" t="s">
        <v>6</v>
      </c>
      <c r="I1" s="7" t="s">
        <v>7</v>
      </c>
      <c r="J1" s="7" t="s">
        <v>8</v>
      </c>
      <c r="K1" s="7" t="s">
        <v>9</v>
      </c>
      <c r="L1" s="7" t="s">
        <v>10</v>
      </c>
      <c r="M1" s="7" t="s">
        <v>11</v>
      </c>
      <c r="N1" s="7" t="s">
        <v>12</v>
      </c>
      <c r="O1" s="7" t="s">
        <v>220</v>
      </c>
      <c r="P1" s="7" t="s">
        <v>221</v>
      </c>
      <c r="Q1" s="7" t="s">
        <v>206</v>
      </c>
      <c r="R1" s="7" t="s">
        <v>219</v>
      </c>
      <c r="S1" s="7" t="s">
        <v>13</v>
      </c>
      <c r="T1" s="7" t="s">
        <v>14</v>
      </c>
      <c r="U1" s="7" t="s">
        <v>15</v>
      </c>
      <c r="V1" s="7" t="s">
        <v>16</v>
      </c>
      <c r="W1" s="7" t="s">
        <v>17</v>
      </c>
      <c r="X1" s="8" t="s">
        <v>18</v>
      </c>
      <c r="Y1" s="8" t="s">
        <v>19</v>
      </c>
      <c r="Z1" s="8" t="s">
        <v>20</v>
      </c>
      <c r="AA1" s="8" t="s">
        <v>21</v>
      </c>
      <c r="AB1" s="8" t="s">
        <v>22</v>
      </c>
      <c r="AC1" s="8" t="s">
        <v>23</v>
      </c>
      <c r="AD1" s="8" t="s">
        <v>24</v>
      </c>
      <c r="AE1" s="8" t="s">
        <v>25</v>
      </c>
      <c r="AF1" s="8" t="s">
        <v>26</v>
      </c>
      <c r="AG1" s="8" t="s">
        <v>27</v>
      </c>
      <c r="AH1" s="8" t="s">
        <v>28</v>
      </c>
      <c r="AI1" s="8" t="s">
        <v>29</v>
      </c>
      <c r="AJ1" s="8" t="s">
        <v>30</v>
      </c>
      <c r="AK1" s="8" t="s">
        <v>31</v>
      </c>
      <c r="AL1" s="9" t="s">
        <v>32</v>
      </c>
      <c r="AM1" s="9" t="s">
        <v>33</v>
      </c>
      <c r="AN1" s="9" t="s">
        <v>34</v>
      </c>
      <c r="AO1" s="8" t="s">
        <v>35</v>
      </c>
      <c r="AP1" s="8" t="s">
        <v>36</v>
      </c>
      <c r="AQ1" s="8" t="s">
        <v>37</v>
      </c>
      <c r="AR1" s="8" t="s">
        <v>38</v>
      </c>
      <c r="AS1" s="8" t="s">
        <v>39</v>
      </c>
      <c r="AT1" s="8" t="s">
        <v>40</v>
      </c>
      <c r="AU1" s="8" t="s">
        <v>41</v>
      </c>
      <c r="AV1" s="10" t="s">
        <v>212</v>
      </c>
      <c r="AW1" s="10" t="s">
        <v>42</v>
      </c>
      <c r="AX1" s="10" t="s">
        <v>43</v>
      </c>
      <c r="AY1" s="10" t="s">
        <v>213</v>
      </c>
      <c r="AZ1" s="10" t="s">
        <v>44</v>
      </c>
      <c r="BA1" s="10" t="s">
        <v>45</v>
      </c>
      <c r="BB1" s="7" t="s">
        <v>46</v>
      </c>
      <c r="BC1" s="7" t="s">
        <v>47</v>
      </c>
      <c r="BD1" s="57" t="s">
        <v>224</v>
      </c>
      <c r="BE1" s="58" t="s">
        <v>225</v>
      </c>
      <c r="BF1" s="11" t="s">
        <v>227</v>
      </c>
      <c r="BG1" s="10" t="s">
        <v>214</v>
      </c>
      <c r="BH1" s="10" t="s">
        <v>215</v>
      </c>
      <c r="BI1" s="7" t="s">
        <v>228</v>
      </c>
    </row>
    <row r="2" spans="1:65" ht="15" customHeight="1" x14ac:dyDescent="0.25">
      <c r="A2" s="28" t="s">
        <v>105</v>
      </c>
      <c r="B2" s="29">
        <v>5</v>
      </c>
      <c r="C2" s="29">
        <v>4.9000000000000004</v>
      </c>
      <c r="D2" s="29">
        <v>3.5999999999999996</v>
      </c>
      <c r="E2" s="29">
        <v>4.4936507936507937</v>
      </c>
      <c r="F2" s="29">
        <v>8</v>
      </c>
      <c r="G2" s="29">
        <v>10</v>
      </c>
      <c r="H2" s="29">
        <v>10</v>
      </c>
      <c r="I2" s="29">
        <v>10</v>
      </c>
      <c r="J2" s="29">
        <v>9.8849529768302187</v>
      </c>
      <c r="K2" s="29">
        <v>10</v>
      </c>
      <c r="L2" s="29">
        <f>AVERAGE(Table27857[[#This Row],[2Bi Disappearance]:[2Bv Terrorism Injured ]])</f>
        <v>9.9769905953660434</v>
      </c>
      <c r="M2" s="29">
        <v>10</v>
      </c>
      <c r="N2" s="29">
        <v>7.5</v>
      </c>
      <c r="O2" s="30">
        <v>5</v>
      </c>
      <c r="P2" s="30">
        <v>5</v>
      </c>
      <c r="Q2" s="30">
        <f>AVERAGE(Table27857[[#This Row],[2Ciii(a) Equal Inheritance Rights: Widows]:[2Ciii(b) Equal Inheritance Rights: Daughters]])</f>
        <v>5</v>
      </c>
      <c r="R2" s="30">
        <f t="shared" ref="R2:R9" si="0">AVERAGE(M2:N2,Q2)</f>
        <v>7.5</v>
      </c>
      <c r="S2" s="29">
        <f t="shared" ref="S2:S33" si="1">AVERAGE(F2,L2,R2)</f>
        <v>8.4923301984553472</v>
      </c>
      <c r="T2" s="29">
        <v>10</v>
      </c>
      <c r="U2" s="29">
        <v>5</v>
      </c>
      <c r="V2" s="29">
        <v>5</v>
      </c>
      <c r="W2" s="29">
        <f t="shared" ref="W2:W33" si="2">AVERAGE(T2:V2)</f>
        <v>6.666666666666667</v>
      </c>
      <c r="X2" s="29">
        <v>10</v>
      </c>
      <c r="Y2" s="29">
        <v>7.5</v>
      </c>
      <c r="Z2" s="29">
        <f>AVERAGE(Table27857[[#This Row],[4A Freedom to establish religious organizations]:[4B Autonomy of religious organizations]])</f>
        <v>8.75</v>
      </c>
      <c r="AA2" s="29">
        <v>10</v>
      </c>
      <c r="AB2" s="29">
        <v>10</v>
      </c>
      <c r="AC2" s="29">
        <v>7.5</v>
      </c>
      <c r="AD2" s="29">
        <v>5</v>
      </c>
      <c r="AE2" s="29">
        <v>7.5</v>
      </c>
      <c r="AF2" s="29">
        <f>AVERAGE(Table27857[[#This Row],[5Ci Political parties]:[5Ciii Educational, sporting and cultural organizations]])</f>
        <v>6.666666666666667</v>
      </c>
      <c r="AG2" s="29">
        <v>10</v>
      </c>
      <c r="AH2" s="29">
        <v>10</v>
      </c>
      <c r="AI2" s="29">
        <v>10</v>
      </c>
      <c r="AJ2" s="29">
        <f>AVERAGE(Table27857[[#This Row],[5Di Political parties]:[5Diii Educational, sporting and cultural organizations5]])</f>
        <v>10</v>
      </c>
      <c r="AK2" s="29">
        <f t="shared" ref="AK2:AK9" si="3">AVERAGE(AA2,AB2,AF2,AJ2)</f>
        <v>9.1666666666666679</v>
      </c>
      <c r="AL2" s="29">
        <v>10</v>
      </c>
      <c r="AM2" s="30">
        <v>5</v>
      </c>
      <c r="AN2" s="30">
        <v>5.75</v>
      </c>
      <c r="AO2" s="30">
        <v>10</v>
      </c>
      <c r="AP2" s="30">
        <v>10</v>
      </c>
      <c r="AQ2" s="30">
        <f>AVERAGE(Table27857[[#This Row],[6Di Access to foreign television (cable/ satellite)]:[6Dii Access to foreign newspapers]])</f>
        <v>10</v>
      </c>
      <c r="AR2" s="30">
        <v>10</v>
      </c>
      <c r="AS2" s="29">
        <f t="shared" ref="AS2:AS33" si="4">AVERAGE(AL2:AN2,AQ2:AR2)</f>
        <v>8.15</v>
      </c>
      <c r="AT2" s="29">
        <v>10</v>
      </c>
      <c r="AU2" s="29">
        <v>10</v>
      </c>
      <c r="AV2" s="29">
        <f>AVERAGE(Table27857[[#This Row],[7Ai Parental Authority: In marriage]:[7Aii Parental Authority: After divorce]])</f>
        <v>10</v>
      </c>
      <c r="AW2" s="29">
        <v>10</v>
      </c>
      <c r="AX2" s="29">
        <v>10</v>
      </c>
      <c r="AY2" s="29">
        <f t="shared" ref="AY2:AY33" si="5">IFERROR(AVERAGE(AW2:AX2),"-")</f>
        <v>10</v>
      </c>
      <c r="AZ2" s="29">
        <v>5</v>
      </c>
      <c r="BA2" s="29">
        <f t="shared" ref="BA2:BA33" si="6">AVERAGE(AV2,AZ2,AY2)</f>
        <v>8.3333333333333339</v>
      </c>
      <c r="BB2" s="31">
        <f>AVERAGE(Table27857[[#This Row],[RULE OF LAW]],Table27857[[#This Row],[SECURITY &amp; SAFETY]],Table27857[[#This Row],[PERSONAL FREEDOM (minus Security &amp;Safety and Rule of Law)]],Table27857[[#This Row],[PERSONAL FREEDOM (minus Security &amp;Safety and Rule of Law)]])</f>
        <v>7.3531619146932021</v>
      </c>
      <c r="BC2" s="32">
        <v>7.18</v>
      </c>
      <c r="BD2" s="53">
        <f>AVERAGE(Table27857[[#This Row],[PERSONAL FREEDOM]:[ECONOMIC FREEDOM]])</f>
        <v>7.2665809573466014</v>
      </c>
      <c r="BE2" s="54">
        <f t="shared" ref="BE2:BE33" si="7">RANK(BF2,$BF$2:$BF$158)</f>
        <v>57</v>
      </c>
      <c r="BF2" s="18">
        <f t="shared" ref="BF2:BF33" si="8">ROUND(BD2, 2)</f>
        <v>7.27</v>
      </c>
      <c r="BG2" s="31">
        <f>Table27857[[#This Row],[1 Rule of Law]]</f>
        <v>4.4936507936507937</v>
      </c>
      <c r="BH2" s="31">
        <f>Table27857[[#This Row],[2 Security &amp; Safety]]</f>
        <v>8.4923301984553472</v>
      </c>
      <c r="BI2" s="31">
        <f t="shared" ref="BI2:BI33" si="9">AVERAGE(AS2,W2,AK2,BA2,Z2)</f>
        <v>8.2133333333333347</v>
      </c>
      <c r="BK2" s="42"/>
      <c r="BL2" s="42"/>
      <c r="BM2" s="42"/>
    </row>
    <row r="3" spans="1:65" ht="15" customHeight="1" x14ac:dyDescent="0.25">
      <c r="A3" s="28" t="s">
        <v>200</v>
      </c>
      <c r="B3" s="29" t="s">
        <v>48</v>
      </c>
      <c r="C3" s="29" t="s">
        <v>48</v>
      </c>
      <c r="D3" s="29" t="s">
        <v>48</v>
      </c>
      <c r="E3" s="29">
        <v>4.0458179999999997</v>
      </c>
      <c r="F3" s="29">
        <v>9.7199999999999989</v>
      </c>
      <c r="G3" s="29">
        <v>5</v>
      </c>
      <c r="H3" s="29">
        <v>8.7168117433199264</v>
      </c>
      <c r="I3" s="29">
        <v>5</v>
      </c>
      <c r="J3" s="29">
        <v>9.1358119903991337</v>
      </c>
      <c r="K3" s="29">
        <v>9.7538373548409645</v>
      </c>
      <c r="L3" s="29">
        <f>AVERAGE(Table27857[[#This Row],[2Bi Disappearance]:[2Bv Terrorism Injured ]])</f>
        <v>7.5212922177120047</v>
      </c>
      <c r="M3" s="29">
        <v>10</v>
      </c>
      <c r="N3" s="29">
        <v>7.5</v>
      </c>
      <c r="O3" s="30">
        <v>0</v>
      </c>
      <c r="P3" s="30">
        <v>0</v>
      </c>
      <c r="Q3" s="30">
        <f>AVERAGE(Table27857[[#This Row],[2Ciii(a) Equal Inheritance Rights: Widows]:[2Ciii(b) Equal Inheritance Rights: Daughters]])</f>
        <v>0</v>
      </c>
      <c r="R3" s="30">
        <f t="shared" si="0"/>
        <v>5.833333333333333</v>
      </c>
      <c r="S3" s="29">
        <f t="shared" si="1"/>
        <v>7.6915418503484458</v>
      </c>
      <c r="T3" s="29">
        <v>5</v>
      </c>
      <c r="U3" s="29">
        <v>5</v>
      </c>
      <c r="V3" s="29">
        <v>5</v>
      </c>
      <c r="W3" s="29">
        <f t="shared" si="2"/>
        <v>5</v>
      </c>
      <c r="X3" s="29">
        <v>2.5</v>
      </c>
      <c r="Y3" s="29">
        <v>5</v>
      </c>
      <c r="Z3" s="29">
        <f>AVERAGE(Table27857[[#This Row],[4A Freedom to establish religious organizations]:[4B Autonomy of religious organizations]])</f>
        <v>3.75</v>
      </c>
      <c r="AA3" s="29">
        <v>5</v>
      </c>
      <c r="AB3" s="29">
        <v>2.5</v>
      </c>
      <c r="AC3" s="29">
        <v>5</v>
      </c>
      <c r="AD3" s="29">
        <v>5</v>
      </c>
      <c r="AE3" s="29">
        <v>5</v>
      </c>
      <c r="AF3" s="29">
        <f>AVERAGE(Table27857[[#This Row],[5Ci Political parties]:[5Ciii Educational, sporting and cultural organizations]])</f>
        <v>5</v>
      </c>
      <c r="AG3" s="29">
        <v>2.5</v>
      </c>
      <c r="AH3" s="29">
        <v>2.5</v>
      </c>
      <c r="AI3" s="29">
        <v>2.5</v>
      </c>
      <c r="AJ3" s="29">
        <f>AVERAGE(Table27857[[#This Row],[5Di Political parties]:[5Diii Educational, sporting and cultural organizations5]])</f>
        <v>2.5</v>
      </c>
      <c r="AK3" s="29">
        <f t="shared" si="3"/>
        <v>3.75</v>
      </c>
      <c r="AL3" s="29">
        <v>10</v>
      </c>
      <c r="AM3" s="30">
        <v>3.3333333333333335</v>
      </c>
      <c r="AN3" s="30">
        <v>4.5</v>
      </c>
      <c r="AO3" s="30">
        <v>10</v>
      </c>
      <c r="AP3" s="30">
        <v>7.5</v>
      </c>
      <c r="AQ3" s="30">
        <f>AVERAGE(Table27857[[#This Row],[6Di Access to foreign television (cable/ satellite)]:[6Dii Access to foreign newspapers]])</f>
        <v>8.75</v>
      </c>
      <c r="AR3" s="30">
        <v>7.5</v>
      </c>
      <c r="AS3" s="29">
        <f t="shared" si="4"/>
        <v>6.8166666666666673</v>
      </c>
      <c r="AT3" s="29">
        <v>0</v>
      </c>
      <c r="AU3" s="29">
        <v>5</v>
      </c>
      <c r="AV3" s="29">
        <f>AVERAGE(Table27857[[#This Row],[7Ai Parental Authority: In marriage]:[7Aii Parental Authority: After divorce]])</f>
        <v>2.5</v>
      </c>
      <c r="AW3" s="29">
        <v>0</v>
      </c>
      <c r="AX3" s="29">
        <v>0</v>
      </c>
      <c r="AY3" s="29">
        <f t="shared" si="5"/>
        <v>0</v>
      </c>
      <c r="AZ3" s="29">
        <v>0</v>
      </c>
      <c r="BA3" s="29">
        <f t="shared" si="6"/>
        <v>0.83333333333333337</v>
      </c>
      <c r="BB3" s="31">
        <f>AVERAGE(Table27857[[#This Row],[RULE OF LAW]],Table27857[[#This Row],[SECURITY &amp; SAFETY]],Table27857[[#This Row],[PERSONAL FREEDOM (minus Security &amp;Safety and Rule of Law)]],Table27857[[#This Row],[PERSONAL FREEDOM (minus Security &amp;Safety and Rule of Law)]])</f>
        <v>4.9493399625871106</v>
      </c>
      <c r="BC3" s="32">
        <v>5.2</v>
      </c>
      <c r="BD3" s="53">
        <f>AVERAGE(Table27857[[#This Row],[PERSONAL FREEDOM]:[ECONOMIC FREEDOM]])</f>
        <v>5.074669981293555</v>
      </c>
      <c r="BE3" s="54">
        <f t="shared" si="7"/>
        <v>149</v>
      </c>
      <c r="BF3" s="18">
        <f t="shared" si="8"/>
        <v>5.07</v>
      </c>
      <c r="BG3" s="31">
        <f>Table27857[[#This Row],[1 Rule of Law]]</f>
        <v>4.0458179999999997</v>
      </c>
      <c r="BH3" s="31">
        <f>Table27857[[#This Row],[2 Security &amp; Safety]]</f>
        <v>7.6915418503484458</v>
      </c>
      <c r="BI3" s="31">
        <f t="shared" si="9"/>
        <v>4.0299999999999994</v>
      </c>
      <c r="BK3" s="42"/>
      <c r="BL3" s="42"/>
      <c r="BM3" s="42"/>
    </row>
    <row r="4" spans="1:65" ht="15" customHeight="1" x14ac:dyDescent="0.25">
      <c r="A4" s="28" t="s">
        <v>191</v>
      </c>
      <c r="B4" s="29" t="s">
        <v>48</v>
      </c>
      <c r="C4" s="29" t="s">
        <v>48</v>
      </c>
      <c r="D4" s="29" t="s">
        <v>48</v>
      </c>
      <c r="E4" s="29">
        <v>7.304392</v>
      </c>
      <c r="F4" s="29">
        <v>6</v>
      </c>
      <c r="G4" s="29">
        <v>5</v>
      </c>
      <c r="H4" s="29">
        <v>10</v>
      </c>
      <c r="I4" s="29">
        <v>7.5</v>
      </c>
      <c r="J4" s="29">
        <v>10</v>
      </c>
      <c r="K4" s="29">
        <v>10</v>
      </c>
      <c r="L4" s="29">
        <f>AVERAGE(Table27857[[#This Row],[2Bi Disappearance]:[2Bv Terrorism Injured ]])</f>
        <v>8.5</v>
      </c>
      <c r="M4" s="29">
        <v>10</v>
      </c>
      <c r="N4" s="29">
        <v>10</v>
      </c>
      <c r="O4" s="30">
        <v>5</v>
      </c>
      <c r="P4" s="30">
        <v>5</v>
      </c>
      <c r="Q4" s="30">
        <f>AVERAGE(Table27857[[#This Row],[2Ciii(a) Equal Inheritance Rights: Widows]:[2Ciii(b) Equal Inheritance Rights: Daughters]])</f>
        <v>5</v>
      </c>
      <c r="R4" s="30">
        <f t="shared" si="0"/>
        <v>8.3333333333333339</v>
      </c>
      <c r="S4" s="29">
        <f t="shared" si="1"/>
        <v>7.6111111111111116</v>
      </c>
      <c r="T4" s="29">
        <v>5</v>
      </c>
      <c r="U4" s="29">
        <v>0</v>
      </c>
      <c r="V4" s="29">
        <v>10</v>
      </c>
      <c r="W4" s="29">
        <f t="shared" si="2"/>
        <v>5</v>
      </c>
      <c r="X4" s="29">
        <v>5</v>
      </c>
      <c r="Y4" s="29">
        <v>5</v>
      </c>
      <c r="Z4" s="29">
        <f>AVERAGE(Table27857[[#This Row],[4A Freedom to establish religious organizations]:[4B Autonomy of religious organizations]])</f>
        <v>5</v>
      </c>
      <c r="AA4" s="29">
        <v>2.5</v>
      </c>
      <c r="AB4" s="29">
        <v>2.5</v>
      </c>
      <c r="AC4" s="29">
        <v>2.5</v>
      </c>
      <c r="AD4" s="29">
        <v>2.5</v>
      </c>
      <c r="AE4" s="29">
        <v>5</v>
      </c>
      <c r="AF4" s="29">
        <f>AVERAGE(Table27857[[#This Row],[5Ci Political parties]:[5Ciii Educational, sporting and cultural organizations]])</f>
        <v>3.3333333333333335</v>
      </c>
      <c r="AG4" s="29">
        <v>2.5</v>
      </c>
      <c r="AH4" s="29">
        <v>2.5</v>
      </c>
      <c r="AI4" s="29">
        <v>5</v>
      </c>
      <c r="AJ4" s="29">
        <f>AVERAGE(Table27857[[#This Row],[5Di Political parties]:[5Diii Educational, sporting and cultural organizations5]])</f>
        <v>3.3333333333333335</v>
      </c>
      <c r="AK4" s="29">
        <f t="shared" si="3"/>
        <v>2.916666666666667</v>
      </c>
      <c r="AL4" s="29">
        <v>10</v>
      </c>
      <c r="AM4" s="30">
        <v>3.6666666666666665</v>
      </c>
      <c r="AN4" s="30">
        <v>2.75</v>
      </c>
      <c r="AO4" s="30">
        <v>7.5</v>
      </c>
      <c r="AP4" s="30">
        <v>5</v>
      </c>
      <c r="AQ4" s="30">
        <f>AVERAGE(Table27857[[#This Row],[6Di Access to foreign television (cable/ satellite)]:[6Dii Access to foreign newspapers]])</f>
        <v>6.25</v>
      </c>
      <c r="AR4" s="30">
        <v>7.5</v>
      </c>
      <c r="AS4" s="29">
        <f t="shared" si="4"/>
        <v>6.0333333333333332</v>
      </c>
      <c r="AT4" s="29">
        <v>10</v>
      </c>
      <c r="AU4" s="29">
        <v>10</v>
      </c>
      <c r="AV4" s="29">
        <f>AVERAGE(Table27857[[#This Row],[7Ai Parental Authority: In marriage]:[7Aii Parental Authority: After divorce]])</f>
        <v>10</v>
      </c>
      <c r="AW4" s="29">
        <v>0</v>
      </c>
      <c r="AX4" s="29">
        <v>0</v>
      </c>
      <c r="AY4" s="29">
        <f t="shared" si="5"/>
        <v>0</v>
      </c>
      <c r="AZ4" s="29">
        <v>10</v>
      </c>
      <c r="BA4" s="29">
        <f t="shared" si="6"/>
        <v>6.666666666666667</v>
      </c>
      <c r="BB4" s="31">
        <f>AVERAGE(Table27857[[#This Row],[RULE OF LAW]],Table27857[[#This Row],[SECURITY &amp; SAFETY]],Table27857[[#This Row],[PERSONAL FREEDOM (minus Security &amp;Safety and Rule of Law)]],Table27857[[#This Row],[PERSONAL FREEDOM (minus Security &amp;Safety and Rule of Law)]])</f>
        <v>6.2905424444444442</v>
      </c>
      <c r="BC4" s="32">
        <v>5.37</v>
      </c>
      <c r="BD4" s="53">
        <f>AVERAGE(Table27857[[#This Row],[PERSONAL FREEDOM]:[ECONOMIC FREEDOM]])</f>
        <v>5.8302712222222226</v>
      </c>
      <c r="BE4" s="54">
        <f t="shared" si="7"/>
        <v>134</v>
      </c>
      <c r="BF4" s="18">
        <f t="shared" si="8"/>
        <v>5.83</v>
      </c>
      <c r="BG4" s="31">
        <f>Table27857[[#This Row],[1 Rule of Law]]</f>
        <v>7.304392</v>
      </c>
      <c r="BH4" s="31">
        <f>Table27857[[#This Row],[2 Security &amp; Safety]]</f>
        <v>7.6111111111111116</v>
      </c>
      <c r="BI4" s="31">
        <f t="shared" si="9"/>
        <v>5.1233333333333331</v>
      </c>
      <c r="BK4" s="42"/>
      <c r="BL4" s="42"/>
      <c r="BM4" s="42"/>
    </row>
    <row r="5" spans="1:65" ht="15" customHeight="1" x14ac:dyDescent="0.25">
      <c r="A5" s="28" t="s">
        <v>137</v>
      </c>
      <c r="B5" s="29">
        <v>6.6000000000000005</v>
      </c>
      <c r="C5" s="29">
        <v>5.4</v>
      </c>
      <c r="D5" s="29">
        <v>3.7</v>
      </c>
      <c r="E5" s="29">
        <v>5.2396825396825406</v>
      </c>
      <c r="F5" s="29">
        <v>7.8000000000000007</v>
      </c>
      <c r="G5" s="29">
        <v>10</v>
      </c>
      <c r="H5" s="29">
        <v>10</v>
      </c>
      <c r="I5" s="29">
        <v>7.5</v>
      </c>
      <c r="J5" s="29">
        <v>9.9843278503377402</v>
      </c>
      <c r="K5" s="29">
        <v>9.9952983551013226</v>
      </c>
      <c r="L5" s="29">
        <f>AVERAGE(Table27857[[#This Row],[2Bi Disappearance]:[2Bv Terrorism Injured ]])</f>
        <v>9.4959252410878126</v>
      </c>
      <c r="M5" s="29">
        <v>10</v>
      </c>
      <c r="N5" s="29">
        <v>10</v>
      </c>
      <c r="O5" s="30">
        <v>10</v>
      </c>
      <c r="P5" s="30">
        <v>10</v>
      </c>
      <c r="Q5" s="30">
        <f>AVERAGE(Table27857[[#This Row],[2Ciii(a) Equal Inheritance Rights: Widows]:[2Ciii(b) Equal Inheritance Rights: Daughters]])</f>
        <v>10</v>
      </c>
      <c r="R5" s="30">
        <f t="shared" si="0"/>
        <v>10</v>
      </c>
      <c r="S5" s="29">
        <f t="shared" si="1"/>
        <v>9.0986417470292711</v>
      </c>
      <c r="T5" s="29">
        <v>10</v>
      </c>
      <c r="U5" s="29">
        <v>10</v>
      </c>
      <c r="V5" s="29">
        <v>10</v>
      </c>
      <c r="W5" s="29">
        <f t="shared" si="2"/>
        <v>10</v>
      </c>
      <c r="X5" s="29">
        <v>10</v>
      </c>
      <c r="Y5" s="29">
        <v>10</v>
      </c>
      <c r="Z5" s="29">
        <f>AVERAGE(Table27857[[#This Row],[4A Freedom to establish religious organizations]:[4B Autonomy of religious organizations]])</f>
        <v>10</v>
      </c>
      <c r="AA5" s="29">
        <v>10</v>
      </c>
      <c r="AB5" s="29">
        <v>10</v>
      </c>
      <c r="AC5" s="29">
        <v>5</v>
      </c>
      <c r="AD5" s="29">
        <v>5</v>
      </c>
      <c r="AE5" s="29">
        <v>10</v>
      </c>
      <c r="AF5" s="29">
        <f>AVERAGE(Table27857[[#This Row],[5Ci Political parties]:[5Ciii Educational, sporting and cultural organizations]])</f>
        <v>6.666666666666667</v>
      </c>
      <c r="AG5" s="29">
        <v>10</v>
      </c>
      <c r="AH5" s="29">
        <v>5</v>
      </c>
      <c r="AI5" s="29">
        <v>10</v>
      </c>
      <c r="AJ5" s="29">
        <f>AVERAGE(Table27857[[#This Row],[5Di Political parties]:[5Diii Educational, sporting and cultural organizations5]])</f>
        <v>8.3333333333333339</v>
      </c>
      <c r="AK5" s="29">
        <f t="shared" si="3"/>
        <v>8.75</v>
      </c>
      <c r="AL5" s="29">
        <v>10</v>
      </c>
      <c r="AM5" s="30">
        <v>5.333333333333333</v>
      </c>
      <c r="AN5" s="30">
        <v>4.75</v>
      </c>
      <c r="AO5" s="30">
        <v>10</v>
      </c>
      <c r="AP5" s="30">
        <v>10</v>
      </c>
      <c r="AQ5" s="30">
        <f>AVERAGE(Table27857[[#This Row],[6Di Access to foreign television (cable/ satellite)]:[6Dii Access to foreign newspapers]])</f>
        <v>10</v>
      </c>
      <c r="AR5" s="30">
        <v>10</v>
      </c>
      <c r="AS5" s="29">
        <f t="shared" si="4"/>
        <v>8.0166666666666657</v>
      </c>
      <c r="AT5" s="29">
        <v>10</v>
      </c>
      <c r="AU5" s="29">
        <v>10</v>
      </c>
      <c r="AV5" s="29">
        <f>AVERAGE(Table27857[[#This Row],[7Ai Parental Authority: In marriage]:[7Aii Parental Authority: After divorce]])</f>
        <v>10</v>
      </c>
      <c r="AW5" s="29">
        <v>10</v>
      </c>
      <c r="AX5" s="29">
        <v>10</v>
      </c>
      <c r="AY5" s="29">
        <f t="shared" si="5"/>
        <v>10</v>
      </c>
      <c r="AZ5" s="29">
        <v>10</v>
      </c>
      <c r="BA5" s="29">
        <f t="shared" si="6"/>
        <v>10</v>
      </c>
      <c r="BB5" s="31">
        <f>AVERAGE(Table27857[[#This Row],[RULE OF LAW]],Table27857[[#This Row],[SECURITY &amp; SAFETY]],Table27857[[#This Row],[PERSONAL FREEDOM (minus Security &amp;Safety and Rule of Law)]],Table27857[[#This Row],[PERSONAL FREEDOM (minus Security &amp;Safety and Rule of Law)]])</f>
        <v>8.2612477383446201</v>
      </c>
      <c r="BC5" s="32">
        <v>5.2</v>
      </c>
      <c r="BD5" s="53">
        <f>AVERAGE(Table27857[[#This Row],[PERSONAL FREEDOM]:[ECONOMIC FREEDOM]])</f>
        <v>6.7306238691723106</v>
      </c>
      <c r="BE5" s="54">
        <f t="shared" si="7"/>
        <v>88</v>
      </c>
      <c r="BF5" s="18">
        <f t="shared" si="8"/>
        <v>6.73</v>
      </c>
      <c r="BG5" s="31">
        <f>Table27857[[#This Row],[1 Rule of Law]]</f>
        <v>5.2396825396825406</v>
      </c>
      <c r="BH5" s="31">
        <f>Table27857[[#This Row],[2 Security &amp; Safety]]</f>
        <v>9.0986417470292711</v>
      </c>
      <c r="BI5" s="31">
        <f t="shared" si="9"/>
        <v>9.3533333333333335</v>
      </c>
      <c r="BK5" s="42"/>
      <c r="BL5" s="42"/>
      <c r="BM5" s="42"/>
    </row>
    <row r="6" spans="1:65" ht="15" customHeight="1" x14ac:dyDescent="0.25">
      <c r="A6" s="28" t="s">
        <v>112</v>
      </c>
      <c r="B6" s="29" t="s">
        <v>48</v>
      </c>
      <c r="C6" s="29" t="s">
        <v>48</v>
      </c>
      <c r="D6" s="29" t="s">
        <v>48</v>
      </c>
      <c r="E6" s="29">
        <v>4.626112</v>
      </c>
      <c r="F6" s="29">
        <v>9.2799999999999994</v>
      </c>
      <c r="G6" s="29">
        <v>10</v>
      </c>
      <c r="H6" s="29">
        <v>10</v>
      </c>
      <c r="I6" s="29">
        <v>7.5</v>
      </c>
      <c r="J6" s="29">
        <v>10</v>
      </c>
      <c r="K6" s="29">
        <v>9.8663187389044555</v>
      </c>
      <c r="L6" s="29">
        <f>AVERAGE(Table27857[[#This Row],[2Bi Disappearance]:[2Bv Terrorism Injured ]])</f>
        <v>9.4732637477808908</v>
      </c>
      <c r="M6" s="29">
        <v>10</v>
      </c>
      <c r="N6" s="29">
        <v>5</v>
      </c>
      <c r="O6" s="30">
        <v>10</v>
      </c>
      <c r="P6" s="30">
        <v>10</v>
      </c>
      <c r="Q6" s="30">
        <f>AVERAGE(Table27857[[#This Row],[2Ciii(a) Equal Inheritance Rights: Widows]:[2Ciii(b) Equal Inheritance Rights: Daughters]])</f>
        <v>10</v>
      </c>
      <c r="R6" s="30">
        <f t="shared" si="0"/>
        <v>8.3333333333333339</v>
      </c>
      <c r="S6" s="29">
        <f t="shared" si="1"/>
        <v>9.0288656937047431</v>
      </c>
      <c r="T6" s="29">
        <v>5</v>
      </c>
      <c r="U6" s="29">
        <v>5</v>
      </c>
      <c r="V6" s="29">
        <v>10</v>
      </c>
      <c r="W6" s="29">
        <f t="shared" si="2"/>
        <v>6.666666666666667</v>
      </c>
      <c r="X6" s="29">
        <v>5</v>
      </c>
      <c r="Y6" s="29">
        <v>5</v>
      </c>
      <c r="Z6" s="29">
        <f>AVERAGE(Table27857[[#This Row],[4A Freedom to establish religious organizations]:[4B Autonomy of religious organizations]])</f>
        <v>5</v>
      </c>
      <c r="AA6" s="29">
        <v>5</v>
      </c>
      <c r="AB6" s="29">
        <v>7.5</v>
      </c>
      <c r="AC6" s="29">
        <v>10</v>
      </c>
      <c r="AD6" s="29">
        <v>7.5</v>
      </c>
      <c r="AE6" s="29">
        <v>10</v>
      </c>
      <c r="AF6" s="29">
        <f>AVERAGE(Table27857[[#This Row],[5Ci Political parties]:[5Ciii Educational, sporting and cultural organizations]])</f>
        <v>9.1666666666666661</v>
      </c>
      <c r="AG6" s="29">
        <v>10</v>
      </c>
      <c r="AH6" s="29">
        <v>5</v>
      </c>
      <c r="AI6" s="29">
        <v>10</v>
      </c>
      <c r="AJ6" s="29">
        <f>AVERAGE(Table27857[[#This Row],[5Di Political parties]:[5Diii Educational, sporting and cultural organizations5]])</f>
        <v>8.3333333333333339</v>
      </c>
      <c r="AK6" s="29">
        <f t="shared" si="3"/>
        <v>7.5</v>
      </c>
      <c r="AL6" s="29">
        <v>10</v>
      </c>
      <c r="AM6" s="30">
        <v>3.6666666666666665</v>
      </c>
      <c r="AN6" s="30">
        <v>4.25</v>
      </c>
      <c r="AO6" s="30">
        <v>10</v>
      </c>
      <c r="AP6" s="30">
        <v>10</v>
      </c>
      <c r="AQ6" s="30">
        <f>AVERAGE(Table27857[[#This Row],[6Di Access to foreign television (cable/ satellite)]:[6Dii Access to foreign newspapers]])</f>
        <v>10</v>
      </c>
      <c r="AR6" s="30">
        <v>10</v>
      </c>
      <c r="AS6" s="29">
        <f t="shared" si="4"/>
        <v>7.583333333333333</v>
      </c>
      <c r="AT6" s="29">
        <v>10</v>
      </c>
      <c r="AU6" s="29">
        <v>10</v>
      </c>
      <c r="AV6" s="29">
        <f>AVERAGE(Table27857[[#This Row],[7Ai Parental Authority: In marriage]:[7Aii Parental Authority: After divorce]])</f>
        <v>10</v>
      </c>
      <c r="AW6" s="29">
        <v>10</v>
      </c>
      <c r="AX6" s="29">
        <v>10</v>
      </c>
      <c r="AY6" s="29">
        <f t="shared" si="5"/>
        <v>10</v>
      </c>
      <c r="AZ6" s="29">
        <v>5</v>
      </c>
      <c r="BA6" s="29">
        <f t="shared" si="6"/>
        <v>8.3333333333333339</v>
      </c>
      <c r="BB6" s="31">
        <f>AVERAGE(Table27857[[#This Row],[RULE OF LAW]],Table27857[[#This Row],[SECURITY &amp; SAFETY]],Table27857[[#This Row],[PERSONAL FREEDOM (minus Security &amp;Safety and Rule of Law)]],Table27857[[#This Row],[PERSONAL FREEDOM (minus Security &amp;Safety and Rule of Law)]])</f>
        <v>6.9220777567595189</v>
      </c>
      <c r="BC6" s="32">
        <v>7.67</v>
      </c>
      <c r="BD6" s="53">
        <f>AVERAGE(Table27857[[#This Row],[PERSONAL FREEDOM]:[ECONOMIC FREEDOM]])</f>
        <v>7.2960388783797594</v>
      </c>
      <c r="BE6" s="54">
        <f t="shared" si="7"/>
        <v>56</v>
      </c>
      <c r="BF6" s="18">
        <f t="shared" si="8"/>
        <v>7.3</v>
      </c>
      <c r="BG6" s="31">
        <f>Table27857[[#This Row],[1 Rule of Law]]</f>
        <v>4.626112</v>
      </c>
      <c r="BH6" s="31">
        <f>Table27857[[#This Row],[2 Security &amp; Safety]]</f>
        <v>9.0288656937047431</v>
      </c>
      <c r="BI6" s="31">
        <f t="shared" si="9"/>
        <v>7.0166666666666675</v>
      </c>
      <c r="BK6" s="42"/>
      <c r="BL6" s="42"/>
      <c r="BM6" s="42"/>
    </row>
    <row r="7" spans="1:65" ht="15" customHeight="1" x14ac:dyDescent="0.25">
      <c r="A7" s="28" t="s">
        <v>55</v>
      </c>
      <c r="B7" s="29">
        <v>8.5</v>
      </c>
      <c r="C7" s="29">
        <v>7.3</v>
      </c>
      <c r="D7" s="29">
        <v>7.3</v>
      </c>
      <c r="E7" s="29">
        <v>7.6809523809523803</v>
      </c>
      <c r="F7" s="29">
        <v>9.5599999999999987</v>
      </c>
      <c r="G7" s="29">
        <v>10</v>
      </c>
      <c r="H7" s="29">
        <v>10</v>
      </c>
      <c r="I7" s="29">
        <v>10</v>
      </c>
      <c r="J7" s="29">
        <v>10</v>
      </c>
      <c r="K7" s="29">
        <v>9.991351675967362</v>
      </c>
      <c r="L7" s="29">
        <f>AVERAGE(Table27857[[#This Row],[2Bi Disappearance]:[2Bv Terrorism Injured ]])</f>
        <v>9.9982703351934727</v>
      </c>
      <c r="M7" s="29">
        <v>10</v>
      </c>
      <c r="N7" s="29">
        <v>10</v>
      </c>
      <c r="O7" s="30">
        <v>10</v>
      </c>
      <c r="P7" s="30">
        <v>10</v>
      </c>
      <c r="Q7" s="30">
        <f>AVERAGE(Table27857[[#This Row],[2Ciii(a) Equal Inheritance Rights: Widows]:[2Ciii(b) Equal Inheritance Rights: Daughters]])</f>
        <v>10</v>
      </c>
      <c r="R7" s="30">
        <f t="shared" si="0"/>
        <v>10</v>
      </c>
      <c r="S7" s="29">
        <f t="shared" si="1"/>
        <v>9.8527567783978238</v>
      </c>
      <c r="T7" s="29">
        <v>10</v>
      </c>
      <c r="U7" s="29">
        <v>10</v>
      </c>
      <c r="V7" s="29">
        <v>10</v>
      </c>
      <c r="W7" s="29">
        <f t="shared" si="2"/>
        <v>10</v>
      </c>
      <c r="X7" s="29">
        <v>10</v>
      </c>
      <c r="Y7" s="29">
        <v>10</v>
      </c>
      <c r="Z7" s="29">
        <f>AVERAGE(Table27857[[#This Row],[4A Freedom to establish religious organizations]:[4B Autonomy of religious organizations]])</f>
        <v>10</v>
      </c>
      <c r="AA7" s="29">
        <v>10</v>
      </c>
      <c r="AB7" s="29">
        <v>10</v>
      </c>
      <c r="AC7" s="29">
        <v>10</v>
      </c>
      <c r="AD7" s="29">
        <v>7.5</v>
      </c>
      <c r="AE7" s="29">
        <v>5</v>
      </c>
      <c r="AF7" s="29">
        <f>AVERAGE(Table27857[[#This Row],[5Ci Political parties]:[5Ciii Educational, sporting and cultural organizations]])</f>
        <v>7.5</v>
      </c>
      <c r="AG7" s="29">
        <v>10</v>
      </c>
      <c r="AH7" s="29">
        <v>10</v>
      </c>
      <c r="AI7" s="29">
        <v>10</v>
      </c>
      <c r="AJ7" s="29">
        <f>AVERAGE(Table27857[[#This Row],[5Di Political parties]:[5Diii Educational, sporting and cultural organizations5]])</f>
        <v>10</v>
      </c>
      <c r="AK7" s="29">
        <f t="shared" si="3"/>
        <v>9.375</v>
      </c>
      <c r="AL7" s="29">
        <v>10</v>
      </c>
      <c r="AM7" s="30">
        <v>8.3333333333333339</v>
      </c>
      <c r="AN7" s="30">
        <v>7.5</v>
      </c>
      <c r="AO7" s="30">
        <v>10</v>
      </c>
      <c r="AP7" s="30">
        <v>10</v>
      </c>
      <c r="AQ7" s="30">
        <f>AVERAGE(Table27857[[#This Row],[6Di Access to foreign television (cable/ satellite)]:[6Dii Access to foreign newspapers]])</f>
        <v>10</v>
      </c>
      <c r="AR7" s="30">
        <v>10</v>
      </c>
      <c r="AS7" s="29">
        <f t="shared" si="4"/>
        <v>9.1666666666666679</v>
      </c>
      <c r="AT7" s="29">
        <v>10</v>
      </c>
      <c r="AU7" s="29">
        <v>10</v>
      </c>
      <c r="AV7" s="29">
        <f>AVERAGE(Table27857[[#This Row],[7Ai Parental Authority: In marriage]:[7Aii Parental Authority: After divorce]])</f>
        <v>10</v>
      </c>
      <c r="AW7" s="29">
        <v>10</v>
      </c>
      <c r="AX7" s="29">
        <v>10</v>
      </c>
      <c r="AY7" s="29">
        <f t="shared" si="5"/>
        <v>10</v>
      </c>
      <c r="AZ7" s="29">
        <v>10</v>
      </c>
      <c r="BA7" s="29">
        <f t="shared" si="6"/>
        <v>10</v>
      </c>
      <c r="BB7" s="31">
        <f>AVERAGE(Table27857[[#This Row],[RULE OF LAW]],Table27857[[#This Row],[SECURITY &amp; SAFETY]],Table27857[[#This Row],[PERSONAL FREEDOM (minus Security &amp;Safety and Rule of Law)]],Table27857[[#This Row],[PERSONAL FREEDOM (minus Security &amp;Safety and Rule of Law)]])</f>
        <v>9.2375939565042184</v>
      </c>
      <c r="BC7" s="32">
        <v>7.83</v>
      </c>
      <c r="BD7" s="53">
        <f>AVERAGE(Table27857[[#This Row],[PERSONAL FREEDOM]:[ECONOMIC FREEDOM]])</f>
        <v>8.5337969782521093</v>
      </c>
      <c r="BE7" s="54">
        <f t="shared" si="7"/>
        <v>8</v>
      </c>
      <c r="BF7" s="18">
        <f t="shared" si="8"/>
        <v>8.5299999999999994</v>
      </c>
      <c r="BG7" s="31">
        <f>Table27857[[#This Row],[1 Rule of Law]]</f>
        <v>7.6809523809523803</v>
      </c>
      <c r="BH7" s="31">
        <f>Table27857[[#This Row],[2 Security &amp; Safety]]</f>
        <v>9.8527567783978238</v>
      </c>
      <c r="BI7" s="31">
        <f t="shared" si="9"/>
        <v>9.7083333333333339</v>
      </c>
      <c r="BK7" s="42"/>
      <c r="BL7" s="42"/>
      <c r="BM7" s="42"/>
    </row>
    <row r="8" spans="1:65" ht="15" customHeight="1" x14ac:dyDescent="0.25">
      <c r="A8" s="28" t="s">
        <v>58</v>
      </c>
      <c r="B8" s="29">
        <v>9.1</v>
      </c>
      <c r="C8" s="29">
        <v>7.5</v>
      </c>
      <c r="D8" s="29">
        <v>8.1000000000000014</v>
      </c>
      <c r="E8" s="29">
        <v>8.2365079365079357</v>
      </c>
      <c r="F8" s="29">
        <v>9.64</v>
      </c>
      <c r="G8" s="29">
        <v>10</v>
      </c>
      <c r="H8" s="29">
        <v>10</v>
      </c>
      <c r="I8" s="29">
        <v>10</v>
      </c>
      <c r="J8" s="29">
        <v>10</v>
      </c>
      <c r="K8" s="29">
        <v>10</v>
      </c>
      <c r="L8" s="29">
        <f>AVERAGE(Table27857[[#This Row],[2Bi Disappearance]:[2Bv Terrorism Injured ]])</f>
        <v>10</v>
      </c>
      <c r="M8" s="29">
        <v>10</v>
      </c>
      <c r="N8" s="29">
        <v>10</v>
      </c>
      <c r="O8" s="30">
        <v>10</v>
      </c>
      <c r="P8" s="30">
        <v>10</v>
      </c>
      <c r="Q8" s="30">
        <f>AVERAGE(Table27857[[#This Row],[2Ciii(a) Equal Inheritance Rights: Widows]:[2Ciii(b) Equal Inheritance Rights: Daughters]])</f>
        <v>10</v>
      </c>
      <c r="R8" s="30">
        <f t="shared" si="0"/>
        <v>10</v>
      </c>
      <c r="S8" s="29">
        <f t="shared" si="1"/>
        <v>9.8800000000000008</v>
      </c>
      <c r="T8" s="29">
        <v>10</v>
      </c>
      <c r="U8" s="29">
        <v>10</v>
      </c>
      <c r="V8" s="29">
        <v>10</v>
      </c>
      <c r="W8" s="29">
        <f t="shared" si="2"/>
        <v>10</v>
      </c>
      <c r="X8" s="29">
        <v>10</v>
      </c>
      <c r="Y8" s="29">
        <v>10</v>
      </c>
      <c r="Z8" s="29">
        <f>AVERAGE(Table27857[[#This Row],[4A Freedom to establish religious organizations]:[4B Autonomy of religious organizations]])</f>
        <v>10</v>
      </c>
      <c r="AA8" s="29">
        <v>10</v>
      </c>
      <c r="AB8" s="29">
        <v>10</v>
      </c>
      <c r="AC8" s="29">
        <v>10</v>
      </c>
      <c r="AD8" s="29">
        <v>10</v>
      </c>
      <c r="AE8" s="29">
        <v>10</v>
      </c>
      <c r="AF8" s="29">
        <f>AVERAGE(Table27857[[#This Row],[5Ci Political parties]:[5Ciii Educational, sporting and cultural organizations]])</f>
        <v>10</v>
      </c>
      <c r="AG8" s="29">
        <v>10</v>
      </c>
      <c r="AH8" s="29">
        <v>10</v>
      </c>
      <c r="AI8" s="29">
        <v>10</v>
      </c>
      <c r="AJ8" s="29">
        <f>AVERAGE(Table27857[[#This Row],[5Di Political parties]:[5Diii Educational, sporting and cultural organizations5]])</f>
        <v>10</v>
      </c>
      <c r="AK8" s="29">
        <f t="shared" si="3"/>
        <v>10</v>
      </c>
      <c r="AL8" s="29">
        <v>10</v>
      </c>
      <c r="AM8" s="30">
        <v>7.333333333333333</v>
      </c>
      <c r="AN8" s="30">
        <v>8</v>
      </c>
      <c r="AO8" s="30">
        <v>10</v>
      </c>
      <c r="AP8" s="30">
        <v>10</v>
      </c>
      <c r="AQ8" s="30">
        <f>AVERAGE(Table27857[[#This Row],[6Di Access to foreign television (cable/ satellite)]:[6Dii Access to foreign newspapers]])</f>
        <v>10</v>
      </c>
      <c r="AR8" s="30">
        <v>10</v>
      </c>
      <c r="AS8" s="29">
        <f t="shared" si="4"/>
        <v>9.0666666666666664</v>
      </c>
      <c r="AT8" s="29">
        <v>10</v>
      </c>
      <c r="AU8" s="29">
        <v>10</v>
      </c>
      <c r="AV8" s="29">
        <f>AVERAGE(Table27857[[#This Row],[7Ai Parental Authority: In marriage]:[7Aii Parental Authority: After divorce]])</f>
        <v>10</v>
      </c>
      <c r="AW8" s="29">
        <v>10</v>
      </c>
      <c r="AX8" s="29">
        <v>10</v>
      </c>
      <c r="AY8" s="29">
        <f t="shared" si="5"/>
        <v>10</v>
      </c>
      <c r="AZ8" s="29">
        <v>10</v>
      </c>
      <c r="BA8" s="29">
        <f t="shared" si="6"/>
        <v>10</v>
      </c>
      <c r="BB8" s="31">
        <f>AVERAGE(Table27857[[#This Row],[RULE OF LAW]],Table27857[[#This Row],[SECURITY &amp; SAFETY]],Table27857[[#This Row],[PERSONAL FREEDOM (minus Security &amp;Safety and Rule of Law)]],Table27857[[#This Row],[PERSONAL FREEDOM (minus Security &amp;Safety and Rule of Law)]])</f>
        <v>9.4357936507936504</v>
      </c>
      <c r="BC8" s="32">
        <v>7.46</v>
      </c>
      <c r="BD8" s="53">
        <f>AVERAGE(Table27857[[#This Row],[PERSONAL FREEDOM]:[ECONOMIC FREEDOM]])</f>
        <v>8.4478968253968247</v>
      </c>
      <c r="BE8" s="54">
        <f t="shared" si="7"/>
        <v>11</v>
      </c>
      <c r="BF8" s="18">
        <f t="shared" si="8"/>
        <v>8.4499999999999993</v>
      </c>
      <c r="BG8" s="31">
        <f>Table27857[[#This Row],[1 Rule of Law]]</f>
        <v>8.2365079365079357</v>
      </c>
      <c r="BH8" s="31">
        <f>Table27857[[#This Row],[2 Security &amp; Safety]]</f>
        <v>9.8800000000000008</v>
      </c>
      <c r="BI8" s="31">
        <f t="shared" si="9"/>
        <v>9.8133333333333326</v>
      </c>
      <c r="BK8" s="42"/>
      <c r="BL8" s="42"/>
      <c r="BM8" s="42"/>
    </row>
    <row r="9" spans="1:65" ht="15" customHeight="1" x14ac:dyDescent="0.25">
      <c r="A9" s="28" t="s">
        <v>182</v>
      </c>
      <c r="B9" s="29" t="s">
        <v>48</v>
      </c>
      <c r="C9" s="29" t="s">
        <v>48</v>
      </c>
      <c r="D9" s="29" t="s">
        <v>48</v>
      </c>
      <c r="E9" s="29">
        <v>4.0160590000000003</v>
      </c>
      <c r="F9" s="29">
        <v>9.16</v>
      </c>
      <c r="G9" s="29">
        <v>10</v>
      </c>
      <c r="H9" s="29">
        <v>10</v>
      </c>
      <c r="I9" s="29">
        <v>7.5</v>
      </c>
      <c r="J9" s="29">
        <v>10</v>
      </c>
      <c r="K9" s="29">
        <v>10</v>
      </c>
      <c r="L9" s="29">
        <f>AVERAGE(Table27857[[#This Row],[2Bi Disappearance]:[2Bv Terrorism Injured ]])</f>
        <v>9.5</v>
      </c>
      <c r="M9" s="29">
        <v>10</v>
      </c>
      <c r="N9" s="29">
        <v>7.5</v>
      </c>
      <c r="O9" s="30">
        <v>5</v>
      </c>
      <c r="P9" s="30">
        <v>10</v>
      </c>
      <c r="Q9" s="30">
        <f>AVERAGE(Table27857[[#This Row],[2Ciii(a) Equal Inheritance Rights: Widows]:[2Ciii(b) Equal Inheritance Rights: Daughters]])</f>
        <v>7.5</v>
      </c>
      <c r="R9" s="30">
        <f t="shared" si="0"/>
        <v>8.3333333333333339</v>
      </c>
      <c r="S9" s="29">
        <f t="shared" si="1"/>
        <v>8.9977777777777774</v>
      </c>
      <c r="T9" s="29">
        <v>5</v>
      </c>
      <c r="U9" s="29">
        <v>5</v>
      </c>
      <c r="V9" s="29">
        <v>5</v>
      </c>
      <c r="W9" s="29">
        <f t="shared" si="2"/>
        <v>5</v>
      </c>
      <c r="X9" s="29">
        <v>2.5</v>
      </c>
      <c r="Y9" s="29">
        <v>2.5</v>
      </c>
      <c r="Z9" s="29">
        <f>AVERAGE(Table27857[[#This Row],[4A Freedom to establish religious organizations]:[4B Autonomy of religious organizations]])</f>
        <v>2.5</v>
      </c>
      <c r="AA9" s="29">
        <v>2.5</v>
      </c>
      <c r="AB9" s="29">
        <v>5</v>
      </c>
      <c r="AC9" s="29">
        <v>2.5</v>
      </c>
      <c r="AD9" s="29">
        <v>2.5</v>
      </c>
      <c r="AE9" s="29">
        <v>2.5</v>
      </c>
      <c r="AF9" s="29">
        <f>AVERAGE(Table27857[[#This Row],[5Ci Political parties]:[5Ciii Educational, sporting and cultural organizations]])</f>
        <v>2.5</v>
      </c>
      <c r="AG9" s="29">
        <v>2.5</v>
      </c>
      <c r="AH9" s="29">
        <v>2.5</v>
      </c>
      <c r="AI9" s="29">
        <v>2.5</v>
      </c>
      <c r="AJ9" s="29">
        <f>AVERAGE(Table27857[[#This Row],[5Di Political parties]:[5Diii Educational, sporting and cultural organizations5]])</f>
        <v>2.5</v>
      </c>
      <c r="AK9" s="29">
        <f t="shared" si="3"/>
        <v>3.125</v>
      </c>
      <c r="AL9" s="29">
        <v>10</v>
      </c>
      <c r="AM9" s="30">
        <v>0.66666666666666663</v>
      </c>
      <c r="AN9" s="30">
        <v>1.5</v>
      </c>
      <c r="AO9" s="30">
        <v>7.5</v>
      </c>
      <c r="AP9" s="30">
        <v>7.5</v>
      </c>
      <c r="AQ9" s="30">
        <f>AVERAGE(Table27857[[#This Row],[6Di Access to foreign television (cable/ satellite)]:[6Dii Access to foreign newspapers]])</f>
        <v>7.5</v>
      </c>
      <c r="AR9" s="30">
        <v>7.5</v>
      </c>
      <c r="AS9" s="29">
        <f t="shared" si="4"/>
        <v>5.4333333333333327</v>
      </c>
      <c r="AT9" s="29">
        <v>10</v>
      </c>
      <c r="AU9" s="29">
        <v>10</v>
      </c>
      <c r="AV9" s="29">
        <f>AVERAGE(Table27857[[#This Row],[7Ai Parental Authority: In marriage]:[7Aii Parental Authority: After divorce]])</f>
        <v>10</v>
      </c>
      <c r="AW9" s="29">
        <v>10</v>
      </c>
      <c r="AX9" s="29">
        <v>10</v>
      </c>
      <c r="AY9" s="29">
        <f t="shared" si="5"/>
        <v>10</v>
      </c>
      <c r="AZ9" s="29">
        <v>5</v>
      </c>
      <c r="BA9" s="29">
        <f t="shared" si="6"/>
        <v>8.3333333333333339</v>
      </c>
      <c r="BB9" s="31">
        <f>AVERAGE(Table27857[[#This Row],[RULE OF LAW]],Table27857[[#This Row],[SECURITY &amp; SAFETY]],Table27857[[#This Row],[PERSONAL FREEDOM (minus Security &amp;Safety and Rule of Law)]],Table27857[[#This Row],[PERSONAL FREEDOM (minus Security &amp;Safety and Rule of Law)]])</f>
        <v>5.6926258611111109</v>
      </c>
      <c r="BC9" s="32">
        <v>6.34</v>
      </c>
      <c r="BD9" s="53">
        <f>AVERAGE(Table27857[[#This Row],[PERSONAL FREEDOM]:[ECONOMIC FREEDOM]])</f>
        <v>6.0163129305555554</v>
      </c>
      <c r="BE9" s="54">
        <f t="shared" si="7"/>
        <v>131</v>
      </c>
      <c r="BF9" s="18">
        <f t="shared" si="8"/>
        <v>6.02</v>
      </c>
      <c r="BG9" s="31">
        <f>Table27857[[#This Row],[1 Rule of Law]]</f>
        <v>4.0160590000000003</v>
      </c>
      <c r="BH9" s="31">
        <f>Table27857[[#This Row],[2 Security &amp; Safety]]</f>
        <v>8.9977777777777774</v>
      </c>
      <c r="BI9" s="31">
        <f t="shared" si="9"/>
        <v>4.878333333333333</v>
      </c>
      <c r="BK9" s="42"/>
      <c r="BL9" s="42"/>
      <c r="BM9" s="42"/>
    </row>
    <row r="10" spans="1:65" ht="15" customHeight="1" x14ac:dyDescent="0.25">
      <c r="A10" s="28" t="s">
        <v>96</v>
      </c>
      <c r="B10" s="29" t="s">
        <v>48</v>
      </c>
      <c r="C10" s="29" t="s">
        <v>48</v>
      </c>
      <c r="D10" s="29" t="s">
        <v>48</v>
      </c>
      <c r="E10" s="29">
        <v>6.0991660000000003</v>
      </c>
      <c r="F10" s="29">
        <v>0</v>
      </c>
      <c r="G10" s="29">
        <v>10</v>
      </c>
      <c r="H10" s="29">
        <v>10</v>
      </c>
      <c r="I10" s="29" t="s">
        <v>48</v>
      </c>
      <c r="J10" s="29">
        <v>10</v>
      </c>
      <c r="K10" s="29">
        <v>8.9413536381705523</v>
      </c>
      <c r="L10" s="29">
        <f>AVERAGE(Table27857[[#This Row],[2Bi Disappearance]:[2Bv Terrorism Injured ]])</f>
        <v>9.7353384095426385</v>
      </c>
      <c r="M10" s="29" t="s">
        <v>48</v>
      </c>
      <c r="N10" s="29" t="s">
        <v>48</v>
      </c>
      <c r="O10" s="30" t="s">
        <v>48</v>
      </c>
      <c r="P10" s="30" t="s">
        <v>48</v>
      </c>
      <c r="Q10" s="30" t="s">
        <v>48</v>
      </c>
      <c r="R10" s="30" t="s">
        <v>48</v>
      </c>
      <c r="S10" s="29">
        <f t="shared" si="1"/>
        <v>4.8676692047713193</v>
      </c>
      <c r="T10" s="29">
        <v>10</v>
      </c>
      <c r="U10" s="29">
        <v>10</v>
      </c>
      <c r="V10" s="29" t="s">
        <v>48</v>
      </c>
      <c r="W10" s="29">
        <f t="shared" si="2"/>
        <v>10</v>
      </c>
      <c r="X10" s="29" t="s">
        <v>48</v>
      </c>
      <c r="Y10" s="29" t="s">
        <v>48</v>
      </c>
      <c r="Z10" s="29" t="s">
        <v>48</v>
      </c>
      <c r="AA10" s="29" t="s">
        <v>48</v>
      </c>
      <c r="AB10" s="29" t="s">
        <v>48</v>
      </c>
      <c r="AC10" s="29" t="s">
        <v>48</v>
      </c>
      <c r="AD10" s="29" t="s">
        <v>48</v>
      </c>
      <c r="AE10" s="29" t="s">
        <v>48</v>
      </c>
      <c r="AF10" s="29" t="s">
        <v>48</v>
      </c>
      <c r="AG10" s="29" t="s">
        <v>48</v>
      </c>
      <c r="AH10" s="29" t="s">
        <v>48</v>
      </c>
      <c r="AI10" s="29" t="s">
        <v>48</v>
      </c>
      <c r="AJ10" s="29" t="s">
        <v>48</v>
      </c>
      <c r="AK10" s="29" t="s">
        <v>48</v>
      </c>
      <c r="AL10" s="29">
        <v>10</v>
      </c>
      <c r="AM10" s="30">
        <v>8.6666666666666661</v>
      </c>
      <c r="AN10" s="30">
        <v>7.75</v>
      </c>
      <c r="AO10" s="30" t="s">
        <v>48</v>
      </c>
      <c r="AP10" s="30" t="s">
        <v>48</v>
      </c>
      <c r="AQ10" s="30" t="s">
        <v>48</v>
      </c>
      <c r="AR10" s="30" t="s">
        <v>48</v>
      </c>
      <c r="AS10" s="29">
        <f t="shared" si="4"/>
        <v>8.8055555555555554</v>
      </c>
      <c r="AT10" s="29" t="s">
        <v>48</v>
      </c>
      <c r="AU10" s="29" t="s">
        <v>48</v>
      </c>
      <c r="AV10" s="29" t="s">
        <v>48</v>
      </c>
      <c r="AW10" s="29">
        <v>10</v>
      </c>
      <c r="AX10" s="29">
        <v>10</v>
      </c>
      <c r="AY10" s="29">
        <f t="shared" si="5"/>
        <v>10</v>
      </c>
      <c r="AZ10" s="29" t="s">
        <v>48</v>
      </c>
      <c r="BA10" s="29">
        <f t="shared" si="6"/>
        <v>10</v>
      </c>
      <c r="BB10" s="31">
        <f>AVERAGE(Table27857[[#This Row],[RULE OF LAW]],Table27857[[#This Row],[SECURITY &amp; SAFETY]],Table27857[[#This Row],[PERSONAL FREEDOM (minus Security &amp;Safety and Rule of Law)]],Table27857[[#This Row],[PERSONAL FREEDOM (minus Security &amp;Safety and Rule of Law)]])</f>
        <v>7.5426347271187559</v>
      </c>
      <c r="BC10" s="32">
        <v>7.4</v>
      </c>
      <c r="BD10" s="53">
        <f>AVERAGE(Table27857[[#This Row],[PERSONAL FREEDOM]:[ECONOMIC FREEDOM]])</f>
        <v>7.4713173635593781</v>
      </c>
      <c r="BE10" s="54">
        <f t="shared" si="7"/>
        <v>50</v>
      </c>
      <c r="BF10" s="18">
        <f t="shared" si="8"/>
        <v>7.47</v>
      </c>
      <c r="BG10" s="31">
        <f>Table27857[[#This Row],[1 Rule of Law]]</f>
        <v>6.0991660000000003</v>
      </c>
      <c r="BH10" s="31">
        <f>Table27857[[#This Row],[2 Security &amp; Safety]]</f>
        <v>4.8676692047713193</v>
      </c>
      <c r="BI10" s="31">
        <f t="shared" si="9"/>
        <v>9.601851851851853</v>
      </c>
      <c r="BK10" s="42"/>
      <c r="BL10" s="42"/>
      <c r="BM10" s="42"/>
    </row>
    <row r="11" spans="1:65" ht="15" customHeight="1" x14ac:dyDescent="0.25">
      <c r="A11" s="28" t="s">
        <v>148</v>
      </c>
      <c r="B11" s="29" t="s">
        <v>48</v>
      </c>
      <c r="C11" s="29" t="s">
        <v>48</v>
      </c>
      <c r="D11" s="29" t="s">
        <v>48</v>
      </c>
      <c r="E11" s="29">
        <v>5.6379070000000002</v>
      </c>
      <c r="F11" s="29">
        <v>9.8000000000000007</v>
      </c>
      <c r="G11" s="29">
        <v>0</v>
      </c>
      <c r="H11" s="29">
        <v>10</v>
      </c>
      <c r="I11" s="29">
        <v>2.5</v>
      </c>
      <c r="J11" s="29">
        <v>9.2589447224636814</v>
      </c>
      <c r="K11" s="29">
        <v>4.2197688352167253</v>
      </c>
      <c r="L11" s="29">
        <f>AVERAGE(Table27857[[#This Row],[2Bi Disappearance]:[2Bv Terrorism Injured ]])</f>
        <v>5.1957427115360817</v>
      </c>
      <c r="M11" s="29">
        <v>10</v>
      </c>
      <c r="N11" s="29">
        <v>7.5</v>
      </c>
      <c r="O11" s="30">
        <v>0</v>
      </c>
      <c r="P11" s="30">
        <v>0</v>
      </c>
      <c r="Q11" s="30">
        <f>AVERAGE(Table27857[[#This Row],[2Ciii(a) Equal Inheritance Rights: Widows]:[2Ciii(b) Equal Inheritance Rights: Daughters]])</f>
        <v>0</v>
      </c>
      <c r="R11" s="30">
        <f>AVERAGE(M11:N11,Q11)</f>
        <v>5.833333333333333</v>
      </c>
      <c r="S11" s="29">
        <f t="shared" si="1"/>
        <v>6.9430253482898046</v>
      </c>
      <c r="T11" s="29">
        <v>5</v>
      </c>
      <c r="U11" s="29">
        <v>10</v>
      </c>
      <c r="V11" s="29">
        <v>5</v>
      </c>
      <c r="W11" s="29">
        <f t="shared" si="2"/>
        <v>6.666666666666667</v>
      </c>
      <c r="X11" s="29">
        <v>7.5</v>
      </c>
      <c r="Y11" s="29">
        <v>7.5</v>
      </c>
      <c r="Z11" s="29">
        <f>AVERAGE(Table27857[[#This Row],[4A Freedom to establish religious organizations]:[4B Autonomy of religious organizations]])</f>
        <v>7.5</v>
      </c>
      <c r="AA11" s="29">
        <v>5</v>
      </c>
      <c r="AB11" s="29">
        <v>2.5</v>
      </c>
      <c r="AC11" s="29">
        <v>5</v>
      </c>
      <c r="AD11" s="29">
        <v>7.5</v>
      </c>
      <c r="AE11" s="29">
        <v>7.5</v>
      </c>
      <c r="AF11" s="29">
        <f>AVERAGE(Table27857[[#This Row],[5Ci Political parties]:[5Ciii Educational, sporting and cultural organizations]])</f>
        <v>6.666666666666667</v>
      </c>
      <c r="AG11" s="29">
        <v>7.5</v>
      </c>
      <c r="AH11" s="29">
        <v>7.5</v>
      </c>
      <c r="AI11" s="29">
        <v>7.5</v>
      </c>
      <c r="AJ11" s="29">
        <f>AVERAGE(Table27857[[#This Row],[5Di Political parties]:[5Diii Educational, sporting and cultural organizations5]])</f>
        <v>7.5</v>
      </c>
      <c r="AK11" s="29">
        <f>AVERAGE(AA11,AB11,AF11,AJ11)</f>
        <v>5.416666666666667</v>
      </c>
      <c r="AL11" s="29">
        <v>10</v>
      </c>
      <c r="AM11" s="30">
        <v>0.66666666666666663</v>
      </c>
      <c r="AN11" s="30">
        <v>0.75</v>
      </c>
      <c r="AO11" s="30">
        <v>10</v>
      </c>
      <c r="AP11" s="30">
        <v>7.5</v>
      </c>
      <c r="AQ11" s="30">
        <f>AVERAGE(Table27857[[#This Row],[6Di Access to foreign television (cable/ satellite)]:[6Dii Access to foreign newspapers]])</f>
        <v>8.75</v>
      </c>
      <c r="AR11" s="30">
        <v>2.5</v>
      </c>
      <c r="AS11" s="29">
        <f t="shared" si="4"/>
        <v>4.5333333333333332</v>
      </c>
      <c r="AT11" s="29">
        <v>0</v>
      </c>
      <c r="AU11" s="29">
        <v>0</v>
      </c>
      <c r="AV11" s="29">
        <f>AVERAGE(Table27857[[#This Row],[7Ai Parental Authority: In marriage]:[7Aii Parental Authority: After divorce]])</f>
        <v>0</v>
      </c>
      <c r="AW11" s="29">
        <v>10</v>
      </c>
      <c r="AX11" s="29">
        <v>10</v>
      </c>
      <c r="AY11" s="29">
        <f t="shared" si="5"/>
        <v>10</v>
      </c>
      <c r="AZ11" s="29">
        <v>0</v>
      </c>
      <c r="BA11" s="29">
        <f t="shared" si="6"/>
        <v>3.3333333333333335</v>
      </c>
      <c r="BB11" s="31">
        <f>AVERAGE(Table27857[[#This Row],[RULE OF LAW]],Table27857[[#This Row],[SECURITY &amp; SAFETY]],Table27857[[#This Row],[PERSONAL FREEDOM (minus Security &amp;Safety and Rule of Law)]],Table27857[[#This Row],[PERSONAL FREEDOM (minus Security &amp;Safety and Rule of Law)]])</f>
        <v>5.8902330870724509</v>
      </c>
      <c r="BC11" s="32">
        <v>7.55</v>
      </c>
      <c r="BD11" s="53">
        <f>AVERAGE(Table27857[[#This Row],[PERSONAL FREEDOM]:[ECONOMIC FREEDOM]])</f>
        <v>6.7201165435362249</v>
      </c>
      <c r="BE11" s="54">
        <f t="shared" si="7"/>
        <v>90</v>
      </c>
      <c r="BF11" s="18">
        <f t="shared" si="8"/>
        <v>6.72</v>
      </c>
      <c r="BG11" s="31">
        <f>Table27857[[#This Row],[1 Rule of Law]]</f>
        <v>5.6379070000000002</v>
      </c>
      <c r="BH11" s="31">
        <f>Table27857[[#This Row],[2 Security &amp; Safety]]</f>
        <v>6.9430253482898046</v>
      </c>
      <c r="BI11" s="31">
        <f t="shared" si="9"/>
        <v>5.49</v>
      </c>
      <c r="BK11" s="42"/>
      <c r="BL11" s="42"/>
      <c r="BM11" s="42"/>
    </row>
    <row r="12" spans="1:65" ht="15" customHeight="1" x14ac:dyDescent="0.25">
      <c r="A12" s="28" t="s">
        <v>185</v>
      </c>
      <c r="B12" s="29">
        <v>2.6</v>
      </c>
      <c r="C12" s="29">
        <v>3.5999999999999996</v>
      </c>
      <c r="D12" s="29">
        <v>2.9</v>
      </c>
      <c r="E12" s="29">
        <v>3.0476190476190479</v>
      </c>
      <c r="F12" s="29">
        <v>8.92</v>
      </c>
      <c r="G12" s="29">
        <v>5</v>
      </c>
      <c r="H12" s="29">
        <v>10</v>
      </c>
      <c r="I12" s="29">
        <v>5</v>
      </c>
      <c r="J12" s="29">
        <v>9.9787898408818538</v>
      </c>
      <c r="K12" s="29">
        <v>9.8600129498202289</v>
      </c>
      <c r="L12" s="29">
        <f>AVERAGE(Table27857[[#This Row],[2Bi Disappearance]:[2Bv Terrorism Injured ]])</f>
        <v>7.9677605581404167</v>
      </c>
      <c r="M12" s="29">
        <v>10</v>
      </c>
      <c r="N12" s="29">
        <v>7.5</v>
      </c>
      <c r="O12" s="30">
        <v>0</v>
      </c>
      <c r="P12" s="30">
        <v>0</v>
      </c>
      <c r="Q12" s="30">
        <f>AVERAGE(Table27857[[#This Row],[2Ciii(a) Equal Inheritance Rights: Widows]:[2Ciii(b) Equal Inheritance Rights: Daughters]])</f>
        <v>0</v>
      </c>
      <c r="R12" s="30">
        <f>AVERAGE(M12:N12,Q12)</f>
        <v>5.833333333333333</v>
      </c>
      <c r="S12" s="29">
        <f t="shared" si="1"/>
        <v>7.5736979638245829</v>
      </c>
      <c r="T12" s="29">
        <v>5</v>
      </c>
      <c r="U12" s="29">
        <v>10</v>
      </c>
      <c r="V12" s="29">
        <v>5</v>
      </c>
      <c r="W12" s="29">
        <f t="shared" si="2"/>
        <v>6.666666666666667</v>
      </c>
      <c r="X12" s="29">
        <v>5</v>
      </c>
      <c r="Y12" s="29">
        <v>5</v>
      </c>
      <c r="Z12" s="29">
        <f>AVERAGE(Table27857[[#This Row],[4A Freedom to establish religious organizations]:[4B Autonomy of religious organizations]])</f>
        <v>5</v>
      </c>
      <c r="AA12" s="29">
        <v>7.5</v>
      </c>
      <c r="AB12" s="29">
        <v>5</v>
      </c>
      <c r="AC12" s="29">
        <v>7.5</v>
      </c>
      <c r="AD12" s="29">
        <v>5</v>
      </c>
      <c r="AE12" s="29">
        <v>5</v>
      </c>
      <c r="AF12" s="29">
        <f>AVERAGE(Table27857[[#This Row],[5Ci Political parties]:[5Ciii Educational, sporting and cultural organizations]])</f>
        <v>5.833333333333333</v>
      </c>
      <c r="AG12" s="29">
        <v>7.5</v>
      </c>
      <c r="AH12" s="29">
        <v>5</v>
      </c>
      <c r="AI12" s="29">
        <v>7.5</v>
      </c>
      <c r="AJ12" s="29">
        <f>AVERAGE(Table27857[[#This Row],[5Di Political parties]:[5Diii Educational, sporting and cultural organizations5]])</f>
        <v>6.666666666666667</v>
      </c>
      <c r="AK12" s="29">
        <f>AVERAGE(AA12,AB12,AF12,AJ12)</f>
        <v>6.25</v>
      </c>
      <c r="AL12" s="29">
        <v>9.3636952264555884</v>
      </c>
      <c r="AM12" s="30">
        <v>5</v>
      </c>
      <c r="AN12" s="30">
        <v>4.25</v>
      </c>
      <c r="AO12" s="30">
        <v>7.5</v>
      </c>
      <c r="AP12" s="30">
        <v>10</v>
      </c>
      <c r="AQ12" s="30">
        <f>AVERAGE(Table27857[[#This Row],[6Di Access to foreign television (cable/ satellite)]:[6Dii Access to foreign newspapers]])</f>
        <v>8.75</v>
      </c>
      <c r="AR12" s="30">
        <v>10</v>
      </c>
      <c r="AS12" s="29">
        <f t="shared" si="4"/>
        <v>7.4727390452911182</v>
      </c>
      <c r="AT12" s="29">
        <v>0</v>
      </c>
      <c r="AU12" s="29">
        <v>0</v>
      </c>
      <c r="AV12" s="29">
        <f>AVERAGE(Table27857[[#This Row],[7Ai Parental Authority: In marriage]:[7Aii Parental Authority: After divorce]])</f>
        <v>0</v>
      </c>
      <c r="AW12" s="29">
        <v>0</v>
      </c>
      <c r="AX12" s="29">
        <v>0</v>
      </c>
      <c r="AY12" s="29">
        <f t="shared" si="5"/>
        <v>0</v>
      </c>
      <c r="AZ12" s="29">
        <v>0</v>
      </c>
      <c r="BA12" s="29">
        <f t="shared" si="6"/>
        <v>0</v>
      </c>
      <c r="BB12" s="31">
        <f>AVERAGE(Table27857[[#This Row],[RULE OF LAW]],Table27857[[#This Row],[SECURITY &amp; SAFETY]],Table27857[[#This Row],[PERSONAL FREEDOM (minus Security &amp;Safety and Rule of Law)]],Table27857[[#This Row],[PERSONAL FREEDOM (minus Security &amp;Safety and Rule of Law)]])</f>
        <v>5.1942698240566862</v>
      </c>
      <c r="BC12" s="32">
        <v>6.42</v>
      </c>
      <c r="BD12" s="53">
        <f>AVERAGE(Table27857[[#This Row],[PERSONAL FREEDOM]:[ECONOMIC FREEDOM]])</f>
        <v>5.8071349120283431</v>
      </c>
      <c r="BE12" s="54">
        <f t="shared" si="7"/>
        <v>135</v>
      </c>
      <c r="BF12" s="18">
        <f t="shared" si="8"/>
        <v>5.81</v>
      </c>
      <c r="BG12" s="31">
        <f>Table27857[[#This Row],[1 Rule of Law]]</f>
        <v>3.0476190476190479</v>
      </c>
      <c r="BH12" s="31">
        <f>Table27857[[#This Row],[2 Security &amp; Safety]]</f>
        <v>7.5736979638245829</v>
      </c>
      <c r="BI12" s="31">
        <f t="shared" si="9"/>
        <v>5.0778811423915569</v>
      </c>
    </row>
    <row r="13" spans="1:65" ht="15" customHeight="1" x14ac:dyDescent="0.25">
      <c r="A13" s="28" t="s">
        <v>141</v>
      </c>
      <c r="B13" s="29" t="s">
        <v>48</v>
      </c>
      <c r="C13" s="29" t="s">
        <v>48</v>
      </c>
      <c r="D13" s="29" t="s">
        <v>48</v>
      </c>
      <c r="E13" s="29">
        <v>6.6943399999999995</v>
      </c>
      <c r="F13" s="29">
        <v>7.0400000000000009</v>
      </c>
      <c r="G13" s="29">
        <v>10</v>
      </c>
      <c r="H13" s="29">
        <v>10</v>
      </c>
      <c r="I13" s="29" t="s">
        <v>48</v>
      </c>
      <c r="J13" s="29">
        <v>10</v>
      </c>
      <c r="K13" s="29">
        <v>10</v>
      </c>
      <c r="L13" s="29">
        <f>AVERAGE(Table27857[[#This Row],[2Bi Disappearance]:[2Bv Terrorism Injured ]])</f>
        <v>10</v>
      </c>
      <c r="M13" s="29" t="s">
        <v>48</v>
      </c>
      <c r="N13" s="29" t="s">
        <v>48</v>
      </c>
      <c r="O13" s="30" t="s">
        <v>48</v>
      </c>
      <c r="P13" s="30" t="s">
        <v>48</v>
      </c>
      <c r="Q13" s="30" t="s">
        <v>48</v>
      </c>
      <c r="R13" s="30" t="s">
        <v>48</v>
      </c>
      <c r="S13" s="29">
        <f t="shared" si="1"/>
        <v>8.52</v>
      </c>
      <c r="T13" s="29">
        <v>10</v>
      </c>
      <c r="U13" s="29">
        <v>10</v>
      </c>
      <c r="V13" s="29" t="s">
        <v>48</v>
      </c>
      <c r="W13" s="29">
        <f t="shared" si="2"/>
        <v>10</v>
      </c>
      <c r="X13" s="29" t="s">
        <v>48</v>
      </c>
      <c r="Y13" s="29" t="s">
        <v>48</v>
      </c>
      <c r="Z13" s="29" t="s">
        <v>48</v>
      </c>
      <c r="AA13" s="29" t="s">
        <v>48</v>
      </c>
      <c r="AB13" s="29" t="s">
        <v>48</v>
      </c>
      <c r="AC13" s="29" t="s">
        <v>48</v>
      </c>
      <c r="AD13" s="29" t="s">
        <v>48</v>
      </c>
      <c r="AE13" s="29" t="s">
        <v>48</v>
      </c>
      <c r="AF13" s="29" t="s">
        <v>48</v>
      </c>
      <c r="AG13" s="29" t="s">
        <v>48</v>
      </c>
      <c r="AH13" s="29" t="s">
        <v>48</v>
      </c>
      <c r="AI13" s="29" t="s">
        <v>48</v>
      </c>
      <c r="AJ13" s="29" t="s">
        <v>48</v>
      </c>
      <c r="AK13" s="29" t="s">
        <v>48</v>
      </c>
      <c r="AL13" s="29">
        <v>10</v>
      </c>
      <c r="AM13" s="30">
        <v>9</v>
      </c>
      <c r="AN13" s="30">
        <v>7.75</v>
      </c>
      <c r="AO13" s="30" t="s">
        <v>48</v>
      </c>
      <c r="AP13" s="30" t="s">
        <v>48</v>
      </c>
      <c r="AQ13" s="30" t="s">
        <v>48</v>
      </c>
      <c r="AR13" s="30" t="s">
        <v>48</v>
      </c>
      <c r="AS13" s="29">
        <f t="shared" si="4"/>
        <v>8.9166666666666661</v>
      </c>
      <c r="AT13" s="29" t="s">
        <v>48</v>
      </c>
      <c r="AU13" s="29" t="s">
        <v>48</v>
      </c>
      <c r="AV13" s="29" t="s">
        <v>48</v>
      </c>
      <c r="AW13" s="29">
        <v>0</v>
      </c>
      <c r="AX13" s="29">
        <v>0</v>
      </c>
      <c r="AY13" s="29">
        <f t="shared" si="5"/>
        <v>0</v>
      </c>
      <c r="AZ13" s="29" t="s">
        <v>48</v>
      </c>
      <c r="BA13" s="29">
        <f t="shared" si="6"/>
        <v>0</v>
      </c>
      <c r="BB13" s="31">
        <f>AVERAGE(Table27857[[#This Row],[RULE OF LAW]],Table27857[[#This Row],[SECURITY &amp; SAFETY]],Table27857[[#This Row],[PERSONAL FREEDOM (minus Security &amp;Safety and Rule of Law)]],Table27857[[#This Row],[PERSONAL FREEDOM (minus Security &amp;Safety and Rule of Law)]])</f>
        <v>6.9563627777777768</v>
      </c>
      <c r="BC13" s="32">
        <v>6.83</v>
      </c>
      <c r="BD13" s="53">
        <f>AVERAGE(Table27857[[#This Row],[PERSONAL FREEDOM]:[ECONOMIC FREEDOM]])</f>
        <v>6.8931813888888884</v>
      </c>
      <c r="BE13" s="54">
        <f t="shared" si="7"/>
        <v>79</v>
      </c>
      <c r="BF13" s="18">
        <f t="shared" si="8"/>
        <v>6.89</v>
      </c>
      <c r="BG13" s="31">
        <f>Table27857[[#This Row],[1 Rule of Law]]</f>
        <v>6.6943399999999995</v>
      </c>
      <c r="BH13" s="31">
        <f>Table27857[[#This Row],[2 Security &amp; Safety]]</f>
        <v>8.52</v>
      </c>
      <c r="BI13" s="31">
        <f t="shared" si="9"/>
        <v>6.3055555555555545</v>
      </c>
    </row>
    <row r="14" spans="1:65" ht="15" customHeight="1" x14ac:dyDescent="0.25">
      <c r="A14" s="28" t="s">
        <v>66</v>
      </c>
      <c r="B14" s="29">
        <v>8.5</v>
      </c>
      <c r="C14" s="29">
        <v>6.8999999999999995</v>
      </c>
      <c r="D14" s="29">
        <v>6.7</v>
      </c>
      <c r="E14" s="29">
        <v>7.3603174603174617</v>
      </c>
      <c r="F14" s="29">
        <v>9.36</v>
      </c>
      <c r="G14" s="29">
        <v>10</v>
      </c>
      <c r="H14" s="29">
        <v>10</v>
      </c>
      <c r="I14" s="29">
        <v>10</v>
      </c>
      <c r="J14" s="29">
        <v>10</v>
      </c>
      <c r="K14" s="29">
        <v>10</v>
      </c>
      <c r="L14" s="29">
        <f>AVERAGE(Table27857[[#This Row],[2Bi Disappearance]:[2Bv Terrorism Injured ]])</f>
        <v>10</v>
      </c>
      <c r="M14" s="29">
        <v>10</v>
      </c>
      <c r="N14" s="29">
        <v>10</v>
      </c>
      <c r="O14" s="30">
        <v>10</v>
      </c>
      <c r="P14" s="30">
        <v>10</v>
      </c>
      <c r="Q14" s="30">
        <f>AVERAGE(Table27857[[#This Row],[2Ciii(a) Equal Inheritance Rights: Widows]:[2Ciii(b) Equal Inheritance Rights: Daughters]])</f>
        <v>10</v>
      </c>
      <c r="R14" s="30">
        <f>AVERAGE(M14:N14,Q14)</f>
        <v>10</v>
      </c>
      <c r="S14" s="29">
        <f t="shared" si="1"/>
        <v>9.7866666666666671</v>
      </c>
      <c r="T14" s="29">
        <v>10</v>
      </c>
      <c r="U14" s="29">
        <v>10</v>
      </c>
      <c r="V14" s="29">
        <v>10</v>
      </c>
      <c r="W14" s="29">
        <f t="shared" si="2"/>
        <v>10</v>
      </c>
      <c r="X14" s="29">
        <v>10</v>
      </c>
      <c r="Y14" s="29">
        <v>10</v>
      </c>
      <c r="Z14" s="29">
        <f>AVERAGE(Table27857[[#This Row],[4A Freedom to establish religious organizations]:[4B Autonomy of religious organizations]])</f>
        <v>10</v>
      </c>
      <c r="AA14" s="29">
        <v>10</v>
      </c>
      <c r="AB14" s="29">
        <v>10</v>
      </c>
      <c r="AC14" s="29">
        <v>10</v>
      </c>
      <c r="AD14" s="29">
        <v>10</v>
      </c>
      <c r="AE14" s="29">
        <v>7.5</v>
      </c>
      <c r="AF14" s="29">
        <f>AVERAGE(Table27857[[#This Row],[5Ci Political parties]:[5Ciii Educational, sporting and cultural organizations]])</f>
        <v>9.1666666666666661</v>
      </c>
      <c r="AG14" s="29">
        <v>10</v>
      </c>
      <c r="AH14" s="29">
        <v>10</v>
      </c>
      <c r="AI14" s="29">
        <v>10</v>
      </c>
      <c r="AJ14" s="29">
        <f>AVERAGE(Table27857[[#This Row],[5Di Political parties]:[5Diii Educational, sporting and cultural organizations5]])</f>
        <v>10</v>
      </c>
      <c r="AK14" s="29">
        <f>AVERAGE(AA14,AB14,AF14,AJ14)</f>
        <v>9.7916666666666661</v>
      </c>
      <c r="AL14" s="29">
        <v>10</v>
      </c>
      <c r="AM14" s="30">
        <v>9.3333333333333339</v>
      </c>
      <c r="AN14" s="30">
        <v>9</v>
      </c>
      <c r="AO14" s="30">
        <v>10</v>
      </c>
      <c r="AP14" s="30">
        <v>10</v>
      </c>
      <c r="AQ14" s="30">
        <f>AVERAGE(Table27857[[#This Row],[6Di Access to foreign television (cable/ satellite)]:[6Dii Access to foreign newspapers]])</f>
        <v>10</v>
      </c>
      <c r="AR14" s="30">
        <v>10</v>
      </c>
      <c r="AS14" s="29">
        <f t="shared" si="4"/>
        <v>9.6666666666666679</v>
      </c>
      <c r="AT14" s="29">
        <v>10</v>
      </c>
      <c r="AU14" s="29">
        <v>10</v>
      </c>
      <c r="AV14" s="29">
        <f>AVERAGE(Table27857[[#This Row],[7Ai Parental Authority: In marriage]:[7Aii Parental Authority: After divorce]])</f>
        <v>10</v>
      </c>
      <c r="AW14" s="29">
        <v>10</v>
      </c>
      <c r="AX14" s="29">
        <v>10</v>
      </c>
      <c r="AY14" s="29">
        <f t="shared" si="5"/>
        <v>10</v>
      </c>
      <c r="AZ14" s="29">
        <v>10</v>
      </c>
      <c r="BA14" s="29">
        <f t="shared" si="6"/>
        <v>10</v>
      </c>
      <c r="BB14" s="31">
        <f>AVERAGE(Table27857[[#This Row],[RULE OF LAW]],Table27857[[#This Row],[SECURITY &amp; SAFETY]],Table27857[[#This Row],[PERSONAL FREEDOM (minus Security &amp;Safety and Rule of Law)]],Table27857[[#This Row],[PERSONAL FREEDOM (minus Security &amp;Safety and Rule of Law)]])</f>
        <v>9.2325793650793653</v>
      </c>
      <c r="BC14" s="32">
        <v>7.26</v>
      </c>
      <c r="BD14" s="53">
        <f>AVERAGE(Table27857[[#This Row],[PERSONAL FREEDOM]:[ECONOMIC FREEDOM]])</f>
        <v>8.2462896825396825</v>
      </c>
      <c r="BE14" s="54">
        <f t="shared" si="7"/>
        <v>18</v>
      </c>
      <c r="BF14" s="18">
        <f t="shared" si="8"/>
        <v>8.25</v>
      </c>
      <c r="BG14" s="31">
        <f>Table27857[[#This Row],[1 Rule of Law]]</f>
        <v>7.3603174603174617</v>
      </c>
      <c r="BH14" s="31">
        <f>Table27857[[#This Row],[2 Security &amp; Safety]]</f>
        <v>9.7866666666666671</v>
      </c>
      <c r="BI14" s="31">
        <f t="shared" si="9"/>
        <v>9.8916666666666675</v>
      </c>
    </row>
    <row r="15" spans="1:65" ht="15" customHeight="1" x14ac:dyDescent="0.25">
      <c r="A15" s="28" t="s">
        <v>152</v>
      </c>
      <c r="B15" s="29" t="s">
        <v>48</v>
      </c>
      <c r="C15" s="29" t="s">
        <v>48</v>
      </c>
      <c r="D15" s="29" t="s">
        <v>48</v>
      </c>
      <c r="E15" s="29">
        <v>4.5665940000000003</v>
      </c>
      <c r="F15" s="29">
        <v>0</v>
      </c>
      <c r="G15" s="29">
        <v>10</v>
      </c>
      <c r="H15" s="29">
        <v>10</v>
      </c>
      <c r="I15" s="29" t="s">
        <v>48</v>
      </c>
      <c r="J15" s="29">
        <v>10</v>
      </c>
      <c r="K15" s="29">
        <v>5.9325146066305825</v>
      </c>
      <c r="L15" s="29">
        <f>AVERAGE(Table27857[[#This Row],[2Bi Disappearance]:[2Bv Terrorism Injured ]])</f>
        <v>8.9831286516576458</v>
      </c>
      <c r="M15" s="29" t="s">
        <v>48</v>
      </c>
      <c r="N15" s="29" t="s">
        <v>48</v>
      </c>
      <c r="O15" s="30" t="s">
        <v>48</v>
      </c>
      <c r="P15" s="30" t="s">
        <v>48</v>
      </c>
      <c r="Q15" s="30"/>
      <c r="R15" s="30" t="s">
        <v>48</v>
      </c>
      <c r="S15" s="29">
        <f t="shared" si="1"/>
        <v>4.4915643258288229</v>
      </c>
      <c r="T15" s="29">
        <v>10</v>
      </c>
      <c r="U15" s="29">
        <v>10</v>
      </c>
      <c r="V15" s="29" t="s">
        <v>48</v>
      </c>
      <c r="W15" s="29">
        <f t="shared" si="2"/>
        <v>10</v>
      </c>
      <c r="X15" s="29" t="s">
        <v>48</v>
      </c>
      <c r="Y15" s="29" t="s">
        <v>48</v>
      </c>
      <c r="Z15" s="29" t="s">
        <v>48</v>
      </c>
      <c r="AA15" s="29" t="s">
        <v>48</v>
      </c>
      <c r="AB15" s="29" t="s">
        <v>48</v>
      </c>
      <c r="AC15" s="29" t="s">
        <v>48</v>
      </c>
      <c r="AD15" s="29" t="s">
        <v>48</v>
      </c>
      <c r="AE15" s="29" t="s">
        <v>48</v>
      </c>
      <c r="AF15" s="29" t="s">
        <v>48</v>
      </c>
      <c r="AG15" s="29" t="s">
        <v>48</v>
      </c>
      <c r="AH15" s="29" t="s">
        <v>48</v>
      </c>
      <c r="AI15" s="29" t="s">
        <v>48</v>
      </c>
      <c r="AJ15" s="29" t="s">
        <v>48</v>
      </c>
      <c r="AK15" s="29" t="s">
        <v>48</v>
      </c>
      <c r="AL15" s="29">
        <v>10</v>
      </c>
      <c r="AM15" s="30">
        <v>7.333333333333333</v>
      </c>
      <c r="AN15" s="30">
        <v>7.75</v>
      </c>
      <c r="AO15" s="30" t="s">
        <v>48</v>
      </c>
      <c r="AP15" s="30" t="s">
        <v>48</v>
      </c>
      <c r="AQ15" s="30" t="s">
        <v>48</v>
      </c>
      <c r="AR15" s="30" t="s">
        <v>48</v>
      </c>
      <c r="AS15" s="29">
        <f t="shared" si="4"/>
        <v>8.3611111111111107</v>
      </c>
      <c r="AT15" s="29" t="s">
        <v>48</v>
      </c>
      <c r="AU15" s="29" t="s">
        <v>48</v>
      </c>
      <c r="AV15" s="29" t="s">
        <v>48</v>
      </c>
      <c r="AW15" s="29">
        <v>0</v>
      </c>
      <c r="AX15" s="29">
        <v>10</v>
      </c>
      <c r="AY15" s="29">
        <f t="shared" si="5"/>
        <v>5</v>
      </c>
      <c r="AZ15" s="29" t="s">
        <v>48</v>
      </c>
      <c r="BA15" s="29">
        <f t="shared" si="6"/>
        <v>5</v>
      </c>
      <c r="BB15" s="31">
        <f>AVERAGE(Table27857[[#This Row],[RULE OF LAW]],Table27857[[#This Row],[SECURITY &amp; SAFETY]],Table27857[[#This Row],[PERSONAL FREEDOM (minus Security &amp;Safety and Rule of Law)]],Table27857[[#This Row],[PERSONAL FREEDOM (minus Security &amp;Safety and Rule of Law)]])</f>
        <v>6.1580580999757251</v>
      </c>
      <c r="BC15" s="32">
        <v>6.64</v>
      </c>
      <c r="BD15" s="53">
        <f>AVERAGE(Table27857[[#This Row],[PERSONAL FREEDOM]:[ECONOMIC FREEDOM]])</f>
        <v>6.3990290499878624</v>
      </c>
      <c r="BE15" s="54">
        <f t="shared" si="7"/>
        <v>113</v>
      </c>
      <c r="BF15" s="18">
        <f t="shared" si="8"/>
        <v>6.4</v>
      </c>
      <c r="BG15" s="31">
        <f>Table27857[[#This Row],[1 Rule of Law]]</f>
        <v>4.5665940000000003</v>
      </c>
      <c r="BH15" s="31">
        <f>Table27857[[#This Row],[2 Security &amp; Safety]]</f>
        <v>4.4915643258288229</v>
      </c>
      <c r="BI15" s="31">
        <f t="shared" si="9"/>
        <v>7.7870370370370372</v>
      </c>
    </row>
    <row r="16" spans="1:65" ht="15" customHeight="1" x14ac:dyDescent="0.25">
      <c r="A16" s="28" t="s">
        <v>134</v>
      </c>
      <c r="B16" s="29" t="s">
        <v>48</v>
      </c>
      <c r="C16" s="29" t="s">
        <v>48</v>
      </c>
      <c r="D16" s="29" t="s">
        <v>48</v>
      </c>
      <c r="E16" s="29">
        <v>4.2690080000000004</v>
      </c>
      <c r="F16" s="29">
        <v>6.6400000000000006</v>
      </c>
      <c r="G16" s="29">
        <v>10</v>
      </c>
      <c r="H16" s="29">
        <v>10</v>
      </c>
      <c r="I16" s="29">
        <v>2.5</v>
      </c>
      <c r="J16" s="29">
        <v>10</v>
      </c>
      <c r="K16" s="29">
        <v>10</v>
      </c>
      <c r="L16" s="29">
        <f>AVERAGE(Table27857[[#This Row],[2Bi Disappearance]:[2Bv Terrorism Injured ]])</f>
        <v>8.5</v>
      </c>
      <c r="M16" s="29">
        <v>8.6999999999999993</v>
      </c>
      <c r="N16" s="29">
        <v>7.5</v>
      </c>
      <c r="O16" s="30">
        <v>5</v>
      </c>
      <c r="P16" s="30">
        <v>5</v>
      </c>
      <c r="Q16" s="30">
        <f>AVERAGE(Table27857[[#This Row],[2Ciii(a) Equal Inheritance Rights: Widows]:[2Ciii(b) Equal Inheritance Rights: Daughters]])</f>
        <v>5</v>
      </c>
      <c r="R16" s="30">
        <f t="shared" ref="R16:R21" si="10">AVERAGE(M16:N16,Q16)</f>
        <v>7.0666666666666664</v>
      </c>
      <c r="S16" s="29">
        <f t="shared" si="1"/>
        <v>7.402222222222222</v>
      </c>
      <c r="T16" s="29">
        <v>10</v>
      </c>
      <c r="U16" s="29">
        <v>0</v>
      </c>
      <c r="V16" s="29">
        <v>5</v>
      </c>
      <c r="W16" s="29">
        <f t="shared" si="2"/>
        <v>5</v>
      </c>
      <c r="X16" s="29">
        <v>10</v>
      </c>
      <c r="Y16" s="29">
        <v>10</v>
      </c>
      <c r="Z16" s="29">
        <f>AVERAGE(Table27857[[#This Row],[4A Freedom to establish religious organizations]:[4B Autonomy of religious organizations]])</f>
        <v>10</v>
      </c>
      <c r="AA16" s="29">
        <v>10</v>
      </c>
      <c r="AB16" s="29">
        <v>10</v>
      </c>
      <c r="AC16" s="29">
        <v>10</v>
      </c>
      <c r="AD16" s="29">
        <v>10</v>
      </c>
      <c r="AE16" s="29">
        <v>10</v>
      </c>
      <c r="AF16" s="29">
        <f>AVERAGE(Table27857[[#This Row],[5Ci Political parties]:[5Ciii Educational, sporting and cultural organizations]])</f>
        <v>10</v>
      </c>
      <c r="AG16" s="29">
        <v>10</v>
      </c>
      <c r="AH16" s="29">
        <v>10</v>
      </c>
      <c r="AI16" s="29">
        <v>10</v>
      </c>
      <c r="AJ16" s="29">
        <f>AVERAGE(Table27857[[#This Row],[5Di Political parties]:[5Diii Educational, sporting and cultural organizations5]])</f>
        <v>10</v>
      </c>
      <c r="AK16" s="29">
        <f>AVERAGE(AA16,AB16,AF16,AJ16)</f>
        <v>10</v>
      </c>
      <c r="AL16" s="29">
        <v>10</v>
      </c>
      <c r="AM16" s="30">
        <v>6</v>
      </c>
      <c r="AN16" s="30">
        <v>7.25</v>
      </c>
      <c r="AO16" s="30">
        <v>10</v>
      </c>
      <c r="AP16" s="30">
        <v>10</v>
      </c>
      <c r="AQ16" s="30">
        <f>AVERAGE(Table27857[[#This Row],[6Di Access to foreign television (cable/ satellite)]:[6Dii Access to foreign newspapers]])</f>
        <v>10</v>
      </c>
      <c r="AR16" s="30">
        <v>10</v>
      </c>
      <c r="AS16" s="29">
        <f t="shared" si="4"/>
        <v>8.65</v>
      </c>
      <c r="AT16" s="29">
        <v>10</v>
      </c>
      <c r="AU16" s="29">
        <v>10</v>
      </c>
      <c r="AV16" s="29">
        <f>AVERAGE(Table27857[[#This Row],[7Ai Parental Authority: In marriage]:[7Aii Parental Authority: After divorce]])</f>
        <v>10</v>
      </c>
      <c r="AW16" s="29">
        <v>10</v>
      </c>
      <c r="AX16" s="29">
        <v>10</v>
      </c>
      <c r="AY16" s="29">
        <f t="shared" si="5"/>
        <v>10</v>
      </c>
      <c r="AZ16" s="29">
        <v>10</v>
      </c>
      <c r="BA16" s="29">
        <f t="shared" si="6"/>
        <v>10</v>
      </c>
      <c r="BB16" s="31">
        <f>AVERAGE(Table27857[[#This Row],[RULE OF LAW]],Table27857[[#This Row],[SECURITY &amp; SAFETY]],Table27857[[#This Row],[PERSONAL FREEDOM (minus Security &amp;Safety and Rule of Law)]],Table27857[[#This Row],[PERSONAL FREEDOM (minus Security &amp;Safety and Rule of Law)]])</f>
        <v>7.2828075555555563</v>
      </c>
      <c r="BC16" s="32">
        <v>6.05</v>
      </c>
      <c r="BD16" s="53">
        <f>AVERAGE(Table27857[[#This Row],[PERSONAL FREEDOM]:[ECONOMIC FREEDOM]])</f>
        <v>6.666403777777778</v>
      </c>
      <c r="BE16" s="54">
        <f t="shared" si="7"/>
        <v>95</v>
      </c>
      <c r="BF16" s="18">
        <f t="shared" si="8"/>
        <v>6.67</v>
      </c>
      <c r="BG16" s="31">
        <f>Table27857[[#This Row],[1 Rule of Law]]</f>
        <v>4.2690080000000004</v>
      </c>
      <c r="BH16" s="31">
        <f>Table27857[[#This Row],[2 Security &amp; Safety]]</f>
        <v>7.402222222222222</v>
      </c>
      <c r="BI16" s="31">
        <f t="shared" si="9"/>
        <v>8.73</v>
      </c>
    </row>
    <row r="17" spans="1:61" ht="15" customHeight="1" x14ac:dyDescent="0.25">
      <c r="A17" s="28" t="s">
        <v>145</v>
      </c>
      <c r="B17" s="29" t="s">
        <v>48</v>
      </c>
      <c r="C17" s="29" t="s">
        <v>48</v>
      </c>
      <c r="D17" s="29" t="s">
        <v>48</v>
      </c>
      <c r="E17" s="29">
        <v>5.5039920000000002</v>
      </c>
      <c r="F17" s="29">
        <v>9.32</v>
      </c>
      <c r="G17" s="29">
        <v>10</v>
      </c>
      <c r="H17" s="29">
        <v>10</v>
      </c>
      <c r="I17" s="29">
        <v>7.5</v>
      </c>
      <c r="J17" s="29">
        <v>10</v>
      </c>
      <c r="K17" s="29">
        <v>10</v>
      </c>
      <c r="L17" s="29">
        <f>AVERAGE(Table27857[[#This Row],[2Bi Disappearance]:[2Bv Terrorism Injured ]])</f>
        <v>9.5</v>
      </c>
      <c r="M17" s="29">
        <v>10</v>
      </c>
      <c r="N17" s="29">
        <v>7.5</v>
      </c>
      <c r="O17" s="30">
        <v>5</v>
      </c>
      <c r="P17" s="30">
        <v>5</v>
      </c>
      <c r="Q17" s="30">
        <f>AVERAGE(Table27857[[#This Row],[2Ciii(a) Equal Inheritance Rights: Widows]:[2Ciii(b) Equal Inheritance Rights: Daughters]])</f>
        <v>5</v>
      </c>
      <c r="R17" s="30">
        <f t="shared" si="10"/>
        <v>7.5</v>
      </c>
      <c r="S17" s="29">
        <f t="shared" si="1"/>
        <v>8.7733333333333334</v>
      </c>
      <c r="T17" s="29">
        <v>0</v>
      </c>
      <c r="U17" s="29">
        <v>10</v>
      </c>
      <c r="V17" s="29">
        <v>10</v>
      </c>
      <c r="W17" s="29">
        <f t="shared" si="2"/>
        <v>6.666666666666667</v>
      </c>
      <c r="X17" s="29" t="s">
        <v>48</v>
      </c>
      <c r="Y17" s="29" t="s">
        <v>48</v>
      </c>
      <c r="Z17" s="29" t="s">
        <v>48</v>
      </c>
      <c r="AA17" s="29" t="s">
        <v>48</v>
      </c>
      <c r="AB17" s="29" t="s">
        <v>48</v>
      </c>
      <c r="AC17" s="29" t="s">
        <v>48</v>
      </c>
      <c r="AD17" s="29" t="s">
        <v>48</v>
      </c>
      <c r="AE17" s="29" t="s">
        <v>48</v>
      </c>
      <c r="AF17" s="29" t="s">
        <v>48</v>
      </c>
      <c r="AG17" s="29" t="s">
        <v>48</v>
      </c>
      <c r="AH17" s="29" t="s">
        <v>48</v>
      </c>
      <c r="AI17" s="29" t="s">
        <v>48</v>
      </c>
      <c r="AJ17" s="29" t="s">
        <v>48</v>
      </c>
      <c r="AK17" s="29" t="s">
        <v>48</v>
      </c>
      <c r="AL17" s="29">
        <v>10</v>
      </c>
      <c r="AM17" s="30">
        <v>4</v>
      </c>
      <c r="AN17" s="30">
        <v>4.75</v>
      </c>
      <c r="AO17" s="30" t="s">
        <v>48</v>
      </c>
      <c r="AP17" s="30" t="s">
        <v>48</v>
      </c>
      <c r="AQ17" s="30" t="s">
        <v>48</v>
      </c>
      <c r="AR17" s="30" t="s">
        <v>48</v>
      </c>
      <c r="AS17" s="29">
        <f t="shared" si="4"/>
        <v>6.25</v>
      </c>
      <c r="AT17" s="29" t="s">
        <v>48</v>
      </c>
      <c r="AU17" s="29">
        <v>10</v>
      </c>
      <c r="AV17" s="29">
        <f>AVERAGE(Table27857[[#This Row],[7Ai Parental Authority: In marriage]:[7Aii Parental Authority: After divorce]])</f>
        <v>10</v>
      </c>
      <c r="AW17" s="29">
        <v>0</v>
      </c>
      <c r="AX17" s="29">
        <v>0</v>
      </c>
      <c r="AY17" s="29">
        <f t="shared" si="5"/>
        <v>0</v>
      </c>
      <c r="AZ17" s="29">
        <v>5</v>
      </c>
      <c r="BA17" s="29">
        <f t="shared" si="6"/>
        <v>5</v>
      </c>
      <c r="BB17" s="31">
        <f>AVERAGE(Table27857[[#This Row],[RULE OF LAW]],Table27857[[#This Row],[SECURITY &amp; SAFETY]],Table27857[[#This Row],[PERSONAL FREEDOM (minus Security &amp;Safety and Rule of Law)]],Table27857[[#This Row],[PERSONAL FREEDOM (minus Security &amp;Safety and Rule of Law)]])</f>
        <v>6.5554424444444441</v>
      </c>
      <c r="BC17" s="32">
        <v>6.86</v>
      </c>
      <c r="BD17" s="53">
        <f>AVERAGE(Table27857[[#This Row],[PERSONAL FREEDOM]:[ECONOMIC FREEDOM]])</f>
        <v>6.7077212222222222</v>
      </c>
      <c r="BE17" s="54">
        <f t="shared" si="7"/>
        <v>91</v>
      </c>
      <c r="BF17" s="18">
        <f t="shared" si="8"/>
        <v>6.71</v>
      </c>
      <c r="BG17" s="31">
        <f>Table27857[[#This Row],[1 Rule of Law]]</f>
        <v>5.5039920000000002</v>
      </c>
      <c r="BH17" s="31">
        <f>Table27857[[#This Row],[2 Security &amp; Safety]]</f>
        <v>8.7733333333333334</v>
      </c>
      <c r="BI17" s="31">
        <f t="shared" si="9"/>
        <v>5.9722222222222223</v>
      </c>
    </row>
    <row r="18" spans="1:61" ht="15" customHeight="1" x14ac:dyDescent="0.25">
      <c r="A18" s="28" t="s">
        <v>107</v>
      </c>
      <c r="B18" s="29">
        <v>4.2</v>
      </c>
      <c r="C18" s="29">
        <v>3.4000000000000004</v>
      </c>
      <c r="D18" s="29">
        <v>2.3000000000000003</v>
      </c>
      <c r="E18" s="29">
        <v>3.2984126984126987</v>
      </c>
      <c r="F18" s="29">
        <v>5.16</v>
      </c>
      <c r="G18" s="29">
        <v>10</v>
      </c>
      <c r="H18" s="29">
        <v>10</v>
      </c>
      <c r="I18" s="29">
        <v>7.5</v>
      </c>
      <c r="J18" s="29">
        <v>10</v>
      </c>
      <c r="K18" s="29">
        <v>10</v>
      </c>
      <c r="L18" s="29">
        <f>AVERAGE(Table27857[[#This Row],[2Bi Disappearance]:[2Bv Terrorism Injured ]])</f>
        <v>9.5</v>
      </c>
      <c r="M18" s="29">
        <v>10</v>
      </c>
      <c r="N18" s="29">
        <v>10</v>
      </c>
      <c r="O18" s="30">
        <v>5</v>
      </c>
      <c r="P18" s="30">
        <v>5</v>
      </c>
      <c r="Q18" s="30">
        <f>AVERAGE(Table27857[[#This Row],[2Ciii(a) Equal Inheritance Rights: Widows]:[2Ciii(b) Equal Inheritance Rights: Daughters]])</f>
        <v>5</v>
      </c>
      <c r="R18" s="30">
        <f t="shared" si="10"/>
        <v>8.3333333333333339</v>
      </c>
      <c r="S18" s="29">
        <f t="shared" si="1"/>
        <v>7.6644444444444444</v>
      </c>
      <c r="T18" s="29">
        <v>10</v>
      </c>
      <c r="U18" s="29">
        <v>10</v>
      </c>
      <c r="V18" s="29">
        <v>10</v>
      </c>
      <c r="W18" s="29">
        <f t="shared" si="2"/>
        <v>10</v>
      </c>
      <c r="X18" s="29">
        <v>10</v>
      </c>
      <c r="Y18" s="29">
        <v>10</v>
      </c>
      <c r="Z18" s="29">
        <f>AVERAGE(Table27857[[#This Row],[4A Freedom to establish religious organizations]:[4B Autonomy of religious organizations]])</f>
        <v>10</v>
      </c>
      <c r="AA18" s="29">
        <v>10</v>
      </c>
      <c r="AB18" s="29">
        <v>10</v>
      </c>
      <c r="AC18" s="29">
        <v>7.5</v>
      </c>
      <c r="AD18" s="29">
        <v>7.5</v>
      </c>
      <c r="AE18" s="29">
        <v>10</v>
      </c>
      <c r="AF18" s="29">
        <f>AVERAGE(Table27857[[#This Row],[5Ci Political parties]:[5Ciii Educational, sporting and cultural organizations]])</f>
        <v>8.3333333333333339</v>
      </c>
      <c r="AG18" s="29">
        <v>10</v>
      </c>
      <c r="AH18" s="29">
        <v>10</v>
      </c>
      <c r="AI18" s="29">
        <v>10</v>
      </c>
      <c r="AJ18" s="29">
        <f>AVERAGE(Table27857[[#This Row],[5Di Political parties]:[5Diii Educational, sporting and cultural organizations5]])</f>
        <v>10</v>
      </c>
      <c r="AK18" s="29">
        <f>AVERAGE(AA18,AB18,AF18,AJ18)</f>
        <v>9.5833333333333339</v>
      </c>
      <c r="AL18" s="29">
        <v>10</v>
      </c>
      <c r="AM18" s="30">
        <v>5.333333333333333</v>
      </c>
      <c r="AN18" s="30">
        <v>4.5</v>
      </c>
      <c r="AO18" s="30">
        <v>10</v>
      </c>
      <c r="AP18" s="30">
        <v>10</v>
      </c>
      <c r="AQ18" s="30">
        <f>AVERAGE(Table27857[[#This Row],[6Di Access to foreign television (cable/ satellite)]:[6Dii Access to foreign newspapers]])</f>
        <v>10</v>
      </c>
      <c r="AR18" s="30">
        <v>10</v>
      </c>
      <c r="AS18" s="29">
        <f t="shared" si="4"/>
        <v>7.9666666666666659</v>
      </c>
      <c r="AT18" s="29">
        <v>10</v>
      </c>
      <c r="AU18" s="29">
        <v>10</v>
      </c>
      <c r="AV18" s="29">
        <f>AVERAGE(Table27857[[#This Row],[7Ai Parental Authority: In marriage]:[7Aii Parental Authority: After divorce]])</f>
        <v>10</v>
      </c>
      <c r="AW18" s="29">
        <v>10</v>
      </c>
      <c r="AX18" s="29">
        <v>10</v>
      </c>
      <c r="AY18" s="29">
        <f t="shared" si="5"/>
        <v>10</v>
      </c>
      <c r="AZ18" s="29">
        <v>10</v>
      </c>
      <c r="BA18" s="29">
        <f t="shared" si="6"/>
        <v>10</v>
      </c>
      <c r="BB18" s="31">
        <f>AVERAGE(Table27857[[#This Row],[RULE OF LAW]],Table27857[[#This Row],[SECURITY &amp; SAFETY]],Table27857[[#This Row],[PERSONAL FREEDOM (minus Security &amp;Safety and Rule of Law)]],Table27857[[#This Row],[PERSONAL FREEDOM (minus Security &amp;Safety and Rule of Law)]])</f>
        <v>7.4957142857142856</v>
      </c>
      <c r="BC18" s="32">
        <v>6.52</v>
      </c>
      <c r="BD18" s="53">
        <f>AVERAGE(Table27857[[#This Row],[PERSONAL FREEDOM]:[ECONOMIC FREEDOM]])</f>
        <v>7.0078571428571426</v>
      </c>
      <c r="BE18" s="54">
        <f t="shared" si="7"/>
        <v>68</v>
      </c>
      <c r="BF18" s="18">
        <f t="shared" si="8"/>
        <v>7.01</v>
      </c>
      <c r="BG18" s="31">
        <f>Table27857[[#This Row],[1 Rule of Law]]</f>
        <v>3.2984126984126987</v>
      </c>
      <c r="BH18" s="31">
        <f>Table27857[[#This Row],[2 Security &amp; Safety]]</f>
        <v>7.6644444444444444</v>
      </c>
      <c r="BI18" s="31">
        <f t="shared" si="9"/>
        <v>9.51</v>
      </c>
    </row>
    <row r="19" spans="1:61" ht="15" customHeight="1" x14ac:dyDescent="0.25">
      <c r="A19" s="28" t="s">
        <v>104</v>
      </c>
      <c r="B19" s="29">
        <v>6.8999999999999995</v>
      </c>
      <c r="C19" s="29">
        <v>4.9000000000000004</v>
      </c>
      <c r="D19" s="29">
        <v>5.4</v>
      </c>
      <c r="E19" s="29">
        <v>5.7301587301587311</v>
      </c>
      <c r="F19" s="29">
        <v>9.48</v>
      </c>
      <c r="G19" s="29">
        <v>10</v>
      </c>
      <c r="H19" s="29">
        <v>10</v>
      </c>
      <c r="I19" s="29">
        <v>7.5</v>
      </c>
      <c r="J19" s="29">
        <v>10</v>
      </c>
      <c r="K19" s="29">
        <v>10</v>
      </c>
      <c r="L19" s="29">
        <f>AVERAGE(Table27857[[#This Row],[2Bi Disappearance]:[2Bv Terrorism Injured ]])</f>
        <v>9.5</v>
      </c>
      <c r="M19" s="29">
        <v>10</v>
      </c>
      <c r="N19" s="29">
        <v>10</v>
      </c>
      <c r="O19" s="30">
        <v>5</v>
      </c>
      <c r="P19" s="30">
        <v>5</v>
      </c>
      <c r="Q19" s="30">
        <f>AVERAGE(Table27857[[#This Row],[2Ciii(a) Equal Inheritance Rights: Widows]:[2Ciii(b) Equal Inheritance Rights: Daughters]])</f>
        <v>5</v>
      </c>
      <c r="R19" s="30">
        <f t="shared" si="10"/>
        <v>8.3333333333333339</v>
      </c>
      <c r="S19" s="29">
        <f t="shared" si="1"/>
        <v>9.1044444444444448</v>
      </c>
      <c r="T19" s="29">
        <v>10</v>
      </c>
      <c r="U19" s="29">
        <v>0</v>
      </c>
      <c r="V19" s="29">
        <v>10</v>
      </c>
      <c r="W19" s="29">
        <f t="shared" si="2"/>
        <v>6.666666666666667</v>
      </c>
      <c r="X19" s="29">
        <v>7.5</v>
      </c>
      <c r="Y19" s="29">
        <v>7.5</v>
      </c>
      <c r="Z19" s="29">
        <f>AVERAGE(Table27857[[#This Row],[4A Freedom to establish religious organizations]:[4B Autonomy of religious organizations]])</f>
        <v>7.5</v>
      </c>
      <c r="AA19" s="29">
        <v>10</v>
      </c>
      <c r="AB19" s="29">
        <v>10</v>
      </c>
      <c r="AC19" s="29">
        <v>2.5</v>
      </c>
      <c r="AD19" s="29">
        <v>7.5</v>
      </c>
      <c r="AE19" s="29">
        <v>10</v>
      </c>
      <c r="AF19" s="29">
        <f>AVERAGE(Table27857[[#This Row],[5Ci Political parties]:[5Ciii Educational, sporting and cultural organizations]])</f>
        <v>6.666666666666667</v>
      </c>
      <c r="AG19" s="29">
        <v>10</v>
      </c>
      <c r="AH19" s="29">
        <v>7.5</v>
      </c>
      <c r="AI19" s="29">
        <v>10</v>
      </c>
      <c r="AJ19" s="29">
        <f>AVERAGE(Table27857[[#This Row],[5Di Political parties]:[5Diii Educational, sporting and cultural organizations5]])</f>
        <v>9.1666666666666661</v>
      </c>
      <c r="AK19" s="29">
        <f>AVERAGE(AA19,AB19,AF19,AJ19)</f>
        <v>8.9583333333333339</v>
      </c>
      <c r="AL19" s="29">
        <v>10</v>
      </c>
      <c r="AM19" s="30">
        <v>6.666666666666667</v>
      </c>
      <c r="AN19" s="30">
        <v>4.25</v>
      </c>
      <c r="AO19" s="30">
        <v>10</v>
      </c>
      <c r="AP19" s="30">
        <v>10</v>
      </c>
      <c r="AQ19" s="30">
        <f>AVERAGE(Table27857[[#This Row],[6Di Access to foreign television (cable/ satellite)]:[6Dii Access to foreign newspapers]])</f>
        <v>10</v>
      </c>
      <c r="AR19" s="30">
        <v>10</v>
      </c>
      <c r="AS19" s="29">
        <f t="shared" si="4"/>
        <v>8.1833333333333336</v>
      </c>
      <c r="AT19" s="29">
        <v>10</v>
      </c>
      <c r="AU19" s="29">
        <v>10</v>
      </c>
      <c r="AV19" s="29">
        <f>AVERAGE(Table27857[[#This Row],[7Ai Parental Authority: In marriage]:[7Aii Parental Authority: After divorce]])</f>
        <v>10</v>
      </c>
      <c r="AW19" s="29">
        <v>10</v>
      </c>
      <c r="AX19" s="29">
        <v>10</v>
      </c>
      <c r="AY19" s="29">
        <f t="shared" si="5"/>
        <v>10</v>
      </c>
      <c r="AZ19" s="29">
        <v>10</v>
      </c>
      <c r="BA19" s="29">
        <f t="shared" si="6"/>
        <v>10</v>
      </c>
      <c r="BB19" s="31">
        <f>AVERAGE(Table27857[[#This Row],[RULE OF LAW]],Table27857[[#This Row],[SECURITY &amp; SAFETY]],Table27857[[#This Row],[PERSONAL FREEDOM (minus Security &amp;Safety and Rule of Law)]],Table27857[[#This Row],[PERSONAL FREEDOM (minus Security &amp;Safety and Rule of Law)]])</f>
        <v>7.8394841269841278</v>
      </c>
      <c r="BC19" s="32">
        <v>6.98</v>
      </c>
      <c r="BD19" s="53">
        <f>AVERAGE(Table27857[[#This Row],[PERSONAL FREEDOM]:[ECONOMIC FREEDOM]])</f>
        <v>7.4097420634920645</v>
      </c>
      <c r="BE19" s="54">
        <f t="shared" si="7"/>
        <v>53</v>
      </c>
      <c r="BF19" s="18">
        <f t="shared" si="8"/>
        <v>7.41</v>
      </c>
      <c r="BG19" s="31">
        <f>Table27857[[#This Row],[1 Rule of Law]]</f>
        <v>5.7301587301587311</v>
      </c>
      <c r="BH19" s="31">
        <f>Table27857[[#This Row],[2 Security &amp; Safety]]</f>
        <v>9.1044444444444448</v>
      </c>
      <c r="BI19" s="31">
        <f t="shared" si="9"/>
        <v>8.2616666666666667</v>
      </c>
    </row>
    <row r="20" spans="1:61" ht="15" customHeight="1" x14ac:dyDescent="0.25">
      <c r="A20" s="28" t="s">
        <v>151</v>
      </c>
      <c r="B20" s="29">
        <v>4.6999999999999993</v>
      </c>
      <c r="C20" s="29">
        <v>6.1</v>
      </c>
      <c r="D20" s="29">
        <v>6.4</v>
      </c>
      <c r="E20" s="29">
        <v>5.6984126984126995</v>
      </c>
      <c r="F20" s="29">
        <v>2.6400000000000006</v>
      </c>
      <c r="G20" s="29">
        <v>10</v>
      </c>
      <c r="H20" s="29">
        <v>10</v>
      </c>
      <c r="I20" s="29">
        <v>10</v>
      </c>
      <c r="J20" s="29">
        <v>10</v>
      </c>
      <c r="K20" s="29">
        <v>10</v>
      </c>
      <c r="L20" s="29">
        <f>AVERAGE(Table27857[[#This Row],[2Bi Disappearance]:[2Bv Terrorism Injured ]])</f>
        <v>10</v>
      </c>
      <c r="M20" s="29">
        <v>10</v>
      </c>
      <c r="N20" s="29">
        <v>7.5</v>
      </c>
      <c r="O20" s="30">
        <v>5</v>
      </c>
      <c r="P20" s="30">
        <v>5</v>
      </c>
      <c r="Q20" s="30">
        <f>AVERAGE(Table27857[[#This Row],[2Ciii(a) Equal Inheritance Rights: Widows]:[2Ciii(b) Equal Inheritance Rights: Daughters]])</f>
        <v>5</v>
      </c>
      <c r="R20" s="30">
        <f t="shared" si="10"/>
        <v>7.5</v>
      </c>
      <c r="S20" s="29">
        <f t="shared" si="1"/>
        <v>6.7133333333333338</v>
      </c>
      <c r="T20" s="29">
        <v>10</v>
      </c>
      <c r="U20" s="29">
        <v>5</v>
      </c>
      <c r="V20" s="29">
        <v>5</v>
      </c>
      <c r="W20" s="29">
        <f t="shared" si="2"/>
        <v>6.666666666666667</v>
      </c>
      <c r="X20" s="29">
        <v>5</v>
      </c>
      <c r="Y20" s="29">
        <v>7.5</v>
      </c>
      <c r="Z20" s="29">
        <f>AVERAGE(Table27857[[#This Row],[4A Freedom to establish religious organizations]:[4B Autonomy of religious organizations]])</f>
        <v>6.25</v>
      </c>
      <c r="AA20" s="29">
        <v>7.5</v>
      </c>
      <c r="AB20" s="29">
        <v>7.5</v>
      </c>
      <c r="AC20" s="29">
        <v>5</v>
      </c>
      <c r="AD20" s="29">
        <v>5</v>
      </c>
      <c r="AE20" s="29">
        <v>7.5</v>
      </c>
      <c r="AF20" s="29">
        <f>AVERAGE(Table27857[[#This Row],[5Ci Political parties]:[5Ciii Educational, sporting and cultural organizations]])</f>
        <v>5.833333333333333</v>
      </c>
      <c r="AG20" s="29">
        <v>5</v>
      </c>
      <c r="AH20" s="29">
        <v>5</v>
      </c>
      <c r="AI20" s="29">
        <v>5</v>
      </c>
      <c r="AJ20" s="29">
        <f>AVERAGE(Table27857[[#This Row],[5Di Political parties]:[5Diii Educational, sporting and cultural organizations5]])</f>
        <v>5</v>
      </c>
      <c r="AK20" s="29">
        <f>AVERAGE(AA20,AB20,AF20,AJ20)</f>
        <v>6.458333333333333</v>
      </c>
      <c r="AL20" s="29">
        <v>10</v>
      </c>
      <c r="AM20" s="30">
        <v>6.333333333333333</v>
      </c>
      <c r="AN20" s="30">
        <v>5.75</v>
      </c>
      <c r="AO20" s="30">
        <v>7.5</v>
      </c>
      <c r="AP20" s="30">
        <v>5</v>
      </c>
      <c r="AQ20" s="30">
        <f>AVERAGE(Table27857[[#This Row],[6Di Access to foreign television (cable/ satellite)]:[6Dii Access to foreign newspapers]])</f>
        <v>6.25</v>
      </c>
      <c r="AR20" s="30">
        <v>7.5</v>
      </c>
      <c r="AS20" s="29">
        <f t="shared" si="4"/>
        <v>7.1666666666666661</v>
      </c>
      <c r="AT20" s="29">
        <v>5</v>
      </c>
      <c r="AU20" s="29">
        <v>5</v>
      </c>
      <c r="AV20" s="29">
        <f>AVERAGE(Table27857[[#This Row],[7Ai Parental Authority: In marriage]:[7Aii Parental Authority: After divorce]])</f>
        <v>5</v>
      </c>
      <c r="AW20" s="29">
        <v>0</v>
      </c>
      <c r="AX20" s="29">
        <v>0</v>
      </c>
      <c r="AY20" s="29">
        <f t="shared" si="5"/>
        <v>0</v>
      </c>
      <c r="AZ20" s="29">
        <v>5</v>
      </c>
      <c r="BA20" s="29">
        <f t="shared" si="6"/>
        <v>3.3333333333333335</v>
      </c>
      <c r="BB20" s="31">
        <f>AVERAGE(Table27857[[#This Row],[RULE OF LAW]],Table27857[[#This Row],[SECURITY &amp; SAFETY]],Table27857[[#This Row],[PERSONAL FREEDOM (minus Security &amp;Safety and Rule of Law)]],Table27857[[#This Row],[PERSONAL FREEDOM (minus Security &amp;Safety and Rule of Law)]])</f>
        <v>6.0904365079365093</v>
      </c>
      <c r="BC20" s="32">
        <v>7.13</v>
      </c>
      <c r="BD20" s="53">
        <f>AVERAGE(Table27857[[#This Row],[PERSONAL FREEDOM]:[ECONOMIC FREEDOM]])</f>
        <v>6.6102182539682541</v>
      </c>
      <c r="BE20" s="54">
        <f t="shared" si="7"/>
        <v>98</v>
      </c>
      <c r="BF20" s="18">
        <f t="shared" si="8"/>
        <v>6.61</v>
      </c>
      <c r="BG20" s="31">
        <f>Table27857[[#This Row],[1 Rule of Law]]</f>
        <v>5.6984126984126995</v>
      </c>
      <c r="BH20" s="31">
        <f>Table27857[[#This Row],[2 Security &amp; Safety]]</f>
        <v>6.7133333333333338</v>
      </c>
      <c r="BI20" s="31">
        <f t="shared" si="9"/>
        <v>5.9749999999999996</v>
      </c>
    </row>
    <row r="21" spans="1:61" ht="15" customHeight="1" x14ac:dyDescent="0.25">
      <c r="A21" s="28" t="s">
        <v>111</v>
      </c>
      <c r="B21" s="29">
        <v>5.5</v>
      </c>
      <c r="C21" s="29">
        <v>5.0999999999999996</v>
      </c>
      <c r="D21" s="29">
        <v>3.7</v>
      </c>
      <c r="E21" s="29">
        <v>4.746031746031746</v>
      </c>
      <c r="F21" s="29">
        <v>0</v>
      </c>
      <c r="G21" s="29">
        <v>5</v>
      </c>
      <c r="H21" s="29">
        <v>10</v>
      </c>
      <c r="I21" s="29">
        <v>10</v>
      </c>
      <c r="J21" s="29">
        <v>9.9967361759520763</v>
      </c>
      <c r="K21" s="29">
        <v>10</v>
      </c>
      <c r="L21" s="29">
        <f>AVERAGE(Table27857[[#This Row],[2Bi Disappearance]:[2Bv Terrorism Injured ]])</f>
        <v>8.9993472351904167</v>
      </c>
      <c r="M21" s="29">
        <v>10</v>
      </c>
      <c r="N21" s="29">
        <v>10</v>
      </c>
      <c r="O21" s="30">
        <v>5</v>
      </c>
      <c r="P21" s="30">
        <v>5</v>
      </c>
      <c r="Q21" s="30">
        <f>AVERAGE(Table27857[[#This Row],[2Ciii(a) Equal Inheritance Rights: Widows]:[2Ciii(b) Equal Inheritance Rights: Daughters]])</f>
        <v>5</v>
      </c>
      <c r="R21" s="30">
        <f t="shared" si="10"/>
        <v>8.3333333333333339</v>
      </c>
      <c r="S21" s="29">
        <f t="shared" si="1"/>
        <v>5.7775601895079163</v>
      </c>
      <c r="T21" s="29">
        <v>10</v>
      </c>
      <c r="U21" s="29">
        <v>10</v>
      </c>
      <c r="V21" s="29">
        <v>10</v>
      </c>
      <c r="W21" s="29">
        <f t="shared" si="2"/>
        <v>10</v>
      </c>
      <c r="X21" s="29">
        <v>10</v>
      </c>
      <c r="Y21" s="29">
        <v>10</v>
      </c>
      <c r="Z21" s="29">
        <f>AVERAGE(Table27857[[#This Row],[4A Freedom to establish religious organizations]:[4B Autonomy of religious organizations]])</f>
        <v>10</v>
      </c>
      <c r="AA21" s="29">
        <v>10</v>
      </c>
      <c r="AB21" s="29">
        <v>10</v>
      </c>
      <c r="AC21" s="29">
        <v>7.5</v>
      </c>
      <c r="AD21" s="29">
        <v>7.5</v>
      </c>
      <c r="AE21" s="29">
        <v>10</v>
      </c>
      <c r="AF21" s="29">
        <f>AVERAGE(Table27857[[#This Row],[5Ci Political parties]:[5Ciii Educational, sporting and cultural organizations]])</f>
        <v>8.3333333333333339</v>
      </c>
      <c r="AG21" s="29">
        <v>10</v>
      </c>
      <c r="AH21" s="29">
        <v>10</v>
      </c>
      <c r="AI21" s="29">
        <v>10</v>
      </c>
      <c r="AJ21" s="29">
        <f>AVERAGE(Table27857[[#This Row],[5Di Political parties]:[5Diii Educational, sporting and cultural organizations5]])</f>
        <v>10</v>
      </c>
      <c r="AK21" s="29">
        <f>AVERAGE(AA21,AB21,AF21,AJ21)</f>
        <v>9.5833333333333339</v>
      </c>
      <c r="AL21" s="29">
        <v>8.5312791784339979</v>
      </c>
      <c r="AM21" s="30">
        <v>5.666666666666667</v>
      </c>
      <c r="AN21" s="30">
        <v>4.75</v>
      </c>
      <c r="AO21" s="30">
        <v>10</v>
      </c>
      <c r="AP21" s="30">
        <v>10</v>
      </c>
      <c r="AQ21" s="30">
        <f>AVERAGE(Table27857[[#This Row],[6Di Access to foreign television (cable/ satellite)]:[6Dii Access to foreign newspapers]])</f>
        <v>10</v>
      </c>
      <c r="AR21" s="30">
        <v>10</v>
      </c>
      <c r="AS21" s="29">
        <f t="shared" si="4"/>
        <v>7.7895891690201324</v>
      </c>
      <c r="AT21" s="29">
        <v>10</v>
      </c>
      <c r="AU21" s="29">
        <v>10</v>
      </c>
      <c r="AV21" s="29">
        <f>AVERAGE(Table27857[[#This Row],[7Ai Parental Authority: In marriage]:[7Aii Parental Authority: After divorce]])</f>
        <v>10</v>
      </c>
      <c r="AW21" s="29">
        <v>10</v>
      </c>
      <c r="AX21" s="29">
        <v>10</v>
      </c>
      <c r="AY21" s="29">
        <f t="shared" si="5"/>
        <v>10</v>
      </c>
      <c r="AZ21" s="29">
        <v>10</v>
      </c>
      <c r="BA21" s="29">
        <f t="shared" si="6"/>
        <v>10</v>
      </c>
      <c r="BB21" s="31">
        <f>AVERAGE(Table27857[[#This Row],[RULE OF LAW]],Table27857[[#This Row],[SECURITY &amp; SAFETY]],Table27857[[#This Row],[PERSONAL FREEDOM (minus Security &amp;Safety and Rule of Law)]],Table27857[[#This Row],[PERSONAL FREEDOM (minus Security &amp;Safety and Rule of Law)]])</f>
        <v>7.368190234120263</v>
      </c>
      <c r="BC21" s="32">
        <v>6.34</v>
      </c>
      <c r="BD21" s="53">
        <f>AVERAGE(Table27857[[#This Row],[PERSONAL FREEDOM]:[ECONOMIC FREEDOM]])</f>
        <v>6.8540951170601314</v>
      </c>
      <c r="BE21" s="54">
        <f t="shared" si="7"/>
        <v>81</v>
      </c>
      <c r="BF21" s="18">
        <f t="shared" si="8"/>
        <v>6.85</v>
      </c>
      <c r="BG21" s="31">
        <f>Table27857[[#This Row],[1 Rule of Law]]</f>
        <v>4.746031746031746</v>
      </c>
      <c r="BH21" s="31">
        <f>Table27857[[#This Row],[2 Security &amp; Safety]]</f>
        <v>5.7775601895079163</v>
      </c>
      <c r="BI21" s="31">
        <f t="shared" si="9"/>
        <v>9.4745845004706943</v>
      </c>
    </row>
    <row r="22" spans="1:61" ht="15" customHeight="1" x14ac:dyDescent="0.25">
      <c r="A22" s="28" t="s">
        <v>138</v>
      </c>
      <c r="B22" s="29" t="s">
        <v>48</v>
      </c>
      <c r="C22" s="29" t="s">
        <v>48</v>
      </c>
      <c r="D22" s="29" t="s">
        <v>48</v>
      </c>
      <c r="E22" s="29">
        <v>6.4265110000000005</v>
      </c>
      <c r="F22" s="29">
        <v>9.2000000000000011</v>
      </c>
      <c r="G22" s="29">
        <v>10</v>
      </c>
      <c r="H22" s="29">
        <v>10</v>
      </c>
      <c r="I22" s="29" t="s">
        <v>48</v>
      </c>
      <c r="J22" s="29">
        <v>10</v>
      </c>
      <c r="K22" s="29">
        <v>10</v>
      </c>
      <c r="L22" s="29">
        <f>AVERAGE(Table27857[[#This Row],[2Bi Disappearance]:[2Bv Terrorism Injured ]])</f>
        <v>10</v>
      </c>
      <c r="M22" s="29" t="s">
        <v>48</v>
      </c>
      <c r="N22" s="29" t="s">
        <v>48</v>
      </c>
      <c r="O22" s="30" t="s">
        <v>48</v>
      </c>
      <c r="P22" s="30" t="s">
        <v>48</v>
      </c>
      <c r="Q22" s="30" t="s">
        <v>48</v>
      </c>
      <c r="R22" s="30" t="s">
        <v>48</v>
      </c>
      <c r="S22" s="29">
        <f t="shared" si="1"/>
        <v>9.6000000000000014</v>
      </c>
      <c r="T22" s="29">
        <v>5</v>
      </c>
      <c r="U22" s="29">
        <v>10</v>
      </c>
      <c r="V22" s="29" t="s">
        <v>48</v>
      </c>
      <c r="W22" s="29">
        <f t="shared" si="2"/>
        <v>7.5</v>
      </c>
      <c r="X22" s="29" t="s">
        <v>48</v>
      </c>
      <c r="Y22" s="29" t="s">
        <v>48</v>
      </c>
      <c r="Z22" s="29" t="s">
        <v>48</v>
      </c>
      <c r="AA22" s="29" t="s">
        <v>48</v>
      </c>
      <c r="AB22" s="29" t="s">
        <v>48</v>
      </c>
      <c r="AC22" s="29" t="s">
        <v>48</v>
      </c>
      <c r="AD22" s="29" t="s">
        <v>48</v>
      </c>
      <c r="AE22" s="29" t="s">
        <v>48</v>
      </c>
      <c r="AF22" s="29" t="s">
        <v>48</v>
      </c>
      <c r="AG22" s="29" t="s">
        <v>48</v>
      </c>
      <c r="AH22" s="29" t="s">
        <v>48</v>
      </c>
      <c r="AI22" s="29" t="s">
        <v>48</v>
      </c>
      <c r="AJ22" s="29" t="s">
        <v>48</v>
      </c>
      <c r="AK22" s="29" t="s">
        <v>48</v>
      </c>
      <c r="AL22" s="29">
        <v>10</v>
      </c>
      <c r="AM22" s="30">
        <v>0.66666666666666663</v>
      </c>
      <c r="AN22" s="30">
        <v>3.75</v>
      </c>
      <c r="AO22" s="30" t="s">
        <v>48</v>
      </c>
      <c r="AP22" s="30" t="s">
        <v>48</v>
      </c>
      <c r="AQ22" s="30" t="s">
        <v>48</v>
      </c>
      <c r="AR22" s="30" t="s">
        <v>48</v>
      </c>
      <c r="AS22" s="29">
        <f t="shared" si="4"/>
        <v>4.8055555555555554</v>
      </c>
      <c r="AT22" s="29" t="s">
        <v>48</v>
      </c>
      <c r="AU22" s="29" t="s">
        <v>48</v>
      </c>
      <c r="AV22" s="29" t="s">
        <v>48</v>
      </c>
      <c r="AW22" s="29">
        <v>0</v>
      </c>
      <c r="AX22" s="29">
        <v>10</v>
      </c>
      <c r="AY22" s="29">
        <f t="shared" si="5"/>
        <v>5</v>
      </c>
      <c r="AZ22" s="29" t="s">
        <v>48</v>
      </c>
      <c r="BA22" s="29">
        <f t="shared" si="6"/>
        <v>5</v>
      </c>
      <c r="BB22" s="31">
        <f>AVERAGE(Table27857[[#This Row],[RULE OF LAW]],Table27857[[#This Row],[SECURITY &amp; SAFETY]],Table27857[[#This Row],[PERSONAL FREEDOM (minus Security &amp;Safety and Rule of Law)]],Table27857[[#This Row],[PERSONAL FREEDOM (minus Security &amp;Safety and Rule of Law)]])</f>
        <v>6.8908870092592602</v>
      </c>
      <c r="BC22" s="32">
        <v>7.18</v>
      </c>
      <c r="BD22" s="53">
        <f>AVERAGE(Table27857[[#This Row],[PERSONAL FREEDOM]:[ECONOMIC FREEDOM]])</f>
        <v>7.0354435046296295</v>
      </c>
      <c r="BE22" s="54">
        <f t="shared" si="7"/>
        <v>64</v>
      </c>
      <c r="BF22" s="18">
        <f t="shared" si="8"/>
        <v>7.04</v>
      </c>
      <c r="BG22" s="31">
        <f>Table27857[[#This Row],[1 Rule of Law]]</f>
        <v>6.4265110000000005</v>
      </c>
      <c r="BH22" s="31">
        <f>Table27857[[#This Row],[2 Security &amp; Safety]]</f>
        <v>9.6000000000000014</v>
      </c>
      <c r="BI22" s="31">
        <f t="shared" si="9"/>
        <v>5.768518518518519</v>
      </c>
    </row>
    <row r="23" spans="1:61" ht="15" customHeight="1" x14ac:dyDescent="0.25">
      <c r="A23" s="28" t="s">
        <v>86</v>
      </c>
      <c r="B23" s="29">
        <v>5.8999999999999995</v>
      </c>
      <c r="C23" s="29">
        <v>5.3000000000000007</v>
      </c>
      <c r="D23" s="29">
        <v>4.0999999999999996</v>
      </c>
      <c r="E23" s="29">
        <v>5.098412698412699</v>
      </c>
      <c r="F23" s="29">
        <v>9.24</v>
      </c>
      <c r="G23" s="29">
        <v>10</v>
      </c>
      <c r="H23" s="29">
        <v>10</v>
      </c>
      <c r="I23" s="29">
        <v>10</v>
      </c>
      <c r="J23" s="29">
        <v>10</v>
      </c>
      <c r="K23" s="29">
        <v>10</v>
      </c>
      <c r="L23" s="29">
        <f>AVERAGE(Table27857[[#This Row],[2Bi Disappearance]:[2Bv Terrorism Injured ]])</f>
        <v>10</v>
      </c>
      <c r="M23" s="29">
        <v>10</v>
      </c>
      <c r="N23" s="29">
        <v>10</v>
      </c>
      <c r="O23" s="30" t="s">
        <v>48</v>
      </c>
      <c r="P23" s="30">
        <v>10</v>
      </c>
      <c r="Q23" s="30">
        <f>AVERAGE(Table27857[[#This Row],[2Ciii(a) Equal Inheritance Rights: Widows]:[2Ciii(b) Equal Inheritance Rights: Daughters]])</f>
        <v>10</v>
      </c>
      <c r="R23" s="30">
        <f t="shared" ref="R23:R28" si="11">AVERAGE(M23:N23,Q23)</f>
        <v>10</v>
      </c>
      <c r="S23" s="29">
        <f t="shared" si="1"/>
        <v>9.7466666666666679</v>
      </c>
      <c r="T23" s="29">
        <v>10</v>
      </c>
      <c r="U23" s="29">
        <v>10</v>
      </c>
      <c r="V23" s="29">
        <v>10</v>
      </c>
      <c r="W23" s="29">
        <f t="shared" si="2"/>
        <v>10</v>
      </c>
      <c r="X23" s="29">
        <v>7.5</v>
      </c>
      <c r="Y23" s="29">
        <v>7.5</v>
      </c>
      <c r="Z23" s="29">
        <f>AVERAGE(Table27857[[#This Row],[4A Freedom to establish religious organizations]:[4B Autonomy of religious organizations]])</f>
        <v>7.5</v>
      </c>
      <c r="AA23" s="29">
        <v>10</v>
      </c>
      <c r="AB23" s="29">
        <v>10</v>
      </c>
      <c r="AC23" s="29">
        <v>7.5</v>
      </c>
      <c r="AD23" s="29">
        <v>7.5</v>
      </c>
      <c r="AE23" s="29">
        <v>10</v>
      </c>
      <c r="AF23" s="29">
        <f>AVERAGE(Table27857[[#This Row],[5Ci Political parties]:[5Ciii Educational, sporting and cultural organizations]])</f>
        <v>8.3333333333333339</v>
      </c>
      <c r="AG23" s="29">
        <v>10</v>
      </c>
      <c r="AH23" s="29">
        <v>10</v>
      </c>
      <c r="AI23" s="29">
        <v>10</v>
      </c>
      <c r="AJ23" s="29">
        <f>AVERAGE(Table27857[[#This Row],[5Di Political parties]:[5Diii Educational, sporting and cultural organizations5]])</f>
        <v>10</v>
      </c>
      <c r="AK23" s="29">
        <f t="shared" ref="AK23:AK28" si="12">AVERAGE(AA23,AB23,AF23,AJ23)</f>
        <v>9.5833333333333339</v>
      </c>
      <c r="AL23" s="29">
        <v>10</v>
      </c>
      <c r="AM23" s="30">
        <v>6.333333333333333</v>
      </c>
      <c r="AN23" s="30">
        <v>6</v>
      </c>
      <c r="AO23" s="30">
        <v>10</v>
      </c>
      <c r="AP23" s="30">
        <v>10</v>
      </c>
      <c r="AQ23" s="30">
        <f>AVERAGE(Table27857[[#This Row],[6Di Access to foreign television (cable/ satellite)]:[6Dii Access to foreign newspapers]])</f>
        <v>10</v>
      </c>
      <c r="AR23" s="30">
        <v>10</v>
      </c>
      <c r="AS23" s="29">
        <f t="shared" si="4"/>
        <v>8.466666666666665</v>
      </c>
      <c r="AT23" s="29">
        <v>10</v>
      </c>
      <c r="AU23" s="29">
        <v>10</v>
      </c>
      <c r="AV23" s="29">
        <f>AVERAGE(Table27857[[#This Row],[7Ai Parental Authority: In marriage]:[7Aii Parental Authority: After divorce]])</f>
        <v>10</v>
      </c>
      <c r="AW23" s="29">
        <v>10</v>
      </c>
      <c r="AX23" s="29">
        <v>10</v>
      </c>
      <c r="AY23" s="29">
        <f t="shared" si="5"/>
        <v>10</v>
      </c>
      <c r="AZ23" s="29">
        <v>10</v>
      </c>
      <c r="BA23" s="29">
        <f t="shared" si="6"/>
        <v>10</v>
      </c>
      <c r="BB23" s="31">
        <f>AVERAGE(Table27857[[#This Row],[RULE OF LAW]],Table27857[[#This Row],[SECURITY &amp; SAFETY]],Table27857[[#This Row],[PERSONAL FREEDOM (minus Security &amp;Safety and Rule of Law)]],Table27857[[#This Row],[PERSONAL FREEDOM (minus Security &amp;Safety and Rule of Law)]])</f>
        <v>8.2662698412698425</v>
      </c>
      <c r="BC23" s="32">
        <v>7.33</v>
      </c>
      <c r="BD23" s="53">
        <f>AVERAGE(Table27857[[#This Row],[PERSONAL FREEDOM]:[ECONOMIC FREEDOM]])</f>
        <v>7.7981349206349213</v>
      </c>
      <c r="BE23" s="54">
        <f t="shared" si="7"/>
        <v>39</v>
      </c>
      <c r="BF23" s="18">
        <f t="shared" si="8"/>
        <v>7.8</v>
      </c>
      <c r="BG23" s="31">
        <f>Table27857[[#This Row],[1 Rule of Law]]</f>
        <v>5.098412698412699</v>
      </c>
      <c r="BH23" s="31">
        <f>Table27857[[#This Row],[2 Security &amp; Safety]]</f>
        <v>9.7466666666666679</v>
      </c>
      <c r="BI23" s="31">
        <f t="shared" si="9"/>
        <v>9.11</v>
      </c>
    </row>
    <row r="24" spans="1:61" ht="15" customHeight="1" x14ac:dyDescent="0.25">
      <c r="A24" s="28" t="s">
        <v>130</v>
      </c>
      <c r="B24" s="29">
        <v>4.4000000000000004</v>
      </c>
      <c r="C24" s="29">
        <v>5.4</v>
      </c>
      <c r="D24" s="29">
        <v>3.8</v>
      </c>
      <c r="E24" s="29">
        <v>4.5126984126984127</v>
      </c>
      <c r="F24" s="29">
        <v>6.8000000000000007</v>
      </c>
      <c r="G24" s="29">
        <v>10</v>
      </c>
      <c r="H24" s="29">
        <v>10</v>
      </c>
      <c r="I24" s="29">
        <v>7.5</v>
      </c>
      <c r="J24" s="29">
        <v>10</v>
      </c>
      <c r="K24" s="29">
        <v>10</v>
      </c>
      <c r="L24" s="29">
        <f>AVERAGE(Table27857[[#This Row],[2Bi Disappearance]:[2Bv Terrorism Injured ]])</f>
        <v>9.5</v>
      </c>
      <c r="M24" s="29">
        <v>2.4</v>
      </c>
      <c r="N24" s="29">
        <v>10</v>
      </c>
      <c r="O24" s="30">
        <v>5</v>
      </c>
      <c r="P24" s="30">
        <v>5</v>
      </c>
      <c r="Q24" s="30">
        <f>AVERAGE(Table27857[[#This Row],[2Ciii(a) Equal Inheritance Rights: Widows]:[2Ciii(b) Equal Inheritance Rights: Daughters]])</f>
        <v>5</v>
      </c>
      <c r="R24" s="30">
        <f t="shared" si="11"/>
        <v>5.8</v>
      </c>
      <c r="S24" s="29">
        <f t="shared" si="1"/>
        <v>7.3666666666666671</v>
      </c>
      <c r="T24" s="29">
        <v>10</v>
      </c>
      <c r="U24" s="29">
        <v>10</v>
      </c>
      <c r="V24" s="29">
        <v>5</v>
      </c>
      <c r="W24" s="29">
        <f t="shared" si="2"/>
        <v>8.3333333333333339</v>
      </c>
      <c r="X24" s="29">
        <v>7.5</v>
      </c>
      <c r="Y24" s="29">
        <v>10</v>
      </c>
      <c r="Z24" s="29">
        <f>AVERAGE(Table27857[[#This Row],[4A Freedom to establish religious organizations]:[4B Autonomy of religious organizations]])</f>
        <v>8.75</v>
      </c>
      <c r="AA24" s="29">
        <v>10</v>
      </c>
      <c r="AB24" s="29">
        <v>7.5</v>
      </c>
      <c r="AC24" s="29">
        <v>2.5</v>
      </c>
      <c r="AD24" s="29">
        <v>7.5</v>
      </c>
      <c r="AE24" s="29">
        <v>10</v>
      </c>
      <c r="AF24" s="29">
        <f>AVERAGE(Table27857[[#This Row],[5Ci Political parties]:[5Ciii Educational, sporting and cultural organizations]])</f>
        <v>6.666666666666667</v>
      </c>
      <c r="AG24" s="29">
        <v>10</v>
      </c>
      <c r="AH24" s="29">
        <v>10</v>
      </c>
      <c r="AI24" s="29">
        <v>10</v>
      </c>
      <c r="AJ24" s="29">
        <f>AVERAGE(Table27857[[#This Row],[5Di Political parties]:[5Diii Educational, sporting and cultural organizations5]])</f>
        <v>10</v>
      </c>
      <c r="AK24" s="29">
        <f t="shared" si="12"/>
        <v>8.5416666666666679</v>
      </c>
      <c r="AL24" s="29">
        <v>10</v>
      </c>
      <c r="AM24" s="30">
        <v>5.333333333333333</v>
      </c>
      <c r="AN24" s="30">
        <v>5.75</v>
      </c>
      <c r="AO24" s="30">
        <v>10</v>
      </c>
      <c r="AP24" s="30">
        <v>10</v>
      </c>
      <c r="AQ24" s="30">
        <f>AVERAGE(Table27857[[#This Row],[6Di Access to foreign television (cable/ satellite)]:[6Dii Access to foreign newspapers]])</f>
        <v>10</v>
      </c>
      <c r="AR24" s="30">
        <v>10</v>
      </c>
      <c r="AS24" s="29">
        <f t="shared" si="4"/>
        <v>8.216666666666665</v>
      </c>
      <c r="AT24" s="29">
        <v>10</v>
      </c>
      <c r="AU24" s="29">
        <v>10</v>
      </c>
      <c r="AV24" s="29">
        <f>AVERAGE(Table27857[[#This Row],[7Ai Parental Authority: In marriage]:[7Aii Parental Authority: After divorce]])</f>
        <v>10</v>
      </c>
      <c r="AW24" s="29">
        <v>10</v>
      </c>
      <c r="AX24" s="29">
        <v>10</v>
      </c>
      <c r="AY24" s="29">
        <f t="shared" si="5"/>
        <v>10</v>
      </c>
      <c r="AZ24" s="29">
        <v>10</v>
      </c>
      <c r="BA24" s="29">
        <f t="shared" si="6"/>
        <v>10</v>
      </c>
      <c r="BB24" s="31">
        <f>AVERAGE(Table27857[[#This Row],[RULE OF LAW]],Table27857[[#This Row],[SECURITY &amp; SAFETY]],Table27857[[#This Row],[PERSONAL FREEDOM (minus Security &amp;Safety and Rule of Law)]],Table27857[[#This Row],[PERSONAL FREEDOM (minus Security &amp;Safety and Rule of Law)]])</f>
        <v>7.3540079365079372</v>
      </c>
      <c r="BC24" s="32">
        <v>6.1</v>
      </c>
      <c r="BD24" s="53">
        <f>AVERAGE(Table27857[[#This Row],[PERSONAL FREEDOM]:[ECONOMIC FREEDOM]])</f>
        <v>6.7270039682539684</v>
      </c>
      <c r="BE24" s="54">
        <f t="shared" si="7"/>
        <v>88</v>
      </c>
      <c r="BF24" s="18">
        <f t="shared" si="8"/>
        <v>6.73</v>
      </c>
      <c r="BG24" s="31">
        <f>Table27857[[#This Row],[1 Rule of Law]]</f>
        <v>4.5126984126984127</v>
      </c>
      <c r="BH24" s="31">
        <f>Table27857[[#This Row],[2 Security &amp; Safety]]</f>
        <v>7.3666666666666671</v>
      </c>
      <c r="BI24" s="31">
        <f t="shared" si="9"/>
        <v>8.7683333333333344</v>
      </c>
    </row>
    <row r="25" spans="1:61" ht="15" customHeight="1" x14ac:dyDescent="0.25">
      <c r="A25" s="28" t="s">
        <v>165</v>
      </c>
      <c r="B25" s="29" t="s">
        <v>48</v>
      </c>
      <c r="C25" s="29" t="s">
        <v>48</v>
      </c>
      <c r="D25" s="29" t="s">
        <v>48</v>
      </c>
      <c r="E25" s="29">
        <v>3.599437</v>
      </c>
      <c r="F25" s="29">
        <v>6.8000000000000007</v>
      </c>
      <c r="G25" s="29">
        <v>10</v>
      </c>
      <c r="H25" s="29">
        <v>10</v>
      </c>
      <c r="I25" s="29">
        <v>2.5</v>
      </c>
      <c r="J25" s="29">
        <v>9.9044521385952304</v>
      </c>
      <c r="K25" s="29">
        <v>9.8089042771904609</v>
      </c>
      <c r="L25" s="29">
        <f>AVERAGE(Table27857[[#This Row],[2Bi Disappearance]:[2Bv Terrorism Injured ]])</f>
        <v>8.4426712831571393</v>
      </c>
      <c r="M25" s="29">
        <v>10</v>
      </c>
      <c r="N25" s="29">
        <v>7.5</v>
      </c>
      <c r="O25" s="30">
        <v>5</v>
      </c>
      <c r="P25" s="30">
        <v>0</v>
      </c>
      <c r="Q25" s="30">
        <f>AVERAGE(Table27857[[#This Row],[2Ciii(a) Equal Inheritance Rights: Widows]:[2Ciii(b) Equal Inheritance Rights: Daughters]])</f>
        <v>2.5</v>
      </c>
      <c r="R25" s="30">
        <f t="shared" si="11"/>
        <v>6.666666666666667</v>
      </c>
      <c r="S25" s="29">
        <f t="shared" si="1"/>
        <v>7.3031126499412693</v>
      </c>
      <c r="T25" s="29">
        <v>5</v>
      </c>
      <c r="U25" s="29">
        <v>5</v>
      </c>
      <c r="V25" s="29">
        <v>5</v>
      </c>
      <c r="W25" s="29">
        <f t="shared" si="2"/>
        <v>5</v>
      </c>
      <c r="X25" s="29">
        <v>10</v>
      </c>
      <c r="Y25" s="29">
        <v>10</v>
      </c>
      <c r="Z25" s="29">
        <f>AVERAGE(Table27857[[#This Row],[4A Freedom to establish religious organizations]:[4B Autonomy of religious organizations]])</f>
        <v>10</v>
      </c>
      <c r="AA25" s="29">
        <v>7.5</v>
      </c>
      <c r="AB25" s="29">
        <v>7.5</v>
      </c>
      <c r="AC25" s="29">
        <v>5</v>
      </c>
      <c r="AD25" s="29">
        <v>10</v>
      </c>
      <c r="AE25" s="29">
        <v>10</v>
      </c>
      <c r="AF25" s="29">
        <f>AVERAGE(Table27857[[#This Row],[5Ci Political parties]:[5Ciii Educational, sporting and cultural organizations]])</f>
        <v>8.3333333333333339</v>
      </c>
      <c r="AG25" s="29">
        <v>10</v>
      </c>
      <c r="AH25" s="29">
        <v>10</v>
      </c>
      <c r="AI25" s="29">
        <v>10</v>
      </c>
      <c r="AJ25" s="29">
        <f>AVERAGE(Table27857[[#This Row],[5Di Political parties]:[5Diii Educational, sporting and cultural organizations5]])</f>
        <v>10</v>
      </c>
      <c r="AK25" s="29">
        <f t="shared" si="12"/>
        <v>8.3333333333333339</v>
      </c>
      <c r="AL25" s="29">
        <v>10</v>
      </c>
      <c r="AM25" s="30">
        <v>2</v>
      </c>
      <c r="AN25" s="30">
        <v>2.75</v>
      </c>
      <c r="AO25" s="30">
        <v>7.5</v>
      </c>
      <c r="AP25" s="30">
        <v>10</v>
      </c>
      <c r="AQ25" s="30">
        <f>AVERAGE(Table27857[[#This Row],[6Di Access to foreign television (cable/ satellite)]:[6Dii Access to foreign newspapers]])</f>
        <v>8.75</v>
      </c>
      <c r="AR25" s="30">
        <v>10</v>
      </c>
      <c r="AS25" s="29">
        <f t="shared" si="4"/>
        <v>6.7</v>
      </c>
      <c r="AT25" s="29">
        <v>5</v>
      </c>
      <c r="AU25" s="29">
        <v>10</v>
      </c>
      <c r="AV25" s="29">
        <f>AVERAGE(Table27857[[#This Row],[7Ai Parental Authority: In marriage]:[7Aii Parental Authority: After divorce]])</f>
        <v>7.5</v>
      </c>
      <c r="AW25" s="29">
        <v>0</v>
      </c>
      <c r="AX25" s="29">
        <v>0</v>
      </c>
      <c r="AY25" s="29">
        <f t="shared" si="5"/>
        <v>0</v>
      </c>
      <c r="AZ25" s="29">
        <v>10</v>
      </c>
      <c r="BA25" s="29">
        <f t="shared" si="6"/>
        <v>5.833333333333333</v>
      </c>
      <c r="BB25" s="31">
        <f>AVERAGE(Table27857[[#This Row],[RULE OF LAW]],Table27857[[#This Row],[SECURITY &amp; SAFETY]],Table27857[[#This Row],[PERSONAL FREEDOM (minus Security &amp;Safety and Rule of Law)]],Table27857[[#This Row],[PERSONAL FREEDOM (minus Security &amp;Safety and Rule of Law)]])</f>
        <v>6.3123040791519838</v>
      </c>
      <c r="BC25" s="32">
        <v>5.85</v>
      </c>
      <c r="BD25" s="53">
        <f>AVERAGE(Table27857[[#This Row],[PERSONAL FREEDOM]:[ECONOMIC FREEDOM]])</f>
        <v>6.0811520395759917</v>
      </c>
      <c r="BE25" s="54">
        <f t="shared" si="7"/>
        <v>128</v>
      </c>
      <c r="BF25" s="18">
        <f t="shared" si="8"/>
        <v>6.08</v>
      </c>
      <c r="BG25" s="31">
        <f>Table27857[[#This Row],[1 Rule of Law]]</f>
        <v>3.599437</v>
      </c>
      <c r="BH25" s="31">
        <f>Table27857[[#This Row],[2 Security &amp; Safety]]</f>
        <v>7.3031126499412693</v>
      </c>
      <c r="BI25" s="31">
        <f t="shared" si="9"/>
        <v>7.173333333333332</v>
      </c>
    </row>
    <row r="26" spans="1:61" ht="15" customHeight="1" x14ac:dyDescent="0.25">
      <c r="A26" s="28" t="s">
        <v>115</v>
      </c>
      <c r="B26" s="29">
        <v>4</v>
      </c>
      <c r="C26" s="29">
        <v>3.4000000000000004</v>
      </c>
      <c r="D26" s="29">
        <v>2.9</v>
      </c>
      <c r="E26" s="29">
        <v>3.4238095238095241</v>
      </c>
      <c r="F26" s="29">
        <v>7.4</v>
      </c>
      <c r="G26" s="29">
        <v>10</v>
      </c>
      <c r="H26" s="29">
        <v>10</v>
      </c>
      <c r="I26" s="29">
        <v>5</v>
      </c>
      <c r="J26" s="29">
        <v>9.9336806873651895</v>
      </c>
      <c r="K26" s="29">
        <v>9.9734722749460758</v>
      </c>
      <c r="L26" s="29">
        <f>AVERAGE(Table27857[[#This Row],[2Bi Disappearance]:[2Bv Terrorism Injured ]])</f>
        <v>8.9814305924622531</v>
      </c>
      <c r="M26" s="29">
        <v>10</v>
      </c>
      <c r="N26" s="29">
        <v>10</v>
      </c>
      <c r="O26" s="30">
        <v>10</v>
      </c>
      <c r="P26" s="30">
        <v>10</v>
      </c>
      <c r="Q26" s="30">
        <f>AVERAGE(Table27857[[#This Row],[2Ciii(a) Equal Inheritance Rights: Widows]:[2Ciii(b) Equal Inheritance Rights: Daughters]])</f>
        <v>10</v>
      </c>
      <c r="R26" s="30">
        <f t="shared" si="11"/>
        <v>10</v>
      </c>
      <c r="S26" s="29">
        <f t="shared" si="1"/>
        <v>8.7938101974874172</v>
      </c>
      <c r="T26" s="29">
        <v>5</v>
      </c>
      <c r="U26" s="29">
        <v>10</v>
      </c>
      <c r="V26" s="29">
        <v>10</v>
      </c>
      <c r="W26" s="29">
        <f t="shared" si="2"/>
        <v>8.3333333333333339</v>
      </c>
      <c r="X26" s="29">
        <v>7.5</v>
      </c>
      <c r="Y26" s="29">
        <v>7.5</v>
      </c>
      <c r="Z26" s="29">
        <f>AVERAGE(Table27857[[#This Row],[4A Freedom to establish religious organizations]:[4B Autonomy of religious organizations]])</f>
        <v>7.5</v>
      </c>
      <c r="AA26" s="29">
        <v>7.5</v>
      </c>
      <c r="AB26" s="29">
        <v>5</v>
      </c>
      <c r="AC26" s="29">
        <v>7.5</v>
      </c>
      <c r="AD26" s="29">
        <v>7.5</v>
      </c>
      <c r="AE26" s="29">
        <v>7.5</v>
      </c>
      <c r="AF26" s="29">
        <f>AVERAGE(Table27857[[#This Row],[5Ci Political parties]:[5Ciii Educational, sporting and cultural organizations]])</f>
        <v>7.5</v>
      </c>
      <c r="AG26" s="29">
        <v>7.5</v>
      </c>
      <c r="AH26" s="29">
        <v>7.5</v>
      </c>
      <c r="AI26" s="29">
        <v>7.5</v>
      </c>
      <c r="AJ26" s="29">
        <f>AVERAGE(Table27857[[#This Row],[5Di Political parties]:[5Diii Educational, sporting and cultural organizations5]])</f>
        <v>7.5</v>
      </c>
      <c r="AK26" s="29">
        <f t="shared" si="12"/>
        <v>6.875</v>
      </c>
      <c r="AL26" s="29">
        <v>10</v>
      </c>
      <c r="AM26" s="30">
        <v>2.3333333333333335</v>
      </c>
      <c r="AN26" s="30">
        <v>4</v>
      </c>
      <c r="AO26" s="30">
        <v>10</v>
      </c>
      <c r="AP26" s="30">
        <v>10</v>
      </c>
      <c r="AQ26" s="30">
        <f>AVERAGE(Table27857[[#This Row],[6Di Access to foreign television (cable/ satellite)]:[6Dii Access to foreign newspapers]])</f>
        <v>10</v>
      </c>
      <c r="AR26" s="30">
        <v>10</v>
      </c>
      <c r="AS26" s="29">
        <f t="shared" si="4"/>
        <v>7.2666666666666675</v>
      </c>
      <c r="AT26" s="29">
        <v>10</v>
      </c>
      <c r="AU26" s="29">
        <v>10</v>
      </c>
      <c r="AV26" s="29">
        <f>AVERAGE(Table27857[[#This Row],[7Ai Parental Authority: In marriage]:[7Aii Parental Authority: After divorce]])</f>
        <v>10</v>
      </c>
      <c r="AW26" s="29">
        <v>10</v>
      </c>
      <c r="AX26" s="29">
        <v>10</v>
      </c>
      <c r="AY26" s="29">
        <f t="shared" si="5"/>
        <v>10</v>
      </c>
      <c r="AZ26" s="29">
        <v>5</v>
      </c>
      <c r="BA26" s="29">
        <f t="shared" si="6"/>
        <v>8.3333333333333339</v>
      </c>
      <c r="BB26" s="31">
        <f>AVERAGE(Table27857[[#This Row],[RULE OF LAW]],Table27857[[#This Row],[SECURITY &amp; SAFETY]],Table27857[[#This Row],[PERSONAL FREEDOM (minus Security &amp;Safety and Rule of Law)]],Table27857[[#This Row],[PERSONAL FREEDOM (minus Security &amp;Safety and Rule of Law)]])</f>
        <v>6.8852382636575697</v>
      </c>
      <c r="BC26" s="32">
        <v>7.26</v>
      </c>
      <c r="BD26" s="53">
        <f>AVERAGE(Table27857[[#This Row],[PERSONAL FREEDOM]:[ECONOMIC FREEDOM]])</f>
        <v>7.0726191318287848</v>
      </c>
      <c r="BE26" s="54">
        <f t="shared" si="7"/>
        <v>63</v>
      </c>
      <c r="BF26" s="18">
        <f t="shared" si="8"/>
        <v>7.07</v>
      </c>
      <c r="BG26" s="31">
        <f>Table27857[[#This Row],[1 Rule of Law]]</f>
        <v>3.4238095238095241</v>
      </c>
      <c r="BH26" s="31">
        <f>Table27857[[#This Row],[2 Security &amp; Safety]]</f>
        <v>8.7938101974874172</v>
      </c>
      <c r="BI26" s="31">
        <f t="shared" si="9"/>
        <v>7.6616666666666671</v>
      </c>
    </row>
    <row r="27" spans="1:61" ht="15" customHeight="1" x14ac:dyDescent="0.25">
      <c r="A27" s="28" t="s">
        <v>169</v>
      </c>
      <c r="B27" s="29">
        <v>3.7</v>
      </c>
      <c r="C27" s="29">
        <v>3.4000000000000004</v>
      </c>
      <c r="D27" s="29">
        <v>3.1</v>
      </c>
      <c r="E27" s="29">
        <v>3.4000000000000004</v>
      </c>
      <c r="F27" s="29">
        <v>6.9599999999999991</v>
      </c>
      <c r="G27" s="29">
        <v>10</v>
      </c>
      <c r="H27" s="29">
        <v>10</v>
      </c>
      <c r="I27" s="29">
        <v>5</v>
      </c>
      <c r="J27" s="29">
        <v>10</v>
      </c>
      <c r="K27" s="29">
        <v>10</v>
      </c>
      <c r="L27" s="29">
        <f>AVERAGE(Table27857[[#This Row],[2Bi Disappearance]:[2Bv Terrorism Injured ]])</f>
        <v>9</v>
      </c>
      <c r="M27" s="29">
        <v>9.9</v>
      </c>
      <c r="N27" s="29">
        <v>7.5</v>
      </c>
      <c r="O27" s="30">
        <v>5</v>
      </c>
      <c r="P27" s="30">
        <v>5</v>
      </c>
      <c r="Q27" s="30">
        <f>AVERAGE(Table27857[[#This Row],[2Ciii(a) Equal Inheritance Rights: Widows]:[2Ciii(b) Equal Inheritance Rights: Daughters]])</f>
        <v>5</v>
      </c>
      <c r="R27" s="30">
        <f t="shared" si="11"/>
        <v>7.4666666666666659</v>
      </c>
      <c r="S27" s="29">
        <f t="shared" si="1"/>
        <v>7.8088888888888883</v>
      </c>
      <c r="T27" s="29">
        <v>5</v>
      </c>
      <c r="U27" s="29">
        <v>0</v>
      </c>
      <c r="V27" s="29">
        <v>5</v>
      </c>
      <c r="W27" s="29">
        <f t="shared" si="2"/>
        <v>3.3333333333333335</v>
      </c>
      <c r="X27" s="29">
        <v>10</v>
      </c>
      <c r="Y27" s="29">
        <v>7.5</v>
      </c>
      <c r="Z27" s="29">
        <f>AVERAGE(Table27857[[#This Row],[4A Freedom to establish religious organizations]:[4B Autonomy of religious organizations]])</f>
        <v>8.75</v>
      </c>
      <c r="AA27" s="29">
        <v>7.5</v>
      </c>
      <c r="AB27" s="29">
        <v>7.5</v>
      </c>
      <c r="AC27" s="29">
        <v>10</v>
      </c>
      <c r="AD27" s="29">
        <v>5</v>
      </c>
      <c r="AE27" s="29">
        <v>7.5</v>
      </c>
      <c r="AF27" s="29">
        <f>AVERAGE(Table27857[[#This Row],[5Ci Political parties]:[5Ciii Educational, sporting and cultural organizations]])</f>
        <v>7.5</v>
      </c>
      <c r="AG27" s="29">
        <v>7.5</v>
      </c>
      <c r="AH27" s="29">
        <v>7.5</v>
      </c>
      <c r="AI27" s="29">
        <v>10</v>
      </c>
      <c r="AJ27" s="29">
        <f>AVERAGE(Table27857[[#This Row],[5Di Political parties]:[5Diii Educational, sporting and cultural organizations5]])</f>
        <v>8.3333333333333339</v>
      </c>
      <c r="AK27" s="29">
        <f t="shared" si="12"/>
        <v>7.7083333333333339</v>
      </c>
      <c r="AL27" s="29">
        <v>10</v>
      </c>
      <c r="AM27" s="30">
        <v>2.6666666666666665</v>
      </c>
      <c r="AN27" s="30">
        <v>4.25</v>
      </c>
      <c r="AO27" s="30">
        <v>10</v>
      </c>
      <c r="AP27" s="30">
        <v>7.5</v>
      </c>
      <c r="AQ27" s="30">
        <f>AVERAGE(Table27857[[#This Row],[6Di Access to foreign television (cable/ satellite)]:[6Dii Access to foreign newspapers]])</f>
        <v>8.75</v>
      </c>
      <c r="AR27" s="30">
        <v>10</v>
      </c>
      <c r="AS27" s="29">
        <f t="shared" si="4"/>
        <v>7.1333333333333329</v>
      </c>
      <c r="AT27" s="29">
        <v>10</v>
      </c>
      <c r="AU27" s="29" t="s">
        <v>48</v>
      </c>
      <c r="AV27" s="29">
        <f>AVERAGE(Table27857[[#This Row],[7Ai Parental Authority: In marriage]:[7Aii Parental Authority: After divorce]])</f>
        <v>10</v>
      </c>
      <c r="AW27" s="29">
        <v>0</v>
      </c>
      <c r="AX27" s="29">
        <v>0</v>
      </c>
      <c r="AY27" s="29">
        <f t="shared" si="5"/>
        <v>0</v>
      </c>
      <c r="AZ27" s="29">
        <v>5</v>
      </c>
      <c r="BA27" s="29">
        <f t="shared" si="6"/>
        <v>5</v>
      </c>
      <c r="BB27" s="31">
        <f>AVERAGE(Table27857[[#This Row],[RULE OF LAW]],Table27857[[#This Row],[SECURITY &amp; SAFETY]],Table27857[[#This Row],[PERSONAL FREEDOM (minus Security &amp;Safety and Rule of Law)]],Table27857[[#This Row],[PERSONAL FREEDOM (minus Security &amp;Safety and Rule of Law)]])</f>
        <v>5.9947222222222223</v>
      </c>
      <c r="BC27" s="32">
        <v>6.34</v>
      </c>
      <c r="BD27" s="53">
        <f>AVERAGE(Table27857[[#This Row],[PERSONAL FREEDOM]:[ECONOMIC FREEDOM]])</f>
        <v>6.1673611111111111</v>
      </c>
      <c r="BE27" s="54">
        <f t="shared" si="7"/>
        <v>123</v>
      </c>
      <c r="BF27" s="18">
        <f t="shared" si="8"/>
        <v>6.17</v>
      </c>
      <c r="BG27" s="31">
        <f>Table27857[[#This Row],[1 Rule of Law]]</f>
        <v>3.4000000000000004</v>
      </c>
      <c r="BH27" s="31">
        <f>Table27857[[#This Row],[2 Security &amp; Safety]]</f>
        <v>7.8088888888888883</v>
      </c>
      <c r="BI27" s="31">
        <f t="shared" si="9"/>
        <v>6.3849999999999998</v>
      </c>
    </row>
    <row r="28" spans="1:61" ht="15" customHeight="1" x14ac:dyDescent="0.25">
      <c r="A28" s="28" t="s">
        <v>52</v>
      </c>
      <c r="B28" s="29">
        <v>7.9</v>
      </c>
      <c r="C28" s="29">
        <v>7.3</v>
      </c>
      <c r="D28" s="29">
        <v>7.1999999999999993</v>
      </c>
      <c r="E28" s="29">
        <v>7.4380952380952383</v>
      </c>
      <c r="F28" s="29">
        <v>9.36</v>
      </c>
      <c r="G28" s="29">
        <v>10</v>
      </c>
      <c r="H28" s="29">
        <v>10</v>
      </c>
      <c r="I28" s="29">
        <v>10</v>
      </c>
      <c r="J28" s="29">
        <v>9.933633507084604</v>
      </c>
      <c r="K28" s="29">
        <v>10</v>
      </c>
      <c r="L28" s="29">
        <f>AVERAGE(Table27857[[#This Row],[2Bi Disappearance]:[2Bv Terrorism Injured ]])</f>
        <v>9.9867267014169219</v>
      </c>
      <c r="M28" s="29">
        <v>10</v>
      </c>
      <c r="N28" s="29">
        <v>10</v>
      </c>
      <c r="O28" s="30">
        <v>10</v>
      </c>
      <c r="P28" s="30">
        <v>10</v>
      </c>
      <c r="Q28" s="30">
        <f>AVERAGE(Table27857[[#This Row],[2Ciii(a) Equal Inheritance Rights: Widows]:[2Ciii(b) Equal Inheritance Rights: Daughters]])</f>
        <v>10</v>
      </c>
      <c r="R28" s="30">
        <f t="shared" si="11"/>
        <v>10</v>
      </c>
      <c r="S28" s="29">
        <f t="shared" si="1"/>
        <v>9.7822422338056398</v>
      </c>
      <c r="T28" s="29">
        <v>10</v>
      </c>
      <c r="U28" s="29">
        <v>10</v>
      </c>
      <c r="V28" s="29">
        <v>10</v>
      </c>
      <c r="W28" s="29">
        <f t="shared" si="2"/>
        <v>10</v>
      </c>
      <c r="X28" s="29">
        <v>10</v>
      </c>
      <c r="Y28" s="29">
        <v>10</v>
      </c>
      <c r="Z28" s="29">
        <f>AVERAGE(Table27857[[#This Row],[4A Freedom to establish religious organizations]:[4B Autonomy of religious organizations]])</f>
        <v>10</v>
      </c>
      <c r="AA28" s="29">
        <v>10</v>
      </c>
      <c r="AB28" s="29">
        <v>10</v>
      </c>
      <c r="AC28" s="29">
        <v>10</v>
      </c>
      <c r="AD28" s="29">
        <v>10</v>
      </c>
      <c r="AE28" s="29">
        <v>10</v>
      </c>
      <c r="AF28" s="29">
        <f>AVERAGE(Table27857[[#This Row],[5Ci Political parties]:[5Ciii Educational, sporting and cultural organizations]])</f>
        <v>10</v>
      </c>
      <c r="AG28" s="29">
        <v>10</v>
      </c>
      <c r="AH28" s="29">
        <v>10</v>
      </c>
      <c r="AI28" s="29">
        <v>10</v>
      </c>
      <c r="AJ28" s="29">
        <f>AVERAGE(Table27857[[#This Row],[5Di Political parties]:[5Diii Educational, sporting and cultural organizations5]])</f>
        <v>10</v>
      </c>
      <c r="AK28" s="29">
        <f t="shared" si="12"/>
        <v>10</v>
      </c>
      <c r="AL28" s="29">
        <v>10</v>
      </c>
      <c r="AM28" s="30">
        <v>8.3333333333333339</v>
      </c>
      <c r="AN28" s="30">
        <v>8</v>
      </c>
      <c r="AO28" s="30">
        <v>10</v>
      </c>
      <c r="AP28" s="30">
        <v>10</v>
      </c>
      <c r="AQ28" s="30">
        <f>AVERAGE(Table27857[[#This Row],[6Di Access to foreign television (cable/ satellite)]:[6Dii Access to foreign newspapers]])</f>
        <v>10</v>
      </c>
      <c r="AR28" s="30">
        <v>10</v>
      </c>
      <c r="AS28" s="29">
        <f t="shared" si="4"/>
        <v>9.2666666666666675</v>
      </c>
      <c r="AT28" s="29">
        <v>10</v>
      </c>
      <c r="AU28" s="29">
        <v>10</v>
      </c>
      <c r="AV28" s="29">
        <f>AVERAGE(Table27857[[#This Row],[7Ai Parental Authority: In marriage]:[7Aii Parental Authority: After divorce]])</f>
        <v>10</v>
      </c>
      <c r="AW28" s="29">
        <v>10</v>
      </c>
      <c r="AX28" s="29">
        <v>10</v>
      </c>
      <c r="AY28" s="29">
        <f t="shared" si="5"/>
        <v>10</v>
      </c>
      <c r="AZ28" s="29">
        <v>10</v>
      </c>
      <c r="BA28" s="29">
        <f t="shared" si="6"/>
        <v>10</v>
      </c>
      <c r="BB28" s="31">
        <f>AVERAGE(Table27857[[#This Row],[RULE OF LAW]],Table27857[[#This Row],[SECURITY &amp; SAFETY]],Table27857[[#This Row],[PERSONAL FREEDOM (minus Security &amp;Safety and Rule of Law)]],Table27857[[#This Row],[PERSONAL FREEDOM (minus Security &amp;Safety and Rule of Law)]])</f>
        <v>9.231751034641885</v>
      </c>
      <c r="BC28" s="32">
        <v>7.89</v>
      </c>
      <c r="BD28" s="53">
        <f>AVERAGE(Table27857[[#This Row],[PERSONAL FREEDOM]:[ECONOMIC FREEDOM]])</f>
        <v>8.5608755173209428</v>
      </c>
      <c r="BE28" s="54">
        <f t="shared" si="7"/>
        <v>6</v>
      </c>
      <c r="BF28" s="18">
        <f t="shared" si="8"/>
        <v>8.56</v>
      </c>
      <c r="BG28" s="31">
        <f>Table27857[[#This Row],[1 Rule of Law]]</f>
        <v>7.4380952380952383</v>
      </c>
      <c r="BH28" s="31">
        <f>Table27857[[#This Row],[2 Security &amp; Safety]]</f>
        <v>9.7822422338056398</v>
      </c>
      <c r="BI28" s="31">
        <f t="shared" si="9"/>
        <v>9.8533333333333335</v>
      </c>
    </row>
    <row r="29" spans="1:61" ht="15" customHeight="1" x14ac:dyDescent="0.25">
      <c r="A29" s="28" t="s">
        <v>94</v>
      </c>
      <c r="B29" s="29" t="s">
        <v>48</v>
      </c>
      <c r="C29" s="29" t="s">
        <v>48</v>
      </c>
      <c r="D29" s="29" t="s">
        <v>48</v>
      </c>
      <c r="E29" s="29">
        <v>5.9354929999999992</v>
      </c>
      <c r="F29" s="29">
        <v>5.88</v>
      </c>
      <c r="G29" s="29">
        <v>10</v>
      </c>
      <c r="H29" s="29">
        <v>10</v>
      </c>
      <c r="I29" s="29" t="s">
        <v>48</v>
      </c>
      <c r="J29" s="29">
        <v>10</v>
      </c>
      <c r="K29" s="29">
        <v>10</v>
      </c>
      <c r="L29" s="29">
        <f>AVERAGE(Table27857[[#This Row],[2Bi Disappearance]:[2Bv Terrorism Injured ]])</f>
        <v>10</v>
      </c>
      <c r="M29" s="29" t="s">
        <v>48</v>
      </c>
      <c r="N29" s="29" t="s">
        <v>48</v>
      </c>
      <c r="O29" s="30" t="s">
        <v>48</v>
      </c>
      <c r="P29" s="30" t="s">
        <v>48</v>
      </c>
      <c r="Q29" s="30" t="s">
        <v>48</v>
      </c>
      <c r="R29" s="30" t="s">
        <v>48</v>
      </c>
      <c r="S29" s="29">
        <f t="shared" si="1"/>
        <v>7.9399999999999995</v>
      </c>
      <c r="T29" s="29">
        <v>10</v>
      </c>
      <c r="U29" s="29">
        <v>10</v>
      </c>
      <c r="V29" s="29" t="s">
        <v>48</v>
      </c>
      <c r="W29" s="29">
        <f t="shared" si="2"/>
        <v>10</v>
      </c>
      <c r="X29" s="29" t="s">
        <v>48</v>
      </c>
      <c r="Y29" s="29" t="s">
        <v>48</v>
      </c>
      <c r="Z29" s="29" t="s">
        <v>48</v>
      </c>
      <c r="AA29" s="29" t="s">
        <v>48</v>
      </c>
      <c r="AB29" s="29" t="s">
        <v>48</v>
      </c>
      <c r="AC29" s="29" t="s">
        <v>48</v>
      </c>
      <c r="AD29" s="29" t="s">
        <v>48</v>
      </c>
      <c r="AE29" s="29" t="s">
        <v>48</v>
      </c>
      <c r="AF29" s="29" t="s">
        <v>48</v>
      </c>
      <c r="AG29" s="29" t="s">
        <v>48</v>
      </c>
      <c r="AH29" s="29" t="s">
        <v>48</v>
      </c>
      <c r="AI29" s="29" t="s">
        <v>48</v>
      </c>
      <c r="AJ29" s="29" t="s">
        <v>48</v>
      </c>
      <c r="AK29" s="29" t="s">
        <v>48</v>
      </c>
      <c r="AL29" s="29">
        <v>10</v>
      </c>
      <c r="AM29" s="30">
        <v>8</v>
      </c>
      <c r="AN29" s="30">
        <v>7.75</v>
      </c>
      <c r="AO29" s="30" t="s">
        <v>48</v>
      </c>
      <c r="AP29" s="30" t="s">
        <v>48</v>
      </c>
      <c r="AQ29" s="30" t="s">
        <v>48</v>
      </c>
      <c r="AR29" s="30" t="s">
        <v>48</v>
      </c>
      <c r="AS29" s="29">
        <f t="shared" si="4"/>
        <v>8.5833333333333339</v>
      </c>
      <c r="AT29" s="29" t="s">
        <v>48</v>
      </c>
      <c r="AU29" s="29" t="s">
        <v>48</v>
      </c>
      <c r="AV29" s="29" t="s">
        <v>48</v>
      </c>
      <c r="AW29" s="29">
        <v>10</v>
      </c>
      <c r="AX29" s="29">
        <v>10</v>
      </c>
      <c r="AY29" s="29">
        <f t="shared" si="5"/>
        <v>10</v>
      </c>
      <c r="AZ29" s="29" t="s">
        <v>48</v>
      </c>
      <c r="BA29" s="29">
        <f t="shared" si="6"/>
        <v>10</v>
      </c>
      <c r="BB29" s="31">
        <f>AVERAGE(Table27857[[#This Row],[RULE OF LAW]],Table27857[[#This Row],[SECURITY &amp; SAFETY]],Table27857[[#This Row],[PERSONAL FREEDOM (minus Security &amp;Safety and Rule of Law)]],Table27857[[#This Row],[PERSONAL FREEDOM (minus Security &amp;Safety and Rule of Law)]])</f>
        <v>8.232762138888889</v>
      </c>
      <c r="BC29" s="32">
        <v>6.97</v>
      </c>
      <c r="BD29" s="53">
        <f>AVERAGE(Table27857[[#This Row],[PERSONAL FREEDOM]:[ECONOMIC FREEDOM]])</f>
        <v>7.6013810694444448</v>
      </c>
      <c r="BE29" s="54">
        <f t="shared" si="7"/>
        <v>47</v>
      </c>
      <c r="BF29" s="18">
        <f t="shared" si="8"/>
        <v>7.6</v>
      </c>
      <c r="BG29" s="31">
        <f>Table27857[[#This Row],[1 Rule of Law]]</f>
        <v>5.9354929999999992</v>
      </c>
      <c r="BH29" s="31">
        <f>Table27857[[#This Row],[2 Security &amp; Safety]]</f>
        <v>7.9399999999999995</v>
      </c>
      <c r="BI29" s="31">
        <f t="shared" si="9"/>
        <v>9.5277777777777786</v>
      </c>
    </row>
    <row r="30" spans="1:61" ht="15" customHeight="1" x14ac:dyDescent="0.25">
      <c r="A30" s="28" t="s">
        <v>195</v>
      </c>
      <c r="B30" s="29" t="s">
        <v>48</v>
      </c>
      <c r="C30" s="29" t="s">
        <v>48</v>
      </c>
      <c r="D30" s="29" t="s">
        <v>48</v>
      </c>
      <c r="E30" s="29">
        <v>3.0637819999999998</v>
      </c>
      <c r="F30" s="29">
        <v>5.28</v>
      </c>
      <c r="G30" s="29">
        <v>10</v>
      </c>
      <c r="H30" s="29">
        <v>0</v>
      </c>
      <c r="I30" s="29">
        <v>0</v>
      </c>
      <c r="J30" s="29">
        <v>1.5086533191188198</v>
      </c>
      <c r="K30" s="29">
        <v>6.9855719282871798</v>
      </c>
      <c r="L30" s="29">
        <f>AVERAGE(Table27857[[#This Row],[2Bi Disappearance]:[2Bv Terrorism Injured ]])</f>
        <v>3.6988450494812</v>
      </c>
      <c r="M30" s="29">
        <v>7.6</v>
      </c>
      <c r="N30" s="29">
        <v>10</v>
      </c>
      <c r="O30" s="30">
        <v>5</v>
      </c>
      <c r="P30" s="30">
        <v>5</v>
      </c>
      <c r="Q30" s="30">
        <f>AVERAGE(Table27857[[#This Row],[2Ciii(a) Equal Inheritance Rights: Widows]:[2Ciii(b) Equal Inheritance Rights: Daughters]])</f>
        <v>5</v>
      </c>
      <c r="R30" s="30">
        <f t="shared" ref="R30:R61" si="13">AVERAGE(M30:N30,Q30)</f>
        <v>7.5333333333333341</v>
      </c>
      <c r="S30" s="29">
        <f t="shared" si="1"/>
        <v>5.504059460938179</v>
      </c>
      <c r="T30" s="29">
        <v>5</v>
      </c>
      <c r="U30" s="29">
        <v>0</v>
      </c>
      <c r="V30" s="29">
        <v>5</v>
      </c>
      <c r="W30" s="29">
        <f t="shared" si="2"/>
        <v>3.3333333333333335</v>
      </c>
      <c r="X30" s="29">
        <v>7.5</v>
      </c>
      <c r="Y30" s="29">
        <v>7.5</v>
      </c>
      <c r="Z30" s="29">
        <f>AVERAGE(Table27857[[#This Row],[4A Freedom to establish religious organizations]:[4B Autonomy of religious organizations]])</f>
        <v>7.5</v>
      </c>
      <c r="AA30" s="29">
        <v>7.5</v>
      </c>
      <c r="AB30" s="29">
        <v>2.5</v>
      </c>
      <c r="AC30" s="29">
        <v>7.5</v>
      </c>
      <c r="AD30" s="29">
        <v>7.5</v>
      </c>
      <c r="AE30" s="29">
        <v>5</v>
      </c>
      <c r="AF30" s="29">
        <f>AVERAGE(Table27857[[#This Row],[5Ci Political parties]:[5Ciii Educational, sporting and cultural organizations]])</f>
        <v>6.666666666666667</v>
      </c>
      <c r="AG30" s="29">
        <v>2.5</v>
      </c>
      <c r="AH30" s="29">
        <v>7.5</v>
      </c>
      <c r="AI30" s="29">
        <v>7.5</v>
      </c>
      <c r="AJ30" s="29">
        <f>AVERAGE(Table27857[[#This Row],[5Di Political parties]:[5Diii Educational, sporting and cultural organizations5]])</f>
        <v>5.833333333333333</v>
      </c>
      <c r="AK30" s="29">
        <f t="shared" ref="AK30:AK43" si="14">AVERAGE(AA30,AB30,AF30,AJ30)</f>
        <v>5.625</v>
      </c>
      <c r="AL30" s="29">
        <v>10</v>
      </c>
      <c r="AM30" s="30">
        <v>2</v>
      </c>
      <c r="AN30" s="30">
        <v>2</v>
      </c>
      <c r="AO30" s="30">
        <v>5</v>
      </c>
      <c r="AP30" s="30">
        <v>2.5</v>
      </c>
      <c r="AQ30" s="30">
        <f>AVERAGE(Table27857[[#This Row],[6Di Access to foreign television (cable/ satellite)]:[6Dii Access to foreign newspapers]])</f>
        <v>3.75</v>
      </c>
      <c r="AR30" s="30">
        <v>5</v>
      </c>
      <c r="AS30" s="29">
        <f t="shared" si="4"/>
        <v>4.55</v>
      </c>
      <c r="AT30" s="29">
        <v>5</v>
      </c>
      <c r="AU30" s="29">
        <v>5</v>
      </c>
      <c r="AV30" s="29">
        <f>AVERAGE(Table27857[[#This Row],[7Ai Parental Authority: In marriage]:[7Aii Parental Authority: After divorce]])</f>
        <v>5</v>
      </c>
      <c r="AW30" s="29">
        <v>10</v>
      </c>
      <c r="AX30" s="29">
        <v>10</v>
      </c>
      <c r="AY30" s="29">
        <f t="shared" si="5"/>
        <v>10</v>
      </c>
      <c r="AZ30" s="29">
        <v>10</v>
      </c>
      <c r="BA30" s="29">
        <f t="shared" si="6"/>
        <v>8.3333333333333339</v>
      </c>
      <c r="BB30" s="31">
        <f>AVERAGE(Table27857[[#This Row],[RULE OF LAW]],Table27857[[#This Row],[SECURITY &amp; SAFETY]],Table27857[[#This Row],[PERSONAL FREEDOM (minus Security &amp;Safety and Rule of Law)]],Table27857[[#This Row],[PERSONAL FREEDOM (minus Security &amp;Safety and Rule of Law)]])</f>
        <v>5.076127031901212</v>
      </c>
      <c r="BC30" s="32">
        <v>5.29</v>
      </c>
      <c r="BD30" s="53">
        <f>AVERAGE(Table27857[[#This Row],[PERSONAL FREEDOM]:[ECONOMIC FREEDOM]])</f>
        <v>5.1830635159506055</v>
      </c>
      <c r="BE30" s="54">
        <f t="shared" si="7"/>
        <v>148</v>
      </c>
      <c r="BF30" s="18">
        <f t="shared" si="8"/>
        <v>5.18</v>
      </c>
      <c r="BG30" s="31">
        <f>Table27857[[#This Row],[1 Rule of Law]]</f>
        <v>3.0637819999999998</v>
      </c>
      <c r="BH30" s="31">
        <f>Table27857[[#This Row],[2 Security &amp; Safety]]</f>
        <v>5.504059460938179</v>
      </c>
      <c r="BI30" s="31">
        <f t="shared" si="9"/>
        <v>5.8683333333333341</v>
      </c>
    </row>
    <row r="31" spans="1:61" ht="15" customHeight="1" x14ac:dyDescent="0.25">
      <c r="A31" s="28" t="s">
        <v>193</v>
      </c>
      <c r="B31" s="29" t="s">
        <v>48</v>
      </c>
      <c r="C31" s="29" t="s">
        <v>48</v>
      </c>
      <c r="D31" s="29" t="s">
        <v>48</v>
      </c>
      <c r="E31" s="29">
        <v>3.0637819999999998</v>
      </c>
      <c r="F31" s="29">
        <v>7.08</v>
      </c>
      <c r="G31" s="29">
        <v>5</v>
      </c>
      <c r="H31" s="29">
        <v>10</v>
      </c>
      <c r="I31" s="29">
        <v>2.5</v>
      </c>
      <c r="J31" s="29">
        <v>10</v>
      </c>
      <c r="K31" s="29">
        <v>10</v>
      </c>
      <c r="L31" s="29">
        <f>AVERAGE(Table27857[[#This Row],[2Bi Disappearance]:[2Bv Terrorism Injured ]])</f>
        <v>7.5</v>
      </c>
      <c r="M31" s="29">
        <v>5.6000000000000005</v>
      </c>
      <c r="N31" s="29">
        <v>10</v>
      </c>
      <c r="O31" s="30">
        <v>0</v>
      </c>
      <c r="P31" s="30">
        <v>0</v>
      </c>
      <c r="Q31" s="30">
        <f>AVERAGE(Table27857[[#This Row],[2Ciii(a) Equal Inheritance Rights: Widows]:[2Ciii(b) Equal Inheritance Rights: Daughters]])</f>
        <v>0</v>
      </c>
      <c r="R31" s="30">
        <f t="shared" si="13"/>
        <v>5.2</v>
      </c>
      <c r="S31" s="29">
        <f t="shared" si="1"/>
        <v>6.5933333333333337</v>
      </c>
      <c r="T31" s="29">
        <v>10</v>
      </c>
      <c r="U31" s="29">
        <v>5</v>
      </c>
      <c r="V31" s="29">
        <v>5</v>
      </c>
      <c r="W31" s="29">
        <f t="shared" si="2"/>
        <v>6.666666666666667</v>
      </c>
      <c r="X31" s="29">
        <v>5</v>
      </c>
      <c r="Y31" s="29">
        <v>7.5</v>
      </c>
      <c r="Z31" s="29">
        <f>AVERAGE(Table27857[[#This Row],[4A Freedom to establish religious organizations]:[4B Autonomy of religious organizations]])</f>
        <v>6.25</v>
      </c>
      <c r="AA31" s="29">
        <v>7.5</v>
      </c>
      <c r="AB31" s="29">
        <v>5</v>
      </c>
      <c r="AC31" s="29">
        <v>7.5</v>
      </c>
      <c r="AD31" s="29">
        <v>7.5</v>
      </c>
      <c r="AE31" s="29">
        <v>7.5</v>
      </c>
      <c r="AF31" s="29">
        <f>AVERAGE(Table27857[[#This Row],[5Ci Political parties]:[5Ciii Educational, sporting and cultural organizations]])</f>
        <v>7.5</v>
      </c>
      <c r="AG31" s="29">
        <v>7.5</v>
      </c>
      <c r="AH31" s="29">
        <v>5</v>
      </c>
      <c r="AI31" s="29">
        <v>5</v>
      </c>
      <c r="AJ31" s="29">
        <f>AVERAGE(Table27857[[#This Row],[5Di Political parties]:[5Diii Educational, sporting and cultural organizations5]])</f>
        <v>5.833333333333333</v>
      </c>
      <c r="AK31" s="29">
        <f t="shared" si="14"/>
        <v>6.458333333333333</v>
      </c>
      <c r="AL31" s="29">
        <v>10</v>
      </c>
      <c r="AM31" s="30">
        <v>2.6666666666666665</v>
      </c>
      <c r="AN31" s="30">
        <v>2.25</v>
      </c>
      <c r="AO31" s="30">
        <v>5</v>
      </c>
      <c r="AP31" s="30">
        <v>7.5</v>
      </c>
      <c r="AQ31" s="30">
        <f>AVERAGE(Table27857[[#This Row],[6Di Access to foreign television (cable/ satellite)]:[6Dii Access to foreign newspapers]])</f>
        <v>6.25</v>
      </c>
      <c r="AR31" s="30">
        <v>7.5</v>
      </c>
      <c r="AS31" s="29">
        <f t="shared" si="4"/>
        <v>5.7333333333333325</v>
      </c>
      <c r="AT31" s="29">
        <v>0</v>
      </c>
      <c r="AU31" s="29">
        <v>0</v>
      </c>
      <c r="AV31" s="29">
        <f>AVERAGE(Table27857[[#This Row],[7Ai Parental Authority: In marriage]:[7Aii Parental Authority: After divorce]])</f>
        <v>0</v>
      </c>
      <c r="AW31" s="29">
        <v>10</v>
      </c>
      <c r="AX31" s="29">
        <v>10</v>
      </c>
      <c r="AY31" s="29">
        <f t="shared" si="5"/>
        <v>10</v>
      </c>
      <c r="AZ31" s="29">
        <v>5</v>
      </c>
      <c r="BA31" s="29">
        <f t="shared" si="6"/>
        <v>5</v>
      </c>
      <c r="BB31" s="31">
        <f>AVERAGE(Table27857[[#This Row],[RULE OF LAW]],Table27857[[#This Row],[SECURITY &amp; SAFETY]],Table27857[[#This Row],[PERSONAL FREEDOM (minus Security &amp;Safety and Rule of Law)]],Table27857[[#This Row],[PERSONAL FREEDOM (minus Security &amp;Safety and Rule of Law)]])</f>
        <v>5.4251121666666666</v>
      </c>
      <c r="BC31" s="32">
        <v>5.13</v>
      </c>
      <c r="BD31" s="53">
        <f>AVERAGE(Table27857[[#This Row],[PERSONAL FREEDOM]:[ECONOMIC FREEDOM]])</f>
        <v>5.2775560833333337</v>
      </c>
      <c r="BE31" s="54">
        <f t="shared" si="7"/>
        <v>146</v>
      </c>
      <c r="BF31" s="18">
        <f t="shared" si="8"/>
        <v>5.28</v>
      </c>
      <c r="BG31" s="31">
        <f>Table27857[[#This Row],[1 Rule of Law]]</f>
        <v>3.0637819999999998</v>
      </c>
      <c r="BH31" s="31">
        <f>Table27857[[#This Row],[2 Security &amp; Safety]]</f>
        <v>6.5933333333333337</v>
      </c>
      <c r="BI31" s="31">
        <f t="shared" si="9"/>
        <v>6.0216666666666665</v>
      </c>
    </row>
    <row r="32" spans="1:61" ht="15" customHeight="1" x14ac:dyDescent="0.25">
      <c r="A32" s="28" t="s">
        <v>74</v>
      </c>
      <c r="B32" s="29">
        <v>7.6</v>
      </c>
      <c r="C32" s="29">
        <v>6.1</v>
      </c>
      <c r="D32" s="29">
        <v>5.6999999999999993</v>
      </c>
      <c r="E32" s="29">
        <v>6.4761904761904763</v>
      </c>
      <c r="F32" s="29">
        <v>8.759999999999998</v>
      </c>
      <c r="G32" s="29">
        <v>10</v>
      </c>
      <c r="H32" s="29">
        <v>10</v>
      </c>
      <c r="I32" s="29">
        <v>10</v>
      </c>
      <c r="J32" s="29">
        <v>9.962069128292999</v>
      </c>
      <c r="K32" s="29">
        <v>10</v>
      </c>
      <c r="L32" s="29">
        <f>AVERAGE(Table27857[[#This Row],[2Bi Disappearance]:[2Bv Terrorism Injured ]])</f>
        <v>9.9924138256585984</v>
      </c>
      <c r="M32" s="29">
        <v>10</v>
      </c>
      <c r="N32" s="29">
        <v>10</v>
      </c>
      <c r="O32" s="30">
        <v>5</v>
      </c>
      <c r="P32" s="30">
        <v>5</v>
      </c>
      <c r="Q32" s="30">
        <f>AVERAGE(Table27857[[#This Row],[2Ciii(a) Equal Inheritance Rights: Widows]:[2Ciii(b) Equal Inheritance Rights: Daughters]])</f>
        <v>5</v>
      </c>
      <c r="R32" s="30">
        <f t="shared" si="13"/>
        <v>8.3333333333333339</v>
      </c>
      <c r="S32" s="29">
        <f t="shared" si="1"/>
        <v>9.0285823863306423</v>
      </c>
      <c r="T32" s="29">
        <v>10</v>
      </c>
      <c r="U32" s="29">
        <v>10</v>
      </c>
      <c r="V32" s="29">
        <v>10</v>
      </c>
      <c r="W32" s="29">
        <f t="shared" si="2"/>
        <v>10</v>
      </c>
      <c r="X32" s="29">
        <v>10</v>
      </c>
      <c r="Y32" s="29">
        <v>10</v>
      </c>
      <c r="Z32" s="29">
        <f>AVERAGE(Table27857[[#This Row],[4A Freedom to establish religious organizations]:[4B Autonomy of religious organizations]])</f>
        <v>10</v>
      </c>
      <c r="AA32" s="29">
        <v>10</v>
      </c>
      <c r="AB32" s="29">
        <v>7.5</v>
      </c>
      <c r="AC32" s="29">
        <v>7.5</v>
      </c>
      <c r="AD32" s="29">
        <v>10</v>
      </c>
      <c r="AE32" s="29">
        <v>10</v>
      </c>
      <c r="AF32" s="29">
        <f>AVERAGE(Table27857[[#This Row],[5Ci Political parties]:[5Ciii Educational, sporting and cultural organizations]])</f>
        <v>9.1666666666666661</v>
      </c>
      <c r="AG32" s="29">
        <v>10</v>
      </c>
      <c r="AH32" s="29">
        <v>10</v>
      </c>
      <c r="AI32" s="29">
        <v>10</v>
      </c>
      <c r="AJ32" s="29">
        <f>AVERAGE(Table27857[[#This Row],[5Di Political parties]:[5Diii Educational, sporting and cultural organizations5]])</f>
        <v>10</v>
      </c>
      <c r="AK32" s="29">
        <f t="shared" si="14"/>
        <v>9.1666666666666661</v>
      </c>
      <c r="AL32" s="29">
        <v>10</v>
      </c>
      <c r="AM32" s="30">
        <v>7.333333333333333</v>
      </c>
      <c r="AN32" s="30">
        <v>6.5</v>
      </c>
      <c r="AO32" s="30">
        <v>10</v>
      </c>
      <c r="AP32" s="30">
        <v>10</v>
      </c>
      <c r="AQ32" s="30">
        <f>AVERAGE(Table27857[[#This Row],[6Di Access to foreign television (cable/ satellite)]:[6Dii Access to foreign newspapers]])</f>
        <v>10</v>
      </c>
      <c r="AR32" s="30">
        <v>10</v>
      </c>
      <c r="AS32" s="29">
        <f t="shared" si="4"/>
        <v>8.7666666666666657</v>
      </c>
      <c r="AT32" s="29">
        <v>0</v>
      </c>
      <c r="AU32" s="29">
        <v>0</v>
      </c>
      <c r="AV32" s="29">
        <f>AVERAGE(Table27857[[#This Row],[7Ai Parental Authority: In marriage]:[7Aii Parental Authority: After divorce]])</f>
        <v>0</v>
      </c>
      <c r="AW32" s="29">
        <v>10</v>
      </c>
      <c r="AX32" s="29">
        <v>10</v>
      </c>
      <c r="AY32" s="29">
        <f t="shared" si="5"/>
        <v>10</v>
      </c>
      <c r="AZ32" s="29">
        <v>10</v>
      </c>
      <c r="BA32" s="29">
        <f t="shared" si="6"/>
        <v>6.666666666666667</v>
      </c>
      <c r="BB32" s="31">
        <f>AVERAGE(Table27857[[#This Row],[RULE OF LAW]],Table27857[[#This Row],[SECURITY &amp; SAFETY]],Table27857[[#This Row],[PERSONAL FREEDOM (minus Security &amp;Safety and Rule of Law)]],Table27857[[#This Row],[PERSONAL FREEDOM (minus Security &amp;Safety and Rule of Law)]])</f>
        <v>8.3361932156302778</v>
      </c>
      <c r="BC32" s="32">
        <v>7.87</v>
      </c>
      <c r="BD32" s="53">
        <f>AVERAGE(Table27857[[#This Row],[PERSONAL FREEDOM]:[ECONOMIC FREEDOM]])</f>
        <v>8.1030966078151394</v>
      </c>
      <c r="BE32" s="54">
        <f t="shared" si="7"/>
        <v>28</v>
      </c>
      <c r="BF32" s="18">
        <f t="shared" si="8"/>
        <v>8.1</v>
      </c>
      <c r="BG32" s="31">
        <f>Table27857[[#This Row],[1 Rule of Law]]</f>
        <v>6.4761904761904763</v>
      </c>
      <c r="BH32" s="31">
        <f>Table27857[[#This Row],[2 Security &amp; Safety]]</f>
        <v>9.0285823863306423</v>
      </c>
      <c r="BI32" s="31">
        <f t="shared" si="9"/>
        <v>8.9199999999999982</v>
      </c>
    </row>
    <row r="33" spans="1:61" ht="15" customHeight="1" x14ac:dyDescent="0.25">
      <c r="A33" s="28" t="s">
        <v>189</v>
      </c>
      <c r="B33" s="29">
        <v>4</v>
      </c>
      <c r="C33" s="29">
        <v>4.0999999999999996</v>
      </c>
      <c r="D33" s="29">
        <v>4.3</v>
      </c>
      <c r="E33" s="29">
        <v>4.1539682539682543</v>
      </c>
      <c r="F33" s="29">
        <v>9.6</v>
      </c>
      <c r="G33" s="29">
        <v>0</v>
      </c>
      <c r="H33" s="29">
        <v>10</v>
      </c>
      <c r="I33" s="29">
        <v>5</v>
      </c>
      <c r="J33" s="29">
        <v>9.987230301512227</v>
      </c>
      <c r="K33" s="29">
        <v>9.9893913274101571</v>
      </c>
      <c r="L33" s="29">
        <f>AVERAGE(Table27857[[#This Row],[2Bi Disappearance]:[2Bv Terrorism Injured ]])</f>
        <v>6.9953243257844777</v>
      </c>
      <c r="M33" s="29">
        <v>10</v>
      </c>
      <c r="N33" s="29">
        <v>2.5</v>
      </c>
      <c r="O33" s="30">
        <v>5</v>
      </c>
      <c r="P33" s="30">
        <v>5</v>
      </c>
      <c r="Q33" s="30">
        <f>AVERAGE(Table27857[[#This Row],[2Ciii(a) Equal Inheritance Rights: Widows]:[2Ciii(b) Equal Inheritance Rights: Daughters]])</f>
        <v>5</v>
      </c>
      <c r="R33" s="30">
        <f t="shared" si="13"/>
        <v>5.833333333333333</v>
      </c>
      <c r="S33" s="29">
        <f t="shared" si="1"/>
        <v>7.4762192197059365</v>
      </c>
      <c r="T33" s="29">
        <v>0</v>
      </c>
      <c r="U33" s="29">
        <v>0</v>
      </c>
      <c r="V33" s="29">
        <v>10</v>
      </c>
      <c r="W33" s="29">
        <f t="shared" si="2"/>
        <v>3.3333333333333335</v>
      </c>
      <c r="X33" s="29">
        <v>2.5</v>
      </c>
      <c r="Y33" s="29">
        <v>2.5</v>
      </c>
      <c r="Z33" s="29">
        <f>AVERAGE(Table27857[[#This Row],[4A Freedom to establish religious organizations]:[4B Autonomy of religious organizations]])</f>
        <v>2.5</v>
      </c>
      <c r="AA33" s="29">
        <v>0</v>
      </c>
      <c r="AB33" s="29">
        <v>2.5</v>
      </c>
      <c r="AC33" s="29">
        <v>0</v>
      </c>
      <c r="AD33" s="29">
        <v>2.5</v>
      </c>
      <c r="AE33" s="29">
        <v>5</v>
      </c>
      <c r="AF33" s="29">
        <f>AVERAGE(Table27857[[#This Row],[5Ci Political parties]:[5Ciii Educational, sporting and cultural organizations]])</f>
        <v>2.5</v>
      </c>
      <c r="AG33" s="29">
        <v>0</v>
      </c>
      <c r="AH33" s="29">
        <v>0</v>
      </c>
      <c r="AI33" s="29">
        <v>5</v>
      </c>
      <c r="AJ33" s="29">
        <f>AVERAGE(Table27857[[#This Row],[5Di Political parties]:[5Diii Educational, sporting and cultural organizations5]])</f>
        <v>1.6666666666666667</v>
      </c>
      <c r="AK33" s="29">
        <f t="shared" si="14"/>
        <v>1.6666666666666667</v>
      </c>
      <c r="AL33" s="29">
        <v>10</v>
      </c>
      <c r="AM33" s="30">
        <v>0.33333333333333331</v>
      </c>
      <c r="AN33" s="30">
        <v>1.75</v>
      </c>
      <c r="AO33" s="30">
        <v>5</v>
      </c>
      <c r="AP33" s="30">
        <v>7.5</v>
      </c>
      <c r="AQ33" s="30">
        <f>AVERAGE(Table27857[[#This Row],[6Di Access to foreign television (cable/ satellite)]:[6Dii Access to foreign newspapers]])</f>
        <v>6.25</v>
      </c>
      <c r="AR33" s="30">
        <v>5</v>
      </c>
      <c r="AS33" s="29">
        <f t="shared" si="4"/>
        <v>4.666666666666667</v>
      </c>
      <c r="AT33" s="29">
        <v>10</v>
      </c>
      <c r="AU33" s="29">
        <v>10</v>
      </c>
      <c r="AV33" s="29">
        <f>AVERAGE(Table27857[[#This Row],[7Ai Parental Authority: In marriage]:[7Aii Parental Authority: After divorce]])</f>
        <v>10</v>
      </c>
      <c r="AW33" s="29">
        <v>10</v>
      </c>
      <c r="AX33" s="29">
        <v>10</v>
      </c>
      <c r="AY33" s="29">
        <f t="shared" si="5"/>
        <v>10</v>
      </c>
      <c r="AZ33" s="29">
        <v>10</v>
      </c>
      <c r="BA33" s="29">
        <f t="shared" si="6"/>
        <v>10</v>
      </c>
      <c r="BB33" s="31">
        <f>AVERAGE(Table27857[[#This Row],[RULE OF LAW]],Table27857[[#This Row],[SECURITY &amp; SAFETY]],Table27857[[#This Row],[PERSONAL FREEDOM (minus Security &amp;Safety and Rule of Law)]],Table27857[[#This Row],[PERSONAL FREEDOM (minus Security &amp;Safety and Rule of Law)]])</f>
        <v>5.1242135350852145</v>
      </c>
      <c r="BC33" s="32">
        <v>6.44</v>
      </c>
      <c r="BD33" s="53">
        <f>AVERAGE(Table27857[[#This Row],[PERSONAL FREEDOM]:[ECONOMIC FREEDOM]])</f>
        <v>5.7821067675426079</v>
      </c>
      <c r="BE33" s="54">
        <f t="shared" si="7"/>
        <v>137</v>
      </c>
      <c r="BF33" s="18">
        <f t="shared" si="8"/>
        <v>5.78</v>
      </c>
      <c r="BG33" s="31">
        <f>Table27857[[#This Row],[1 Rule of Law]]</f>
        <v>4.1539682539682543</v>
      </c>
      <c r="BH33" s="31">
        <f>Table27857[[#This Row],[2 Security &amp; Safety]]</f>
        <v>7.4762192197059365</v>
      </c>
      <c r="BI33" s="31">
        <f t="shared" si="9"/>
        <v>4.4333333333333327</v>
      </c>
    </row>
    <row r="34" spans="1:61" ht="15" customHeight="1" x14ac:dyDescent="0.25">
      <c r="A34" s="28" t="s">
        <v>142</v>
      </c>
      <c r="B34" s="29">
        <v>5.0999999999999996</v>
      </c>
      <c r="C34" s="29">
        <v>4.9000000000000004</v>
      </c>
      <c r="D34" s="29">
        <v>3.5</v>
      </c>
      <c r="E34" s="29">
        <v>4.5079365079365079</v>
      </c>
      <c r="F34" s="29">
        <v>0</v>
      </c>
      <c r="G34" s="29">
        <v>0</v>
      </c>
      <c r="H34" s="29">
        <v>9.0142725519073323</v>
      </c>
      <c r="I34" s="29">
        <v>2.5</v>
      </c>
      <c r="J34" s="29">
        <v>8.9931498208767753</v>
      </c>
      <c r="K34" s="29">
        <v>8.8973934402049188</v>
      </c>
      <c r="L34" s="29">
        <f>AVERAGE(Table27857[[#This Row],[2Bi Disappearance]:[2Bv Terrorism Injured ]])</f>
        <v>5.8809631625978049</v>
      </c>
      <c r="M34" s="29">
        <v>10</v>
      </c>
      <c r="N34" s="29">
        <v>10</v>
      </c>
      <c r="O34" s="30">
        <v>10</v>
      </c>
      <c r="P34" s="30">
        <v>10</v>
      </c>
      <c r="Q34" s="30">
        <f>AVERAGE(Table27857[[#This Row],[2Ciii(a) Equal Inheritance Rights: Widows]:[2Ciii(b) Equal Inheritance Rights: Daughters]])</f>
        <v>10</v>
      </c>
      <c r="R34" s="30">
        <f t="shared" si="13"/>
        <v>10</v>
      </c>
      <c r="S34" s="29">
        <f t="shared" ref="S34:S65" si="15">AVERAGE(F34,L34,R34)</f>
        <v>5.2936543875326016</v>
      </c>
      <c r="T34" s="29">
        <v>10</v>
      </c>
      <c r="U34" s="29">
        <v>5</v>
      </c>
      <c r="V34" s="29">
        <v>5</v>
      </c>
      <c r="W34" s="29">
        <f t="shared" ref="W34:W65" si="16">AVERAGE(T34:V34)</f>
        <v>6.666666666666667</v>
      </c>
      <c r="X34" s="29">
        <v>7.5</v>
      </c>
      <c r="Y34" s="29">
        <v>7.5</v>
      </c>
      <c r="Z34" s="29">
        <f>AVERAGE(Table27857[[#This Row],[4A Freedom to establish religious organizations]:[4B Autonomy of religious organizations]])</f>
        <v>7.5</v>
      </c>
      <c r="AA34" s="29">
        <v>10</v>
      </c>
      <c r="AB34" s="29">
        <v>7.5</v>
      </c>
      <c r="AC34" s="29">
        <v>7.5</v>
      </c>
      <c r="AD34" s="29">
        <v>7.5</v>
      </c>
      <c r="AE34" s="29">
        <v>7.5</v>
      </c>
      <c r="AF34" s="29">
        <f>AVERAGE(Table27857[[#This Row],[5Ci Political parties]:[5Ciii Educational, sporting and cultural organizations]])</f>
        <v>7.5</v>
      </c>
      <c r="AG34" s="29">
        <v>7.5</v>
      </c>
      <c r="AH34" s="29">
        <v>5</v>
      </c>
      <c r="AI34" s="29">
        <v>7.5</v>
      </c>
      <c r="AJ34" s="29">
        <f>AVERAGE(Table27857[[#This Row],[5Di Political parties]:[5Diii Educational, sporting and cultural organizations5]])</f>
        <v>6.666666666666667</v>
      </c>
      <c r="AK34" s="29">
        <f t="shared" si="14"/>
        <v>7.916666666666667</v>
      </c>
      <c r="AL34" s="29">
        <v>7.8877268969442866</v>
      </c>
      <c r="AM34" s="30">
        <v>6.333333333333333</v>
      </c>
      <c r="AN34" s="30">
        <v>3.25</v>
      </c>
      <c r="AO34" s="30">
        <v>10</v>
      </c>
      <c r="AP34" s="30">
        <v>10</v>
      </c>
      <c r="AQ34" s="30">
        <f>AVERAGE(Table27857[[#This Row],[6Di Access to foreign television (cable/ satellite)]:[6Dii Access to foreign newspapers]])</f>
        <v>10</v>
      </c>
      <c r="AR34" s="30">
        <v>7.5</v>
      </c>
      <c r="AS34" s="29">
        <f t="shared" ref="AS34:AS65" si="17">AVERAGE(AL34:AN34,AQ34:AR34)</f>
        <v>6.994212046055523</v>
      </c>
      <c r="AT34" s="29">
        <v>10</v>
      </c>
      <c r="AU34" s="29">
        <v>10</v>
      </c>
      <c r="AV34" s="29">
        <f>AVERAGE(Table27857[[#This Row],[7Ai Parental Authority: In marriage]:[7Aii Parental Authority: After divorce]])</f>
        <v>10</v>
      </c>
      <c r="AW34" s="29">
        <v>10</v>
      </c>
      <c r="AX34" s="29">
        <v>10</v>
      </c>
      <c r="AY34" s="29">
        <f t="shared" ref="AY34:AY65" si="18">IFERROR(AVERAGE(AW34:AX34),"-")</f>
        <v>10</v>
      </c>
      <c r="AZ34" s="29">
        <v>10</v>
      </c>
      <c r="BA34" s="29">
        <f t="shared" ref="BA34:BA65" si="19">AVERAGE(AV34,AZ34,AY34)</f>
        <v>10</v>
      </c>
      <c r="BB34" s="31">
        <f>AVERAGE(Table27857[[#This Row],[RULE OF LAW]],Table27857[[#This Row],[SECURITY &amp; SAFETY]],Table27857[[#This Row],[PERSONAL FREEDOM (minus Security &amp;Safety and Rule of Law)]],Table27857[[#This Row],[PERSONAL FREEDOM (minus Security &amp;Safety and Rule of Law)]])</f>
        <v>6.358152261806163</v>
      </c>
      <c r="BC34" s="32">
        <v>6.56</v>
      </c>
      <c r="BD34" s="53">
        <f>AVERAGE(Table27857[[#This Row],[PERSONAL FREEDOM]:[ECONOMIC FREEDOM]])</f>
        <v>6.4590761309030817</v>
      </c>
      <c r="BE34" s="54">
        <f t="shared" ref="BE34:BE65" si="20">RANK(BF34,$BF$2:$BF$158)</f>
        <v>107</v>
      </c>
      <c r="BF34" s="18">
        <f t="shared" ref="BF34:BF65" si="21">ROUND(BD34, 2)</f>
        <v>6.46</v>
      </c>
      <c r="BG34" s="31">
        <f>Table27857[[#This Row],[1 Rule of Law]]</f>
        <v>4.5079365079365079</v>
      </c>
      <c r="BH34" s="31">
        <f>Table27857[[#This Row],[2 Security &amp; Safety]]</f>
        <v>5.2936543875326016</v>
      </c>
      <c r="BI34" s="31">
        <f t="shared" ref="BI34:BI65" si="22">AVERAGE(AS34,W34,AK34,BA34,Z34)</f>
        <v>7.8155090758777721</v>
      </c>
    </row>
    <row r="35" spans="1:61" ht="15" customHeight="1" x14ac:dyDescent="0.25">
      <c r="A35" s="28" t="s">
        <v>198</v>
      </c>
      <c r="B35" s="29" t="s">
        <v>48</v>
      </c>
      <c r="C35" s="29" t="s">
        <v>48</v>
      </c>
      <c r="D35" s="29" t="s">
        <v>48</v>
      </c>
      <c r="E35" s="29">
        <v>2.7661950000000002</v>
      </c>
      <c r="F35" s="29">
        <v>0</v>
      </c>
      <c r="G35" s="29">
        <v>0</v>
      </c>
      <c r="H35" s="29">
        <v>3.3473792761023353</v>
      </c>
      <c r="I35" s="29">
        <v>0</v>
      </c>
      <c r="J35" s="29">
        <v>9.3843569219597462</v>
      </c>
      <c r="K35" s="29">
        <v>9.8015240226019493</v>
      </c>
      <c r="L35" s="29">
        <f>AVERAGE(Table27857[[#This Row],[2Bi Disappearance]:[2Bv Terrorism Injured ]])</f>
        <v>4.5066520441328066</v>
      </c>
      <c r="M35" s="29">
        <v>10</v>
      </c>
      <c r="N35" s="29">
        <v>10</v>
      </c>
      <c r="O35" s="30">
        <v>5</v>
      </c>
      <c r="P35" s="30">
        <v>5</v>
      </c>
      <c r="Q35" s="30">
        <f>AVERAGE(Table27857[[#This Row],[2Ciii(a) Equal Inheritance Rights: Widows]:[2Ciii(b) Equal Inheritance Rights: Daughters]])</f>
        <v>5</v>
      </c>
      <c r="R35" s="30">
        <f t="shared" si="13"/>
        <v>8.3333333333333339</v>
      </c>
      <c r="S35" s="29">
        <f t="shared" si="15"/>
        <v>4.2799951258220466</v>
      </c>
      <c r="T35" s="29">
        <v>0</v>
      </c>
      <c r="U35" s="29">
        <v>0</v>
      </c>
      <c r="V35" s="29">
        <v>0</v>
      </c>
      <c r="W35" s="29">
        <f t="shared" si="16"/>
        <v>0</v>
      </c>
      <c r="X35" s="29">
        <v>5</v>
      </c>
      <c r="Y35" s="29">
        <v>7.5</v>
      </c>
      <c r="Z35" s="29">
        <f>AVERAGE(Table27857[[#This Row],[4A Freedom to establish religious organizations]:[4B Autonomy of religious organizations]])</f>
        <v>6.25</v>
      </c>
      <c r="AA35" s="29">
        <v>7.5</v>
      </c>
      <c r="AB35" s="29">
        <v>7.5</v>
      </c>
      <c r="AC35" s="29">
        <v>2.5</v>
      </c>
      <c r="AD35" s="29">
        <v>5</v>
      </c>
      <c r="AE35" s="29">
        <v>5</v>
      </c>
      <c r="AF35" s="29">
        <f>AVERAGE(Table27857[[#This Row],[5Ci Political parties]:[5Ciii Educational, sporting and cultural organizations]])</f>
        <v>4.166666666666667</v>
      </c>
      <c r="AG35" s="29">
        <v>5</v>
      </c>
      <c r="AH35" s="29">
        <v>2.5</v>
      </c>
      <c r="AI35" s="29">
        <v>2.5</v>
      </c>
      <c r="AJ35" s="29">
        <f>AVERAGE(Table27857[[#This Row],[5Di Political parties]:[5Diii Educational, sporting and cultural organizations5]])</f>
        <v>3.3333333333333335</v>
      </c>
      <c r="AK35" s="29">
        <f t="shared" si="14"/>
        <v>5.625</v>
      </c>
      <c r="AL35" s="29">
        <v>10</v>
      </c>
      <c r="AM35" s="30">
        <v>2</v>
      </c>
      <c r="AN35" s="30">
        <v>2.25</v>
      </c>
      <c r="AO35" s="30">
        <v>7.5</v>
      </c>
      <c r="AP35" s="30">
        <v>7.5</v>
      </c>
      <c r="AQ35" s="30">
        <f>AVERAGE(Table27857[[#This Row],[6Di Access to foreign television (cable/ satellite)]:[6Dii Access to foreign newspapers]])</f>
        <v>7.5</v>
      </c>
      <c r="AR35" s="30">
        <v>10</v>
      </c>
      <c r="AS35" s="29">
        <f t="shared" si="17"/>
        <v>6.35</v>
      </c>
      <c r="AT35" s="29">
        <v>0</v>
      </c>
      <c r="AU35" s="29">
        <v>0</v>
      </c>
      <c r="AV35" s="29">
        <f>AVERAGE(Table27857[[#This Row],[7Ai Parental Authority: In marriage]:[7Aii Parental Authority: After divorce]])</f>
        <v>0</v>
      </c>
      <c r="AW35" s="29">
        <v>10</v>
      </c>
      <c r="AX35" s="29">
        <v>10</v>
      </c>
      <c r="AY35" s="29">
        <f t="shared" si="18"/>
        <v>10</v>
      </c>
      <c r="AZ35" s="29">
        <v>5</v>
      </c>
      <c r="BA35" s="29">
        <f t="shared" si="19"/>
        <v>5</v>
      </c>
      <c r="BB35" s="31">
        <f>AVERAGE(Table27857[[#This Row],[RULE OF LAW]],Table27857[[#This Row],[SECURITY &amp; SAFETY]],Table27857[[#This Row],[PERSONAL FREEDOM (minus Security &amp;Safety and Rule of Law)]],Table27857[[#This Row],[PERSONAL FREEDOM (minus Security &amp;Safety and Rule of Law)]])</f>
        <v>4.0840475314555116</v>
      </c>
      <c r="BC35" s="32">
        <v>5.65</v>
      </c>
      <c r="BD35" s="53">
        <f>AVERAGE(Table27857[[#This Row],[PERSONAL FREEDOM]:[ECONOMIC FREEDOM]])</f>
        <v>4.8670237657277564</v>
      </c>
      <c r="BE35" s="54">
        <f t="shared" si="20"/>
        <v>154</v>
      </c>
      <c r="BF35" s="18">
        <f t="shared" si="21"/>
        <v>4.87</v>
      </c>
      <c r="BG35" s="31">
        <f>Table27857[[#This Row],[1 Rule of Law]]</f>
        <v>2.7661950000000002</v>
      </c>
      <c r="BH35" s="31">
        <f>Table27857[[#This Row],[2 Security &amp; Safety]]</f>
        <v>4.2799951258220466</v>
      </c>
      <c r="BI35" s="31">
        <f t="shared" si="22"/>
        <v>4.6450000000000005</v>
      </c>
    </row>
    <row r="36" spans="1:61" ht="15" customHeight="1" x14ac:dyDescent="0.25">
      <c r="A36" s="28" t="s">
        <v>177</v>
      </c>
      <c r="B36" s="29" t="s">
        <v>48</v>
      </c>
      <c r="C36" s="29" t="s">
        <v>48</v>
      </c>
      <c r="D36" s="29" t="s">
        <v>48</v>
      </c>
      <c r="E36" s="29">
        <v>3.5548000000000002</v>
      </c>
      <c r="F36" s="29">
        <v>5</v>
      </c>
      <c r="G36" s="29">
        <v>10</v>
      </c>
      <c r="H36" s="29">
        <v>10</v>
      </c>
      <c r="I36" s="29">
        <v>5</v>
      </c>
      <c r="J36" s="29">
        <v>10</v>
      </c>
      <c r="K36" s="29">
        <v>9.9089736920316032</v>
      </c>
      <c r="L36" s="29">
        <f>AVERAGE(Table27857[[#This Row],[2Bi Disappearance]:[2Bv Terrorism Injured ]])</f>
        <v>8.9817947384063199</v>
      </c>
      <c r="M36" s="29">
        <v>10</v>
      </c>
      <c r="N36" s="29">
        <v>10</v>
      </c>
      <c r="O36" s="30">
        <v>10</v>
      </c>
      <c r="P36" s="30">
        <v>5</v>
      </c>
      <c r="Q36" s="30">
        <f>AVERAGE(Table27857[[#This Row],[2Ciii(a) Equal Inheritance Rights: Widows]:[2Ciii(b) Equal Inheritance Rights: Daughters]])</f>
        <v>7.5</v>
      </c>
      <c r="R36" s="30">
        <f t="shared" si="13"/>
        <v>9.1666666666666661</v>
      </c>
      <c r="S36" s="29">
        <f t="shared" si="15"/>
        <v>7.7161538016909956</v>
      </c>
      <c r="T36" s="29">
        <v>10</v>
      </c>
      <c r="U36" s="29">
        <v>10</v>
      </c>
      <c r="V36" s="29">
        <v>5</v>
      </c>
      <c r="W36" s="29">
        <f t="shared" si="16"/>
        <v>8.3333333333333339</v>
      </c>
      <c r="X36" s="29">
        <v>10</v>
      </c>
      <c r="Y36" s="29">
        <v>7.5</v>
      </c>
      <c r="Z36" s="29">
        <f>AVERAGE(Table27857[[#This Row],[4A Freedom to establish religious organizations]:[4B Autonomy of religious organizations]])</f>
        <v>8.75</v>
      </c>
      <c r="AA36" s="29">
        <v>7.5</v>
      </c>
      <c r="AB36" s="29">
        <v>5</v>
      </c>
      <c r="AC36" s="29">
        <v>7.5</v>
      </c>
      <c r="AD36" s="29">
        <v>5</v>
      </c>
      <c r="AE36" s="29">
        <v>5</v>
      </c>
      <c r="AF36" s="29">
        <f>AVERAGE(Table27857[[#This Row],[5Ci Political parties]:[5Ciii Educational, sporting and cultural organizations]])</f>
        <v>5.833333333333333</v>
      </c>
      <c r="AG36" s="29">
        <v>10</v>
      </c>
      <c r="AH36" s="29">
        <v>10</v>
      </c>
      <c r="AI36" s="29">
        <v>7.5</v>
      </c>
      <c r="AJ36" s="29">
        <f>AVERAGE(Table27857[[#This Row],[5Di Political parties]:[5Diii Educational, sporting and cultural organizations5]])</f>
        <v>9.1666666666666661</v>
      </c>
      <c r="AK36" s="29">
        <f t="shared" si="14"/>
        <v>6.875</v>
      </c>
      <c r="AL36" s="29">
        <v>10</v>
      </c>
      <c r="AM36" s="30">
        <v>4.666666666666667</v>
      </c>
      <c r="AN36" s="30">
        <v>4</v>
      </c>
      <c r="AO36" s="30">
        <v>7.5</v>
      </c>
      <c r="AP36" s="30">
        <v>7.5</v>
      </c>
      <c r="AQ36" s="30">
        <f>AVERAGE(Table27857[[#This Row],[6Di Access to foreign television (cable/ satellite)]:[6Dii Access to foreign newspapers]])</f>
        <v>7.5</v>
      </c>
      <c r="AR36" s="30">
        <v>5</v>
      </c>
      <c r="AS36" s="29">
        <f t="shared" si="17"/>
        <v>6.2333333333333334</v>
      </c>
      <c r="AT36" s="29">
        <v>10</v>
      </c>
      <c r="AU36" s="29">
        <v>5</v>
      </c>
      <c r="AV36" s="29">
        <f>AVERAGE(Table27857[[#This Row],[7Ai Parental Authority: In marriage]:[7Aii Parental Authority: After divorce]])</f>
        <v>7.5</v>
      </c>
      <c r="AW36" s="29">
        <v>10</v>
      </c>
      <c r="AX36" s="29">
        <v>10</v>
      </c>
      <c r="AY36" s="29">
        <f t="shared" si="18"/>
        <v>10</v>
      </c>
      <c r="AZ36" s="29">
        <v>10</v>
      </c>
      <c r="BA36" s="29">
        <f t="shared" si="19"/>
        <v>9.1666666666666661</v>
      </c>
      <c r="BB36" s="31">
        <f>AVERAGE(Table27857[[#This Row],[RULE OF LAW]],Table27857[[#This Row],[SECURITY &amp; SAFETY]],Table27857[[#This Row],[PERSONAL FREEDOM (minus Security &amp;Safety and Rule of Law)]],Table27857[[#This Row],[PERSONAL FREEDOM (minus Security &amp;Safety and Rule of Law)]])</f>
        <v>6.7535717837560822</v>
      </c>
      <c r="BC36" s="32">
        <v>4.72</v>
      </c>
      <c r="BD36" s="53">
        <f>AVERAGE(Table27857[[#This Row],[PERSONAL FREEDOM]:[ECONOMIC FREEDOM]])</f>
        <v>5.736785891878041</v>
      </c>
      <c r="BE36" s="54">
        <f t="shared" si="20"/>
        <v>138</v>
      </c>
      <c r="BF36" s="18">
        <f t="shared" si="21"/>
        <v>5.74</v>
      </c>
      <c r="BG36" s="31">
        <f>Table27857[[#This Row],[1 Rule of Law]]</f>
        <v>3.5548000000000002</v>
      </c>
      <c r="BH36" s="31">
        <f>Table27857[[#This Row],[2 Security &amp; Safety]]</f>
        <v>7.7161538016909956</v>
      </c>
      <c r="BI36" s="31">
        <f t="shared" si="22"/>
        <v>7.871666666666667</v>
      </c>
    </row>
    <row r="37" spans="1:61" ht="15" customHeight="1" x14ac:dyDescent="0.25">
      <c r="A37" s="28" t="s">
        <v>88</v>
      </c>
      <c r="B37" s="29" t="s">
        <v>48</v>
      </c>
      <c r="C37" s="29" t="s">
        <v>48</v>
      </c>
      <c r="D37" s="29" t="s">
        <v>48</v>
      </c>
      <c r="E37" s="29">
        <v>5.9206139999999996</v>
      </c>
      <c r="F37" s="29">
        <v>6.6000000000000005</v>
      </c>
      <c r="G37" s="29">
        <v>10</v>
      </c>
      <c r="H37" s="29">
        <v>10</v>
      </c>
      <c r="I37" s="29">
        <v>10</v>
      </c>
      <c r="J37" s="29">
        <v>10</v>
      </c>
      <c r="K37" s="29">
        <v>10</v>
      </c>
      <c r="L37" s="29">
        <f>AVERAGE(Table27857[[#This Row],[2Bi Disappearance]:[2Bv Terrorism Injured ]])</f>
        <v>10</v>
      </c>
      <c r="M37" s="29">
        <v>10</v>
      </c>
      <c r="N37" s="29">
        <v>10</v>
      </c>
      <c r="O37" s="30">
        <v>10</v>
      </c>
      <c r="P37" s="30">
        <v>10</v>
      </c>
      <c r="Q37" s="30">
        <f>AVERAGE(Table27857[[#This Row],[2Ciii(a) Equal Inheritance Rights: Widows]:[2Ciii(b) Equal Inheritance Rights: Daughters]])</f>
        <v>10</v>
      </c>
      <c r="R37" s="30">
        <f t="shared" si="13"/>
        <v>10</v>
      </c>
      <c r="S37" s="29">
        <f t="shared" si="15"/>
        <v>8.8666666666666671</v>
      </c>
      <c r="T37" s="29">
        <v>10</v>
      </c>
      <c r="U37" s="29">
        <v>5</v>
      </c>
      <c r="V37" s="29">
        <v>10</v>
      </c>
      <c r="W37" s="29">
        <f t="shared" si="16"/>
        <v>8.3333333333333339</v>
      </c>
      <c r="X37" s="29">
        <v>7.5</v>
      </c>
      <c r="Y37" s="29">
        <v>7.5</v>
      </c>
      <c r="Z37" s="29">
        <f>AVERAGE(Table27857[[#This Row],[4A Freedom to establish religious organizations]:[4B Autonomy of religious organizations]])</f>
        <v>7.5</v>
      </c>
      <c r="AA37" s="29">
        <v>10</v>
      </c>
      <c r="AB37" s="29">
        <v>10</v>
      </c>
      <c r="AC37" s="29">
        <v>10</v>
      </c>
      <c r="AD37" s="29">
        <v>7.5</v>
      </c>
      <c r="AE37" s="29">
        <v>7.5</v>
      </c>
      <c r="AF37" s="29">
        <f>AVERAGE(Table27857[[#This Row],[5Ci Political parties]:[5Ciii Educational, sporting and cultural organizations]])</f>
        <v>8.3333333333333339</v>
      </c>
      <c r="AG37" s="29">
        <v>7.5</v>
      </c>
      <c r="AH37" s="29">
        <v>7.5</v>
      </c>
      <c r="AI37" s="29">
        <v>10</v>
      </c>
      <c r="AJ37" s="29">
        <f>AVERAGE(Table27857[[#This Row],[5Di Political parties]:[5Diii Educational, sporting and cultural organizations5]])</f>
        <v>8.3333333333333339</v>
      </c>
      <c r="AK37" s="29">
        <f t="shared" si="14"/>
        <v>9.1666666666666679</v>
      </c>
      <c r="AL37" s="29">
        <v>10</v>
      </c>
      <c r="AM37" s="30">
        <v>8.3333333333333339</v>
      </c>
      <c r="AN37" s="30">
        <v>8.25</v>
      </c>
      <c r="AO37" s="30">
        <v>10</v>
      </c>
      <c r="AP37" s="30">
        <v>10</v>
      </c>
      <c r="AQ37" s="30">
        <f>AVERAGE(Table27857[[#This Row],[6Di Access to foreign television (cable/ satellite)]:[6Dii Access to foreign newspapers]])</f>
        <v>10</v>
      </c>
      <c r="AR37" s="30">
        <v>10</v>
      </c>
      <c r="AS37" s="29">
        <f t="shared" si="17"/>
        <v>9.3166666666666664</v>
      </c>
      <c r="AT37" s="29">
        <v>5</v>
      </c>
      <c r="AU37" s="29">
        <v>10</v>
      </c>
      <c r="AV37" s="29">
        <f>AVERAGE(Table27857[[#This Row],[7Ai Parental Authority: In marriage]:[7Aii Parental Authority: After divorce]])</f>
        <v>7.5</v>
      </c>
      <c r="AW37" s="29">
        <v>10</v>
      </c>
      <c r="AX37" s="29">
        <v>10</v>
      </c>
      <c r="AY37" s="29">
        <f t="shared" si="18"/>
        <v>10</v>
      </c>
      <c r="AZ37" s="29">
        <v>10</v>
      </c>
      <c r="BA37" s="29">
        <f t="shared" si="19"/>
        <v>9.1666666666666661</v>
      </c>
      <c r="BB37" s="31">
        <f>AVERAGE(Table27857[[#This Row],[RULE OF LAW]],Table27857[[#This Row],[SECURITY &amp; SAFETY]],Table27857[[#This Row],[PERSONAL FREEDOM (minus Security &amp;Safety and Rule of Law)]],Table27857[[#This Row],[PERSONAL FREEDOM (minus Security &amp;Safety and Rule of Law)]])</f>
        <v>8.0451534999999996</v>
      </c>
      <c r="BC37" s="32">
        <v>7.53</v>
      </c>
      <c r="BD37" s="53">
        <f>AVERAGE(Table27857[[#This Row],[PERSONAL FREEDOM]:[ECONOMIC FREEDOM]])</f>
        <v>7.7875767499999995</v>
      </c>
      <c r="BE37" s="54">
        <f t="shared" si="20"/>
        <v>40</v>
      </c>
      <c r="BF37" s="18">
        <f t="shared" si="21"/>
        <v>7.79</v>
      </c>
      <c r="BG37" s="31">
        <f>Table27857[[#This Row],[1 Rule of Law]]</f>
        <v>5.9206139999999996</v>
      </c>
      <c r="BH37" s="31">
        <f>Table27857[[#This Row],[2 Security &amp; Safety]]</f>
        <v>8.8666666666666671</v>
      </c>
      <c r="BI37" s="31">
        <f t="shared" si="22"/>
        <v>8.6966666666666672</v>
      </c>
    </row>
    <row r="38" spans="1:61" ht="15" customHeight="1" x14ac:dyDescent="0.25">
      <c r="A38" s="28" t="s">
        <v>143</v>
      </c>
      <c r="B38" s="29">
        <v>3</v>
      </c>
      <c r="C38" s="29">
        <v>4.8</v>
      </c>
      <c r="D38" s="29">
        <v>4</v>
      </c>
      <c r="E38" s="29">
        <v>3.9634920634920641</v>
      </c>
      <c r="F38" s="29">
        <v>4.5600000000000005</v>
      </c>
      <c r="G38" s="29">
        <v>5</v>
      </c>
      <c r="H38" s="29">
        <v>10</v>
      </c>
      <c r="I38" s="29">
        <v>2.5</v>
      </c>
      <c r="J38" s="29">
        <v>9.9537518574410253</v>
      </c>
      <c r="K38" s="29">
        <v>9.9630014859528195</v>
      </c>
      <c r="L38" s="29">
        <f>AVERAGE(Table27857[[#This Row],[2Bi Disappearance]:[2Bv Terrorism Injured ]])</f>
        <v>7.4833506686787699</v>
      </c>
      <c r="M38" s="29">
        <v>6.4</v>
      </c>
      <c r="N38" s="29">
        <v>7.5</v>
      </c>
      <c r="O38" s="30">
        <v>5</v>
      </c>
      <c r="P38" s="30">
        <v>5</v>
      </c>
      <c r="Q38" s="30">
        <f>AVERAGE(Table27857[[#This Row],[2Ciii(a) Equal Inheritance Rights: Widows]:[2Ciii(b) Equal Inheritance Rights: Daughters]])</f>
        <v>5</v>
      </c>
      <c r="R38" s="30">
        <f t="shared" si="13"/>
        <v>6.3</v>
      </c>
      <c r="S38" s="29">
        <f t="shared" si="15"/>
        <v>6.1144502228929234</v>
      </c>
      <c r="T38" s="29">
        <v>5</v>
      </c>
      <c r="U38" s="29">
        <v>0</v>
      </c>
      <c r="V38" s="29">
        <v>10</v>
      </c>
      <c r="W38" s="29">
        <f t="shared" si="16"/>
        <v>5</v>
      </c>
      <c r="X38" s="29">
        <v>10</v>
      </c>
      <c r="Y38" s="29">
        <v>10</v>
      </c>
      <c r="Z38" s="29">
        <f>AVERAGE(Table27857[[#This Row],[4A Freedom to establish religious organizations]:[4B Autonomy of religious organizations]])</f>
        <v>10</v>
      </c>
      <c r="AA38" s="29">
        <v>10</v>
      </c>
      <c r="AB38" s="29">
        <v>7.5</v>
      </c>
      <c r="AC38" s="29">
        <v>10</v>
      </c>
      <c r="AD38" s="29">
        <v>10</v>
      </c>
      <c r="AE38" s="29">
        <v>10</v>
      </c>
      <c r="AF38" s="29">
        <f>AVERAGE(Table27857[[#This Row],[5Ci Political parties]:[5Ciii Educational, sporting and cultural organizations]])</f>
        <v>10</v>
      </c>
      <c r="AG38" s="29">
        <v>10</v>
      </c>
      <c r="AH38" s="29">
        <v>10</v>
      </c>
      <c r="AI38" s="29">
        <v>10</v>
      </c>
      <c r="AJ38" s="29">
        <f>AVERAGE(Table27857[[#This Row],[5Di Political parties]:[5Diii Educational, sporting and cultural organizations5]])</f>
        <v>10</v>
      </c>
      <c r="AK38" s="29">
        <f t="shared" si="14"/>
        <v>9.375</v>
      </c>
      <c r="AL38" s="29">
        <v>10</v>
      </c>
      <c r="AM38" s="30">
        <v>5</v>
      </c>
      <c r="AN38" s="30">
        <v>4.75</v>
      </c>
      <c r="AO38" s="30">
        <v>10</v>
      </c>
      <c r="AP38" s="30">
        <v>7.5</v>
      </c>
      <c r="AQ38" s="30">
        <f>AVERAGE(Table27857[[#This Row],[6Di Access to foreign television (cable/ satellite)]:[6Dii Access to foreign newspapers]])</f>
        <v>8.75</v>
      </c>
      <c r="AR38" s="30">
        <v>10</v>
      </c>
      <c r="AS38" s="29">
        <f t="shared" si="17"/>
        <v>7.7</v>
      </c>
      <c r="AT38" s="29">
        <v>10</v>
      </c>
      <c r="AU38" s="29">
        <v>10</v>
      </c>
      <c r="AV38" s="29">
        <f>AVERAGE(Table27857[[#This Row],[7Ai Parental Authority: In marriage]:[7Aii Parental Authority: After divorce]])</f>
        <v>10</v>
      </c>
      <c r="AW38" s="29">
        <v>10</v>
      </c>
      <c r="AX38" s="29">
        <v>10</v>
      </c>
      <c r="AY38" s="29">
        <f t="shared" si="18"/>
        <v>10</v>
      </c>
      <c r="AZ38" s="29">
        <v>10</v>
      </c>
      <c r="BA38" s="29">
        <f t="shared" si="19"/>
        <v>10</v>
      </c>
      <c r="BB38" s="31">
        <f>AVERAGE(Table27857[[#This Row],[RULE OF LAW]],Table27857[[#This Row],[SECURITY &amp; SAFETY]],Table27857[[#This Row],[PERSONAL FREEDOM (minus Security &amp;Safety and Rule of Law)]],Table27857[[#This Row],[PERSONAL FREEDOM (minus Security &amp;Safety and Rule of Law)]])</f>
        <v>6.7269855715962468</v>
      </c>
      <c r="BC38" s="32">
        <v>6.03</v>
      </c>
      <c r="BD38" s="53">
        <f>AVERAGE(Table27857[[#This Row],[PERSONAL FREEDOM]:[ECONOMIC FREEDOM]])</f>
        <v>6.3784927857981231</v>
      </c>
      <c r="BE38" s="54">
        <f t="shared" si="20"/>
        <v>116</v>
      </c>
      <c r="BF38" s="18">
        <f t="shared" si="21"/>
        <v>6.38</v>
      </c>
      <c r="BG38" s="31">
        <f>Table27857[[#This Row],[1 Rule of Law]]</f>
        <v>3.9634920634920641</v>
      </c>
      <c r="BH38" s="31">
        <f>Table27857[[#This Row],[2 Security &amp; Safety]]</f>
        <v>6.1144502228929234</v>
      </c>
      <c r="BI38" s="31">
        <f t="shared" si="22"/>
        <v>8.4150000000000009</v>
      </c>
    </row>
    <row r="39" spans="1:61" ht="15" customHeight="1" x14ac:dyDescent="0.25">
      <c r="A39" s="28" t="s">
        <v>92</v>
      </c>
      <c r="B39" s="29">
        <v>5.5</v>
      </c>
      <c r="C39" s="29">
        <v>5.2</v>
      </c>
      <c r="D39" s="29">
        <v>5.5</v>
      </c>
      <c r="E39" s="29">
        <v>5.3888888888888884</v>
      </c>
      <c r="F39" s="29">
        <v>9.5200000000000014</v>
      </c>
      <c r="G39" s="29">
        <v>10</v>
      </c>
      <c r="H39" s="29">
        <v>10</v>
      </c>
      <c r="I39" s="29">
        <v>10</v>
      </c>
      <c r="J39" s="29">
        <v>9.8433473537451732</v>
      </c>
      <c r="K39" s="29">
        <v>9.7650210306177598</v>
      </c>
      <c r="L39" s="29">
        <f>AVERAGE(Table27857[[#This Row],[2Bi Disappearance]:[2Bv Terrorism Injured ]])</f>
        <v>9.9216736768725866</v>
      </c>
      <c r="M39" s="29">
        <v>10</v>
      </c>
      <c r="N39" s="29">
        <v>10</v>
      </c>
      <c r="O39" s="30">
        <v>10</v>
      </c>
      <c r="P39" s="30">
        <v>10</v>
      </c>
      <c r="Q39" s="30">
        <f>AVERAGE(Table27857[[#This Row],[2Ciii(a) Equal Inheritance Rights: Widows]:[2Ciii(b) Equal Inheritance Rights: Daughters]])</f>
        <v>10</v>
      </c>
      <c r="R39" s="30">
        <f t="shared" si="13"/>
        <v>10</v>
      </c>
      <c r="S39" s="29">
        <f t="shared" si="15"/>
        <v>9.8138912256241966</v>
      </c>
      <c r="T39" s="29">
        <v>10</v>
      </c>
      <c r="U39" s="29">
        <v>10</v>
      </c>
      <c r="V39" s="29">
        <v>10</v>
      </c>
      <c r="W39" s="29">
        <f t="shared" si="16"/>
        <v>10</v>
      </c>
      <c r="X39" s="29">
        <v>7.5</v>
      </c>
      <c r="Y39" s="29">
        <v>7.5</v>
      </c>
      <c r="Z39" s="29">
        <f>AVERAGE(Table27857[[#This Row],[4A Freedom to establish religious organizations]:[4B Autonomy of religious organizations]])</f>
        <v>7.5</v>
      </c>
      <c r="AA39" s="29">
        <v>10</v>
      </c>
      <c r="AB39" s="29">
        <v>10</v>
      </c>
      <c r="AC39" s="29">
        <v>10</v>
      </c>
      <c r="AD39" s="29">
        <v>7.5</v>
      </c>
      <c r="AE39" s="29">
        <v>10</v>
      </c>
      <c r="AF39" s="29">
        <f>AVERAGE(Table27857[[#This Row],[5Ci Political parties]:[5Ciii Educational, sporting and cultural organizations]])</f>
        <v>9.1666666666666661</v>
      </c>
      <c r="AG39" s="29">
        <v>10</v>
      </c>
      <c r="AH39" s="29">
        <v>7.5</v>
      </c>
      <c r="AI39" s="29">
        <v>10</v>
      </c>
      <c r="AJ39" s="29">
        <f>AVERAGE(Table27857[[#This Row],[5Di Political parties]:[5Diii Educational, sporting and cultural organizations5]])</f>
        <v>9.1666666666666661</v>
      </c>
      <c r="AK39" s="29">
        <f t="shared" si="14"/>
        <v>9.5833333333333321</v>
      </c>
      <c r="AL39" s="29">
        <v>10</v>
      </c>
      <c r="AM39" s="30">
        <v>7</v>
      </c>
      <c r="AN39" s="30">
        <v>6</v>
      </c>
      <c r="AO39" s="30">
        <v>10</v>
      </c>
      <c r="AP39" s="30">
        <v>10</v>
      </c>
      <c r="AQ39" s="30">
        <f>AVERAGE(Table27857[[#This Row],[6Di Access to foreign television (cable/ satellite)]:[6Dii Access to foreign newspapers]])</f>
        <v>10</v>
      </c>
      <c r="AR39" s="30">
        <v>10</v>
      </c>
      <c r="AS39" s="29">
        <f t="shared" si="17"/>
        <v>8.6</v>
      </c>
      <c r="AT39" s="29">
        <v>10</v>
      </c>
      <c r="AU39" s="29">
        <v>10</v>
      </c>
      <c r="AV39" s="29">
        <f>AVERAGE(Table27857[[#This Row],[7Ai Parental Authority: In marriage]:[7Aii Parental Authority: After divorce]])</f>
        <v>10</v>
      </c>
      <c r="AW39" s="29">
        <v>10</v>
      </c>
      <c r="AX39" s="29">
        <v>10</v>
      </c>
      <c r="AY39" s="29">
        <f t="shared" si="18"/>
        <v>10</v>
      </c>
      <c r="AZ39" s="29">
        <v>10</v>
      </c>
      <c r="BA39" s="29">
        <f t="shared" si="19"/>
        <v>10</v>
      </c>
      <c r="BB39" s="31">
        <f>AVERAGE(Table27857[[#This Row],[RULE OF LAW]],Table27857[[#This Row],[SECURITY &amp; SAFETY]],Table27857[[#This Row],[PERSONAL FREEDOM (minus Security &amp;Safety and Rule of Law)]],Table27857[[#This Row],[PERSONAL FREEDOM (minus Security &amp;Safety and Rule of Law)]])</f>
        <v>8.3690283619616039</v>
      </c>
      <c r="BC39" s="32">
        <v>6.91</v>
      </c>
      <c r="BD39" s="53">
        <f>AVERAGE(Table27857[[#This Row],[PERSONAL FREEDOM]:[ECONOMIC FREEDOM]])</f>
        <v>7.639514180980802</v>
      </c>
      <c r="BE39" s="54">
        <f t="shared" si="20"/>
        <v>46</v>
      </c>
      <c r="BF39" s="18">
        <f t="shared" si="21"/>
        <v>7.64</v>
      </c>
      <c r="BG39" s="31">
        <f>Table27857[[#This Row],[1 Rule of Law]]</f>
        <v>5.3888888888888884</v>
      </c>
      <c r="BH39" s="31">
        <f>Table27857[[#This Row],[2 Security &amp; Safety]]</f>
        <v>9.8138912256241966</v>
      </c>
      <c r="BI39" s="31">
        <f t="shared" si="22"/>
        <v>9.1366666666666667</v>
      </c>
    </row>
    <row r="40" spans="1:61" ht="15" customHeight="1" x14ac:dyDescent="0.25">
      <c r="A40" s="28" t="s">
        <v>91</v>
      </c>
      <c r="B40" s="29" t="s">
        <v>48</v>
      </c>
      <c r="C40" s="29" t="s">
        <v>48</v>
      </c>
      <c r="D40" s="29" t="s">
        <v>48</v>
      </c>
      <c r="E40" s="29">
        <v>6.8133739999999996</v>
      </c>
      <c r="F40" s="29">
        <v>9.2000000000000011</v>
      </c>
      <c r="G40" s="29">
        <v>10</v>
      </c>
      <c r="H40" s="29">
        <v>10</v>
      </c>
      <c r="I40" s="29">
        <v>7.5</v>
      </c>
      <c r="J40" s="29">
        <v>10</v>
      </c>
      <c r="K40" s="29">
        <v>9.8248152676997886</v>
      </c>
      <c r="L40" s="29">
        <f>AVERAGE(Table27857[[#This Row],[2Bi Disappearance]:[2Bv Terrorism Injured ]])</f>
        <v>9.4649630535399574</v>
      </c>
      <c r="M40" s="29">
        <v>10</v>
      </c>
      <c r="N40" s="29">
        <v>10</v>
      </c>
      <c r="O40" s="30">
        <v>10</v>
      </c>
      <c r="P40" s="30">
        <v>10</v>
      </c>
      <c r="Q40" s="30">
        <f>AVERAGE(Table27857[[#This Row],[2Ciii(a) Equal Inheritance Rights: Widows]:[2Ciii(b) Equal Inheritance Rights: Daughters]])</f>
        <v>10</v>
      </c>
      <c r="R40" s="30">
        <f t="shared" si="13"/>
        <v>10</v>
      </c>
      <c r="S40" s="29">
        <f t="shared" si="15"/>
        <v>9.5549876845133195</v>
      </c>
      <c r="T40" s="29">
        <v>10</v>
      </c>
      <c r="U40" s="29">
        <v>10</v>
      </c>
      <c r="V40" s="29">
        <v>10</v>
      </c>
      <c r="W40" s="29">
        <f t="shared" si="16"/>
        <v>10</v>
      </c>
      <c r="X40" s="29">
        <v>5</v>
      </c>
      <c r="Y40" s="29">
        <v>10</v>
      </c>
      <c r="Z40" s="29">
        <f>AVERAGE(Table27857[[#This Row],[4A Freedom to establish religious organizations]:[4B Autonomy of religious organizations]])</f>
        <v>7.5</v>
      </c>
      <c r="AA40" s="29">
        <v>10</v>
      </c>
      <c r="AB40" s="29">
        <v>10</v>
      </c>
      <c r="AC40" s="29">
        <v>7.5</v>
      </c>
      <c r="AD40" s="29">
        <v>10</v>
      </c>
      <c r="AE40" s="29">
        <v>7.5</v>
      </c>
      <c r="AF40" s="29">
        <f>AVERAGE(Table27857[[#This Row],[5Ci Political parties]:[5Ciii Educational, sporting and cultural organizations]])</f>
        <v>8.3333333333333339</v>
      </c>
      <c r="AG40" s="29">
        <v>10</v>
      </c>
      <c r="AH40" s="29">
        <v>10</v>
      </c>
      <c r="AI40" s="29">
        <v>10</v>
      </c>
      <c r="AJ40" s="29">
        <f>AVERAGE(Table27857[[#This Row],[5Di Political parties]:[5Diii Educational, sporting and cultural organizations5]])</f>
        <v>10</v>
      </c>
      <c r="AK40" s="29">
        <f t="shared" si="14"/>
        <v>9.5833333333333339</v>
      </c>
      <c r="AL40" s="29">
        <v>10</v>
      </c>
      <c r="AM40" s="30">
        <v>8.3333333333333339</v>
      </c>
      <c r="AN40" s="30">
        <v>7.25</v>
      </c>
      <c r="AO40" s="30">
        <v>10</v>
      </c>
      <c r="AP40" s="30">
        <v>10</v>
      </c>
      <c r="AQ40" s="30">
        <f>AVERAGE(Table27857[[#This Row],[6Di Access to foreign television (cable/ satellite)]:[6Dii Access to foreign newspapers]])</f>
        <v>10</v>
      </c>
      <c r="AR40" s="30">
        <v>10</v>
      </c>
      <c r="AS40" s="29">
        <f t="shared" si="17"/>
        <v>9.1166666666666671</v>
      </c>
      <c r="AT40" s="29">
        <v>10</v>
      </c>
      <c r="AU40" s="29">
        <v>10</v>
      </c>
      <c r="AV40" s="29">
        <f>AVERAGE(Table27857[[#This Row],[7Ai Parental Authority: In marriage]:[7Aii Parental Authority: After divorce]])</f>
        <v>10</v>
      </c>
      <c r="AW40" s="29">
        <v>5</v>
      </c>
      <c r="AX40" s="29">
        <v>5</v>
      </c>
      <c r="AY40" s="29">
        <f t="shared" si="18"/>
        <v>5</v>
      </c>
      <c r="AZ40" s="29">
        <v>10</v>
      </c>
      <c r="BA40" s="29">
        <f t="shared" si="19"/>
        <v>8.3333333333333339</v>
      </c>
      <c r="BB40" s="31">
        <f>AVERAGE(Table27857[[#This Row],[RULE OF LAW]],Table27857[[#This Row],[SECURITY &amp; SAFETY]],Table27857[[#This Row],[PERSONAL FREEDOM (minus Security &amp;Safety and Rule of Law)]],Table27857[[#This Row],[PERSONAL FREEDOM (minus Security &amp;Safety and Rule of Law)]])</f>
        <v>8.5454237544616625</v>
      </c>
      <c r="BC40" s="32">
        <v>7.03</v>
      </c>
      <c r="BD40" s="53">
        <f>AVERAGE(Table27857[[#This Row],[PERSONAL FREEDOM]:[ECONOMIC FREEDOM]])</f>
        <v>7.7877118772308318</v>
      </c>
      <c r="BE40" s="54">
        <f t="shared" si="20"/>
        <v>40</v>
      </c>
      <c r="BF40" s="18">
        <f t="shared" si="21"/>
        <v>7.79</v>
      </c>
      <c r="BG40" s="31">
        <f>Table27857[[#This Row],[1 Rule of Law]]</f>
        <v>6.8133739999999996</v>
      </c>
      <c r="BH40" s="31">
        <f>Table27857[[#This Row],[2 Security &amp; Safety]]</f>
        <v>9.5549876845133195</v>
      </c>
      <c r="BI40" s="31">
        <f t="shared" si="22"/>
        <v>8.9066666666666681</v>
      </c>
    </row>
    <row r="41" spans="1:61" ht="15" customHeight="1" x14ac:dyDescent="0.25">
      <c r="A41" s="28" t="s">
        <v>70</v>
      </c>
      <c r="B41" s="29">
        <v>8.6</v>
      </c>
      <c r="C41" s="29">
        <v>6.5</v>
      </c>
      <c r="D41" s="29">
        <v>6.8000000000000007</v>
      </c>
      <c r="E41" s="29">
        <v>7.2650793650793641</v>
      </c>
      <c r="F41" s="29">
        <v>9.6</v>
      </c>
      <c r="G41" s="29">
        <v>10</v>
      </c>
      <c r="H41" s="29">
        <v>10</v>
      </c>
      <c r="I41" s="29">
        <v>7.5</v>
      </c>
      <c r="J41" s="29">
        <v>10</v>
      </c>
      <c r="K41" s="29">
        <v>10</v>
      </c>
      <c r="L41" s="29">
        <f>AVERAGE(Table27857[[#This Row],[2Bi Disappearance]:[2Bv Terrorism Injured ]])</f>
        <v>9.5</v>
      </c>
      <c r="M41" s="29">
        <v>10</v>
      </c>
      <c r="N41" s="29">
        <v>10</v>
      </c>
      <c r="O41" s="30">
        <v>10</v>
      </c>
      <c r="P41" s="30">
        <v>10</v>
      </c>
      <c r="Q41" s="30">
        <f>AVERAGE(Table27857[[#This Row],[2Ciii(a) Equal Inheritance Rights: Widows]:[2Ciii(b) Equal Inheritance Rights: Daughters]])</f>
        <v>10</v>
      </c>
      <c r="R41" s="30">
        <f t="shared" si="13"/>
        <v>10</v>
      </c>
      <c r="S41" s="29">
        <f t="shared" si="15"/>
        <v>9.7000000000000011</v>
      </c>
      <c r="T41" s="29">
        <v>10</v>
      </c>
      <c r="U41" s="29">
        <v>10</v>
      </c>
      <c r="V41" s="29">
        <v>10</v>
      </c>
      <c r="W41" s="29">
        <f t="shared" si="16"/>
        <v>10</v>
      </c>
      <c r="X41" s="29">
        <v>10</v>
      </c>
      <c r="Y41" s="29">
        <v>10</v>
      </c>
      <c r="Z41" s="29">
        <f>AVERAGE(Table27857[[#This Row],[4A Freedom to establish religious organizations]:[4B Autonomy of religious organizations]])</f>
        <v>10</v>
      </c>
      <c r="AA41" s="29">
        <v>10</v>
      </c>
      <c r="AB41" s="29">
        <v>10</v>
      </c>
      <c r="AC41" s="29">
        <v>10</v>
      </c>
      <c r="AD41" s="29">
        <v>5</v>
      </c>
      <c r="AE41" s="29">
        <v>10</v>
      </c>
      <c r="AF41" s="29">
        <f>AVERAGE(Table27857[[#This Row],[5Ci Political parties]:[5Ciii Educational, sporting and cultural organizations]])</f>
        <v>8.3333333333333339</v>
      </c>
      <c r="AG41" s="29">
        <v>7.5</v>
      </c>
      <c r="AH41" s="29">
        <v>10</v>
      </c>
      <c r="AI41" s="29">
        <v>10</v>
      </c>
      <c r="AJ41" s="29">
        <f>AVERAGE(Table27857[[#This Row],[5Di Political parties]:[5Diii Educational, sporting and cultural organizations5]])</f>
        <v>9.1666666666666661</v>
      </c>
      <c r="AK41" s="29">
        <f t="shared" si="14"/>
        <v>9.375</v>
      </c>
      <c r="AL41" s="29">
        <v>10</v>
      </c>
      <c r="AM41" s="30">
        <v>8.6666666666666661</v>
      </c>
      <c r="AN41" s="30">
        <v>8</v>
      </c>
      <c r="AO41" s="30">
        <v>10</v>
      </c>
      <c r="AP41" s="30">
        <v>10</v>
      </c>
      <c r="AQ41" s="30">
        <f>AVERAGE(Table27857[[#This Row],[6Di Access to foreign television (cable/ satellite)]:[6Dii Access to foreign newspapers]])</f>
        <v>10</v>
      </c>
      <c r="AR41" s="30">
        <v>10</v>
      </c>
      <c r="AS41" s="29">
        <f t="shared" si="17"/>
        <v>9.3333333333333321</v>
      </c>
      <c r="AT41" s="29">
        <v>10</v>
      </c>
      <c r="AU41" s="29">
        <v>10</v>
      </c>
      <c r="AV41" s="29">
        <f>AVERAGE(Table27857[[#This Row],[7Ai Parental Authority: In marriage]:[7Aii Parental Authority: After divorce]])</f>
        <v>10</v>
      </c>
      <c r="AW41" s="29">
        <v>10</v>
      </c>
      <c r="AX41" s="29">
        <v>10</v>
      </c>
      <c r="AY41" s="29">
        <f t="shared" si="18"/>
        <v>10</v>
      </c>
      <c r="AZ41" s="29">
        <v>10</v>
      </c>
      <c r="BA41" s="29">
        <f t="shared" si="19"/>
        <v>10</v>
      </c>
      <c r="BB41" s="31">
        <f>AVERAGE(Table27857[[#This Row],[RULE OF LAW]],Table27857[[#This Row],[SECURITY &amp; SAFETY]],Table27857[[#This Row],[PERSONAL FREEDOM (minus Security &amp;Safety and Rule of Law)]],Table27857[[#This Row],[PERSONAL FREEDOM (minus Security &amp;Safety and Rule of Law)]])</f>
        <v>9.112103174603174</v>
      </c>
      <c r="BC41" s="32">
        <v>7.33</v>
      </c>
      <c r="BD41" s="53">
        <f>AVERAGE(Table27857[[#This Row],[PERSONAL FREEDOM]:[ECONOMIC FREEDOM]])</f>
        <v>8.2210515873015879</v>
      </c>
      <c r="BE41" s="54">
        <f t="shared" si="20"/>
        <v>19</v>
      </c>
      <c r="BF41" s="18">
        <f t="shared" si="21"/>
        <v>8.2200000000000006</v>
      </c>
      <c r="BG41" s="31">
        <f>Table27857[[#This Row],[1 Rule of Law]]</f>
        <v>7.2650793650793641</v>
      </c>
      <c r="BH41" s="31">
        <f>Table27857[[#This Row],[2 Security &amp; Safety]]</f>
        <v>9.7000000000000011</v>
      </c>
      <c r="BI41" s="31">
        <f t="shared" si="22"/>
        <v>9.7416666666666654</v>
      </c>
    </row>
    <row r="42" spans="1:61" ht="15" customHeight="1" x14ac:dyDescent="0.25">
      <c r="A42" s="28" t="s">
        <v>54</v>
      </c>
      <c r="B42" s="29">
        <v>9.3000000000000007</v>
      </c>
      <c r="C42" s="29">
        <v>8.1999999999999993</v>
      </c>
      <c r="D42" s="29">
        <v>8.4</v>
      </c>
      <c r="E42" s="29">
        <v>8.6238095238095234</v>
      </c>
      <c r="F42" s="29">
        <v>9.68</v>
      </c>
      <c r="G42" s="29">
        <v>10</v>
      </c>
      <c r="H42" s="29">
        <v>10</v>
      </c>
      <c r="I42" s="29">
        <v>10</v>
      </c>
      <c r="J42" s="29">
        <v>9.9406344843831889</v>
      </c>
      <c r="K42" s="29">
        <v>10</v>
      </c>
      <c r="L42" s="29">
        <f>AVERAGE(Table27857[[#This Row],[2Bi Disappearance]:[2Bv Terrorism Injured ]])</f>
        <v>9.9881268968766381</v>
      </c>
      <c r="M42" s="29">
        <v>10</v>
      </c>
      <c r="N42" s="29">
        <v>10</v>
      </c>
      <c r="O42" s="30">
        <v>10</v>
      </c>
      <c r="P42" s="30">
        <v>10</v>
      </c>
      <c r="Q42" s="30">
        <f>AVERAGE(Table27857[[#This Row],[2Ciii(a) Equal Inheritance Rights: Widows]:[2Ciii(b) Equal Inheritance Rights: Daughters]])</f>
        <v>10</v>
      </c>
      <c r="R42" s="30">
        <f t="shared" si="13"/>
        <v>10</v>
      </c>
      <c r="S42" s="29">
        <f t="shared" si="15"/>
        <v>9.8893756322922126</v>
      </c>
      <c r="T42" s="29">
        <v>10</v>
      </c>
      <c r="U42" s="29">
        <v>10</v>
      </c>
      <c r="V42" s="29">
        <v>10</v>
      </c>
      <c r="W42" s="29">
        <f t="shared" si="16"/>
        <v>10</v>
      </c>
      <c r="X42" s="29">
        <v>10</v>
      </c>
      <c r="Y42" s="29">
        <v>10</v>
      </c>
      <c r="Z42" s="29">
        <f>AVERAGE(Table27857[[#This Row],[4A Freedom to establish religious organizations]:[4B Autonomy of religious organizations]])</f>
        <v>10</v>
      </c>
      <c r="AA42" s="29">
        <v>10</v>
      </c>
      <c r="AB42" s="29">
        <v>10</v>
      </c>
      <c r="AC42" s="29">
        <v>10</v>
      </c>
      <c r="AD42" s="29">
        <v>10</v>
      </c>
      <c r="AE42" s="29">
        <v>10</v>
      </c>
      <c r="AF42" s="29">
        <f>AVERAGE(Table27857[[#This Row],[5Ci Political parties]:[5Ciii Educational, sporting and cultural organizations]])</f>
        <v>10</v>
      </c>
      <c r="AG42" s="29">
        <v>10</v>
      </c>
      <c r="AH42" s="29">
        <v>10</v>
      </c>
      <c r="AI42" s="29">
        <v>10</v>
      </c>
      <c r="AJ42" s="29">
        <f>AVERAGE(Table27857[[#This Row],[5Di Political parties]:[5Diii Educational, sporting and cultural organizations5]])</f>
        <v>10</v>
      </c>
      <c r="AK42" s="29">
        <f t="shared" si="14"/>
        <v>10</v>
      </c>
      <c r="AL42" s="29">
        <v>10</v>
      </c>
      <c r="AM42" s="30">
        <v>9.3333333333333339</v>
      </c>
      <c r="AN42" s="30">
        <v>8.75</v>
      </c>
      <c r="AO42" s="30">
        <v>10</v>
      </c>
      <c r="AP42" s="30">
        <v>10</v>
      </c>
      <c r="AQ42" s="30">
        <f>AVERAGE(Table27857[[#This Row],[6Di Access to foreign television (cable/ satellite)]:[6Dii Access to foreign newspapers]])</f>
        <v>10</v>
      </c>
      <c r="AR42" s="30">
        <v>10</v>
      </c>
      <c r="AS42" s="29">
        <f t="shared" si="17"/>
        <v>9.6166666666666671</v>
      </c>
      <c r="AT42" s="29">
        <v>10</v>
      </c>
      <c r="AU42" s="29">
        <v>10</v>
      </c>
      <c r="AV42" s="29">
        <f>AVERAGE(Table27857[[#This Row],[7Ai Parental Authority: In marriage]:[7Aii Parental Authority: After divorce]])</f>
        <v>10</v>
      </c>
      <c r="AW42" s="29">
        <v>10</v>
      </c>
      <c r="AX42" s="29">
        <v>10</v>
      </c>
      <c r="AY42" s="29">
        <f t="shared" si="18"/>
        <v>10</v>
      </c>
      <c r="AZ42" s="29">
        <v>10</v>
      </c>
      <c r="BA42" s="29">
        <f t="shared" si="19"/>
        <v>10</v>
      </c>
      <c r="BB42" s="31">
        <f>AVERAGE(Table27857[[#This Row],[RULE OF LAW]],Table27857[[#This Row],[SECURITY &amp; SAFETY]],Table27857[[#This Row],[PERSONAL FREEDOM (minus Security &amp;Safety and Rule of Law)]],Table27857[[#This Row],[PERSONAL FREEDOM (minus Security &amp;Safety and Rule of Law)]])</f>
        <v>9.5899629556920996</v>
      </c>
      <c r="BC42" s="32">
        <v>7.58</v>
      </c>
      <c r="BD42" s="53">
        <f>AVERAGE(Table27857[[#This Row],[PERSONAL FREEDOM]:[ECONOMIC FREEDOM]])</f>
        <v>8.5849814778460498</v>
      </c>
      <c r="BE42" s="54">
        <f t="shared" si="20"/>
        <v>4</v>
      </c>
      <c r="BF42" s="18">
        <f t="shared" si="21"/>
        <v>8.58</v>
      </c>
      <c r="BG42" s="31">
        <f>Table27857[[#This Row],[1 Rule of Law]]</f>
        <v>8.6238095238095234</v>
      </c>
      <c r="BH42" s="31">
        <f>Table27857[[#This Row],[2 Security &amp; Safety]]</f>
        <v>9.8893756322922126</v>
      </c>
      <c r="BI42" s="31">
        <f t="shared" si="22"/>
        <v>9.9233333333333338</v>
      </c>
    </row>
    <row r="43" spans="1:61" ht="15" customHeight="1" x14ac:dyDescent="0.25">
      <c r="A43" s="28" t="s">
        <v>108</v>
      </c>
      <c r="B43" s="29">
        <v>4.9000000000000004</v>
      </c>
      <c r="C43" s="29">
        <v>4.8</v>
      </c>
      <c r="D43" s="29">
        <v>3.8</v>
      </c>
      <c r="E43" s="29">
        <v>4.4746031746031747</v>
      </c>
      <c r="F43" s="29">
        <v>1.1599999999999993</v>
      </c>
      <c r="G43" s="29">
        <v>10</v>
      </c>
      <c r="H43" s="29">
        <v>10</v>
      </c>
      <c r="I43" s="29">
        <v>7.5</v>
      </c>
      <c r="J43" s="29">
        <v>10</v>
      </c>
      <c r="K43" s="29">
        <v>10</v>
      </c>
      <c r="L43" s="29">
        <f>AVERAGE(Table27857[[#This Row],[2Bi Disappearance]:[2Bv Terrorism Injured ]])</f>
        <v>9.5</v>
      </c>
      <c r="M43" s="29">
        <v>10</v>
      </c>
      <c r="N43" s="29">
        <v>10</v>
      </c>
      <c r="O43" s="30">
        <v>10</v>
      </c>
      <c r="P43" s="30">
        <v>10</v>
      </c>
      <c r="Q43" s="30">
        <f>AVERAGE(Table27857[[#This Row],[2Ciii(a) Equal Inheritance Rights: Widows]:[2Ciii(b) Equal Inheritance Rights: Daughters]])</f>
        <v>10</v>
      </c>
      <c r="R43" s="30">
        <f t="shared" si="13"/>
        <v>10</v>
      </c>
      <c r="S43" s="29">
        <f t="shared" si="15"/>
        <v>6.8866666666666667</v>
      </c>
      <c r="T43" s="29">
        <v>5</v>
      </c>
      <c r="U43" s="29">
        <v>5</v>
      </c>
      <c r="V43" s="29">
        <v>10</v>
      </c>
      <c r="W43" s="29">
        <f t="shared" si="16"/>
        <v>6.666666666666667</v>
      </c>
      <c r="X43" s="29">
        <v>10</v>
      </c>
      <c r="Y43" s="29">
        <v>7.5</v>
      </c>
      <c r="Z43" s="29">
        <f>AVERAGE(Table27857[[#This Row],[4A Freedom to establish religious organizations]:[4B Autonomy of religious organizations]])</f>
        <v>8.75</v>
      </c>
      <c r="AA43" s="29">
        <v>7.5</v>
      </c>
      <c r="AB43" s="29">
        <v>5</v>
      </c>
      <c r="AC43" s="29">
        <v>7.5</v>
      </c>
      <c r="AD43" s="29">
        <v>7.5</v>
      </c>
      <c r="AE43" s="29">
        <v>7.5</v>
      </c>
      <c r="AF43" s="29">
        <f>AVERAGE(Table27857[[#This Row],[5Ci Political parties]:[5Ciii Educational, sporting and cultural organizations]])</f>
        <v>7.5</v>
      </c>
      <c r="AG43" s="29">
        <v>10</v>
      </c>
      <c r="AH43" s="29">
        <v>7.5</v>
      </c>
      <c r="AI43" s="29">
        <v>10</v>
      </c>
      <c r="AJ43" s="29">
        <f>AVERAGE(Table27857[[#This Row],[5Di Political parties]:[5Diii Educational, sporting and cultural organizations5]])</f>
        <v>9.1666666666666661</v>
      </c>
      <c r="AK43" s="29">
        <f t="shared" si="14"/>
        <v>7.2916666666666661</v>
      </c>
      <c r="AL43" s="29">
        <v>10</v>
      </c>
      <c r="AM43" s="30">
        <v>7.333333333333333</v>
      </c>
      <c r="AN43" s="30">
        <v>5</v>
      </c>
      <c r="AO43" s="30">
        <v>10</v>
      </c>
      <c r="AP43" s="30">
        <v>10</v>
      </c>
      <c r="AQ43" s="30">
        <f>AVERAGE(Table27857[[#This Row],[6Di Access to foreign television (cable/ satellite)]:[6Dii Access to foreign newspapers]])</f>
        <v>10</v>
      </c>
      <c r="AR43" s="30">
        <v>10</v>
      </c>
      <c r="AS43" s="29">
        <f t="shared" si="17"/>
        <v>8.466666666666665</v>
      </c>
      <c r="AT43" s="29">
        <v>10</v>
      </c>
      <c r="AU43" s="29">
        <v>10</v>
      </c>
      <c r="AV43" s="29">
        <f>AVERAGE(Table27857[[#This Row],[7Ai Parental Authority: In marriage]:[7Aii Parental Authority: After divorce]])</f>
        <v>10</v>
      </c>
      <c r="AW43" s="29">
        <v>10</v>
      </c>
      <c r="AX43" s="29">
        <v>10</v>
      </c>
      <c r="AY43" s="29">
        <f t="shared" si="18"/>
        <v>10</v>
      </c>
      <c r="AZ43" s="29">
        <v>10</v>
      </c>
      <c r="BA43" s="29">
        <f t="shared" si="19"/>
        <v>10</v>
      </c>
      <c r="BB43" s="31">
        <f>AVERAGE(Table27857[[#This Row],[RULE OF LAW]],Table27857[[#This Row],[SECURITY &amp; SAFETY]],Table27857[[#This Row],[PERSONAL FREEDOM (minus Security &amp;Safety and Rule of Law)]],Table27857[[#This Row],[PERSONAL FREEDOM (minus Security &amp;Safety and Rule of Law)]])</f>
        <v>6.9578174603174601</v>
      </c>
      <c r="BC43" s="32">
        <v>7.23</v>
      </c>
      <c r="BD43" s="53">
        <f>AVERAGE(Table27857[[#This Row],[PERSONAL FREEDOM]:[ECONOMIC FREEDOM]])</f>
        <v>7.0939087301587307</v>
      </c>
      <c r="BE43" s="54">
        <f t="shared" si="20"/>
        <v>62</v>
      </c>
      <c r="BF43" s="18">
        <f t="shared" si="21"/>
        <v>7.09</v>
      </c>
      <c r="BG43" s="31">
        <f>Table27857[[#This Row],[1 Rule of Law]]</f>
        <v>4.4746031746031747</v>
      </c>
      <c r="BH43" s="31">
        <f>Table27857[[#This Row],[2 Security &amp; Safety]]</f>
        <v>6.8866666666666667</v>
      </c>
      <c r="BI43" s="31">
        <f t="shared" si="22"/>
        <v>8.2349999999999994</v>
      </c>
    </row>
    <row r="44" spans="1:61" ht="15" customHeight="1" x14ac:dyDescent="0.25">
      <c r="A44" s="28" t="s">
        <v>161</v>
      </c>
      <c r="B44" s="29" t="s">
        <v>48</v>
      </c>
      <c r="C44" s="29" t="s">
        <v>48</v>
      </c>
      <c r="D44" s="29" t="s">
        <v>48</v>
      </c>
      <c r="E44" s="29">
        <v>3.435765</v>
      </c>
      <c r="F44" s="29">
        <v>8.56</v>
      </c>
      <c r="G44" s="29">
        <v>10</v>
      </c>
      <c r="H44" s="29">
        <v>10</v>
      </c>
      <c r="I44" s="29">
        <v>7.5</v>
      </c>
      <c r="J44" s="29">
        <v>10</v>
      </c>
      <c r="K44" s="29">
        <v>10</v>
      </c>
      <c r="L44" s="29">
        <f>AVERAGE(Table27857[[#This Row],[2Bi Disappearance]:[2Bv Terrorism Injured ]])</f>
        <v>9.5</v>
      </c>
      <c r="M44" s="29">
        <v>10</v>
      </c>
      <c r="N44" s="29">
        <v>7.5</v>
      </c>
      <c r="O44" s="30">
        <v>5</v>
      </c>
      <c r="P44" s="30">
        <v>5</v>
      </c>
      <c r="Q44" s="30">
        <f>AVERAGE(Table27857[[#This Row],[2Ciii(a) Equal Inheritance Rights: Widows]:[2Ciii(b) Equal Inheritance Rights: Daughters]])</f>
        <v>5</v>
      </c>
      <c r="R44" s="30">
        <f t="shared" si="13"/>
        <v>7.5</v>
      </c>
      <c r="S44" s="29">
        <f t="shared" si="15"/>
        <v>8.5200000000000014</v>
      </c>
      <c r="T44" s="29">
        <v>10</v>
      </c>
      <c r="U44" s="29">
        <v>10</v>
      </c>
      <c r="V44" s="29">
        <v>0</v>
      </c>
      <c r="W44" s="29">
        <f t="shared" si="16"/>
        <v>6.666666666666667</v>
      </c>
      <c r="X44" s="29" t="s">
        <v>48</v>
      </c>
      <c r="Y44" s="29" t="s">
        <v>48</v>
      </c>
      <c r="Z44" s="29" t="s">
        <v>48</v>
      </c>
      <c r="AA44" s="29" t="s">
        <v>48</v>
      </c>
      <c r="AB44" s="29" t="s">
        <v>48</v>
      </c>
      <c r="AC44" s="29" t="s">
        <v>48</v>
      </c>
      <c r="AD44" s="29" t="s">
        <v>48</v>
      </c>
      <c r="AE44" s="29" t="s">
        <v>48</v>
      </c>
      <c r="AF44" s="29" t="s">
        <v>48</v>
      </c>
      <c r="AG44" s="29" t="s">
        <v>48</v>
      </c>
      <c r="AH44" s="29" t="s">
        <v>48</v>
      </c>
      <c r="AI44" s="29" t="s">
        <v>48</v>
      </c>
      <c r="AJ44" s="29" t="s">
        <v>48</v>
      </c>
      <c r="AK44" s="29" t="s">
        <v>48</v>
      </c>
      <c r="AL44" s="29">
        <v>10</v>
      </c>
      <c r="AM44" s="30">
        <v>6.333333333333333</v>
      </c>
      <c r="AN44" s="30">
        <v>7.25</v>
      </c>
      <c r="AO44" s="30" t="s">
        <v>48</v>
      </c>
      <c r="AP44" s="30" t="s">
        <v>48</v>
      </c>
      <c r="AQ44" s="30" t="s">
        <v>48</v>
      </c>
      <c r="AR44" s="30" t="s">
        <v>48</v>
      </c>
      <c r="AS44" s="29">
        <f t="shared" si="17"/>
        <v>7.8611111111111107</v>
      </c>
      <c r="AT44" s="29">
        <v>5</v>
      </c>
      <c r="AU44" s="29">
        <v>5</v>
      </c>
      <c r="AV44" s="29">
        <f>AVERAGE(Table27857[[#This Row],[7Ai Parental Authority: In marriage]:[7Aii Parental Authority: After divorce]])</f>
        <v>5</v>
      </c>
      <c r="AW44" s="29">
        <v>10</v>
      </c>
      <c r="AX44" s="29">
        <v>10</v>
      </c>
      <c r="AY44" s="29">
        <f t="shared" si="18"/>
        <v>10</v>
      </c>
      <c r="AZ44" s="29">
        <v>5</v>
      </c>
      <c r="BA44" s="29">
        <f t="shared" si="19"/>
        <v>6.666666666666667</v>
      </c>
      <c r="BB44" s="31">
        <f>AVERAGE(Table27857[[#This Row],[RULE OF LAW]],Table27857[[#This Row],[SECURITY &amp; SAFETY]],Table27857[[#This Row],[PERSONAL FREEDOM (minus Security &amp;Safety and Rule of Law)]],Table27857[[#This Row],[PERSONAL FREEDOM (minus Security &amp;Safety and Rule of Law)]])</f>
        <v>6.5213486574074082</v>
      </c>
      <c r="BC44" s="32">
        <v>6.27</v>
      </c>
      <c r="BD44" s="53">
        <f>AVERAGE(Table27857[[#This Row],[PERSONAL FREEDOM]:[ECONOMIC FREEDOM]])</f>
        <v>6.3956743287037039</v>
      </c>
      <c r="BE44" s="54">
        <f t="shared" si="20"/>
        <v>113</v>
      </c>
      <c r="BF44" s="18">
        <f t="shared" si="21"/>
        <v>6.4</v>
      </c>
      <c r="BG44" s="31">
        <f>Table27857[[#This Row],[1 Rule of Law]]</f>
        <v>3.435765</v>
      </c>
      <c r="BH44" s="31">
        <f>Table27857[[#This Row],[2 Security &amp; Safety]]</f>
        <v>8.5200000000000014</v>
      </c>
      <c r="BI44" s="31">
        <f t="shared" si="22"/>
        <v>7.0648148148148158</v>
      </c>
    </row>
    <row r="45" spans="1:61" ht="15" customHeight="1" x14ac:dyDescent="0.25">
      <c r="A45" s="28" t="s">
        <v>135</v>
      </c>
      <c r="B45" s="29">
        <v>4.6999999999999993</v>
      </c>
      <c r="C45" s="29">
        <v>4.0999999999999996</v>
      </c>
      <c r="D45" s="29">
        <v>3.3000000000000003</v>
      </c>
      <c r="E45" s="29">
        <v>4.0174603174603174</v>
      </c>
      <c r="F45" s="29">
        <v>5.04</v>
      </c>
      <c r="G45" s="29">
        <v>10</v>
      </c>
      <c r="H45" s="29">
        <v>10</v>
      </c>
      <c r="I45" s="29">
        <v>5</v>
      </c>
      <c r="J45" s="29">
        <v>10</v>
      </c>
      <c r="K45" s="29">
        <v>10</v>
      </c>
      <c r="L45" s="29">
        <f>AVERAGE(Table27857[[#This Row],[2Bi Disappearance]:[2Bv Terrorism Injured ]])</f>
        <v>9</v>
      </c>
      <c r="M45" s="29">
        <v>10</v>
      </c>
      <c r="N45" s="29">
        <v>10</v>
      </c>
      <c r="O45" s="30">
        <v>10</v>
      </c>
      <c r="P45" s="30">
        <v>10</v>
      </c>
      <c r="Q45" s="30">
        <f>AVERAGE(Table27857[[#This Row],[2Ciii(a) Equal Inheritance Rights: Widows]:[2Ciii(b) Equal Inheritance Rights: Daughters]])</f>
        <v>10</v>
      </c>
      <c r="R45" s="30">
        <f t="shared" si="13"/>
        <v>10</v>
      </c>
      <c r="S45" s="29">
        <f t="shared" si="15"/>
        <v>8.0133333333333336</v>
      </c>
      <c r="T45" s="29">
        <v>10</v>
      </c>
      <c r="U45" s="29">
        <v>10</v>
      </c>
      <c r="V45" s="29">
        <v>10</v>
      </c>
      <c r="W45" s="29">
        <f t="shared" si="16"/>
        <v>10</v>
      </c>
      <c r="X45" s="29">
        <v>10</v>
      </c>
      <c r="Y45" s="29">
        <v>7.5</v>
      </c>
      <c r="Z45" s="29">
        <f>AVERAGE(Table27857[[#This Row],[4A Freedom to establish religious organizations]:[4B Autonomy of religious organizations]])</f>
        <v>8.75</v>
      </c>
      <c r="AA45" s="29">
        <v>10</v>
      </c>
      <c r="AB45" s="29">
        <v>10</v>
      </c>
      <c r="AC45" s="29">
        <v>7.5</v>
      </c>
      <c r="AD45" s="29">
        <v>7.5</v>
      </c>
      <c r="AE45" s="29">
        <v>7.5</v>
      </c>
      <c r="AF45" s="29">
        <f>AVERAGE(Table27857[[#This Row],[5Ci Political parties]:[5Ciii Educational, sporting and cultural organizations]])</f>
        <v>7.5</v>
      </c>
      <c r="AG45" s="29">
        <v>2.5</v>
      </c>
      <c r="AH45" s="29">
        <v>2.5</v>
      </c>
      <c r="AI45" s="29">
        <v>7.5</v>
      </c>
      <c r="AJ45" s="29">
        <f>AVERAGE(Table27857[[#This Row],[5Di Political parties]:[5Diii Educational, sporting and cultural organizations5]])</f>
        <v>4.166666666666667</v>
      </c>
      <c r="AK45" s="29">
        <f>AVERAGE(AA45,AB45,AF45,AJ45)</f>
        <v>7.916666666666667</v>
      </c>
      <c r="AL45" s="29">
        <v>10</v>
      </c>
      <c r="AM45" s="30">
        <v>2.6666666666666665</v>
      </c>
      <c r="AN45" s="30">
        <v>3.75</v>
      </c>
      <c r="AO45" s="30">
        <v>10</v>
      </c>
      <c r="AP45" s="30">
        <v>10</v>
      </c>
      <c r="AQ45" s="30">
        <f>AVERAGE(Table27857[[#This Row],[6Di Access to foreign television (cable/ satellite)]:[6Dii Access to foreign newspapers]])</f>
        <v>10</v>
      </c>
      <c r="AR45" s="30">
        <v>10</v>
      </c>
      <c r="AS45" s="29">
        <f t="shared" si="17"/>
        <v>7.2833333333333332</v>
      </c>
      <c r="AT45" s="29">
        <v>10</v>
      </c>
      <c r="AU45" s="29">
        <v>10</v>
      </c>
      <c r="AV45" s="29">
        <f>AVERAGE(Table27857[[#This Row],[7Ai Parental Authority: In marriage]:[7Aii Parental Authority: After divorce]])</f>
        <v>10</v>
      </c>
      <c r="AW45" s="29">
        <v>10</v>
      </c>
      <c r="AX45" s="29">
        <v>10</v>
      </c>
      <c r="AY45" s="29">
        <f t="shared" si="18"/>
        <v>10</v>
      </c>
      <c r="AZ45" s="29">
        <v>10</v>
      </c>
      <c r="BA45" s="29">
        <f t="shared" si="19"/>
        <v>10</v>
      </c>
      <c r="BB45" s="31">
        <f>AVERAGE(Table27857[[#This Row],[RULE OF LAW]],Table27857[[#This Row],[SECURITY &amp; SAFETY]],Table27857[[#This Row],[PERSONAL FREEDOM (minus Security &amp;Safety and Rule of Law)]],Table27857[[#This Row],[PERSONAL FREEDOM (minus Security &amp;Safety and Rule of Law)]])</f>
        <v>7.4026984126984132</v>
      </c>
      <c r="BC45" s="32">
        <v>5.99</v>
      </c>
      <c r="BD45" s="53">
        <f>AVERAGE(Table27857[[#This Row],[PERSONAL FREEDOM]:[ECONOMIC FREEDOM]])</f>
        <v>6.6963492063492067</v>
      </c>
      <c r="BE45" s="54">
        <f t="shared" si="20"/>
        <v>93</v>
      </c>
      <c r="BF45" s="18">
        <f t="shared" si="21"/>
        <v>6.7</v>
      </c>
      <c r="BG45" s="31">
        <f>Table27857[[#This Row],[1 Rule of Law]]</f>
        <v>4.0174603174603174</v>
      </c>
      <c r="BH45" s="31">
        <f>Table27857[[#This Row],[2 Security &amp; Safety]]</f>
        <v>8.0133333333333336</v>
      </c>
      <c r="BI45" s="31">
        <f t="shared" si="22"/>
        <v>8.7900000000000009</v>
      </c>
    </row>
    <row r="46" spans="1:61" ht="15" customHeight="1" x14ac:dyDescent="0.25">
      <c r="A46" s="28" t="s">
        <v>196</v>
      </c>
      <c r="B46" s="29">
        <v>3.1</v>
      </c>
      <c r="C46" s="29">
        <v>3.9000000000000004</v>
      </c>
      <c r="D46" s="29">
        <v>4.0999999999999996</v>
      </c>
      <c r="E46" s="29">
        <v>3.7142857142857144</v>
      </c>
      <c r="F46" s="29">
        <v>8.64</v>
      </c>
      <c r="G46" s="29">
        <v>0</v>
      </c>
      <c r="H46" s="29">
        <v>10</v>
      </c>
      <c r="I46" s="29">
        <v>2.5</v>
      </c>
      <c r="J46" s="29">
        <v>9.0700867674636747</v>
      </c>
      <c r="K46" s="29">
        <v>8.5707292206309393</v>
      </c>
      <c r="L46" s="29">
        <f>AVERAGE(Table27857[[#This Row],[2Bi Disappearance]:[2Bv Terrorism Injured ]])</f>
        <v>6.0281631976189232</v>
      </c>
      <c r="M46" s="29">
        <v>0.89999999999999969</v>
      </c>
      <c r="N46" s="29">
        <v>7.5</v>
      </c>
      <c r="O46" s="30">
        <v>0</v>
      </c>
      <c r="P46" s="30">
        <v>0</v>
      </c>
      <c r="Q46" s="30">
        <f>AVERAGE(Table27857[[#This Row],[2Ciii(a) Equal Inheritance Rights: Widows]:[2Ciii(b) Equal Inheritance Rights: Daughters]])</f>
        <v>0</v>
      </c>
      <c r="R46" s="30">
        <f t="shared" si="13"/>
        <v>2.8000000000000003</v>
      </c>
      <c r="S46" s="29">
        <f t="shared" si="15"/>
        <v>5.8227210658729751</v>
      </c>
      <c r="T46" s="29">
        <v>0</v>
      </c>
      <c r="U46" s="29">
        <v>10</v>
      </c>
      <c r="V46" s="29">
        <v>0</v>
      </c>
      <c r="W46" s="29">
        <f t="shared" si="16"/>
        <v>3.3333333333333335</v>
      </c>
      <c r="X46" s="29">
        <v>2.5</v>
      </c>
      <c r="Y46" s="29">
        <v>7.5</v>
      </c>
      <c r="Z46" s="29">
        <f>AVERAGE(Table27857[[#This Row],[4A Freedom to establish religious organizations]:[4B Autonomy of religious organizations]])</f>
        <v>5</v>
      </c>
      <c r="AA46" s="29">
        <v>5</v>
      </c>
      <c r="AB46" s="29">
        <v>7.5</v>
      </c>
      <c r="AC46" s="29">
        <v>5</v>
      </c>
      <c r="AD46" s="29">
        <v>2.5</v>
      </c>
      <c r="AE46" s="29">
        <v>5</v>
      </c>
      <c r="AF46" s="29">
        <f>AVERAGE(Table27857[[#This Row],[5Ci Political parties]:[5Ciii Educational, sporting and cultural organizations]])</f>
        <v>4.166666666666667</v>
      </c>
      <c r="AG46" s="29">
        <v>7.5</v>
      </c>
      <c r="AH46" s="29">
        <v>5</v>
      </c>
      <c r="AI46" s="29">
        <v>7.5</v>
      </c>
      <c r="AJ46" s="29">
        <f>AVERAGE(Table27857[[#This Row],[5Di Political parties]:[5Diii Educational, sporting and cultural organizations5]])</f>
        <v>6.666666666666667</v>
      </c>
      <c r="AK46" s="29">
        <f>AVERAGE(AA46,AB46,AF46,AJ46)</f>
        <v>5.8333333333333339</v>
      </c>
      <c r="AL46" s="29">
        <v>0</v>
      </c>
      <c r="AM46" s="30">
        <v>2.6666666666666665</v>
      </c>
      <c r="AN46" s="30">
        <v>2.5</v>
      </c>
      <c r="AO46" s="30">
        <v>10</v>
      </c>
      <c r="AP46" s="30">
        <v>7.5</v>
      </c>
      <c r="AQ46" s="30">
        <f>AVERAGE(Table27857[[#This Row],[6Di Access to foreign television (cable/ satellite)]:[6Dii Access to foreign newspapers]])</f>
        <v>8.75</v>
      </c>
      <c r="AR46" s="30">
        <v>7.5</v>
      </c>
      <c r="AS46" s="29">
        <f t="shared" si="17"/>
        <v>4.2833333333333332</v>
      </c>
      <c r="AT46" s="29">
        <v>0</v>
      </c>
      <c r="AU46" s="29">
        <v>0</v>
      </c>
      <c r="AV46" s="29">
        <f>AVERAGE(Table27857[[#This Row],[7Ai Parental Authority: In marriage]:[7Aii Parental Authority: After divorce]])</f>
        <v>0</v>
      </c>
      <c r="AW46" s="29">
        <v>0</v>
      </c>
      <c r="AX46" s="29" t="s">
        <v>48</v>
      </c>
      <c r="AY46" s="29">
        <f t="shared" si="18"/>
        <v>0</v>
      </c>
      <c r="AZ46" s="29">
        <v>0</v>
      </c>
      <c r="BA46" s="29">
        <f t="shared" si="19"/>
        <v>0</v>
      </c>
      <c r="BB46" s="31">
        <f>AVERAGE(Table27857[[#This Row],[RULE OF LAW]],Table27857[[#This Row],[SECURITY &amp; SAFETY]],Table27857[[#This Row],[PERSONAL FREEDOM (minus Security &amp;Safety and Rule of Law)]],Table27857[[#This Row],[PERSONAL FREEDOM (minus Security &amp;Safety and Rule of Law)]])</f>
        <v>4.2292516950396726</v>
      </c>
      <c r="BC46" s="32">
        <v>6.34</v>
      </c>
      <c r="BD46" s="53">
        <f>AVERAGE(Table27857[[#This Row],[PERSONAL FREEDOM]:[ECONOMIC FREEDOM]])</f>
        <v>5.2846258475198358</v>
      </c>
      <c r="BE46" s="54">
        <f t="shared" si="20"/>
        <v>146</v>
      </c>
      <c r="BF46" s="18">
        <f t="shared" si="21"/>
        <v>5.28</v>
      </c>
      <c r="BG46" s="31">
        <f>Table27857[[#This Row],[1 Rule of Law]]</f>
        <v>3.7142857142857144</v>
      </c>
      <c r="BH46" s="31">
        <f>Table27857[[#This Row],[2 Security &amp; Safety]]</f>
        <v>5.8227210658729751</v>
      </c>
      <c r="BI46" s="31">
        <f t="shared" si="22"/>
        <v>3.6900000000000004</v>
      </c>
    </row>
    <row r="47" spans="1:61" ht="15" customHeight="1" x14ac:dyDescent="0.25">
      <c r="A47" s="28" t="s">
        <v>106</v>
      </c>
      <c r="B47" s="29">
        <v>6.1</v>
      </c>
      <c r="C47" s="29">
        <v>4.6999999999999993</v>
      </c>
      <c r="D47" s="29">
        <v>3.1</v>
      </c>
      <c r="E47" s="29">
        <v>4.6333333333333337</v>
      </c>
      <c r="F47" s="29">
        <v>0</v>
      </c>
      <c r="G47" s="29">
        <v>10</v>
      </c>
      <c r="H47" s="29">
        <v>10</v>
      </c>
      <c r="I47" s="29">
        <v>7.5</v>
      </c>
      <c r="J47" s="29">
        <v>10</v>
      </c>
      <c r="K47" s="29">
        <v>10</v>
      </c>
      <c r="L47" s="29">
        <f>AVERAGE(Table27857[[#This Row],[2Bi Disappearance]:[2Bv Terrorism Injured ]])</f>
        <v>9.5</v>
      </c>
      <c r="M47" s="29">
        <v>10</v>
      </c>
      <c r="N47" s="29">
        <v>10</v>
      </c>
      <c r="O47" s="30">
        <v>10</v>
      </c>
      <c r="P47" s="30">
        <v>10</v>
      </c>
      <c r="Q47" s="30">
        <f>AVERAGE(Table27857[[#This Row],[2Ciii(a) Equal Inheritance Rights: Widows]:[2Ciii(b) Equal Inheritance Rights: Daughters]])</f>
        <v>10</v>
      </c>
      <c r="R47" s="30">
        <f t="shared" si="13"/>
        <v>10</v>
      </c>
      <c r="S47" s="29">
        <f t="shared" si="15"/>
        <v>6.5</v>
      </c>
      <c r="T47" s="29">
        <v>10</v>
      </c>
      <c r="U47" s="29">
        <v>10</v>
      </c>
      <c r="V47" s="29">
        <v>10</v>
      </c>
      <c r="W47" s="29">
        <f t="shared" si="16"/>
        <v>10</v>
      </c>
      <c r="X47" s="29">
        <v>7.5</v>
      </c>
      <c r="Y47" s="29">
        <v>7.5</v>
      </c>
      <c r="Z47" s="29">
        <f>AVERAGE(Table27857[[#This Row],[4A Freedom to establish religious organizations]:[4B Autonomy of religious organizations]])</f>
        <v>7.5</v>
      </c>
      <c r="AA47" s="29">
        <v>7.5</v>
      </c>
      <c r="AB47" s="29">
        <v>7.5</v>
      </c>
      <c r="AC47" s="29">
        <v>7.5</v>
      </c>
      <c r="AD47" s="29">
        <v>7.5</v>
      </c>
      <c r="AE47" s="29">
        <v>7.5</v>
      </c>
      <c r="AF47" s="29">
        <f>AVERAGE(Table27857[[#This Row],[5Ci Political parties]:[5Ciii Educational, sporting and cultural organizations]])</f>
        <v>7.5</v>
      </c>
      <c r="AG47" s="29">
        <v>10</v>
      </c>
      <c r="AH47" s="29">
        <v>7.5</v>
      </c>
      <c r="AI47" s="29">
        <v>7.5</v>
      </c>
      <c r="AJ47" s="29">
        <f>AVERAGE(Table27857[[#This Row],[5Di Political parties]:[5Diii Educational, sporting and cultural organizations5]])</f>
        <v>8.3333333333333339</v>
      </c>
      <c r="AK47" s="29">
        <f>AVERAGE(AA47,AB47,AF47,AJ47)</f>
        <v>7.7083333333333339</v>
      </c>
      <c r="AL47" s="29">
        <v>10</v>
      </c>
      <c r="AM47" s="30">
        <v>7</v>
      </c>
      <c r="AN47" s="30">
        <v>6</v>
      </c>
      <c r="AO47" s="30">
        <v>7.5</v>
      </c>
      <c r="AP47" s="30">
        <v>7.5</v>
      </c>
      <c r="AQ47" s="30">
        <f>AVERAGE(Table27857[[#This Row],[6Di Access to foreign television (cable/ satellite)]:[6Dii Access to foreign newspapers]])</f>
        <v>7.5</v>
      </c>
      <c r="AR47" s="30">
        <v>7.5</v>
      </c>
      <c r="AS47" s="29">
        <f t="shared" si="17"/>
        <v>7.6</v>
      </c>
      <c r="AT47" s="29">
        <v>10</v>
      </c>
      <c r="AU47" s="29">
        <v>10</v>
      </c>
      <c r="AV47" s="29">
        <f>AVERAGE(Table27857[[#This Row],[7Ai Parental Authority: In marriage]:[7Aii Parental Authority: After divorce]])</f>
        <v>10</v>
      </c>
      <c r="AW47" s="29">
        <v>10</v>
      </c>
      <c r="AX47" s="29">
        <v>10</v>
      </c>
      <c r="AY47" s="29">
        <f t="shared" si="18"/>
        <v>10</v>
      </c>
      <c r="AZ47" s="29">
        <v>10</v>
      </c>
      <c r="BA47" s="29">
        <f t="shared" si="19"/>
        <v>10</v>
      </c>
      <c r="BB47" s="31">
        <f>AVERAGE(Table27857[[#This Row],[RULE OF LAW]],Table27857[[#This Row],[SECURITY &amp; SAFETY]],Table27857[[#This Row],[PERSONAL FREEDOM (minus Security &amp;Safety and Rule of Law)]],Table27857[[#This Row],[PERSONAL FREEDOM (minus Security &amp;Safety and Rule of Law)]])</f>
        <v>7.0641666666666669</v>
      </c>
      <c r="BC47" s="32">
        <v>7.25</v>
      </c>
      <c r="BD47" s="53">
        <f>AVERAGE(Table27857[[#This Row],[PERSONAL FREEDOM]:[ECONOMIC FREEDOM]])</f>
        <v>7.1570833333333335</v>
      </c>
      <c r="BE47" s="54">
        <f t="shared" si="20"/>
        <v>59</v>
      </c>
      <c r="BF47" s="18">
        <f t="shared" si="21"/>
        <v>7.16</v>
      </c>
      <c r="BG47" s="31">
        <f>Table27857[[#This Row],[1 Rule of Law]]</f>
        <v>4.6333333333333337</v>
      </c>
      <c r="BH47" s="31">
        <f>Table27857[[#This Row],[2 Security &amp; Safety]]</f>
        <v>6.5</v>
      </c>
      <c r="BI47" s="31">
        <f t="shared" si="22"/>
        <v>8.5616666666666674</v>
      </c>
    </row>
    <row r="48" spans="1:61" ht="15" customHeight="1" x14ac:dyDescent="0.25">
      <c r="A48" s="28" t="s">
        <v>71</v>
      </c>
      <c r="B48" s="29">
        <v>8.1999999999999993</v>
      </c>
      <c r="C48" s="29">
        <v>7.1999999999999993</v>
      </c>
      <c r="D48" s="29">
        <v>7.1999999999999993</v>
      </c>
      <c r="E48" s="29">
        <v>7.5492063492063499</v>
      </c>
      <c r="F48" s="29">
        <v>8</v>
      </c>
      <c r="G48" s="29">
        <v>10</v>
      </c>
      <c r="H48" s="29">
        <v>10</v>
      </c>
      <c r="I48" s="29">
        <v>10</v>
      </c>
      <c r="J48" s="29">
        <v>10</v>
      </c>
      <c r="K48" s="29">
        <v>10</v>
      </c>
      <c r="L48" s="29">
        <f>AVERAGE(Table27857[[#This Row],[2Bi Disappearance]:[2Bv Terrorism Injured ]])</f>
        <v>10</v>
      </c>
      <c r="M48" s="29">
        <v>10</v>
      </c>
      <c r="N48" s="29">
        <v>10</v>
      </c>
      <c r="O48" s="30">
        <v>10</v>
      </c>
      <c r="P48" s="30">
        <v>10</v>
      </c>
      <c r="Q48" s="30">
        <f>AVERAGE(Table27857[[#This Row],[2Ciii(a) Equal Inheritance Rights: Widows]:[2Ciii(b) Equal Inheritance Rights: Daughters]])</f>
        <v>10</v>
      </c>
      <c r="R48" s="30">
        <f t="shared" si="13"/>
        <v>10</v>
      </c>
      <c r="S48" s="29">
        <f t="shared" si="15"/>
        <v>9.3333333333333339</v>
      </c>
      <c r="T48" s="29">
        <v>10</v>
      </c>
      <c r="U48" s="29">
        <v>10</v>
      </c>
      <c r="V48" s="29">
        <v>10</v>
      </c>
      <c r="W48" s="29">
        <f t="shared" si="16"/>
        <v>10</v>
      </c>
      <c r="X48" s="29">
        <v>5</v>
      </c>
      <c r="Y48" s="29">
        <v>10</v>
      </c>
      <c r="Z48" s="29">
        <f>AVERAGE(Table27857[[#This Row],[4A Freedom to establish religious organizations]:[4B Autonomy of religious organizations]])</f>
        <v>7.5</v>
      </c>
      <c r="AA48" s="29">
        <v>10</v>
      </c>
      <c r="AB48" s="29">
        <v>7.5</v>
      </c>
      <c r="AC48" s="29">
        <v>10</v>
      </c>
      <c r="AD48" s="29">
        <v>10</v>
      </c>
      <c r="AE48" s="29">
        <v>10</v>
      </c>
      <c r="AF48" s="29">
        <f>AVERAGE(Table27857[[#This Row],[5Ci Political parties]:[5Ciii Educational, sporting and cultural organizations]])</f>
        <v>10</v>
      </c>
      <c r="AG48" s="29">
        <v>10</v>
      </c>
      <c r="AH48" s="29">
        <v>10</v>
      </c>
      <c r="AI48" s="29">
        <v>10</v>
      </c>
      <c r="AJ48" s="29">
        <f>AVERAGE(Table27857[[#This Row],[5Di Political parties]:[5Diii Educational, sporting and cultural organizations5]])</f>
        <v>10</v>
      </c>
      <c r="AK48" s="29">
        <f>AVERAGE(AA48,AB48,AF48,AJ48)</f>
        <v>9.375</v>
      </c>
      <c r="AL48" s="29">
        <v>10</v>
      </c>
      <c r="AM48" s="30">
        <v>8.3333333333333339</v>
      </c>
      <c r="AN48" s="30">
        <v>9</v>
      </c>
      <c r="AO48" s="30">
        <v>10</v>
      </c>
      <c r="AP48" s="30">
        <v>10</v>
      </c>
      <c r="AQ48" s="30">
        <f>AVERAGE(Table27857[[#This Row],[6Di Access to foreign television (cable/ satellite)]:[6Dii Access to foreign newspapers]])</f>
        <v>10</v>
      </c>
      <c r="AR48" s="30">
        <v>10</v>
      </c>
      <c r="AS48" s="29">
        <f t="shared" si="17"/>
        <v>9.4666666666666668</v>
      </c>
      <c r="AT48" s="29">
        <v>10</v>
      </c>
      <c r="AU48" s="29">
        <v>10</v>
      </c>
      <c r="AV48" s="29">
        <f>AVERAGE(Table27857[[#This Row],[7Ai Parental Authority: In marriage]:[7Aii Parental Authority: After divorce]])</f>
        <v>10</v>
      </c>
      <c r="AW48" s="29">
        <v>10</v>
      </c>
      <c r="AX48" s="29">
        <v>10</v>
      </c>
      <c r="AY48" s="29">
        <f t="shared" si="18"/>
        <v>10</v>
      </c>
      <c r="AZ48" s="29">
        <v>10</v>
      </c>
      <c r="BA48" s="29">
        <f t="shared" si="19"/>
        <v>10</v>
      </c>
      <c r="BB48" s="31">
        <f>AVERAGE(Table27857[[#This Row],[RULE OF LAW]],Table27857[[#This Row],[SECURITY &amp; SAFETY]],Table27857[[#This Row],[PERSONAL FREEDOM (minus Security &amp;Safety and Rule of Law)]],Table27857[[#This Row],[PERSONAL FREEDOM (minus Security &amp;Safety and Rule of Law)]])</f>
        <v>8.8548015873015871</v>
      </c>
      <c r="BC48" s="32">
        <v>7.58</v>
      </c>
      <c r="BD48" s="53">
        <f>AVERAGE(Table27857[[#This Row],[PERSONAL FREEDOM]:[ECONOMIC FREEDOM]])</f>
        <v>8.2174007936507927</v>
      </c>
      <c r="BE48" s="54">
        <f t="shared" si="20"/>
        <v>19</v>
      </c>
      <c r="BF48" s="18">
        <f t="shared" si="21"/>
        <v>8.2200000000000006</v>
      </c>
      <c r="BG48" s="31">
        <f>Table27857[[#This Row],[1 Rule of Law]]</f>
        <v>7.5492063492063499</v>
      </c>
      <c r="BH48" s="31">
        <f>Table27857[[#This Row],[2 Security &amp; Safety]]</f>
        <v>9.3333333333333339</v>
      </c>
      <c r="BI48" s="31">
        <f t="shared" si="22"/>
        <v>9.2683333333333344</v>
      </c>
    </row>
    <row r="49" spans="1:61" ht="15" customHeight="1" x14ac:dyDescent="0.25">
      <c r="A49" s="28" t="s">
        <v>188</v>
      </c>
      <c r="B49" s="29">
        <v>3</v>
      </c>
      <c r="C49" s="29">
        <v>3.9000000000000004</v>
      </c>
      <c r="D49" s="29">
        <v>4.5</v>
      </c>
      <c r="E49" s="29">
        <v>3.8047619047619046</v>
      </c>
      <c r="F49" s="29">
        <v>5.2</v>
      </c>
      <c r="G49" s="29">
        <v>5</v>
      </c>
      <c r="H49" s="29">
        <v>9.7285627324062638</v>
      </c>
      <c r="I49" s="29">
        <v>5</v>
      </c>
      <c r="J49" s="29">
        <v>9.9541729288478109</v>
      </c>
      <c r="K49" s="29">
        <v>10</v>
      </c>
      <c r="L49" s="29">
        <f>AVERAGE(Table27857[[#This Row],[2Bi Disappearance]:[2Bv Terrorism Injured ]])</f>
        <v>7.9365471322508139</v>
      </c>
      <c r="M49" s="29">
        <v>2.6</v>
      </c>
      <c r="N49" s="29">
        <v>10</v>
      </c>
      <c r="O49" s="30">
        <v>5</v>
      </c>
      <c r="P49" s="30">
        <v>5</v>
      </c>
      <c r="Q49" s="30">
        <f>AVERAGE(Table27857[[#This Row],[2Ciii(a) Equal Inheritance Rights: Widows]:[2Ciii(b) Equal Inheritance Rights: Daughters]])</f>
        <v>5</v>
      </c>
      <c r="R49" s="30">
        <f t="shared" si="13"/>
        <v>5.8666666666666671</v>
      </c>
      <c r="S49" s="29">
        <f t="shared" si="15"/>
        <v>6.3344045996391607</v>
      </c>
      <c r="T49" s="29">
        <v>5</v>
      </c>
      <c r="U49" s="29">
        <v>10</v>
      </c>
      <c r="V49" s="29">
        <v>10</v>
      </c>
      <c r="W49" s="29">
        <f t="shared" si="16"/>
        <v>8.3333333333333339</v>
      </c>
      <c r="X49" s="29">
        <v>2.5</v>
      </c>
      <c r="Y49" s="29">
        <v>7.5</v>
      </c>
      <c r="Z49" s="29">
        <f>AVERAGE(Table27857[[#This Row],[4A Freedom to establish religious organizations]:[4B Autonomy of religious organizations]])</f>
        <v>5</v>
      </c>
      <c r="AA49" s="29">
        <v>5</v>
      </c>
      <c r="AB49" s="29">
        <v>2.5</v>
      </c>
      <c r="AC49" s="29">
        <v>7.5</v>
      </c>
      <c r="AD49" s="29">
        <v>5</v>
      </c>
      <c r="AE49" s="29">
        <v>5</v>
      </c>
      <c r="AF49" s="29">
        <f>AVERAGE(Table27857[[#This Row],[5Ci Political parties]:[5Ciii Educational, sporting and cultural organizations]])</f>
        <v>5.833333333333333</v>
      </c>
      <c r="AG49" s="29">
        <v>2.5</v>
      </c>
      <c r="AH49" s="29">
        <v>2.5</v>
      </c>
      <c r="AI49" s="29">
        <v>2.5</v>
      </c>
      <c r="AJ49" s="29">
        <f>AVERAGE(Table27857[[#This Row],[5Di Political parties]:[5Diii Educational, sporting and cultural organizations5]])</f>
        <v>2.5</v>
      </c>
      <c r="AK49" s="29">
        <f>AVERAGE(AA49,AB49,AF49,AJ49)</f>
        <v>3.958333333333333</v>
      </c>
      <c r="AL49" s="29">
        <v>10</v>
      </c>
      <c r="AM49" s="30">
        <v>1</v>
      </c>
      <c r="AN49" s="30">
        <v>1.25</v>
      </c>
      <c r="AO49" s="30">
        <v>7.5</v>
      </c>
      <c r="AP49" s="30">
        <v>7.5</v>
      </c>
      <c r="AQ49" s="30">
        <f>AVERAGE(Table27857[[#This Row],[6Di Access to foreign television (cable/ satellite)]:[6Dii Access to foreign newspapers]])</f>
        <v>7.5</v>
      </c>
      <c r="AR49" s="30">
        <v>7.5</v>
      </c>
      <c r="AS49" s="29">
        <f t="shared" si="17"/>
        <v>5.45</v>
      </c>
      <c r="AT49" s="29">
        <v>10</v>
      </c>
      <c r="AU49" s="29">
        <v>10</v>
      </c>
      <c r="AV49" s="29">
        <f>AVERAGE(Table27857[[#This Row],[7Ai Parental Authority: In marriage]:[7Aii Parental Authority: After divorce]])</f>
        <v>10</v>
      </c>
      <c r="AW49" s="29">
        <v>0</v>
      </c>
      <c r="AX49" s="29">
        <v>0</v>
      </c>
      <c r="AY49" s="29">
        <f t="shared" si="18"/>
        <v>0</v>
      </c>
      <c r="AZ49" s="29">
        <v>10</v>
      </c>
      <c r="BA49" s="29">
        <f t="shared" si="19"/>
        <v>6.666666666666667</v>
      </c>
      <c r="BB49" s="31">
        <f>AVERAGE(Table27857[[#This Row],[RULE OF LAW]],Table27857[[#This Row],[SECURITY &amp; SAFETY]],Table27857[[#This Row],[PERSONAL FREEDOM (minus Security &amp;Safety and Rule of Law)]],Table27857[[#This Row],[PERSONAL FREEDOM (minus Security &amp;Safety and Rule of Law)]])</f>
        <v>5.4756249594335999</v>
      </c>
      <c r="BC49" s="32">
        <v>5.68</v>
      </c>
      <c r="BD49" s="53">
        <f>AVERAGE(Table27857[[#This Row],[PERSONAL FREEDOM]:[ECONOMIC FREEDOM]])</f>
        <v>5.5778124797167994</v>
      </c>
      <c r="BE49" s="54">
        <f t="shared" si="20"/>
        <v>142</v>
      </c>
      <c r="BF49" s="18">
        <f t="shared" si="21"/>
        <v>5.58</v>
      </c>
      <c r="BG49" s="31">
        <f>Table27857[[#This Row],[1 Rule of Law]]</f>
        <v>3.8047619047619046</v>
      </c>
      <c r="BH49" s="31">
        <f>Table27857[[#This Row],[2 Security &amp; Safety]]</f>
        <v>6.3344045996391607</v>
      </c>
      <c r="BI49" s="31">
        <f t="shared" si="22"/>
        <v>5.8816666666666668</v>
      </c>
    </row>
    <row r="50" spans="1:61" ht="15" customHeight="1" x14ac:dyDescent="0.25">
      <c r="A50" s="28" t="s">
        <v>120</v>
      </c>
      <c r="B50" s="29" t="s">
        <v>48</v>
      </c>
      <c r="C50" s="29" t="s">
        <v>48</v>
      </c>
      <c r="D50" s="29" t="s">
        <v>48</v>
      </c>
      <c r="E50" s="29">
        <v>4.0309379999999999</v>
      </c>
      <c r="F50" s="29">
        <v>8.4</v>
      </c>
      <c r="G50" s="29">
        <v>10</v>
      </c>
      <c r="H50" s="29">
        <v>10</v>
      </c>
      <c r="I50" s="29" t="s">
        <v>48</v>
      </c>
      <c r="J50" s="29">
        <v>10</v>
      </c>
      <c r="K50" s="29">
        <v>10</v>
      </c>
      <c r="L50" s="29">
        <f>AVERAGE(Table27857[[#This Row],[2Bi Disappearance]:[2Bv Terrorism Injured ]])</f>
        <v>10</v>
      </c>
      <c r="M50" s="29">
        <v>10</v>
      </c>
      <c r="N50" s="29">
        <v>7.5</v>
      </c>
      <c r="O50" s="30">
        <v>5</v>
      </c>
      <c r="P50" s="30">
        <v>5</v>
      </c>
      <c r="Q50" s="30">
        <f>AVERAGE(Table27857[[#This Row],[2Ciii(a) Equal Inheritance Rights: Widows]:[2Ciii(b) Equal Inheritance Rights: Daughters]])</f>
        <v>5</v>
      </c>
      <c r="R50" s="30">
        <f t="shared" si="13"/>
        <v>7.5</v>
      </c>
      <c r="S50" s="29">
        <f t="shared" si="15"/>
        <v>8.6333333333333329</v>
      </c>
      <c r="T50" s="29">
        <v>5</v>
      </c>
      <c r="U50" s="29">
        <v>10</v>
      </c>
      <c r="V50" s="29">
        <v>10</v>
      </c>
      <c r="W50" s="29">
        <f t="shared" si="16"/>
        <v>8.3333333333333339</v>
      </c>
      <c r="X50" s="29" t="s">
        <v>48</v>
      </c>
      <c r="Y50" s="29" t="s">
        <v>48</v>
      </c>
      <c r="Z50" s="29" t="s">
        <v>48</v>
      </c>
      <c r="AA50" s="29" t="s">
        <v>48</v>
      </c>
      <c r="AB50" s="29" t="s">
        <v>48</v>
      </c>
      <c r="AC50" s="29" t="s">
        <v>48</v>
      </c>
      <c r="AD50" s="29" t="s">
        <v>48</v>
      </c>
      <c r="AE50" s="29" t="s">
        <v>48</v>
      </c>
      <c r="AF50" s="29" t="s">
        <v>48</v>
      </c>
      <c r="AG50" s="29" t="s">
        <v>48</v>
      </c>
      <c r="AH50" s="29" t="s">
        <v>48</v>
      </c>
      <c r="AI50" s="29" t="s">
        <v>48</v>
      </c>
      <c r="AJ50" s="29" t="s">
        <v>48</v>
      </c>
      <c r="AK50" s="29" t="s">
        <v>48</v>
      </c>
      <c r="AL50" s="29">
        <v>10</v>
      </c>
      <c r="AM50" s="30">
        <v>4</v>
      </c>
      <c r="AN50" s="30">
        <v>4</v>
      </c>
      <c r="AO50" s="30" t="s">
        <v>48</v>
      </c>
      <c r="AP50" s="30" t="s">
        <v>48</v>
      </c>
      <c r="AQ50" s="30" t="s">
        <v>48</v>
      </c>
      <c r="AR50" s="30" t="s">
        <v>48</v>
      </c>
      <c r="AS50" s="29">
        <f t="shared" si="17"/>
        <v>6</v>
      </c>
      <c r="AT50" s="29">
        <v>10</v>
      </c>
      <c r="AU50" s="29">
        <v>10</v>
      </c>
      <c r="AV50" s="29">
        <f>AVERAGE(Table27857[[#This Row],[7Ai Parental Authority: In marriage]:[7Aii Parental Authority: After divorce]])</f>
        <v>10</v>
      </c>
      <c r="AW50" s="29">
        <v>10</v>
      </c>
      <c r="AX50" s="29">
        <v>10</v>
      </c>
      <c r="AY50" s="29">
        <f t="shared" si="18"/>
        <v>10</v>
      </c>
      <c r="AZ50" s="29">
        <v>10</v>
      </c>
      <c r="BA50" s="29">
        <f t="shared" si="19"/>
        <v>10</v>
      </c>
      <c r="BB50" s="31">
        <f>AVERAGE(Table27857[[#This Row],[RULE OF LAW]],Table27857[[#This Row],[SECURITY &amp; SAFETY]],Table27857[[#This Row],[PERSONAL FREEDOM (minus Security &amp;Safety and Rule of Law)]],Table27857[[#This Row],[PERSONAL FREEDOM (minus Security &amp;Safety and Rule of Law)]])</f>
        <v>7.2216233888888901</v>
      </c>
      <c r="BC50" s="32">
        <v>6.86</v>
      </c>
      <c r="BD50" s="53">
        <f>AVERAGE(Table27857[[#This Row],[PERSONAL FREEDOM]:[ECONOMIC FREEDOM]])</f>
        <v>7.0408116944444448</v>
      </c>
      <c r="BE50" s="54">
        <f t="shared" si="20"/>
        <v>64</v>
      </c>
      <c r="BF50" s="18">
        <f t="shared" si="21"/>
        <v>7.04</v>
      </c>
      <c r="BG50" s="31">
        <f>Table27857[[#This Row],[1 Rule of Law]]</f>
        <v>4.0309379999999999</v>
      </c>
      <c r="BH50" s="31">
        <f>Table27857[[#This Row],[2 Security &amp; Safety]]</f>
        <v>8.6333333333333329</v>
      </c>
      <c r="BI50" s="31">
        <f t="shared" si="22"/>
        <v>8.1111111111111125</v>
      </c>
    </row>
    <row r="51" spans="1:61" ht="15" customHeight="1" x14ac:dyDescent="0.25">
      <c r="A51" s="28" t="s">
        <v>57</v>
      </c>
      <c r="B51" s="29">
        <v>9.6999999999999993</v>
      </c>
      <c r="C51" s="29">
        <v>7.5</v>
      </c>
      <c r="D51" s="29">
        <v>8.5</v>
      </c>
      <c r="E51" s="29">
        <v>8.5603174603174601</v>
      </c>
      <c r="F51" s="29">
        <v>9.36</v>
      </c>
      <c r="G51" s="29">
        <v>10</v>
      </c>
      <c r="H51" s="29">
        <v>10</v>
      </c>
      <c r="I51" s="29">
        <v>10</v>
      </c>
      <c r="J51" s="29">
        <v>10</v>
      </c>
      <c r="K51" s="29">
        <v>10</v>
      </c>
      <c r="L51" s="29">
        <f>AVERAGE(Table27857[[#This Row],[2Bi Disappearance]:[2Bv Terrorism Injured ]])</f>
        <v>10</v>
      </c>
      <c r="M51" s="29">
        <v>10</v>
      </c>
      <c r="N51" s="29">
        <v>10</v>
      </c>
      <c r="O51" s="30">
        <v>10</v>
      </c>
      <c r="P51" s="30">
        <v>10</v>
      </c>
      <c r="Q51" s="30">
        <f>AVERAGE(Table27857[[#This Row],[2Ciii(a) Equal Inheritance Rights: Widows]:[2Ciii(b) Equal Inheritance Rights: Daughters]])</f>
        <v>10</v>
      </c>
      <c r="R51" s="30">
        <f t="shared" si="13"/>
        <v>10</v>
      </c>
      <c r="S51" s="29">
        <f t="shared" si="15"/>
        <v>9.7866666666666671</v>
      </c>
      <c r="T51" s="29">
        <v>10</v>
      </c>
      <c r="U51" s="29">
        <v>10</v>
      </c>
      <c r="V51" s="29">
        <v>10</v>
      </c>
      <c r="W51" s="29">
        <f t="shared" si="16"/>
        <v>10</v>
      </c>
      <c r="X51" s="29">
        <v>10</v>
      </c>
      <c r="Y51" s="29">
        <v>7.5</v>
      </c>
      <c r="Z51" s="29">
        <f>AVERAGE(Table27857[[#This Row],[4A Freedom to establish religious organizations]:[4B Autonomy of religious organizations]])</f>
        <v>8.75</v>
      </c>
      <c r="AA51" s="29">
        <v>10</v>
      </c>
      <c r="AB51" s="29">
        <v>10</v>
      </c>
      <c r="AC51" s="29">
        <v>10</v>
      </c>
      <c r="AD51" s="29">
        <v>10</v>
      </c>
      <c r="AE51" s="29">
        <v>10</v>
      </c>
      <c r="AF51" s="29">
        <f>AVERAGE(Table27857[[#This Row],[5Ci Political parties]:[5Ciii Educational, sporting and cultural organizations]])</f>
        <v>10</v>
      </c>
      <c r="AG51" s="29">
        <v>10</v>
      </c>
      <c r="AH51" s="29">
        <v>10</v>
      </c>
      <c r="AI51" s="29">
        <v>10</v>
      </c>
      <c r="AJ51" s="29">
        <f>AVERAGE(Table27857[[#This Row],[5Di Political parties]:[5Diii Educational, sporting and cultural organizations5]])</f>
        <v>10</v>
      </c>
      <c r="AK51" s="29">
        <f>AVERAGE(AA51,AB51,AF51,AJ51)</f>
        <v>10</v>
      </c>
      <c r="AL51" s="29">
        <v>10</v>
      </c>
      <c r="AM51" s="30">
        <v>8.6666666666666661</v>
      </c>
      <c r="AN51" s="30">
        <v>9.25</v>
      </c>
      <c r="AO51" s="30">
        <v>10</v>
      </c>
      <c r="AP51" s="30">
        <v>10</v>
      </c>
      <c r="AQ51" s="30">
        <f>AVERAGE(Table27857[[#This Row],[6Di Access to foreign television (cable/ satellite)]:[6Dii Access to foreign newspapers]])</f>
        <v>10</v>
      </c>
      <c r="AR51" s="30">
        <v>10</v>
      </c>
      <c r="AS51" s="29">
        <f t="shared" si="17"/>
        <v>9.5833333333333321</v>
      </c>
      <c r="AT51" s="29">
        <v>10</v>
      </c>
      <c r="AU51" s="29">
        <v>10</v>
      </c>
      <c r="AV51" s="29">
        <f>AVERAGE(Table27857[[#This Row],[7Ai Parental Authority: In marriage]:[7Aii Parental Authority: After divorce]])</f>
        <v>10</v>
      </c>
      <c r="AW51" s="29">
        <v>10</v>
      </c>
      <c r="AX51" s="29">
        <v>10</v>
      </c>
      <c r="AY51" s="29">
        <f t="shared" si="18"/>
        <v>10</v>
      </c>
      <c r="AZ51" s="29">
        <v>10</v>
      </c>
      <c r="BA51" s="29">
        <f t="shared" si="19"/>
        <v>10</v>
      </c>
      <c r="BB51" s="31">
        <f>AVERAGE(Table27857[[#This Row],[RULE OF LAW]],Table27857[[#This Row],[SECURITY &amp; SAFETY]],Table27857[[#This Row],[PERSONAL FREEDOM (minus Security &amp;Safety and Rule of Law)]],Table27857[[#This Row],[PERSONAL FREEDOM (minus Security &amp;Safety and Rule of Law)]])</f>
        <v>9.4200793650793635</v>
      </c>
      <c r="BC51" s="32">
        <v>7.61</v>
      </c>
      <c r="BD51" s="53">
        <f>AVERAGE(Table27857[[#This Row],[PERSONAL FREEDOM]:[ECONOMIC FREEDOM]])</f>
        <v>8.5150396825396815</v>
      </c>
      <c r="BE51" s="54">
        <f t="shared" si="20"/>
        <v>9</v>
      </c>
      <c r="BF51" s="18">
        <f t="shared" si="21"/>
        <v>8.52</v>
      </c>
      <c r="BG51" s="31">
        <f>Table27857[[#This Row],[1 Rule of Law]]</f>
        <v>8.5603174603174601</v>
      </c>
      <c r="BH51" s="31">
        <f>Table27857[[#This Row],[2 Security &amp; Safety]]</f>
        <v>9.7866666666666671</v>
      </c>
      <c r="BI51" s="31">
        <f t="shared" si="22"/>
        <v>9.6666666666666661</v>
      </c>
    </row>
    <row r="52" spans="1:61" ht="15" customHeight="1" x14ac:dyDescent="0.25">
      <c r="A52" s="28" t="s">
        <v>81</v>
      </c>
      <c r="B52" s="29">
        <v>7.3</v>
      </c>
      <c r="C52" s="29">
        <v>6.8999999999999995</v>
      </c>
      <c r="D52" s="29">
        <v>6.5</v>
      </c>
      <c r="E52" s="29">
        <v>6.9142857142857137</v>
      </c>
      <c r="F52" s="29">
        <v>9.6</v>
      </c>
      <c r="G52" s="29">
        <v>10</v>
      </c>
      <c r="H52" s="29">
        <v>10</v>
      </c>
      <c r="I52" s="29">
        <v>7.5</v>
      </c>
      <c r="J52" s="29">
        <v>9.9797751496191438</v>
      </c>
      <c r="K52" s="29">
        <v>9.9878650897714891</v>
      </c>
      <c r="L52" s="29">
        <f>AVERAGE(Table27857[[#This Row],[2Bi Disappearance]:[2Bv Terrorism Injured ]])</f>
        <v>9.4935280478781259</v>
      </c>
      <c r="M52" s="29">
        <v>10</v>
      </c>
      <c r="N52" s="29">
        <v>10</v>
      </c>
      <c r="O52" s="30">
        <v>10</v>
      </c>
      <c r="P52" s="30">
        <v>10</v>
      </c>
      <c r="Q52" s="30">
        <f>AVERAGE(Table27857[[#This Row],[2Ciii(a) Equal Inheritance Rights: Widows]:[2Ciii(b) Equal Inheritance Rights: Daughters]])</f>
        <v>10</v>
      </c>
      <c r="R52" s="30">
        <f t="shared" si="13"/>
        <v>10</v>
      </c>
      <c r="S52" s="29">
        <f t="shared" si="15"/>
        <v>9.6978426826260407</v>
      </c>
      <c r="T52" s="29">
        <v>10</v>
      </c>
      <c r="U52" s="29">
        <v>5</v>
      </c>
      <c r="V52" s="29">
        <v>10</v>
      </c>
      <c r="W52" s="29">
        <f t="shared" si="16"/>
        <v>8.3333333333333339</v>
      </c>
      <c r="X52" s="29">
        <v>7.5</v>
      </c>
      <c r="Y52" s="29">
        <v>10</v>
      </c>
      <c r="Z52" s="29">
        <f>AVERAGE(Table27857[[#This Row],[4A Freedom to establish religious organizations]:[4B Autonomy of religious organizations]])</f>
        <v>8.75</v>
      </c>
      <c r="AA52" s="29">
        <v>10</v>
      </c>
      <c r="AB52" s="29">
        <v>10</v>
      </c>
      <c r="AC52" s="29">
        <v>10</v>
      </c>
      <c r="AD52" s="29">
        <v>10</v>
      </c>
      <c r="AE52" s="29">
        <v>10</v>
      </c>
      <c r="AF52" s="29">
        <f>AVERAGE(Table27857[[#This Row],[5Ci Political parties]:[5Ciii Educational, sporting and cultural organizations]])</f>
        <v>10</v>
      </c>
      <c r="AG52" s="29">
        <v>10</v>
      </c>
      <c r="AH52" s="29">
        <v>10</v>
      </c>
      <c r="AI52" s="29">
        <v>10</v>
      </c>
      <c r="AJ52" s="29">
        <f>AVERAGE(Table27857[[#This Row],[5Di Political parties]:[5Diii Educational, sporting and cultural organizations5]])</f>
        <v>10</v>
      </c>
      <c r="AK52" s="29">
        <f>AVERAGE(AA52,AB52,AF52,AJ52)</f>
        <v>10</v>
      </c>
      <c r="AL52" s="29">
        <v>10</v>
      </c>
      <c r="AM52" s="30">
        <v>8.3333333333333339</v>
      </c>
      <c r="AN52" s="30">
        <v>7.5</v>
      </c>
      <c r="AO52" s="30">
        <v>10</v>
      </c>
      <c r="AP52" s="30">
        <v>10</v>
      </c>
      <c r="AQ52" s="30">
        <f>AVERAGE(Table27857[[#This Row],[6Di Access to foreign television (cable/ satellite)]:[6Dii Access to foreign newspapers]])</f>
        <v>10</v>
      </c>
      <c r="AR52" s="30">
        <v>10</v>
      </c>
      <c r="AS52" s="29">
        <f t="shared" si="17"/>
        <v>9.1666666666666679</v>
      </c>
      <c r="AT52" s="29">
        <v>10</v>
      </c>
      <c r="AU52" s="29">
        <v>10</v>
      </c>
      <c r="AV52" s="29">
        <f>AVERAGE(Table27857[[#This Row],[7Ai Parental Authority: In marriage]:[7Aii Parental Authority: After divorce]])</f>
        <v>10</v>
      </c>
      <c r="AW52" s="29">
        <v>10</v>
      </c>
      <c r="AX52" s="29">
        <v>10</v>
      </c>
      <c r="AY52" s="29">
        <f t="shared" si="18"/>
        <v>10</v>
      </c>
      <c r="AZ52" s="29">
        <v>10</v>
      </c>
      <c r="BA52" s="29">
        <f t="shared" si="19"/>
        <v>10</v>
      </c>
      <c r="BB52" s="31">
        <f>AVERAGE(Table27857[[#This Row],[RULE OF LAW]],Table27857[[#This Row],[SECURITY &amp; SAFETY]],Table27857[[#This Row],[PERSONAL FREEDOM (minus Security &amp;Safety and Rule of Law)]],Table27857[[#This Row],[PERSONAL FREEDOM (minus Security &amp;Safety and Rule of Law)]])</f>
        <v>8.7780320992279393</v>
      </c>
      <c r="BC52" s="32">
        <v>7.12</v>
      </c>
      <c r="BD52" s="53">
        <f>AVERAGE(Table27857[[#This Row],[PERSONAL FREEDOM]:[ECONOMIC FREEDOM]])</f>
        <v>7.9490160496139701</v>
      </c>
      <c r="BE52" s="54">
        <f t="shared" si="20"/>
        <v>34</v>
      </c>
      <c r="BF52" s="18">
        <f t="shared" si="21"/>
        <v>7.95</v>
      </c>
      <c r="BG52" s="31">
        <f>Table27857[[#This Row],[1 Rule of Law]]</f>
        <v>6.9142857142857137</v>
      </c>
      <c r="BH52" s="31">
        <f>Table27857[[#This Row],[2 Security &amp; Safety]]</f>
        <v>9.6978426826260407</v>
      </c>
      <c r="BI52" s="31">
        <f t="shared" si="22"/>
        <v>9.25</v>
      </c>
    </row>
    <row r="53" spans="1:61" ht="15" customHeight="1" x14ac:dyDescent="0.25">
      <c r="A53" s="28" t="s">
        <v>183</v>
      </c>
      <c r="B53" s="29" t="s">
        <v>48</v>
      </c>
      <c r="C53" s="29" t="s">
        <v>48</v>
      </c>
      <c r="D53" s="29" t="s">
        <v>48</v>
      </c>
      <c r="E53" s="29">
        <v>4.5517149999999997</v>
      </c>
      <c r="F53" s="29">
        <v>6.36</v>
      </c>
      <c r="G53" s="29">
        <v>10</v>
      </c>
      <c r="H53" s="29">
        <v>10</v>
      </c>
      <c r="I53" s="29">
        <v>7.5</v>
      </c>
      <c r="J53" s="29">
        <v>10</v>
      </c>
      <c r="K53" s="29">
        <v>10</v>
      </c>
      <c r="L53" s="29">
        <f>AVERAGE(Table27857[[#This Row],[2Bi Disappearance]:[2Bv Terrorism Injured ]])</f>
        <v>9.5</v>
      </c>
      <c r="M53" s="29">
        <v>10</v>
      </c>
      <c r="N53" s="29">
        <v>7.5</v>
      </c>
      <c r="O53" s="30">
        <v>10</v>
      </c>
      <c r="P53" s="30">
        <v>5</v>
      </c>
      <c r="Q53" s="30">
        <f>AVERAGE(Table27857[[#This Row],[2Ciii(a) Equal Inheritance Rights: Widows]:[2Ciii(b) Equal Inheritance Rights: Daughters]])</f>
        <v>7.5</v>
      </c>
      <c r="R53" s="30">
        <f t="shared" si="13"/>
        <v>8.3333333333333339</v>
      </c>
      <c r="S53" s="29">
        <f t="shared" si="15"/>
        <v>8.0644444444444456</v>
      </c>
      <c r="T53" s="29">
        <v>10</v>
      </c>
      <c r="U53" s="29">
        <v>0</v>
      </c>
      <c r="V53" s="29">
        <v>0</v>
      </c>
      <c r="W53" s="29">
        <f t="shared" si="16"/>
        <v>3.3333333333333335</v>
      </c>
      <c r="X53" s="29">
        <v>10</v>
      </c>
      <c r="Y53" s="29">
        <v>7.5</v>
      </c>
      <c r="Z53" s="29">
        <f>AVERAGE(Table27857[[#This Row],[4A Freedom to establish religious organizations]:[4B Autonomy of religious organizations]])</f>
        <v>8.75</v>
      </c>
      <c r="AA53" s="29">
        <v>7.5</v>
      </c>
      <c r="AB53" s="29">
        <v>7.5</v>
      </c>
      <c r="AC53" s="29">
        <v>5</v>
      </c>
      <c r="AD53" s="29">
        <v>5</v>
      </c>
      <c r="AE53" s="29">
        <v>7.5</v>
      </c>
      <c r="AF53" s="29">
        <f>AVERAGE(Table27857[[#This Row],[5Ci Political parties]:[5Ciii Educational, sporting and cultural organizations]])</f>
        <v>5.833333333333333</v>
      </c>
      <c r="AG53" s="29">
        <v>10</v>
      </c>
      <c r="AH53" s="29">
        <v>7.5</v>
      </c>
      <c r="AI53" s="29">
        <v>10</v>
      </c>
      <c r="AJ53" s="29">
        <f>AVERAGE(Table27857[[#This Row],[5Di Political parties]:[5Diii Educational, sporting and cultural organizations5]])</f>
        <v>9.1666666666666661</v>
      </c>
      <c r="AK53" s="29">
        <f>AVERAGE(AA53,AB53,AF53,AJ53)</f>
        <v>7.5</v>
      </c>
      <c r="AL53" s="29">
        <v>10</v>
      </c>
      <c r="AM53" s="30">
        <v>2</v>
      </c>
      <c r="AN53" s="30">
        <v>4</v>
      </c>
      <c r="AO53" s="30">
        <v>10</v>
      </c>
      <c r="AP53" s="30">
        <v>7.5</v>
      </c>
      <c r="AQ53" s="30">
        <f>AVERAGE(Table27857[[#This Row],[6Di Access to foreign television (cable/ satellite)]:[6Dii Access to foreign newspapers]])</f>
        <v>8.75</v>
      </c>
      <c r="AR53" s="30">
        <v>7.5</v>
      </c>
      <c r="AS53" s="29">
        <f t="shared" si="17"/>
        <v>6.45</v>
      </c>
      <c r="AT53" s="29">
        <v>0</v>
      </c>
      <c r="AU53" s="29">
        <v>0</v>
      </c>
      <c r="AV53" s="29">
        <f>AVERAGE(Table27857[[#This Row],[7Ai Parental Authority: In marriage]:[7Aii Parental Authority: After divorce]])</f>
        <v>0</v>
      </c>
      <c r="AW53" s="29">
        <v>10</v>
      </c>
      <c r="AX53" s="29">
        <v>10</v>
      </c>
      <c r="AY53" s="29">
        <f t="shared" si="18"/>
        <v>10</v>
      </c>
      <c r="AZ53" s="29">
        <v>0</v>
      </c>
      <c r="BA53" s="29">
        <f t="shared" si="19"/>
        <v>3.3333333333333335</v>
      </c>
      <c r="BB53" s="31">
        <f>AVERAGE(Table27857[[#This Row],[RULE OF LAW]],Table27857[[#This Row],[SECURITY &amp; SAFETY]],Table27857[[#This Row],[PERSONAL FREEDOM (minus Security &amp;Safety and Rule of Law)]],Table27857[[#This Row],[PERSONAL FREEDOM (minus Security &amp;Safety and Rule of Law)]])</f>
        <v>6.0907065277777779</v>
      </c>
      <c r="BC53" s="32">
        <v>5.72</v>
      </c>
      <c r="BD53" s="53">
        <f>AVERAGE(Table27857[[#This Row],[PERSONAL FREEDOM]:[ECONOMIC FREEDOM]])</f>
        <v>5.9053532638888893</v>
      </c>
      <c r="BE53" s="54">
        <f t="shared" si="20"/>
        <v>133</v>
      </c>
      <c r="BF53" s="18">
        <f t="shared" si="21"/>
        <v>5.91</v>
      </c>
      <c r="BG53" s="31">
        <f>Table27857[[#This Row],[1 Rule of Law]]</f>
        <v>4.5517149999999997</v>
      </c>
      <c r="BH53" s="31">
        <f>Table27857[[#This Row],[2 Security &amp; Safety]]</f>
        <v>8.0644444444444456</v>
      </c>
      <c r="BI53" s="31">
        <f t="shared" si="22"/>
        <v>5.8733333333333331</v>
      </c>
    </row>
    <row r="54" spans="1:61" ht="15" customHeight="1" x14ac:dyDescent="0.25">
      <c r="A54" s="28" t="s">
        <v>168</v>
      </c>
      <c r="B54" s="29" t="s">
        <v>48</v>
      </c>
      <c r="C54" s="29" t="s">
        <v>48</v>
      </c>
      <c r="D54" s="29" t="s">
        <v>48</v>
      </c>
      <c r="E54" s="29">
        <v>4.4178009999999999</v>
      </c>
      <c r="F54" s="29">
        <v>5.9200000000000008</v>
      </c>
      <c r="G54" s="29">
        <v>10</v>
      </c>
      <c r="H54" s="29">
        <v>10</v>
      </c>
      <c r="I54" s="29">
        <v>7.5</v>
      </c>
      <c r="J54" s="29">
        <v>10</v>
      </c>
      <c r="K54" s="29">
        <v>10</v>
      </c>
      <c r="L54" s="29">
        <f>AVERAGE(Table27857[[#This Row],[2Bi Disappearance]:[2Bv Terrorism Injured ]])</f>
        <v>9.5</v>
      </c>
      <c r="M54" s="29">
        <v>2.4</v>
      </c>
      <c r="N54" s="29">
        <v>10</v>
      </c>
      <c r="O54" s="30">
        <v>0</v>
      </c>
      <c r="P54" s="30">
        <v>0</v>
      </c>
      <c r="Q54" s="30">
        <f>AVERAGE(Table27857[[#This Row],[2Ciii(a) Equal Inheritance Rights: Widows]:[2Ciii(b) Equal Inheritance Rights: Daughters]])</f>
        <v>0</v>
      </c>
      <c r="R54" s="30">
        <f t="shared" si="13"/>
        <v>4.1333333333333337</v>
      </c>
      <c r="S54" s="29">
        <f t="shared" si="15"/>
        <v>6.5177777777777779</v>
      </c>
      <c r="T54" s="29">
        <v>5</v>
      </c>
      <c r="U54" s="29">
        <v>10</v>
      </c>
      <c r="V54" s="29">
        <v>5</v>
      </c>
      <c r="W54" s="29">
        <f t="shared" si="16"/>
        <v>6.666666666666667</v>
      </c>
      <c r="X54" s="29" t="s">
        <v>48</v>
      </c>
      <c r="Y54" s="29" t="s">
        <v>48</v>
      </c>
      <c r="Z54" s="29" t="s">
        <v>48</v>
      </c>
      <c r="AA54" s="29" t="s">
        <v>48</v>
      </c>
      <c r="AB54" s="29" t="s">
        <v>48</v>
      </c>
      <c r="AC54" s="29" t="s">
        <v>48</v>
      </c>
      <c r="AD54" s="29" t="s">
        <v>48</v>
      </c>
      <c r="AE54" s="29" t="s">
        <v>48</v>
      </c>
      <c r="AF54" s="29" t="s">
        <v>48</v>
      </c>
      <c r="AG54" s="29" t="s">
        <v>48</v>
      </c>
      <c r="AH54" s="29" t="s">
        <v>48</v>
      </c>
      <c r="AI54" s="29" t="s">
        <v>48</v>
      </c>
      <c r="AJ54" s="29" t="s">
        <v>48</v>
      </c>
      <c r="AK54" s="29" t="s">
        <v>48</v>
      </c>
      <c r="AL54" s="29">
        <v>10</v>
      </c>
      <c r="AM54" s="30">
        <v>0.66666666666666663</v>
      </c>
      <c r="AN54" s="30">
        <v>1.25</v>
      </c>
      <c r="AO54" s="30" t="s">
        <v>48</v>
      </c>
      <c r="AP54" s="30" t="s">
        <v>48</v>
      </c>
      <c r="AQ54" s="30" t="s">
        <v>48</v>
      </c>
      <c r="AR54" s="30" t="s">
        <v>48</v>
      </c>
      <c r="AS54" s="29">
        <f t="shared" si="17"/>
        <v>3.9722222222222219</v>
      </c>
      <c r="AT54" s="29">
        <v>10</v>
      </c>
      <c r="AU54" s="29">
        <v>10</v>
      </c>
      <c r="AV54" s="29">
        <f>AVERAGE(Table27857[[#This Row],[7Ai Parental Authority: In marriage]:[7Aii Parental Authority: After divorce]])</f>
        <v>10</v>
      </c>
      <c r="AW54" s="29">
        <v>0</v>
      </c>
      <c r="AX54" s="29">
        <v>0</v>
      </c>
      <c r="AY54" s="29">
        <f t="shared" si="18"/>
        <v>0</v>
      </c>
      <c r="AZ54" s="29">
        <v>5</v>
      </c>
      <c r="BA54" s="29">
        <f t="shared" si="19"/>
        <v>5</v>
      </c>
      <c r="BB54" s="31">
        <f>AVERAGE(Table27857[[#This Row],[RULE OF LAW]],Table27857[[#This Row],[SECURITY &amp; SAFETY]],Table27857[[#This Row],[PERSONAL FREEDOM (minus Security &amp;Safety and Rule of Law)]],Table27857[[#This Row],[PERSONAL FREEDOM (minus Security &amp;Safety and Rule of Law)]])</f>
        <v>5.3403761759259254</v>
      </c>
      <c r="BC54" s="32">
        <v>7.12</v>
      </c>
      <c r="BD54" s="53">
        <f>AVERAGE(Table27857[[#This Row],[PERSONAL FREEDOM]:[ECONOMIC FREEDOM]])</f>
        <v>6.2301880879629632</v>
      </c>
      <c r="BE54" s="54">
        <f t="shared" si="20"/>
        <v>122</v>
      </c>
      <c r="BF54" s="18">
        <f t="shared" si="21"/>
        <v>6.23</v>
      </c>
      <c r="BG54" s="31">
        <f>Table27857[[#This Row],[1 Rule of Law]]</f>
        <v>4.4178009999999999</v>
      </c>
      <c r="BH54" s="31">
        <f>Table27857[[#This Row],[2 Security &amp; Safety]]</f>
        <v>6.5177777777777779</v>
      </c>
      <c r="BI54" s="31">
        <f t="shared" si="22"/>
        <v>5.2129629629629628</v>
      </c>
    </row>
    <row r="55" spans="1:61" ht="15" customHeight="1" x14ac:dyDescent="0.25">
      <c r="A55" s="28" t="s">
        <v>90</v>
      </c>
      <c r="B55" s="29">
        <v>4.9000000000000004</v>
      </c>
      <c r="C55" s="29">
        <v>6</v>
      </c>
      <c r="D55" s="29">
        <v>5.0999999999999996</v>
      </c>
      <c r="E55" s="29">
        <v>5.3301587301587308</v>
      </c>
      <c r="F55" s="29">
        <v>8.2799999999999994</v>
      </c>
      <c r="G55" s="29">
        <v>10</v>
      </c>
      <c r="H55" s="29">
        <v>10</v>
      </c>
      <c r="I55" s="29">
        <v>5</v>
      </c>
      <c r="J55" s="29">
        <v>10</v>
      </c>
      <c r="K55" s="29">
        <v>9.9554287751827424</v>
      </c>
      <c r="L55" s="29">
        <f>AVERAGE(Table27857[[#This Row],[2Bi Disappearance]:[2Bv Terrorism Injured ]])</f>
        <v>8.9910857550365471</v>
      </c>
      <c r="M55" s="29">
        <v>10</v>
      </c>
      <c r="N55" s="29">
        <v>7.5</v>
      </c>
      <c r="O55" s="30">
        <v>5</v>
      </c>
      <c r="P55" s="30">
        <v>5</v>
      </c>
      <c r="Q55" s="30">
        <f>AVERAGE(Table27857[[#This Row],[2Ciii(a) Equal Inheritance Rights: Widows]:[2Ciii(b) Equal Inheritance Rights: Daughters]])</f>
        <v>5</v>
      </c>
      <c r="R55" s="30">
        <f t="shared" si="13"/>
        <v>7.5</v>
      </c>
      <c r="S55" s="29">
        <f t="shared" si="15"/>
        <v>8.257028585012181</v>
      </c>
      <c r="T55" s="29">
        <v>10</v>
      </c>
      <c r="U55" s="29">
        <v>5</v>
      </c>
      <c r="V55" s="29">
        <v>10</v>
      </c>
      <c r="W55" s="29">
        <f t="shared" si="16"/>
        <v>8.3333333333333339</v>
      </c>
      <c r="X55" s="29">
        <v>7.5</v>
      </c>
      <c r="Y55" s="29">
        <v>10</v>
      </c>
      <c r="Z55" s="29">
        <f>AVERAGE(Table27857[[#This Row],[4A Freedom to establish religious organizations]:[4B Autonomy of religious organizations]])</f>
        <v>8.75</v>
      </c>
      <c r="AA55" s="29">
        <v>10</v>
      </c>
      <c r="AB55" s="29">
        <v>7.5</v>
      </c>
      <c r="AC55" s="29">
        <v>7.5</v>
      </c>
      <c r="AD55" s="29">
        <v>7.5</v>
      </c>
      <c r="AE55" s="29">
        <v>10</v>
      </c>
      <c r="AF55" s="29">
        <f>AVERAGE(Table27857[[#This Row],[5Ci Political parties]:[5Ciii Educational, sporting and cultural organizations]])</f>
        <v>8.3333333333333339</v>
      </c>
      <c r="AG55" s="29">
        <v>5</v>
      </c>
      <c r="AH55" s="29">
        <v>7.5</v>
      </c>
      <c r="AI55" s="29">
        <v>10</v>
      </c>
      <c r="AJ55" s="29">
        <f>AVERAGE(Table27857[[#This Row],[5Di Political parties]:[5Diii Educational, sporting and cultural organizations5]])</f>
        <v>7.5</v>
      </c>
      <c r="AK55" s="29">
        <f t="shared" ref="AK55:AK60" si="23">AVERAGE(AA55,AB55,AF55,AJ55)</f>
        <v>8.3333333333333339</v>
      </c>
      <c r="AL55" s="29">
        <v>10</v>
      </c>
      <c r="AM55" s="30">
        <v>6</v>
      </c>
      <c r="AN55" s="30">
        <v>5.25</v>
      </c>
      <c r="AO55" s="30">
        <v>10</v>
      </c>
      <c r="AP55" s="30">
        <v>7.5</v>
      </c>
      <c r="AQ55" s="30">
        <f>AVERAGE(Table27857[[#This Row],[6Di Access to foreign television (cable/ satellite)]:[6Dii Access to foreign newspapers]])</f>
        <v>8.75</v>
      </c>
      <c r="AR55" s="30">
        <v>10</v>
      </c>
      <c r="AS55" s="29">
        <f t="shared" si="17"/>
        <v>8</v>
      </c>
      <c r="AT55" s="29">
        <v>5</v>
      </c>
      <c r="AU55" s="29">
        <v>5</v>
      </c>
      <c r="AV55" s="29">
        <f>AVERAGE(Table27857[[#This Row],[7Ai Parental Authority: In marriage]:[7Aii Parental Authority: After divorce]])</f>
        <v>5</v>
      </c>
      <c r="AW55" s="29">
        <v>10</v>
      </c>
      <c r="AX55" s="29">
        <v>10</v>
      </c>
      <c r="AY55" s="29">
        <f t="shared" si="18"/>
        <v>10</v>
      </c>
      <c r="AZ55" s="29">
        <v>10</v>
      </c>
      <c r="BA55" s="29">
        <f t="shared" si="19"/>
        <v>8.3333333333333339</v>
      </c>
      <c r="BB55" s="31">
        <f>AVERAGE(Table27857[[#This Row],[RULE OF LAW]],Table27857[[#This Row],[SECURITY &amp; SAFETY]],Table27857[[#This Row],[PERSONAL FREEDOM (minus Security &amp;Safety and Rule of Law)]],Table27857[[#This Row],[PERSONAL FREEDOM (minus Security &amp;Safety and Rule of Law)]])</f>
        <v>7.5717968287927286</v>
      </c>
      <c r="BC55" s="32">
        <v>7.83</v>
      </c>
      <c r="BD55" s="53">
        <f>AVERAGE(Table27857[[#This Row],[PERSONAL FREEDOM]:[ECONOMIC FREEDOM]])</f>
        <v>7.7008984143963648</v>
      </c>
      <c r="BE55" s="54">
        <f t="shared" si="20"/>
        <v>43</v>
      </c>
      <c r="BF55" s="18">
        <f t="shared" si="21"/>
        <v>7.7</v>
      </c>
      <c r="BG55" s="31">
        <f>Table27857[[#This Row],[1 Rule of Law]]</f>
        <v>5.3301587301587308</v>
      </c>
      <c r="BH55" s="31">
        <f>Table27857[[#This Row],[2 Security &amp; Safety]]</f>
        <v>8.257028585012181</v>
      </c>
      <c r="BI55" s="31">
        <f t="shared" si="22"/>
        <v>8.3500000000000014</v>
      </c>
    </row>
    <row r="56" spans="1:61" ht="15" customHeight="1" x14ac:dyDescent="0.25">
      <c r="A56" s="28" t="s">
        <v>61</v>
      </c>
      <c r="B56" s="29">
        <v>8.1999999999999993</v>
      </c>
      <c r="C56" s="29">
        <v>8.1999999999999993</v>
      </c>
      <c r="D56" s="29">
        <v>7.1</v>
      </c>
      <c r="E56" s="29">
        <v>7.8380952380952387</v>
      </c>
      <c r="F56" s="29">
        <v>9.68</v>
      </c>
      <c r="G56" s="29">
        <v>10</v>
      </c>
      <c r="H56" s="29">
        <v>10</v>
      </c>
      <c r="I56" s="29">
        <v>10</v>
      </c>
      <c r="J56" s="29">
        <v>10</v>
      </c>
      <c r="K56" s="29">
        <v>10</v>
      </c>
      <c r="L56" s="29">
        <f>AVERAGE(Table27857[[#This Row],[2Bi Disappearance]:[2Bv Terrorism Injured ]])</f>
        <v>10</v>
      </c>
      <c r="M56" s="29">
        <v>10</v>
      </c>
      <c r="N56" s="29">
        <v>10</v>
      </c>
      <c r="O56" s="30">
        <v>10</v>
      </c>
      <c r="P56" s="30">
        <v>10</v>
      </c>
      <c r="Q56" s="30">
        <f>AVERAGE(Table27857[[#This Row],[2Ciii(a) Equal Inheritance Rights: Widows]:[2Ciii(b) Equal Inheritance Rights: Daughters]])</f>
        <v>10</v>
      </c>
      <c r="R56" s="30">
        <f t="shared" si="13"/>
        <v>10</v>
      </c>
      <c r="S56" s="29">
        <f t="shared" si="15"/>
        <v>9.8933333333333326</v>
      </c>
      <c r="T56" s="29">
        <v>10</v>
      </c>
      <c r="U56" s="29">
        <v>10</v>
      </c>
      <c r="V56" s="29">
        <v>10</v>
      </c>
      <c r="W56" s="29">
        <f t="shared" si="16"/>
        <v>10</v>
      </c>
      <c r="X56" s="29">
        <v>10</v>
      </c>
      <c r="Y56" s="29">
        <v>10</v>
      </c>
      <c r="Z56" s="29">
        <f>AVERAGE(Table27857[[#This Row],[4A Freedom to establish religious organizations]:[4B Autonomy of religious organizations]])</f>
        <v>10</v>
      </c>
      <c r="AA56" s="29">
        <v>10</v>
      </c>
      <c r="AB56" s="29">
        <v>10</v>
      </c>
      <c r="AC56" s="29">
        <v>10</v>
      </c>
      <c r="AD56" s="29">
        <v>10</v>
      </c>
      <c r="AE56" s="29">
        <v>10</v>
      </c>
      <c r="AF56" s="29">
        <f>AVERAGE(Table27857[[#This Row],[5Ci Political parties]:[5Ciii Educational, sporting and cultural organizations]])</f>
        <v>10</v>
      </c>
      <c r="AG56" s="29">
        <v>10</v>
      </c>
      <c r="AH56" s="29">
        <v>10</v>
      </c>
      <c r="AI56" s="29">
        <v>10</v>
      </c>
      <c r="AJ56" s="29">
        <f>AVERAGE(Table27857[[#This Row],[5Di Political parties]:[5Diii Educational, sporting and cultural organizations5]])</f>
        <v>10</v>
      </c>
      <c r="AK56" s="29">
        <f t="shared" si="23"/>
        <v>10</v>
      </c>
      <c r="AL56" s="29">
        <v>10</v>
      </c>
      <c r="AM56" s="30">
        <v>8</v>
      </c>
      <c r="AN56" s="30">
        <v>8.25</v>
      </c>
      <c r="AO56" s="30">
        <v>10</v>
      </c>
      <c r="AP56" s="30">
        <v>10</v>
      </c>
      <c r="AQ56" s="30">
        <f>AVERAGE(Table27857[[#This Row],[6Di Access to foreign television (cable/ satellite)]:[6Dii Access to foreign newspapers]])</f>
        <v>10</v>
      </c>
      <c r="AR56" s="30">
        <v>10</v>
      </c>
      <c r="AS56" s="29">
        <f t="shared" si="17"/>
        <v>9.25</v>
      </c>
      <c r="AT56" s="29">
        <v>10</v>
      </c>
      <c r="AU56" s="29">
        <v>10</v>
      </c>
      <c r="AV56" s="29">
        <f>AVERAGE(Table27857[[#This Row],[7Ai Parental Authority: In marriage]:[7Aii Parental Authority: After divorce]])</f>
        <v>10</v>
      </c>
      <c r="AW56" s="29">
        <v>10</v>
      </c>
      <c r="AX56" s="29">
        <v>10</v>
      </c>
      <c r="AY56" s="29">
        <f t="shared" si="18"/>
        <v>10</v>
      </c>
      <c r="AZ56" s="29">
        <v>10</v>
      </c>
      <c r="BA56" s="29">
        <f t="shared" si="19"/>
        <v>10</v>
      </c>
      <c r="BB56" s="31">
        <f>AVERAGE(Table27857[[#This Row],[RULE OF LAW]],Table27857[[#This Row],[SECURITY &amp; SAFETY]],Table27857[[#This Row],[PERSONAL FREEDOM (minus Security &amp;Safety and Rule of Law)]],Table27857[[#This Row],[PERSONAL FREEDOM (minus Security &amp;Safety and Rule of Law)]])</f>
        <v>9.357857142857144</v>
      </c>
      <c r="BC56" s="32">
        <v>7.5</v>
      </c>
      <c r="BD56" s="53">
        <f>AVERAGE(Table27857[[#This Row],[PERSONAL FREEDOM]:[ECONOMIC FREEDOM]])</f>
        <v>8.4289285714285711</v>
      </c>
      <c r="BE56" s="54">
        <f t="shared" si="20"/>
        <v>12</v>
      </c>
      <c r="BF56" s="18">
        <f t="shared" si="21"/>
        <v>8.43</v>
      </c>
      <c r="BG56" s="31">
        <f>Table27857[[#This Row],[1 Rule of Law]]</f>
        <v>7.8380952380952387</v>
      </c>
      <c r="BH56" s="31">
        <f>Table27857[[#This Row],[2 Security &amp; Safety]]</f>
        <v>9.8933333333333326</v>
      </c>
      <c r="BI56" s="31">
        <f t="shared" si="22"/>
        <v>9.85</v>
      </c>
    </row>
    <row r="57" spans="1:61" ht="15" customHeight="1" x14ac:dyDescent="0.25">
      <c r="A57" s="28" t="s">
        <v>116</v>
      </c>
      <c r="B57" s="29">
        <v>5.8999999999999995</v>
      </c>
      <c r="C57" s="29">
        <v>5.8999999999999995</v>
      </c>
      <c r="D57" s="29">
        <v>4.4000000000000004</v>
      </c>
      <c r="E57" s="29">
        <v>5.3698412698412685</v>
      </c>
      <c r="F57" s="29">
        <v>7.5599999999999987</v>
      </c>
      <c r="G57" s="29">
        <v>10</v>
      </c>
      <c r="H57" s="29">
        <v>10</v>
      </c>
      <c r="I57" s="29">
        <v>7.5</v>
      </c>
      <c r="J57" s="29">
        <v>10</v>
      </c>
      <c r="K57" s="29">
        <v>10</v>
      </c>
      <c r="L57" s="29">
        <f>AVERAGE(Table27857[[#This Row],[2Bi Disappearance]:[2Bv Terrorism Injured ]])</f>
        <v>9.5</v>
      </c>
      <c r="M57" s="29">
        <v>9.6</v>
      </c>
      <c r="N57" s="29">
        <v>10</v>
      </c>
      <c r="O57" s="30">
        <v>5</v>
      </c>
      <c r="P57" s="30">
        <v>5</v>
      </c>
      <c r="Q57" s="30">
        <f>AVERAGE(Table27857[[#This Row],[2Ciii(a) Equal Inheritance Rights: Widows]:[2Ciii(b) Equal Inheritance Rights: Daughters]])</f>
        <v>5</v>
      </c>
      <c r="R57" s="30">
        <f t="shared" si="13"/>
        <v>8.2000000000000011</v>
      </c>
      <c r="S57" s="29">
        <f t="shared" si="15"/>
        <v>8.42</v>
      </c>
      <c r="T57" s="29">
        <v>10</v>
      </c>
      <c r="U57" s="29">
        <v>10</v>
      </c>
      <c r="V57" s="29">
        <v>10</v>
      </c>
      <c r="W57" s="29">
        <f t="shared" si="16"/>
        <v>10</v>
      </c>
      <c r="X57" s="29">
        <v>7.5</v>
      </c>
      <c r="Y57" s="29">
        <v>10</v>
      </c>
      <c r="Z57" s="29">
        <f>AVERAGE(Table27857[[#This Row],[4A Freedom to establish religious organizations]:[4B Autonomy of religious organizations]])</f>
        <v>8.75</v>
      </c>
      <c r="AA57" s="29">
        <v>10</v>
      </c>
      <c r="AB57" s="29">
        <v>7.5</v>
      </c>
      <c r="AC57" s="29">
        <v>7.5</v>
      </c>
      <c r="AD57" s="29">
        <v>10</v>
      </c>
      <c r="AE57" s="29">
        <v>10</v>
      </c>
      <c r="AF57" s="29">
        <f>AVERAGE(Table27857[[#This Row],[5Ci Political parties]:[5Ciii Educational, sporting and cultural organizations]])</f>
        <v>9.1666666666666661</v>
      </c>
      <c r="AG57" s="29">
        <v>7.5</v>
      </c>
      <c r="AH57" s="29">
        <v>7.5</v>
      </c>
      <c r="AI57" s="29">
        <v>7.5</v>
      </c>
      <c r="AJ57" s="29">
        <f>AVERAGE(Table27857[[#This Row],[5Di Political parties]:[5Diii Educational, sporting and cultural organizations5]])</f>
        <v>7.5</v>
      </c>
      <c r="AK57" s="29">
        <f t="shared" si="23"/>
        <v>8.5416666666666661</v>
      </c>
      <c r="AL57" s="29">
        <v>10</v>
      </c>
      <c r="AM57" s="30">
        <v>7.333333333333333</v>
      </c>
      <c r="AN57" s="30">
        <v>7.5</v>
      </c>
      <c r="AO57" s="30">
        <v>10</v>
      </c>
      <c r="AP57" s="30">
        <v>10</v>
      </c>
      <c r="AQ57" s="30">
        <f>AVERAGE(Table27857[[#This Row],[6Di Access to foreign television (cable/ satellite)]:[6Dii Access to foreign newspapers]])</f>
        <v>10</v>
      </c>
      <c r="AR57" s="30">
        <v>10</v>
      </c>
      <c r="AS57" s="29">
        <f t="shared" si="17"/>
        <v>8.966666666666665</v>
      </c>
      <c r="AT57" s="29">
        <v>10</v>
      </c>
      <c r="AU57" s="29">
        <v>5</v>
      </c>
      <c r="AV57" s="29">
        <f>AVERAGE(Table27857[[#This Row],[7Ai Parental Authority: In marriage]:[7Aii Parental Authority: After divorce]])</f>
        <v>7.5</v>
      </c>
      <c r="AW57" s="29">
        <v>0</v>
      </c>
      <c r="AX57" s="29">
        <v>10</v>
      </c>
      <c r="AY57" s="29">
        <f t="shared" si="18"/>
        <v>5</v>
      </c>
      <c r="AZ57" s="29">
        <v>10</v>
      </c>
      <c r="BA57" s="29">
        <f t="shared" si="19"/>
        <v>7.5</v>
      </c>
      <c r="BB57" s="31">
        <f>AVERAGE(Table27857[[#This Row],[RULE OF LAW]],Table27857[[#This Row],[SECURITY &amp; SAFETY]],Table27857[[#This Row],[PERSONAL FREEDOM (minus Security &amp;Safety and Rule of Law)]],Table27857[[#This Row],[PERSONAL FREEDOM (minus Security &amp;Safety and Rule of Law)]])</f>
        <v>7.8232936507936497</v>
      </c>
      <c r="BC57" s="32">
        <v>6.2</v>
      </c>
      <c r="BD57" s="53">
        <f>AVERAGE(Table27857[[#This Row],[PERSONAL FREEDOM]:[ECONOMIC FREEDOM]])</f>
        <v>7.0116468253968254</v>
      </c>
      <c r="BE57" s="54">
        <f t="shared" si="20"/>
        <v>68</v>
      </c>
      <c r="BF57" s="18">
        <f t="shared" si="21"/>
        <v>7.01</v>
      </c>
      <c r="BG57" s="31">
        <f>Table27857[[#This Row],[1 Rule of Law]]</f>
        <v>5.3698412698412685</v>
      </c>
      <c r="BH57" s="31">
        <f>Table27857[[#This Row],[2 Security &amp; Safety]]</f>
        <v>8.42</v>
      </c>
      <c r="BI57" s="31">
        <f t="shared" si="22"/>
        <v>8.7516666666666669</v>
      </c>
    </row>
    <row r="58" spans="1:61" ht="15" customHeight="1" x14ac:dyDescent="0.25">
      <c r="A58" s="28" t="s">
        <v>97</v>
      </c>
      <c r="B58" s="29">
        <v>6.7</v>
      </c>
      <c r="C58" s="29">
        <v>6.1</v>
      </c>
      <c r="D58" s="29">
        <v>4.6000000000000005</v>
      </c>
      <c r="E58" s="29">
        <v>5.7936507936507926</v>
      </c>
      <c r="F58" s="29">
        <v>9.32</v>
      </c>
      <c r="G58" s="29">
        <v>10</v>
      </c>
      <c r="H58" s="29">
        <v>10</v>
      </c>
      <c r="I58" s="29">
        <v>5</v>
      </c>
      <c r="J58" s="29">
        <v>9.8790906906572502</v>
      </c>
      <c r="K58" s="29">
        <v>9.8730452251901131</v>
      </c>
      <c r="L58" s="29">
        <f>AVERAGE(Table27857[[#This Row],[2Bi Disappearance]:[2Bv Terrorism Injured ]])</f>
        <v>8.9504271831694719</v>
      </c>
      <c r="M58" s="29">
        <v>10</v>
      </c>
      <c r="N58" s="29">
        <v>10</v>
      </c>
      <c r="O58" s="30">
        <v>5</v>
      </c>
      <c r="P58" s="30">
        <v>5</v>
      </c>
      <c r="Q58" s="30">
        <f>AVERAGE(Table27857[[#This Row],[2Ciii(a) Equal Inheritance Rights: Widows]:[2Ciii(b) Equal Inheritance Rights: Daughters]])</f>
        <v>5</v>
      </c>
      <c r="R58" s="30">
        <f t="shared" si="13"/>
        <v>8.3333333333333339</v>
      </c>
      <c r="S58" s="29">
        <f t="shared" si="15"/>
        <v>8.8679201721676026</v>
      </c>
      <c r="T58" s="29">
        <v>10</v>
      </c>
      <c r="U58" s="29">
        <v>10</v>
      </c>
      <c r="V58" s="29">
        <v>10</v>
      </c>
      <c r="W58" s="29">
        <f t="shared" si="16"/>
        <v>10</v>
      </c>
      <c r="X58" s="29">
        <v>7.5</v>
      </c>
      <c r="Y58" s="29">
        <v>10</v>
      </c>
      <c r="Z58" s="29">
        <f>AVERAGE(Table27857[[#This Row],[4A Freedom to establish religious organizations]:[4B Autonomy of religious organizations]])</f>
        <v>8.75</v>
      </c>
      <c r="AA58" s="29">
        <v>10</v>
      </c>
      <c r="AB58" s="29">
        <v>10</v>
      </c>
      <c r="AC58" s="29">
        <v>10</v>
      </c>
      <c r="AD58" s="29">
        <v>10</v>
      </c>
      <c r="AE58" s="29">
        <v>10</v>
      </c>
      <c r="AF58" s="29">
        <f>AVERAGE(Table27857[[#This Row],[5Ci Political parties]:[5Ciii Educational, sporting and cultural organizations]])</f>
        <v>10</v>
      </c>
      <c r="AG58" s="29">
        <v>10</v>
      </c>
      <c r="AH58" s="29">
        <v>10</v>
      </c>
      <c r="AI58" s="29">
        <v>10</v>
      </c>
      <c r="AJ58" s="29">
        <f>AVERAGE(Table27857[[#This Row],[5Di Political parties]:[5Diii Educational, sporting and cultural organizations5]])</f>
        <v>10</v>
      </c>
      <c r="AK58" s="29">
        <f t="shared" si="23"/>
        <v>10</v>
      </c>
      <c r="AL58" s="29">
        <v>10</v>
      </c>
      <c r="AM58" s="30">
        <v>5.333333333333333</v>
      </c>
      <c r="AN58" s="30">
        <v>5</v>
      </c>
      <c r="AO58" s="30">
        <v>10</v>
      </c>
      <c r="AP58" s="30">
        <v>10</v>
      </c>
      <c r="AQ58" s="30">
        <f>AVERAGE(Table27857[[#This Row],[6Di Access to foreign television (cable/ satellite)]:[6Dii Access to foreign newspapers]])</f>
        <v>10</v>
      </c>
      <c r="AR58" s="30">
        <v>10</v>
      </c>
      <c r="AS58" s="29">
        <f t="shared" si="17"/>
        <v>8.0666666666666664</v>
      </c>
      <c r="AT58" s="29">
        <v>5</v>
      </c>
      <c r="AU58" s="29">
        <v>5</v>
      </c>
      <c r="AV58" s="29">
        <f>AVERAGE(Table27857[[#This Row],[7Ai Parental Authority: In marriage]:[7Aii Parental Authority: After divorce]])</f>
        <v>5</v>
      </c>
      <c r="AW58" s="29">
        <v>10</v>
      </c>
      <c r="AX58" s="29">
        <v>10</v>
      </c>
      <c r="AY58" s="29">
        <f t="shared" si="18"/>
        <v>10</v>
      </c>
      <c r="AZ58" s="29">
        <v>5</v>
      </c>
      <c r="BA58" s="29">
        <f t="shared" si="19"/>
        <v>6.666666666666667</v>
      </c>
      <c r="BB58" s="31">
        <f>AVERAGE(Table27857[[#This Row],[RULE OF LAW]],Table27857[[#This Row],[SECURITY &amp; SAFETY]],Table27857[[#This Row],[PERSONAL FREEDOM (minus Security &amp;Safety and Rule of Law)]],Table27857[[#This Row],[PERSONAL FREEDOM (minus Security &amp;Safety and Rule of Law)]])</f>
        <v>8.0137260747879324</v>
      </c>
      <c r="BC58" s="32">
        <v>6.87</v>
      </c>
      <c r="BD58" s="53">
        <f>AVERAGE(Table27857[[#This Row],[PERSONAL FREEDOM]:[ECONOMIC FREEDOM]])</f>
        <v>7.4418630373939667</v>
      </c>
      <c r="BE58" s="54">
        <f t="shared" si="20"/>
        <v>52</v>
      </c>
      <c r="BF58" s="18">
        <f t="shared" si="21"/>
        <v>7.44</v>
      </c>
      <c r="BG58" s="31">
        <f>Table27857[[#This Row],[1 Rule of Law]]</f>
        <v>5.7936507936507926</v>
      </c>
      <c r="BH58" s="31">
        <f>Table27857[[#This Row],[2 Security &amp; Safety]]</f>
        <v>8.8679201721676026</v>
      </c>
      <c r="BI58" s="31">
        <f t="shared" si="22"/>
        <v>8.6966666666666672</v>
      </c>
    </row>
    <row r="59" spans="1:61" ht="15" customHeight="1" x14ac:dyDescent="0.25">
      <c r="A59" s="28" t="s">
        <v>114</v>
      </c>
      <c r="B59" s="29">
        <v>5.5</v>
      </c>
      <c r="C59" s="29">
        <v>3.5999999999999996</v>
      </c>
      <c r="D59" s="29">
        <v>3</v>
      </c>
      <c r="E59" s="29">
        <v>4.0730158730158728</v>
      </c>
      <c r="F59" s="29">
        <v>0</v>
      </c>
      <c r="G59" s="29">
        <v>10</v>
      </c>
      <c r="H59" s="29">
        <v>10</v>
      </c>
      <c r="I59" s="29">
        <v>5</v>
      </c>
      <c r="J59" s="29">
        <v>9.9362683581384328</v>
      </c>
      <c r="K59" s="29">
        <v>9.9617610148830593</v>
      </c>
      <c r="L59" s="29">
        <f>AVERAGE(Table27857[[#This Row],[2Bi Disappearance]:[2Bv Terrorism Injured ]])</f>
        <v>8.9796058746042995</v>
      </c>
      <c r="M59" s="29">
        <v>10</v>
      </c>
      <c r="N59" s="29">
        <v>10</v>
      </c>
      <c r="O59" s="30">
        <v>10</v>
      </c>
      <c r="P59" s="30">
        <v>10</v>
      </c>
      <c r="Q59" s="30">
        <f>AVERAGE(Table27857[[#This Row],[2Ciii(a) Equal Inheritance Rights: Widows]:[2Ciii(b) Equal Inheritance Rights: Daughters]])</f>
        <v>10</v>
      </c>
      <c r="R59" s="30">
        <f t="shared" si="13"/>
        <v>10</v>
      </c>
      <c r="S59" s="29">
        <f t="shared" si="15"/>
        <v>6.3265352915347668</v>
      </c>
      <c r="T59" s="29">
        <v>10</v>
      </c>
      <c r="U59" s="29">
        <v>10</v>
      </c>
      <c r="V59" s="29">
        <v>10</v>
      </c>
      <c r="W59" s="29">
        <f t="shared" si="16"/>
        <v>10</v>
      </c>
      <c r="X59" s="29">
        <v>7.5</v>
      </c>
      <c r="Y59" s="29">
        <v>7.5</v>
      </c>
      <c r="Z59" s="29">
        <f>AVERAGE(Table27857[[#This Row],[4A Freedom to establish religious organizations]:[4B Autonomy of religious organizations]])</f>
        <v>7.5</v>
      </c>
      <c r="AA59" s="29">
        <v>7.5</v>
      </c>
      <c r="AB59" s="29">
        <v>7.5</v>
      </c>
      <c r="AC59" s="29">
        <v>7.5</v>
      </c>
      <c r="AD59" s="29">
        <v>7.5</v>
      </c>
      <c r="AE59" s="29">
        <v>7.5</v>
      </c>
      <c r="AF59" s="29">
        <f>AVERAGE(Table27857[[#This Row],[5Ci Political parties]:[5Ciii Educational, sporting and cultural organizations]])</f>
        <v>7.5</v>
      </c>
      <c r="AG59" s="29">
        <v>7.5</v>
      </c>
      <c r="AH59" s="29">
        <v>7.5</v>
      </c>
      <c r="AI59" s="29">
        <v>7.5</v>
      </c>
      <c r="AJ59" s="29">
        <f>AVERAGE(Table27857[[#This Row],[5Di Political parties]:[5Diii Educational, sporting and cultural organizations5]])</f>
        <v>7.5</v>
      </c>
      <c r="AK59" s="29">
        <f t="shared" si="23"/>
        <v>7.5</v>
      </c>
      <c r="AL59" s="29">
        <v>10</v>
      </c>
      <c r="AM59" s="30">
        <v>4.333333333333333</v>
      </c>
      <c r="AN59" s="30">
        <v>3.75</v>
      </c>
      <c r="AO59" s="30">
        <v>7.5</v>
      </c>
      <c r="AP59" s="30">
        <v>7.5</v>
      </c>
      <c r="AQ59" s="30">
        <f>AVERAGE(Table27857[[#This Row],[6Di Access to foreign television (cable/ satellite)]:[6Dii Access to foreign newspapers]])</f>
        <v>7.5</v>
      </c>
      <c r="AR59" s="30">
        <v>7.5</v>
      </c>
      <c r="AS59" s="29">
        <f t="shared" si="17"/>
        <v>6.6166666666666654</v>
      </c>
      <c r="AT59" s="29">
        <v>5</v>
      </c>
      <c r="AU59" s="29">
        <v>5</v>
      </c>
      <c r="AV59" s="29">
        <f>AVERAGE(Table27857[[#This Row],[7Ai Parental Authority: In marriage]:[7Aii Parental Authority: After divorce]])</f>
        <v>5</v>
      </c>
      <c r="AW59" s="29" t="s">
        <v>48</v>
      </c>
      <c r="AX59" s="29" t="s">
        <v>48</v>
      </c>
      <c r="AY59" s="29" t="str">
        <f t="shared" si="18"/>
        <v>-</v>
      </c>
      <c r="AZ59" s="29">
        <v>10</v>
      </c>
      <c r="BA59" s="29">
        <f t="shared" si="19"/>
        <v>7.5</v>
      </c>
      <c r="BB59" s="31">
        <f>AVERAGE(Table27857[[#This Row],[RULE OF LAW]],Table27857[[#This Row],[SECURITY &amp; SAFETY]],Table27857[[#This Row],[PERSONAL FREEDOM (minus Security &amp;Safety and Rule of Law)]],Table27857[[#This Row],[PERSONAL FREEDOM (minus Security &amp;Safety and Rule of Law)]])</f>
        <v>6.5115544578043272</v>
      </c>
      <c r="BC59" s="32">
        <v>7.45</v>
      </c>
      <c r="BD59" s="53">
        <f>AVERAGE(Table27857[[#This Row],[PERSONAL FREEDOM]:[ECONOMIC FREEDOM]])</f>
        <v>6.9807772289021637</v>
      </c>
      <c r="BE59" s="54">
        <f t="shared" si="20"/>
        <v>73</v>
      </c>
      <c r="BF59" s="18">
        <f t="shared" si="21"/>
        <v>6.98</v>
      </c>
      <c r="BG59" s="31">
        <f>Table27857[[#This Row],[1 Rule of Law]]</f>
        <v>4.0730158730158728</v>
      </c>
      <c r="BH59" s="31">
        <f>Table27857[[#This Row],[2 Security &amp; Safety]]</f>
        <v>6.3265352915347668</v>
      </c>
      <c r="BI59" s="31">
        <f t="shared" si="22"/>
        <v>7.8233333333333333</v>
      </c>
    </row>
    <row r="60" spans="1:61" ht="15" customHeight="1" x14ac:dyDescent="0.25">
      <c r="A60" s="28" t="s">
        <v>180</v>
      </c>
      <c r="B60" s="29" t="s">
        <v>48</v>
      </c>
      <c r="C60" s="29" t="s">
        <v>48</v>
      </c>
      <c r="D60" s="29" t="s">
        <v>48</v>
      </c>
      <c r="E60" s="29">
        <v>3.0786609999999999</v>
      </c>
      <c r="F60" s="29">
        <v>6.44</v>
      </c>
      <c r="G60" s="29">
        <v>10</v>
      </c>
      <c r="H60" s="29">
        <v>10</v>
      </c>
      <c r="I60" s="29">
        <v>7.5</v>
      </c>
      <c r="J60" s="29">
        <v>9.9721030230893799</v>
      </c>
      <c r="K60" s="29">
        <v>10</v>
      </c>
      <c r="L60" s="29">
        <f>AVERAGE(Table27857[[#This Row],[2Bi Disappearance]:[2Bv Terrorism Injured ]])</f>
        <v>9.4944206046178756</v>
      </c>
      <c r="M60" s="29">
        <v>0.40000000000000036</v>
      </c>
      <c r="N60" s="29">
        <v>7.5</v>
      </c>
      <c r="O60" s="30">
        <v>10</v>
      </c>
      <c r="P60" s="30">
        <v>5</v>
      </c>
      <c r="Q60" s="30">
        <f>AVERAGE(Table27857[[#This Row],[2Ciii(a) Equal Inheritance Rights: Widows]:[2Ciii(b) Equal Inheritance Rights: Daughters]])</f>
        <v>7.5</v>
      </c>
      <c r="R60" s="30">
        <f t="shared" si="13"/>
        <v>5.1333333333333337</v>
      </c>
      <c r="S60" s="29">
        <f t="shared" si="15"/>
        <v>7.0225846459837369</v>
      </c>
      <c r="T60" s="29">
        <v>10</v>
      </c>
      <c r="U60" s="29">
        <v>0</v>
      </c>
      <c r="V60" s="29">
        <v>5</v>
      </c>
      <c r="W60" s="29">
        <f t="shared" si="16"/>
        <v>5</v>
      </c>
      <c r="X60" s="29">
        <v>10</v>
      </c>
      <c r="Y60" s="29">
        <v>7.5</v>
      </c>
      <c r="Z60" s="29">
        <f>AVERAGE(Table27857[[#This Row],[4A Freedom to establish religious organizations]:[4B Autonomy of religious organizations]])</f>
        <v>8.75</v>
      </c>
      <c r="AA60" s="29">
        <v>7.5</v>
      </c>
      <c r="AB60" s="29">
        <v>7.5</v>
      </c>
      <c r="AC60" s="29">
        <v>7.5</v>
      </c>
      <c r="AD60" s="29">
        <v>7.5</v>
      </c>
      <c r="AE60" s="29">
        <v>7.5</v>
      </c>
      <c r="AF60" s="29">
        <f>AVERAGE(Table27857[[#This Row],[5Ci Political parties]:[5Ciii Educational, sporting and cultural organizations]])</f>
        <v>7.5</v>
      </c>
      <c r="AG60" s="29">
        <v>10</v>
      </c>
      <c r="AH60" s="29">
        <v>10</v>
      </c>
      <c r="AI60" s="29">
        <v>10</v>
      </c>
      <c r="AJ60" s="29">
        <f>AVERAGE(Table27857[[#This Row],[5Di Political parties]:[5Diii Educational, sporting and cultural organizations5]])</f>
        <v>10</v>
      </c>
      <c r="AK60" s="29">
        <f t="shared" si="23"/>
        <v>8.125</v>
      </c>
      <c r="AL60" s="29">
        <v>10</v>
      </c>
      <c r="AM60" s="30">
        <v>3.6666666666666665</v>
      </c>
      <c r="AN60" s="30">
        <v>3</v>
      </c>
      <c r="AO60" s="30">
        <v>7.5</v>
      </c>
      <c r="AP60" s="30">
        <v>7.5</v>
      </c>
      <c r="AQ60" s="30">
        <f>AVERAGE(Table27857[[#This Row],[6Di Access to foreign television (cable/ satellite)]:[6Dii Access to foreign newspapers]])</f>
        <v>7.5</v>
      </c>
      <c r="AR60" s="30">
        <v>7.5</v>
      </c>
      <c r="AS60" s="29">
        <f t="shared" si="17"/>
        <v>6.333333333333333</v>
      </c>
      <c r="AT60" s="29">
        <v>0</v>
      </c>
      <c r="AU60" s="29">
        <v>0</v>
      </c>
      <c r="AV60" s="29">
        <f>AVERAGE(Table27857[[#This Row],[7Ai Parental Authority: In marriage]:[7Aii Parental Authority: After divorce]])</f>
        <v>0</v>
      </c>
      <c r="AW60" s="29">
        <v>10</v>
      </c>
      <c r="AX60" s="29">
        <v>10</v>
      </c>
      <c r="AY60" s="29">
        <f t="shared" si="18"/>
        <v>10</v>
      </c>
      <c r="AZ60" s="29">
        <v>5</v>
      </c>
      <c r="BA60" s="29">
        <f t="shared" si="19"/>
        <v>5</v>
      </c>
      <c r="BB60" s="31">
        <f>AVERAGE(Table27857[[#This Row],[RULE OF LAW]],Table27857[[#This Row],[SECURITY &amp; SAFETY]],Table27857[[#This Row],[PERSONAL FREEDOM (minus Security &amp;Safety and Rule of Law)]],Table27857[[#This Row],[PERSONAL FREEDOM (minus Security &amp;Safety and Rule of Law)]])</f>
        <v>5.8461447448292674</v>
      </c>
      <c r="BC60" s="32">
        <v>5.62</v>
      </c>
      <c r="BD60" s="53">
        <f>AVERAGE(Table27857[[#This Row],[PERSONAL FREEDOM]:[ECONOMIC FREEDOM]])</f>
        <v>5.7330723724146342</v>
      </c>
      <c r="BE60" s="54">
        <f t="shared" si="20"/>
        <v>139</v>
      </c>
      <c r="BF60" s="18">
        <f t="shared" si="21"/>
        <v>5.73</v>
      </c>
      <c r="BG60" s="31">
        <f>Table27857[[#This Row],[1 Rule of Law]]</f>
        <v>3.0786609999999999</v>
      </c>
      <c r="BH60" s="31">
        <f>Table27857[[#This Row],[2 Security &amp; Safety]]</f>
        <v>7.0225846459837369</v>
      </c>
      <c r="BI60" s="31">
        <f t="shared" si="22"/>
        <v>6.6416666666666657</v>
      </c>
    </row>
    <row r="61" spans="1:61" ht="15" customHeight="1" x14ac:dyDescent="0.25">
      <c r="A61" s="28" t="s">
        <v>171</v>
      </c>
      <c r="B61" s="29" t="s">
        <v>48</v>
      </c>
      <c r="C61" s="29" t="s">
        <v>48</v>
      </c>
      <c r="D61" s="29" t="s">
        <v>48</v>
      </c>
      <c r="E61" s="29">
        <v>2.9596260000000001</v>
      </c>
      <c r="F61" s="29">
        <v>6.6400000000000006</v>
      </c>
      <c r="G61" s="29">
        <v>10</v>
      </c>
      <c r="H61" s="29">
        <v>10</v>
      </c>
      <c r="I61" s="29">
        <v>2.5</v>
      </c>
      <c r="J61" s="29">
        <v>10</v>
      </c>
      <c r="K61" s="29">
        <v>10</v>
      </c>
      <c r="L61" s="29">
        <f>AVERAGE(Table27857[[#This Row],[2Bi Disappearance]:[2Bv Terrorism Injured ]])</f>
        <v>8.5</v>
      </c>
      <c r="M61" s="29">
        <v>5</v>
      </c>
      <c r="N61" s="29">
        <v>10</v>
      </c>
      <c r="O61" s="30">
        <v>5</v>
      </c>
      <c r="P61" s="30" t="s">
        <v>48</v>
      </c>
      <c r="Q61" s="30">
        <f>AVERAGE(Table27857[[#This Row],[2Ciii(a) Equal Inheritance Rights: Widows]:[2Ciii(b) Equal Inheritance Rights: Daughters]])</f>
        <v>5</v>
      </c>
      <c r="R61" s="30">
        <f t="shared" si="13"/>
        <v>6.666666666666667</v>
      </c>
      <c r="S61" s="29">
        <f t="shared" si="15"/>
        <v>7.2688888888888892</v>
      </c>
      <c r="T61" s="29">
        <v>10</v>
      </c>
      <c r="U61" s="29">
        <v>10</v>
      </c>
      <c r="V61" s="29">
        <v>10</v>
      </c>
      <c r="W61" s="29">
        <f t="shared" si="16"/>
        <v>10</v>
      </c>
      <c r="X61" s="29" t="s">
        <v>48</v>
      </c>
      <c r="Y61" s="29" t="s">
        <v>48</v>
      </c>
      <c r="Z61" s="29" t="s">
        <v>48</v>
      </c>
      <c r="AA61" s="29" t="s">
        <v>48</v>
      </c>
      <c r="AB61" s="29" t="s">
        <v>48</v>
      </c>
      <c r="AC61" s="29" t="s">
        <v>48</v>
      </c>
      <c r="AD61" s="29" t="s">
        <v>48</v>
      </c>
      <c r="AE61" s="29" t="s">
        <v>48</v>
      </c>
      <c r="AF61" s="29" t="s">
        <v>48</v>
      </c>
      <c r="AG61" s="29" t="s">
        <v>48</v>
      </c>
      <c r="AH61" s="29" t="s">
        <v>48</v>
      </c>
      <c r="AI61" s="29" t="s">
        <v>48</v>
      </c>
      <c r="AJ61" s="29" t="s">
        <v>48</v>
      </c>
      <c r="AK61" s="29" t="s">
        <v>48</v>
      </c>
      <c r="AL61" s="29">
        <v>10</v>
      </c>
      <c r="AM61" s="30">
        <v>3.6666666666666665</v>
      </c>
      <c r="AN61" s="30">
        <v>2.75</v>
      </c>
      <c r="AO61" s="30" t="s">
        <v>48</v>
      </c>
      <c r="AP61" s="30" t="s">
        <v>48</v>
      </c>
      <c r="AQ61" s="30" t="s">
        <v>48</v>
      </c>
      <c r="AR61" s="30" t="s">
        <v>48</v>
      </c>
      <c r="AS61" s="29">
        <f t="shared" si="17"/>
        <v>5.4722222222222214</v>
      </c>
      <c r="AT61" s="29">
        <v>5</v>
      </c>
      <c r="AU61" s="29">
        <v>5</v>
      </c>
      <c r="AV61" s="29">
        <f>AVERAGE(Table27857[[#This Row],[7Ai Parental Authority: In marriage]:[7Aii Parental Authority: After divorce]])</f>
        <v>5</v>
      </c>
      <c r="AW61" s="29">
        <v>0</v>
      </c>
      <c r="AX61" s="29">
        <v>0</v>
      </c>
      <c r="AY61" s="29">
        <f t="shared" si="18"/>
        <v>0</v>
      </c>
      <c r="AZ61" s="29">
        <v>10</v>
      </c>
      <c r="BA61" s="29">
        <f t="shared" si="19"/>
        <v>5</v>
      </c>
      <c r="BB61" s="31">
        <f>AVERAGE(Table27857[[#This Row],[RULE OF LAW]],Table27857[[#This Row],[SECURITY &amp; SAFETY]],Table27857[[#This Row],[PERSONAL FREEDOM (minus Security &amp;Safety and Rule of Law)]],Table27857[[#This Row],[PERSONAL FREEDOM (minus Security &amp;Safety and Rule of Law)]])</f>
        <v>5.9691657592592584</v>
      </c>
      <c r="BC61" s="32">
        <v>6.12</v>
      </c>
      <c r="BD61" s="53">
        <f>AVERAGE(Table27857[[#This Row],[PERSONAL FREEDOM]:[ECONOMIC FREEDOM]])</f>
        <v>6.0445828796296297</v>
      </c>
      <c r="BE61" s="54">
        <f t="shared" si="20"/>
        <v>130</v>
      </c>
      <c r="BF61" s="18">
        <f t="shared" si="21"/>
        <v>6.04</v>
      </c>
      <c r="BG61" s="31">
        <f>Table27857[[#This Row],[1 Rule of Law]]</f>
        <v>2.9596260000000001</v>
      </c>
      <c r="BH61" s="31">
        <f>Table27857[[#This Row],[2 Security &amp; Safety]]</f>
        <v>7.2688888888888892</v>
      </c>
      <c r="BI61" s="31">
        <f t="shared" si="22"/>
        <v>6.8240740740740735</v>
      </c>
    </row>
    <row r="62" spans="1:61" ht="15" customHeight="1" x14ac:dyDescent="0.25">
      <c r="A62" s="28" t="s">
        <v>131</v>
      </c>
      <c r="B62" s="29" t="s">
        <v>48</v>
      </c>
      <c r="C62" s="29" t="s">
        <v>48</v>
      </c>
      <c r="D62" s="29" t="s">
        <v>48</v>
      </c>
      <c r="E62" s="29">
        <v>4.4475600000000002</v>
      </c>
      <c r="F62" s="29">
        <v>3.2</v>
      </c>
      <c r="G62" s="29">
        <v>10</v>
      </c>
      <c r="H62" s="29">
        <v>10</v>
      </c>
      <c r="I62" s="29">
        <v>7.5</v>
      </c>
      <c r="J62" s="29">
        <v>10</v>
      </c>
      <c r="K62" s="29">
        <v>10</v>
      </c>
      <c r="L62" s="29">
        <f>AVERAGE(Table27857[[#This Row],[2Bi Disappearance]:[2Bv Terrorism Injured ]])</f>
        <v>9.5</v>
      </c>
      <c r="M62" s="29" t="s">
        <v>48</v>
      </c>
      <c r="N62" s="29" t="s">
        <v>48</v>
      </c>
      <c r="O62" s="30" t="s">
        <v>48</v>
      </c>
      <c r="P62" s="30" t="s">
        <v>48</v>
      </c>
      <c r="Q62" s="30" t="s">
        <v>48</v>
      </c>
      <c r="R62" s="30" t="s">
        <v>48</v>
      </c>
      <c r="S62" s="29">
        <f t="shared" si="15"/>
        <v>6.35</v>
      </c>
      <c r="T62" s="29">
        <v>10</v>
      </c>
      <c r="U62" s="29">
        <v>10</v>
      </c>
      <c r="V62" s="29" t="s">
        <v>48</v>
      </c>
      <c r="W62" s="29">
        <f t="shared" si="16"/>
        <v>10</v>
      </c>
      <c r="X62" s="29" t="s">
        <v>48</v>
      </c>
      <c r="Y62" s="29" t="s">
        <v>48</v>
      </c>
      <c r="Z62" s="29" t="s">
        <v>48</v>
      </c>
      <c r="AA62" s="29" t="s">
        <v>48</v>
      </c>
      <c r="AB62" s="29" t="s">
        <v>48</v>
      </c>
      <c r="AC62" s="29" t="s">
        <v>48</v>
      </c>
      <c r="AD62" s="29" t="s">
        <v>48</v>
      </c>
      <c r="AE62" s="29" t="s">
        <v>48</v>
      </c>
      <c r="AF62" s="29" t="s">
        <v>48</v>
      </c>
      <c r="AG62" s="29" t="s">
        <v>48</v>
      </c>
      <c r="AH62" s="29" t="s">
        <v>48</v>
      </c>
      <c r="AI62" s="29" t="s">
        <v>48</v>
      </c>
      <c r="AJ62" s="29" t="s">
        <v>48</v>
      </c>
      <c r="AK62" s="29" t="s">
        <v>48</v>
      </c>
      <c r="AL62" s="29">
        <v>10</v>
      </c>
      <c r="AM62" s="30">
        <v>6.666666666666667</v>
      </c>
      <c r="AN62" s="30">
        <v>6.75</v>
      </c>
      <c r="AO62" s="30" t="s">
        <v>48</v>
      </c>
      <c r="AP62" s="30" t="s">
        <v>48</v>
      </c>
      <c r="AQ62" s="30" t="s">
        <v>48</v>
      </c>
      <c r="AR62" s="30" t="s">
        <v>48</v>
      </c>
      <c r="AS62" s="29">
        <f t="shared" si="17"/>
        <v>7.8055555555555562</v>
      </c>
      <c r="AT62" s="29" t="s">
        <v>48</v>
      </c>
      <c r="AU62" s="29" t="s">
        <v>48</v>
      </c>
      <c r="AV62" s="29" t="s">
        <v>48</v>
      </c>
      <c r="AW62" s="29">
        <v>10</v>
      </c>
      <c r="AX62" s="29">
        <v>10</v>
      </c>
      <c r="AY62" s="29">
        <f t="shared" si="18"/>
        <v>10</v>
      </c>
      <c r="AZ62" s="29" t="s">
        <v>48</v>
      </c>
      <c r="BA62" s="29">
        <f t="shared" si="19"/>
        <v>10</v>
      </c>
      <c r="BB62" s="31">
        <f>AVERAGE(Table27857[[#This Row],[RULE OF LAW]],Table27857[[#This Row],[SECURITY &amp; SAFETY]],Table27857[[#This Row],[PERSONAL FREEDOM (minus Security &amp;Safety and Rule of Law)]],Table27857[[#This Row],[PERSONAL FREEDOM (minus Security &amp;Safety and Rule of Law)]])</f>
        <v>7.3336492592592597</v>
      </c>
      <c r="BC62" s="32">
        <v>6.28</v>
      </c>
      <c r="BD62" s="53">
        <f>AVERAGE(Table27857[[#This Row],[PERSONAL FREEDOM]:[ECONOMIC FREEDOM]])</f>
        <v>6.80682462962963</v>
      </c>
      <c r="BE62" s="54">
        <f t="shared" si="20"/>
        <v>85</v>
      </c>
      <c r="BF62" s="18">
        <f t="shared" si="21"/>
        <v>6.81</v>
      </c>
      <c r="BG62" s="31">
        <f>Table27857[[#This Row],[1 Rule of Law]]</f>
        <v>4.4475600000000002</v>
      </c>
      <c r="BH62" s="31">
        <f>Table27857[[#This Row],[2 Security &amp; Safety]]</f>
        <v>6.35</v>
      </c>
      <c r="BI62" s="31">
        <f t="shared" si="22"/>
        <v>9.268518518518519</v>
      </c>
    </row>
    <row r="63" spans="1:61" ht="15" customHeight="1" x14ac:dyDescent="0.25">
      <c r="A63" s="28" t="s">
        <v>110</v>
      </c>
      <c r="B63" s="29" t="s">
        <v>48</v>
      </c>
      <c r="C63" s="29" t="s">
        <v>48</v>
      </c>
      <c r="D63" s="29" t="s">
        <v>48</v>
      </c>
      <c r="E63" s="29">
        <v>3.2274540000000003</v>
      </c>
      <c r="F63" s="29">
        <v>5.9200000000000008</v>
      </c>
      <c r="G63" s="29">
        <v>5</v>
      </c>
      <c r="H63" s="29">
        <v>10</v>
      </c>
      <c r="I63" s="29">
        <v>5</v>
      </c>
      <c r="J63" s="29">
        <v>10</v>
      </c>
      <c r="K63" s="29">
        <v>10</v>
      </c>
      <c r="L63" s="29">
        <f>AVERAGE(Table27857[[#This Row],[2Bi Disappearance]:[2Bv Terrorism Injured ]])</f>
        <v>8</v>
      </c>
      <c r="M63" s="29">
        <v>10</v>
      </c>
      <c r="N63" s="29">
        <v>10</v>
      </c>
      <c r="O63" s="30">
        <v>5</v>
      </c>
      <c r="P63" s="30">
        <v>5</v>
      </c>
      <c r="Q63" s="30">
        <f>AVERAGE(Table27857[[#This Row],[2Ciii(a) Equal Inheritance Rights: Widows]:[2Ciii(b) Equal Inheritance Rights: Daughters]])</f>
        <v>5</v>
      </c>
      <c r="R63" s="30">
        <f t="shared" ref="R63:R92" si="24">AVERAGE(M63:N63,Q63)</f>
        <v>8.3333333333333339</v>
      </c>
      <c r="S63" s="29">
        <f t="shared" si="15"/>
        <v>7.4177777777777791</v>
      </c>
      <c r="T63" s="29">
        <v>10</v>
      </c>
      <c r="U63" s="29">
        <v>10</v>
      </c>
      <c r="V63" s="29">
        <v>10</v>
      </c>
      <c r="W63" s="29">
        <f t="shared" si="16"/>
        <v>10</v>
      </c>
      <c r="X63" s="29">
        <v>10</v>
      </c>
      <c r="Y63" s="29">
        <v>10</v>
      </c>
      <c r="Z63" s="29">
        <f>AVERAGE(Table27857[[#This Row],[4A Freedom to establish religious organizations]:[4B Autonomy of religious organizations]])</f>
        <v>10</v>
      </c>
      <c r="AA63" s="29">
        <v>10</v>
      </c>
      <c r="AB63" s="29">
        <v>10</v>
      </c>
      <c r="AC63" s="29">
        <v>10</v>
      </c>
      <c r="AD63" s="29">
        <v>10</v>
      </c>
      <c r="AE63" s="29">
        <v>10</v>
      </c>
      <c r="AF63" s="29">
        <f>AVERAGE(Table27857[[#This Row],[5Ci Political parties]:[5Ciii Educational, sporting and cultural organizations]])</f>
        <v>10</v>
      </c>
      <c r="AG63" s="29">
        <v>10</v>
      </c>
      <c r="AH63" s="29">
        <v>10</v>
      </c>
      <c r="AI63" s="29">
        <v>2.5</v>
      </c>
      <c r="AJ63" s="29">
        <f>AVERAGE(Table27857[[#This Row],[5Di Political parties]:[5Diii Educational, sporting and cultural organizations5]])</f>
        <v>7.5</v>
      </c>
      <c r="AK63" s="29">
        <f t="shared" ref="AK63:AK80" si="25">AVERAGE(AA63,AB63,AF63,AJ63)</f>
        <v>9.375</v>
      </c>
      <c r="AL63" s="29">
        <v>10</v>
      </c>
      <c r="AM63" s="30">
        <v>5.333333333333333</v>
      </c>
      <c r="AN63" s="30">
        <v>5.5</v>
      </c>
      <c r="AO63" s="30">
        <v>10</v>
      </c>
      <c r="AP63" s="30">
        <v>10</v>
      </c>
      <c r="AQ63" s="30">
        <f>AVERAGE(Table27857[[#This Row],[6Di Access to foreign television (cable/ satellite)]:[6Dii Access to foreign newspapers]])</f>
        <v>10</v>
      </c>
      <c r="AR63" s="30">
        <v>10</v>
      </c>
      <c r="AS63" s="29">
        <f t="shared" si="17"/>
        <v>8.1666666666666661</v>
      </c>
      <c r="AT63" s="29">
        <v>5</v>
      </c>
      <c r="AU63" s="29">
        <v>10</v>
      </c>
      <c r="AV63" s="29">
        <f>AVERAGE(Table27857[[#This Row],[7Ai Parental Authority: In marriage]:[7Aii Parental Authority: After divorce]])</f>
        <v>7.5</v>
      </c>
      <c r="AW63" s="29">
        <v>0</v>
      </c>
      <c r="AX63" s="29">
        <v>10</v>
      </c>
      <c r="AY63" s="29">
        <f t="shared" si="18"/>
        <v>5</v>
      </c>
      <c r="AZ63" s="29">
        <v>10</v>
      </c>
      <c r="BA63" s="29">
        <f t="shared" si="19"/>
        <v>7.5</v>
      </c>
      <c r="BB63" s="31">
        <f>AVERAGE(Table27857[[#This Row],[RULE OF LAW]],Table27857[[#This Row],[SECURITY &amp; SAFETY]],Table27857[[#This Row],[PERSONAL FREEDOM (minus Security &amp;Safety and Rule of Law)]],Table27857[[#This Row],[PERSONAL FREEDOM (minus Security &amp;Safety and Rule of Law)]])</f>
        <v>7.1654746111111116</v>
      </c>
      <c r="BC63" s="32">
        <v>6.83</v>
      </c>
      <c r="BD63" s="53">
        <f>AVERAGE(Table27857[[#This Row],[PERSONAL FREEDOM]:[ECONOMIC FREEDOM]])</f>
        <v>6.9977373055555558</v>
      </c>
      <c r="BE63" s="54">
        <f t="shared" si="20"/>
        <v>70</v>
      </c>
      <c r="BF63" s="18">
        <f t="shared" si="21"/>
        <v>7</v>
      </c>
      <c r="BG63" s="31">
        <f>Table27857[[#This Row],[1 Rule of Law]]</f>
        <v>3.2274540000000003</v>
      </c>
      <c r="BH63" s="31">
        <f>Table27857[[#This Row],[2 Security &amp; Safety]]</f>
        <v>7.4177777777777791</v>
      </c>
      <c r="BI63" s="31">
        <f t="shared" si="22"/>
        <v>9.0083333333333329</v>
      </c>
    </row>
    <row r="64" spans="1:61" ht="15" customHeight="1" x14ac:dyDescent="0.25">
      <c r="A64" s="28" t="s">
        <v>139</v>
      </c>
      <c r="B64" s="29" t="s">
        <v>48</v>
      </c>
      <c r="C64" s="29" t="s">
        <v>48</v>
      </c>
      <c r="D64" s="29" t="s">
        <v>48</v>
      </c>
      <c r="E64" s="29">
        <v>3.4804030000000004</v>
      </c>
      <c r="F64" s="29">
        <v>0</v>
      </c>
      <c r="G64" s="29">
        <v>5</v>
      </c>
      <c r="H64" s="29">
        <v>10</v>
      </c>
      <c r="I64" s="29">
        <v>5</v>
      </c>
      <c r="J64" s="29">
        <v>10</v>
      </c>
      <c r="K64" s="29">
        <v>10</v>
      </c>
      <c r="L64" s="29">
        <f>AVERAGE(Table27857[[#This Row],[2Bi Disappearance]:[2Bv Terrorism Injured ]])</f>
        <v>8</v>
      </c>
      <c r="M64" s="29">
        <v>10</v>
      </c>
      <c r="N64" s="29">
        <v>10</v>
      </c>
      <c r="O64" s="30">
        <v>5</v>
      </c>
      <c r="P64" s="30">
        <v>5</v>
      </c>
      <c r="Q64" s="30">
        <f>AVERAGE(Table27857[[#This Row],[2Ciii(a) Equal Inheritance Rights: Widows]:[2Ciii(b) Equal Inheritance Rights: Daughters]])</f>
        <v>5</v>
      </c>
      <c r="R64" s="30">
        <f t="shared" si="24"/>
        <v>8.3333333333333339</v>
      </c>
      <c r="S64" s="29">
        <f t="shared" si="15"/>
        <v>5.4444444444444455</v>
      </c>
      <c r="T64" s="29">
        <v>5</v>
      </c>
      <c r="U64" s="29">
        <v>10</v>
      </c>
      <c r="V64" s="29">
        <v>5</v>
      </c>
      <c r="W64" s="29">
        <f t="shared" si="16"/>
        <v>6.666666666666667</v>
      </c>
      <c r="X64" s="29">
        <v>5</v>
      </c>
      <c r="Y64" s="29">
        <v>7.5</v>
      </c>
      <c r="Z64" s="29">
        <f>AVERAGE(Table27857[[#This Row],[4A Freedom to establish religious organizations]:[4B Autonomy of religious organizations]])</f>
        <v>6.25</v>
      </c>
      <c r="AA64" s="29">
        <v>7.5</v>
      </c>
      <c r="AB64" s="29">
        <v>7.5</v>
      </c>
      <c r="AC64" s="29">
        <v>7.5</v>
      </c>
      <c r="AD64" s="29">
        <v>7.5</v>
      </c>
      <c r="AE64" s="29">
        <v>7.5</v>
      </c>
      <c r="AF64" s="29">
        <f>AVERAGE(Table27857[[#This Row],[5Ci Political parties]:[5Ciii Educational, sporting and cultural organizations]])</f>
        <v>7.5</v>
      </c>
      <c r="AG64" s="29">
        <v>5</v>
      </c>
      <c r="AH64" s="29">
        <v>5</v>
      </c>
      <c r="AI64" s="29">
        <v>5</v>
      </c>
      <c r="AJ64" s="29">
        <f>AVERAGE(Table27857[[#This Row],[5Di Political parties]:[5Diii Educational, sporting and cultural organizations5]])</f>
        <v>5</v>
      </c>
      <c r="AK64" s="29">
        <f t="shared" si="25"/>
        <v>6.875</v>
      </c>
      <c r="AL64" s="29">
        <v>10</v>
      </c>
      <c r="AM64" s="30">
        <v>4</v>
      </c>
      <c r="AN64" s="30">
        <v>2.25</v>
      </c>
      <c r="AO64" s="30">
        <v>7.5</v>
      </c>
      <c r="AP64" s="30">
        <v>7.5</v>
      </c>
      <c r="AQ64" s="30">
        <f>AVERAGE(Table27857[[#This Row],[6Di Access to foreign television (cable/ satellite)]:[6Dii Access to foreign newspapers]])</f>
        <v>7.5</v>
      </c>
      <c r="AR64" s="30">
        <v>7.5</v>
      </c>
      <c r="AS64" s="29">
        <f t="shared" si="17"/>
        <v>6.25</v>
      </c>
      <c r="AT64" s="29">
        <v>10</v>
      </c>
      <c r="AU64" s="29">
        <v>10</v>
      </c>
      <c r="AV64" s="29">
        <f>AVERAGE(Table27857[[#This Row],[7Ai Parental Authority: In marriage]:[7Aii Parental Authority: After divorce]])</f>
        <v>10</v>
      </c>
      <c r="AW64" s="29">
        <v>10</v>
      </c>
      <c r="AX64" s="29">
        <v>10</v>
      </c>
      <c r="AY64" s="29">
        <f t="shared" si="18"/>
        <v>10</v>
      </c>
      <c r="AZ64" s="29">
        <v>10</v>
      </c>
      <c r="BA64" s="29">
        <f t="shared" si="19"/>
        <v>10</v>
      </c>
      <c r="BB64" s="31">
        <f>AVERAGE(Table27857[[#This Row],[RULE OF LAW]],Table27857[[#This Row],[SECURITY &amp; SAFETY]],Table27857[[#This Row],[PERSONAL FREEDOM (minus Security &amp;Safety and Rule of Law)]],Table27857[[#This Row],[PERSONAL FREEDOM (minus Security &amp;Safety and Rule of Law)]])</f>
        <v>5.8353785277777792</v>
      </c>
      <c r="BC64" s="32">
        <v>7.27</v>
      </c>
      <c r="BD64" s="53">
        <f>AVERAGE(Table27857[[#This Row],[PERSONAL FREEDOM]:[ECONOMIC FREEDOM]])</f>
        <v>6.5526892638888894</v>
      </c>
      <c r="BE64" s="54">
        <f t="shared" si="20"/>
        <v>101</v>
      </c>
      <c r="BF64" s="18">
        <f t="shared" si="21"/>
        <v>6.55</v>
      </c>
      <c r="BG64" s="31">
        <f>Table27857[[#This Row],[1 Rule of Law]]</f>
        <v>3.4804030000000004</v>
      </c>
      <c r="BH64" s="31">
        <f>Table27857[[#This Row],[2 Security &amp; Safety]]</f>
        <v>5.4444444444444455</v>
      </c>
      <c r="BI64" s="31">
        <f t="shared" si="22"/>
        <v>7.2083333333333339</v>
      </c>
    </row>
    <row r="65" spans="1:61" ht="15" customHeight="1" x14ac:dyDescent="0.25">
      <c r="A65" s="28" t="s">
        <v>216</v>
      </c>
      <c r="B65" s="29">
        <v>7.6</v>
      </c>
      <c r="C65" s="29">
        <v>7.1999999999999993</v>
      </c>
      <c r="D65" s="29">
        <v>7.3</v>
      </c>
      <c r="E65" s="29">
        <v>7.3873015873015904</v>
      </c>
      <c r="F65" s="29">
        <v>9.8400000000000016</v>
      </c>
      <c r="G65" s="29" t="s">
        <v>48</v>
      </c>
      <c r="H65" s="29">
        <v>10</v>
      </c>
      <c r="I65" s="29" t="s">
        <v>48</v>
      </c>
      <c r="J65" s="29">
        <v>10</v>
      </c>
      <c r="K65" s="29">
        <v>10</v>
      </c>
      <c r="L65" s="29">
        <f>AVERAGE(Table27857[[#This Row],[2Bi Disappearance]:[2Bv Terrorism Injured ]])</f>
        <v>10</v>
      </c>
      <c r="M65" s="29">
        <v>10</v>
      </c>
      <c r="N65" s="29">
        <v>7.5</v>
      </c>
      <c r="O65" s="30">
        <v>5</v>
      </c>
      <c r="P65" s="30">
        <v>10</v>
      </c>
      <c r="Q65" s="30">
        <f>AVERAGE(Table27857[[#This Row],[2Ciii(a) Equal Inheritance Rights: Widows]:[2Ciii(b) Equal Inheritance Rights: Daughters]])</f>
        <v>7.5</v>
      </c>
      <c r="R65" s="30">
        <f t="shared" si="24"/>
        <v>8.3333333333333339</v>
      </c>
      <c r="S65" s="29">
        <f t="shared" si="15"/>
        <v>9.3911111111111136</v>
      </c>
      <c r="T65" s="29" t="s">
        <v>48</v>
      </c>
      <c r="U65" s="29" t="s">
        <v>48</v>
      </c>
      <c r="V65" s="29">
        <v>10</v>
      </c>
      <c r="W65" s="29">
        <f t="shared" si="16"/>
        <v>10</v>
      </c>
      <c r="X65" s="29">
        <v>10</v>
      </c>
      <c r="Y65" s="29">
        <v>10</v>
      </c>
      <c r="Z65" s="29">
        <f>AVERAGE(Table27857[[#This Row],[4A Freedom to establish religious organizations]:[4B Autonomy of religious organizations]])</f>
        <v>10</v>
      </c>
      <c r="AA65" s="29">
        <v>10</v>
      </c>
      <c r="AB65" s="29">
        <v>10</v>
      </c>
      <c r="AC65" s="29">
        <v>7.5</v>
      </c>
      <c r="AD65" s="29">
        <v>10</v>
      </c>
      <c r="AE65" s="29">
        <v>10</v>
      </c>
      <c r="AF65" s="29">
        <f>AVERAGE(Table27857[[#This Row],[5Ci Political parties]:[5Ciii Educational, sporting and cultural organizations]])</f>
        <v>9.1666666666666661</v>
      </c>
      <c r="AG65" s="29">
        <v>10</v>
      </c>
      <c r="AH65" s="29">
        <v>10</v>
      </c>
      <c r="AI65" s="29">
        <v>10</v>
      </c>
      <c r="AJ65" s="29">
        <f>AVERAGE(Table27857[[#This Row],[5Di Political parties]:[5Diii Educational, sporting and cultural organizations5]])</f>
        <v>10</v>
      </c>
      <c r="AK65" s="29">
        <f t="shared" si="25"/>
        <v>9.7916666666666661</v>
      </c>
      <c r="AL65" s="29">
        <v>10</v>
      </c>
      <c r="AM65" s="30">
        <v>6</v>
      </c>
      <c r="AN65" s="30">
        <v>6</v>
      </c>
      <c r="AO65" s="30">
        <v>10</v>
      </c>
      <c r="AP65" s="30">
        <v>10</v>
      </c>
      <c r="AQ65" s="30">
        <f>AVERAGE(Table27857[[#This Row],[6Di Access to foreign television (cable/ satellite)]:[6Dii Access to foreign newspapers]])</f>
        <v>10</v>
      </c>
      <c r="AR65" s="30">
        <v>10</v>
      </c>
      <c r="AS65" s="29">
        <f t="shared" si="17"/>
        <v>8.4</v>
      </c>
      <c r="AT65" s="29">
        <v>10</v>
      </c>
      <c r="AU65" s="29">
        <v>10</v>
      </c>
      <c r="AV65" s="29">
        <f>AVERAGE(Table27857[[#This Row],[7Ai Parental Authority: In marriage]:[7Aii Parental Authority: After divorce]])</f>
        <v>10</v>
      </c>
      <c r="AW65" s="29">
        <v>10</v>
      </c>
      <c r="AX65" s="29">
        <v>10</v>
      </c>
      <c r="AY65" s="29">
        <f t="shared" si="18"/>
        <v>10</v>
      </c>
      <c r="AZ65" s="29">
        <v>10</v>
      </c>
      <c r="BA65" s="29">
        <f t="shared" si="19"/>
        <v>10</v>
      </c>
      <c r="BB65" s="31">
        <f>AVERAGE(Table27857[[#This Row],[RULE OF LAW]],Table27857[[#This Row],[SECURITY &amp; SAFETY]],Table27857[[#This Row],[PERSONAL FREEDOM (minus Security &amp;Safety and Rule of Law)]],Table27857[[#This Row],[PERSONAL FREEDOM (minus Security &amp;Safety and Rule of Law)]])</f>
        <v>9.0137698412698413</v>
      </c>
      <c r="BC65" s="32">
        <v>8.9700000000000006</v>
      </c>
      <c r="BD65" s="53">
        <f>AVERAGE(Table27857[[#This Row],[PERSONAL FREEDOM]:[ECONOMIC FREEDOM]])</f>
        <v>8.9918849206349201</v>
      </c>
      <c r="BE65" s="54">
        <f t="shared" si="20"/>
        <v>1</v>
      </c>
      <c r="BF65" s="18">
        <f t="shared" si="21"/>
        <v>8.99</v>
      </c>
      <c r="BG65" s="31">
        <f>Table27857[[#This Row],[1 Rule of Law]]</f>
        <v>7.3873015873015904</v>
      </c>
      <c r="BH65" s="31">
        <f>Table27857[[#This Row],[2 Security &amp; Safety]]</f>
        <v>9.3911111111111136</v>
      </c>
      <c r="BI65" s="31">
        <f t="shared" si="22"/>
        <v>9.6383333333333319</v>
      </c>
    </row>
    <row r="66" spans="1:61" ht="15" customHeight="1" x14ac:dyDescent="0.25">
      <c r="A66" s="28" t="s">
        <v>84</v>
      </c>
      <c r="B66" s="29">
        <v>6.8000000000000007</v>
      </c>
      <c r="C66" s="29">
        <v>4.9000000000000004</v>
      </c>
      <c r="D66" s="29">
        <v>5.4</v>
      </c>
      <c r="E66" s="29">
        <v>5.7063492063492047</v>
      </c>
      <c r="F66" s="29">
        <v>9.48</v>
      </c>
      <c r="G66" s="29">
        <v>10</v>
      </c>
      <c r="H66" s="29">
        <v>10</v>
      </c>
      <c r="I66" s="29">
        <v>7.5</v>
      </c>
      <c r="J66" s="29">
        <v>10</v>
      </c>
      <c r="K66" s="29">
        <v>10</v>
      </c>
      <c r="L66" s="29">
        <f>AVERAGE(Table27857[[#This Row],[2Bi Disappearance]:[2Bv Terrorism Injured ]])</f>
        <v>9.5</v>
      </c>
      <c r="M66" s="29">
        <v>10</v>
      </c>
      <c r="N66" s="29">
        <v>10</v>
      </c>
      <c r="O66" s="30" t="s">
        <v>48</v>
      </c>
      <c r="P66" s="30" t="s">
        <v>48</v>
      </c>
      <c r="Q66" s="30" t="s">
        <v>48</v>
      </c>
      <c r="R66" s="30">
        <f t="shared" si="24"/>
        <v>10</v>
      </c>
      <c r="S66" s="29">
        <f t="shared" ref="S66:S97" si="26">AVERAGE(F66,L66,R66)</f>
        <v>9.66</v>
      </c>
      <c r="T66" s="29">
        <v>10</v>
      </c>
      <c r="U66" s="29">
        <v>10</v>
      </c>
      <c r="V66" s="29">
        <v>10</v>
      </c>
      <c r="W66" s="29">
        <f t="shared" ref="W66:W97" si="27">AVERAGE(T66:V66)</f>
        <v>10</v>
      </c>
      <c r="X66" s="29">
        <v>10</v>
      </c>
      <c r="Y66" s="29">
        <v>7.5</v>
      </c>
      <c r="Z66" s="29">
        <f>AVERAGE(Table27857[[#This Row],[4A Freedom to establish religious organizations]:[4B Autonomy of religious organizations]])</f>
        <v>8.75</v>
      </c>
      <c r="AA66" s="29">
        <v>10</v>
      </c>
      <c r="AB66" s="29">
        <v>10</v>
      </c>
      <c r="AC66" s="29">
        <v>7.5</v>
      </c>
      <c r="AD66" s="29">
        <v>7.5</v>
      </c>
      <c r="AE66" s="29">
        <v>7.5</v>
      </c>
      <c r="AF66" s="29">
        <f>AVERAGE(Table27857[[#This Row],[5Ci Political parties]:[5Ciii Educational, sporting and cultural organizations]])</f>
        <v>7.5</v>
      </c>
      <c r="AG66" s="29">
        <v>10</v>
      </c>
      <c r="AH66" s="29">
        <v>10</v>
      </c>
      <c r="AI66" s="29">
        <v>10</v>
      </c>
      <c r="AJ66" s="29">
        <f>AVERAGE(Table27857[[#This Row],[5Di Political parties]:[5Diii Educational, sporting and cultural organizations5]])</f>
        <v>10</v>
      </c>
      <c r="AK66" s="29">
        <f t="shared" si="25"/>
        <v>9.375</v>
      </c>
      <c r="AL66" s="29">
        <v>10</v>
      </c>
      <c r="AM66" s="30">
        <v>6.333333333333333</v>
      </c>
      <c r="AN66" s="30">
        <v>6.75</v>
      </c>
      <c r="AO66" s="30">
        <v>10</v>
      </c>
      <c r="AP66" s="30">
        <v>10</v>
      </c>
      <c r="AQ66" s="30">
        <f>AVERAGE(Table27857[[#This Row],[6Di Access to foreign television (cable/ satellite)]:[6Dii Access to foreign newspapers]])</f>
        <v>10</v>
      </c>
      <c r="AR66" s="30">
        <v>10</v>
      </c>
      <c r="AS66" s="29">
        <f t="shared" ref="AS66:AS97" si="28">AVERAGE(AL66:AN66,AQ66:AR66)</f>
        <v>8.6166666666666654</v>
      </c>
      <c r="AT66" s="29">
        <v>10</v>
      </c>
      <c r="AU66" s="29">
        <v>10</v>
      </c>
      <c r="AV66" s="29">
        <f>AVERAGE(Table27857[[#This Row],[7Ai Parental Authority: In marriage]:[7Aii Parental Authority: After divorce]])</f>
        <v>10</v>
      </c>
      <c r="AW66" s="29">
        <v>10</v>
      </c>
      <c r="AX66" s="29">
        <v>10</v>
      </c>
      <c r="AY66" s="29">
        <f t="shared" ref="AY66:AY97" si="29">IFERROR(AVERAGE(AW66:AX66),"-")</f>
        <v>10</v>
      </c>
      <c r="AZ66" s="29">
        <v>10</v>
      </c>
      <c r="BA66" s="29">
        <f t="shared" ref="BA66:BA97" si="30">AVERAGE(AV66,AZ66,AY66)</f>
        <v>10</v>
      </c>
      <c r="BB66" s="31">
        <f>AVERAGE(Table27857[[#This Row],[RULE OF LAW]],Table27857[[#This Row],[SECURITY &amp; SAFETY]],Table27857[[#This Row],[PERSONAL FREEDOM (minus Security &amp;Safety and Rule of Law)]],Table27857[[#This Row],[PERSONAL FREEDOM (minus Security &amp;Safety and Rule of Law)]])</f>
        <v>8.5157539682539678</v>
      </c>
      <c r="BC66" s="32">
        <v>7.25</v>
      </c>
      <c r="BD66" s="53">
        <f>AVERAGE(Table27857[[#This Row],[PERSONAL FREEDOM]:[ECONOMIC FREEDOM]])</f>
        <v>7.8828769841269839</v>
      </c>
      <c r="BE66" s="54">
        <f t="shared" ref="BE66:BE97" si="31">RANK(BF66,$BF$2:$BF$158)</f>
        <v>36</v>
      </c>
      <c r="BF66" s="18">
        <f t="shared" ref="BF66:BF97" si="32">ROUND(BD66, 2)</f>
        <v>7.88</v>
      </c>
      <c r="BG66" s="31">
        <f>Table27857[[#This Row],[1 Rule of Law]]</f>
        <v>5.7063492063492047</v>
      </c>
      <c r="BH66" s="31">
        <f>Table27857[[#This Row],[2 Security &amp; Safety]]</f>
        <v>9.66</v>
      </c>
      <c r="BI66" s="31">
        <f t="shared" ref="BI66:BI97" si="33">AVERAGE(AS66,W66,AK66,BA66,Z66)</f>
        <v>9.3483333333333327</v>
      </c>
    </row>
    <row r="67" spans="1:61" ht="15" customHeight="1" x14ac:dyDescent="0.25">
      <c r="A67" s="28" t="s">
        <v>77</v>
      </c>
      <c r="B67" s="29" t="s">
        <v>48</v>
      </c>
      <c r="C67" s="29" t="s">
        <v>48</v>
      </c>
      <c r="D67" s="29" t="s">
        <v>48</v>
      </c>
      <c r="E67" s="29">
        <v>7.7061340000000005</v>
      </c>
      <c r="F67" s="29">
        <v>9.879999999999999</v>
      </c>
      <c r="G67" s="29">
        <v>10</v>
      </c>
      <c r="H67" s="29">
        <v>10</v>
      </c>
      <c r="I67" s="29">
        <v>10</v>
      </c>
      <c r="J67" s="29">
        <v>10</v>
      </c>
      <c r="K67" s="29">
        <v>10</v>
      </c>
      <c r="L67" s="29">
        <f>AVERAGE(Table27857[[#This Row],[2Bi Disappearance]:[2Bv Terrorism Injured ]])</f>
        <v>10</v>
      </c>
      <c r="M67" s="29">
        <v>10</v>
      </c>
      <c r="N67" s="29">
        <v>10</v>
      </c>
      <c r="O67" s="30">
        <v>10</v>
      </c>
      <c r="P67" s="30">
        <v>10</v>
      </c>
      <c r="Q67" s="30">
        <f>AVERAGE(Table27857[[#This Row],[2Ciii(a) Equal Inheritance Rights: Widows]:[2Ciii(b) Equal Inheritance Rights: Daughters]])</f>
        <v>10</v>
      </c>
      <c r="R67" s="30">
        <f t="shared" si="24"/>
        <v>10</v>
      </c>
      <c r="S67" s="29">
        <f t="shared" si="26"/>
        <v>9.9599999999999991</v>
      </c>
      <c r="T67" s="29">
        <v>10</v>
      </c>
      <c r="U67" s="29">
        <v>10</v>
      </c>
      <c r="V67" s="29">
        <v>10</v>
      </c>
      <c r="W67" s="29">
        <f t="shared" si="27"/>
        <v>10</v>
      </c>
      <c r="X67" s="29">
        <v>10</v>
      </c>
      <c r="Y67" s="29">
        <v>10</v>
      </c>
      <c r="Z67" s="29">
        <f>AVERAGE(Table27857[[#This Row],[4A Freedom to establish religious organizations]:[4B Autonomy of religious organizations]])</f>
        <v>10</v>
      </c>
      <c r="AA67" s="29">
        <v>10</v>
      </c>
      <c r="AB67" s="29">
        <v>10</v>
      </c>
      <c r="AC67" s="29">
        <v>10</v>
      </c>
      <c r="AD67" s="29">
        <v>10</v>
      </c>
      <c r="AE67" s="29">
        <v>10</v>
      </c>
      <c r="AF67" s="29">
        <f>AVERAGE(Table27857[[#This Row],[5Ci Political parties]:[5Ciii Educational, sporting and cultural organizations]])</f>
        <v>10</v>
      </c>
      <c r="AG67" s="29">
        <v>10</v>
      </c>
      <c r="AH67" s="29">
        <v>10</v>
      </c>
      <c r="AI67" s="29">
        <v>10</v>
      </c>
      <c r="AJ67" s="29">
        <f>AVERAGE(Table27857[[#This Row],[5Di Political parties]:[5Diii Educational, sporting and cultural organizations5]])</f>
        <v>10</v>
      </c>
      <c r="AK67" s="29">
        <f t="shared" si="25"/>
        <v>10</v>
      </c>
      <c r="AL67" s="29">
        <v>10</v>
      </c>
      <c r="AM67" s="30">
        <v>9</v>
      </c>
      <c r="AN67" s="30">
        <v>9</v>
      </c>
      <c r="AO67" s="30">
        <v>10</v>
      </c>
      <c r="AP67" s="30">
        <v>10</v>
      </c>
      <c r="AQ67" s="30">
        <f>AVERAGE(Table27857[[#This Row],[6Di Access to foreign television (cable/ satellite)]:[6Dii Access to foreign newspapers]])</f>
        <v>10</v>
      </c>
      <c r="AR67" s="30">
        <v>10</v>
      </c>
      <c r="AS67" s="29">
        <f t="shared" si="28"/>
        <v>9.6</v>
      </c>
      <c r="AT67" s="29">
        <v>10</v>
      </c>
      <c r="AU67" s="29">
        <v>10</v>
      </c>
      <c r="AV67" s="29">
        <f>AVERAGE(Table27857[[#This Row],[7Ai Parental Authority: In marriage]:[7Aii Parental Authority: After divorce]])</f>
        <v>10</v>
      </c>
      <c r="AW67" s="29">
        <v>10</v>
      </c>
      <c r="AX67" s="29">
        <v>10</v>
      </c>
      <c r="AY67" s="29">
        <f t="shared" si="29"/>
        <v>10</v>
      </c>
      <c r="AZ67" s="29">
        <v>10</v>
      </c>
      <c r="BA67" s="29">
        <f t="shared" si="30"/>
        <v>10</v>
      </c>
      <c r="BB67" s="31">
        <f>AVERAGE(Table27857[[#This Row],[RULE OF LAW]],Table27857[[#This Row],[SECURITY &amp; SAFETY]],Table27857[[#This Row],[PERSONAL FREEDOM (minus Security &amp;Safety and Rule of Law)]],Table27857[[#This Row],[PERSONAL FREEDOM (minus Security &amp;Safety and Rule of Law)]])</f>
        <v>9.3765335000000007</v>
      </c>
      <c r="BC67" s="32">
        <v>6.87</v>
      </c>
      <c r="BD67" s="53">
        <f>AVERAGE(Table27857[[#This Row],[PERSONAL FREEDOM]:[ECONOMIC FREEDOM]])</f>
        <v>8.1232667500000009</v>
      </c>
      <c r="BE67" s="54">
        <f t="shared" si="31"/>
        <v>27</v>
      </c>
      <c r="BF67" s="18">
        <f t="shared" si="32"/>
        <v>8.1199999999999992</v>
      </c>
      <c r="BG67" s="31">
        <f>Table27857[[#This Row],[1 Rule of Law]]</f>
        <v>7.7061340000000005</v>
      </c>
      <c r="BH67" s="31">
        <f>Table27857[[#This Row],[2 Security &amp; Safety]]</f>
        <v>9.9599999999999991</v>
      </c>
      <c r="BI67" s="31">
        <f t="shared" si="33"/>
        <v>9.92</v>
      </c>
    </row>
    <row r="68" spans="1:61" ht="15" customHeight="1" x14ac:dyDescent="0.25">
      <c r="A68" s="28" t="s">
        <v>125</v>
      </c>
      <c r="B68" s="29">
        <v>4.0999999999999996</v>
      </c>
      <c r="C68" s="29">
        <v>3.9000000000000004</v>
      </c>
      <c r="D68" s="29">
        <v>4.5</v>
      </c>
      <c r="E68" s="29">
        <v>4.1317460317460313</v>
      </c>
      <c r="F68" s="29">
        <v>8.6</v>
      </c>
      <c r="G68" s="29">
        <v>0</v>
      </c>
      <c r="H68" s="29">
        <v>9.9033475767899208</v>
      </c>
      <c r="I68" s="29">
        <v>5</v>
      </c>
      <c r="J68" s="29">
        <v>9.8770351920346187</v>
      </c>
      <c r="K68" s="29">
        <v>9.8794840674474873</v>
      </c>
      <c r="L68" s="29">
        <f>AVERAGE(Table27857[[#This Row],[2Bi Disappearance]:[2Bv Terrorism Injured ]])</f>
        <v>6.9319733672544048</v>
      </c>
      <c r="M68" s="29">
        <v>10</v>
      </c>
      <c r="N68" s="29">
        <v>5</v>
      </c>
      <c r="O68" s="30">
        <v>5</v>
      </c>
      <c r="P68" s="30">
        <v>5</v>
      </c>
      <c r="Q68" s="30">
        <f>AVERAGE(Table27857[[#This Row],[2Ciii(a) Equal Inheritance Rights: Widows]:[2Ciii(b) Equal Inheritance Rights: Daughters]])</f>
        <v>5</v>
      </c>
      <c r="R68" s="30">
        <f t="shared" si="24"/>
        <v>6.666666666666667</v>
      </c>
      <c r="S68" s="29">
        <f t="shared" si="26"/>
        <v>7.3995466779736914</v>
      </c>
      <c r="T68" s="29">
        <v>5</v>
      </c>
      <c r="U68" s="29">
        <v>10</v>
      </c>
      <c r="V68" s="29">
        <v>10</v>
      </c>
      <c r="W68" s="29">
        <f t="shared" si="27"/>
        <v>8.3333333333333339</v>
      </c>
      <c r="X68" s="29">
        <v>10</v>
      </c>
      <c r="Y68" s="29">
        <v>10</v>
      </c>
      <c r="Z68" s="29">
        <f>AVERAGE(Table27857[[#This Row],[4A Freedom to establish religious organizations]:[4B Autonomy of religious organizations]])</f>
        <v>10</v>
      </c>
      <c r="AA68" s="29">
        <v>10</v>
      </c>
      <c r="AB68" s="29">
        <v>10</v>
      </c>
      <c r="AC68" s="29">
        <v>10</v>
      </c>
      <c r="AD68" s="29">
        <v>10</v>
      </c>
      <c r="AE68" s="29">
        <v>10</v>
      </c>
      <c r="AF68" s="29">
        <f>AVERAGE(Table27857[[#This Row],[5Ci Political parties]:[5Ciii Educational, sporting and cultural organizations]])</f>
        <v>10</v>
      </c>
      <c r="AG68" s="29">
        <v>10</v>
      </c>
      <c r="AH68" s="29">
        <v>7.5</v>
      </c>
      <c r="AI68" s="29">
        <v>10</v>
      </c>
      <c r="AJ68" s="29">
        <f>AVERAGE(Table27857[[#This Row],[5Di Political parties]:[5Diii Educational, sporting and cultural organizations5]])</f>
        <v>9.1666666666666661</v>
      </c>
      <c r="AK68" s="29">
        <f t="shared" si="25"/>
        <v>9.7916666666666661</v>
      </c>
      <c r="AL68" s="29">
        <v>9.6873776068676705</v>
      </c>
      <c r="AM68" s="30">
        <v>6.666666666666667</v>
      </c>
      <c r="AN68" s="30">
        <v>5</v>
      </c>
      <c r="AO68" s="30">
        <v>7.5</v>
      </c>
      <c r="AP68" s="30">
        <v>5</v>
      </c>
      <c r="AQ68" s="30">
        <f>AVERAGE(Table27857[[#This Row],[6Di Access to foreign television (cable/ satellite)]:[6Dii Access to foreign newspapers]])</f>
        <v>6.25</v>
      </c>
      <c r="AR68" s="30">
        <v>10</v>
      </c>
      <c r="AS68" s="29">
        <f t="shared" si="28"/>
        <v>7.5208088547068686</v>
      </c>
      <c r="AT68" s="29">
        <v>5</v>
      </c>
      <c r="AU68" s="29">
        <v>5</v>
      </c>
      <c r="AV68" s="29">
        <f>AVERAGE(Table27857[[#This Row],[7Ai Parental Authority: In marriage]:[7Aii Parental Authority: After divorce]])</f>
        <v>5</v>
      </c>
      <c r="AW68" s="29">
        <v>10</v>
      </c>
      <c r="AX68" s="29">
        <v>10</v>
      </c>
      <c r="AY68" s="29">
        <f t="shared" si="29"/>
        <v>10</v>
      </c>
      <c r="AZ68" s="29">
        <v>5</v>
      </c>
      <c r="BA68" s="29">
        <f t="shared" si="30"/>
        <v>6.666666666666667</v>
      </c>
      <c r="BB68" s="31">
        <f>AVERAGE(Table27857[[#This Row],[RULE OF LAW]],Table27857[[#This Row],[SECURITY &amp; SAFETY]],Table27857[[#This Row],[PERSONAL FREEDOM (minus Security &amp;Safety and Rule of Law)]],Table27857[[#This Row],[PERSONAL FREEDOM (minus Security &amp;Safety and Rule of Law)]])</f>
        <v>7.1140707295672847</v>
      </c>
      <c r="BC68" s="32">
        <v>6.43</v>
      </c>
      <c r="BD68" s="53">
        <f>AVERAGE(Table27857[[#This Row],[PERSONAL FREEDOM]:[ECONOMIC FREEDOM]])</f>
        <v>6.7720353647836422</v>
      </c>
      <c r="BE68" s="54">
        <f t="shared" si="31"/>
        <v>87</v>
      </c>
      <c r="BF68" s="18">
        <f t="shared" si="32"/>
        <v>6.77</v>
      </c>
      <c r="BG68" s="31">
        <f>Table27857[[#This Row],[1 Rule of Law]]</f>
        <v>4.1317460317460313</v>
      </c>
      <c r="BH68" s="31">
        <f>Table27857[[#This Row],[2 Security &amp; Safety]]</f>
        <v>7.3995466779736914</v>
      </c>
      <c r="BI68" s="31">
        <f t="shared" si="33"/>
        <v>8.4624951042747067</v>
      </c>
    </row>
    <row r="69" spans="1:61" ht="15" customHeight="1" x14ac:dyDescent="0.25">
      <c r="A69" s="28" t="s">
        <v>128</v>
      </c>
      <c r="B69" s="29">
        <v>4.4000000000000004</v>
      </c>
      <c r="C69" s="29">
        <v>4.6999999999999993</v>
      </c>
      <c r="D69" s="29">
        <v>3.7</v>
      </c>
      <c r="E69" s="29">
        <v>4.242857142857142</v>
      </c>
      <c r="F69" s="29">
        <v>9.76</v>
      </c>
      <c r="G69" s="29">
        <v>10</v>
      </c>
      <c r="H69" s="29">
        <v>10</v>
      </c>
      <c r="I69" s="29">
        <v>7.5</v>
      </c>
      <c r="J69" s="29">
        <v>9.9694881232572836</v>
      </c>
      <c r="K69" s="29">
        <v>9.9872646079682585</v>
      </c>
      <c r="L69" s="29">
        <f>AVERAGE(Table27857[[#This Row],[2Bi Disappearance]:[2Bv Terrorism Injured ]])</f>
        <v>9.4913505462451084</v>
      </c>
      <c r="M69" s="29">
        <v>10</v>
      </c>
      <c r="N69" s="29">
        <v>7.5</v>
      </c>
      <c r="O69" s="30">
        <v>5</v>
      </c>
      <c r="P69" s="30">
        <v>5</v>
      </c>
      <c r="Q69" s="30">
        <f>AVERAGE(Table27857[[#This Row],[2Ciii(a) Equal Inheritance Rights: Widows]:[2Ciii(b) Equal Inheritance Rights: Daughters]])</f>
        <v>5</v>
      </c>
      <c r="R69" s="30">
        <f t="shared" si="24"/>
        <v>7.5</v>
      </c>
      <c r="S69" s="29">
        <f t="shared" si="26"/>
        <v>8.9171168487483694</v>
      </c>
      <c r="T69" s="29">
        <v>5</v>
      </c>
      <c r="U69" s="29">
        <v>10</v>
      </c>
      <c r="V69" s="29">
        <v>5</v>
      </c>
      <c r="W69" s="29">
        <f t="shared" si="27"/>
        <v>6.666666666666667</v>
      </c>
      <c r="X69" s="29">
        <v>7.5</v>
      </c>
      <c r="Y69" s="29">
        <v>10</v>
      </c>
      <c r="Z69" s="29">
        <f>AVERAGE(Table27857[[#This Row],[4A Freedom to establish religious organizations]:[4B Autonomy of religious organizations]])</f>
        <v>8.75</v>
      </c>
      <c r="AA69" s="29">
        <v>10</v>
      </c>
      <c r="AB69" s="29">
        <v>10</v>
      </c>
      <c r="AC69" s="29">
        <v>7.5</v>
      </c>
      <c r="AD69" s="29">
        <v>7.5</v>
      </c>
      <c r="AE69" s="29">
        <v>7.5</v>
      </c>
      <c r="AF69" s="29">
        <f>AVERAGE(Table27857[[#This Row],[5Ci Political parties]:[5Ciii Educational, sporting and cultural organizations]])</f>
        <v>7.5</v>
      </c>
      <c r="AG69" s="29">
        <v>10</v>
      </c>
      <c r="AH69" s="29">
        <v>7.5</v>
      </c>
      <c r="AI69" s="29">
        <v>10</v>
      </c>
      <c r="AJ69" s="29">
        <f>AVERAGE(Table27857[[#This Row],[5Di Political parties]:[5Diii Educational, sporting and cultural organizations5]])</f>
        <v>9.1666666666666661</v>
      </c>
      <c r="AK69" s="29">
        <f t="shared" si="25"/>
        <v>9.1666666666666661</v>
      </c>
      <c r="AL69" s="29">
        <v>10</v>
      </c>
      <c r="AM69" s="30">
        <v>4.666666666666667</v>
      </c>
      <c r="AN69" s="30">
        <v>5.5</v>
      </c>
      <c r="AO69" s="30">
        <v>10</v>
      </c>
      <c r="AP69" s="30">
        <v>7.5</v>
      </c>
      <c r="AQ69" s="30">
        <f>AVERAGE(Table27857[[#This Row],[6Di Access to foreign television (cable/ satellite)]:[6Dii Access to foreign newspapers]])</f>
        <v>8.75</v>
      </c>
      <c r="AR69" s="30">
        <v>7.5</v>
      </c>
      <c r="AS69" s="29">
        <f t="shared" si="28"/>
        <v>7.2833333333333341</v>
      </c>
      <c r="AT69" s="29">
        <v>5</v>
      </c>
      <c r="AU69" s="29">
        <v>5</v>
      </c>
      <c r="AV69" s="29">
        <f>AVERAGE(Table27857[[#This Row],[7Ai Parental Authority: In marriage]:[7Aii Parental Authority: After divorce]])</f>
        <v>5</v>
      </c>
      <c r="AW69" s="29">
        <v>5</v>
      </c>
      <c r="AX69" s="29">
        <v>5</v>
      </c>
      <c r="AY69" s="29">
        <f t="shared" si="29"/>
        <v>5</v>
      </c>
      <c r="AZ69" s="29">
        <v>5</v>
      </c>
      <c r="BA69" s="29">
        <f t="shared" si="30"/>
        <v>5</v>
      </c>
      <c r="BB69" s="31">
        <f>AVERAGE(Table27857[[#This Row],[RULE OF LAW]],Table27857[[#This Row],[SECURITY &amp; SAFETY]],Table27857[[#This Row],[PERSONAL FREEDOM (minus Security &amp;Safety and Rule of Law)]],Table27857[[#This Row],[PERSONAL FREEDOM (minus Security &amp;Safety and Rule of Law)]])</f>
        <v>6.9766601645680453</v>
      </c>
      <c r="BC69" s="32">
        <v>7.01</v>
      </c>
      <c r="BD69" s="53">
        <f>AVERAGE(Table27857[[#This Row],[PERSONAL FREEDOM]:[ECONOMIC FREEDOM]])</f>
        <v>6.9933300822840225</v>
      </c>
      <c r="BE69" s="54">
        <f t="shared" si="31"/>
        <v>72</v>
      </c>
      <c r="BF69" s="18">
        <f t="shared" si="32"/>
        <v>6.99</v>
      </c>
      <c r="BG69" s="31">
        <f>Table27857[[#This Row],[1 Rule of Law]]</f>
        <v>4.242857142857142</v>
      </c>
      <c r="BH69" s="31">
        <f>Table27857[[#This Row],[2 Security &amp; Safety]]</f>
        <v>8.9171168487483694</v>
      </c>
      <c r="BI69" s="31">
        <f t="shared" si="33"/>
        <v>7.3733333333333331</v>
      </c>
    </row>
    <row r="70" spans="1:61" ht="15" customHeight="1" x14ac:dyDescent="0.25">
      <c r="A70" s="28" t="s">
        <v>205</v>
      </c>
      <c r="B70" s="29">
        <v>1.9</v>
      </c>
      <c r="C70" s="29">
        <v>5.6000000000000005</v>
      </c>
      <c r="D70" s="29">
        <v>3.8</v>
      </c>
      <c r="E70" s="29">
        <v>3.7698412698412698</v>
      </c>
      <c r="F70" s="29">
        <v>8.36</v>
      </c>
      <c r="G70" s="29">
        <v>0</v>
      </c>
      <c r="H70" s="29">
        <v>10</v>
      </c>
      <c r="I70" s="29">
        <v>2.5</v>
      </c>
      <c r="J70" s="29">
        <v>9.8444637755809303</v>
      </c>
      <c r="K70" s="29">
        <v>9.9559314030812622</v>
      </c>
      <c r="L70" s="29">
        <f>AVERAGE(Table27857[[#This Row],[2Bi Disappearance]:[2Bv Terrorism Injured ]])</f>
        <v>6.4600790357324387</v>
      </c>
      <c r="M70" s="29">
        <v>10</v>
      </c>
      <c r="N70" s="29">
        <v>7.5</v>
      </c>
      <c r="O70" s="30">
        <v>0</v>
      </c>
      <c r="P70" s="30">
        <v>0</v>
      </c>
      <c r="Q70" s="30">
        <f>AVERAGE(Table27857[[#This Row],[2Ciii(a) Equal Inheritance Rights: Widows]:[2Ciii(b) Equal Inheritance Rights: Daughters]])</f>
        <v>0</v>
      </c>
      <c r="R70" s="30">
        <f t="shared" si="24"/>
        <v>5.833333333333333</v>
      </c>
      <c r="S70" s="29">
        <f t="shared" si="26"/>
        <v>6.8844707896885895</v>
      </c>
      <c r="T70" s="29">
        <v>0</v>
      </c>
      <c r="U70" s="29">
        <v>0</v>
      </c>
      <c r="V70" s="29">
        <v>0</v>
      </c>
      <c r="W70" s="29">
        <f t="shared" si="27"/>
        <v>0</v>
      </c>
      <c r="X70" s="29">
        <v>5</v>
      </c>
      <c r="Y70" s="29">
        <v>5</v>
      </c>
      <c r="Z70" s="29">
        <f>AVERAGE(Table27857[[#This Row],[4A Freedom to establish religious organizations]:[4B Autonomy of religious organizations]])</f>
        <v>5</v>
      </c>
      <c r="AA70" s="29">
        <v>5</v>
      </c>
      <c r="AB70" s="29">
        <v>2.5</v>
      </c>
      <c r="AC70" s="29">
        <v>2.5</v>
      </c>
      <c r="AD70" s="29">
        <v>2.5</v>
      </c>
      <c r="AE70" s="29">
        <v>2.5</v>
      </c>
      <c r="AF70" s="29">
        <f>AVERAGE(Table27857[[#This Row],[5Ci Political parties]:[5Ciii Educational, sporting and cultural organizations]])</f>
        <v>2.5</v>
      </c>
      <c r="AG70" s="29">
        <v>2.5</v>
      </c>
      <c r="AH70" s="29">
        <v>2.5</v>
      </c>
      <c r="AI70" s="29">
        <v>2.5</v>
      </c>
      <c r="AJ70" s="29">
        <f>AVERAGE(Table27857[[#This Row],[5Di Political parties]:[5Diii Educational, sporting and cultural organizations5]])</f>
        <v>2.5</v>
      </c>
      <c r="AK70" s="29">
        <f t="shared" si="25"/>
        <v>3.125</v>
      </c>
      <c r="AL70" s="29">
        <v>10</v>
      </c>
      <c r="AM70" s="30">
        <v>0</v>
      </c>
      <c r="AN70" s="30">
        <v>1</v>
      </c>
      <c r="AO70" s="30">
        <v>5</v>
      </c>
      <c r="AP70" s="30">
        <v>2.5</v>
      </c>
      <c r="AQ70" s="30">
        <f>AVERAGE(Table27857[[#This Row],[6Di Access to foreign television (cable/ satellite)]:[6Dii Access to foreign newspapers]])</f>
        <v>3.75</v>
      </c>
      <c r="AR70" s="30">
        <v>2.5</v>
      </c>
      <c r="AS70" s="29">
        <f t="shared" si="28"/>
        <v>3.45</v>
      </c>
      <c r="AT70" s="29">
        <v>0</v>
      </c>
      <c r="AU70" s="29">
        <v>0</v>
      </c>
      <c r="AV70" s="29">
        <f>AVERAGE(Table27857[[#This Row],[7Ai Parental Authority: In marriage]:[7Aii Parental Authority: After divorce]])</f>
        <v>0</v>
      </c>
      <c r="AW70" s="29">
        <v>0</v>
      </c>
      <c r="AX70" s="29">
        <v>0</v>
      </c>
      <c r="AY70" s="29">
        <f t="shared" si="29"/>
        <v>0</v>
      </c>
      <c r="AZ70" s="29">
        <v>5</v>
      </c>
      <c r="BA70" s="29">
        <f t="shared" si="30"/>
        <v>1.6666666666666667</v>
      </c>
      <c r="BB70" s="31">
        <f>AVERAGE(Table27857[[#This Row],[RULE OF LAW]],Table27857[[#This Row],[SECURITY &amp; SAFETY]],Table27857[[#This Row],[PERSONAL FREEDOM (minus Security &amp;Safety and Rule of Law)]],Table27857[[#This Row],[PERSONAL FREEDOM (minus Security &amp;Safety and Rule of Law)]])</f>
        <v>3.9877446815491315</v>
      </c>
      <c r="BC70" s="32">
        <v>5.43</v>
      </c>
      <c r="BD70" s="53">
        <f>AVERAGE(Table27857[[#This Row],[PERSONAL FREEDOM]:[ECONOMIC FREEDOM]])</f>
        <v>4.7088723407745654</v>
      </c>
      <c r="BE70" s="54">
        <f t="shared" si="31"/>
        <v>155</v>
      </c>
      <c r="BF70" s="18">
        <f t="shared" si="32"/>
        <v>4.71</v>
      </c>
      <c r="BG70" s="31">
        <f>Table27857[[#This Row],[1 Rule of Law]]</f>
        <v>3.7698412698412698</v>
      </c>
      <c r="BH70" s="31">
        <f>Table27857[[#This Row],[2 Security &amp; Safety]]</f>
        <v>6.8844707896885895</v>
      </c>
      <c r="BI70" s="31">
        <f t="shared" si="33"/>
        <v>2.6483333333333334</v>
      </c>
    </row>
    <row r="71" spans="1:61" ht="15" customHeight="1" x14ac:dyDescent="0.25">
      <c r="A71" s="28" t="s">
        <v>51</v>
      </c>
      <c r="B71" s="29" t="s">
        <v>48</v>
      </c>
      <c r="C71" s="29" t="s">
        <v>48</v>
      </c>
      <c r="D71" s="29" t="s">
        <v>48</v>
      </c>
      <c r="E71" s="29">
        <v>7.7954100000000004</v>
      </c>
      <c r="F71" s="29">
        <v>9.5200000000000014</v>
      </c>
      <c r="G71" s="29">
        <v>10</v>
      </c>
      <c r="H71" s="29">
        <v>10</v>
      </c>
      <c r="I71" s="29">
        <v>7.5</v>
      </c>
      <c r="J71" s="29">
        <v>9.7100373892288463</v>
      </c>
      <c r="K71" s="29">
        <v>9.9565056083843277</v>
      </c>
      <c r="L71" s="29">
        <f>AVERAGE(Table27857[[#This Row],[2Bi Disappearance]:[2Bv Terrorism Injured ]])</f>
        <v>9.4333085995226345</v>
      </c>
      <c r="M71" s="29">
        <v>10</v>
      </c>
      <c r="N71" s="29">
        <v>10</v>
      </c>
      <c r="O71" s="30">
        <v>10</v>
      </c>
      <c r="P71" s="30">
        <v>10</v>
      </c>
      <c r="Q71" s="30">
        <f>AVERAGE(Table27857[[#This Row],[2Ciii(a) Equal Inheritance Rights: Widows]:[2Ciii(b) Equal Inheritance Rights: Daughters]])</f>
        <v>10</v>
      </c>
      <c r="R71" s="30">
        <f t="shared" si="24"/>
        <v>10</v>
      </c>
      <c r="S71" s="29">
        <f t="shared" si="26"/>
        <v>9.6511028665075447</v>
      </c>
      <c r="T71" s="29">
        <v>10</v>
      </c>
      <c r="U71" s="29">
        <v>10</v>
      </c>
      <c r="V71" s="29">
        <v>10</v>
      </c>
      <c r="W71" s="29">
        <f t="shared" si="27"/>
        <v>10</v>
      </c>
      <c r="X71" s="29">
        <v>10</v>
      </c>
      <c r="Y71" s="29">
        <v>10</v>
      </c>
      <c r="Z71" s="29">
        <f>AVERAGE(Table27857[[#This Row],[4A Freedom to establish religious organizations]:[4B Autonomy of religious organizations]])</f>
        <v>10</v>
      </c>
      <c r="AA71" s="29">
        <v>10</v>
      </c>
      <c r="AB71" s="29">
        <v>10</v>
      </c>
      <c r="AC71" s="29">
        <v>10</v>
      </c>
      <c r="AD71" s="29">
        <v>7.5</v>
      </c>
      <c r="AE71" s="29">
        <v>10</v>
      </c>
      <c r="AF71" s="29">
        <f>AVERAGE(Table27857[[#This Row],[5Ci Political parties]:[5Ciii Educational, sporting and cultural organizations]])</f>
        <v>9.1666666666666661</v>
      </c>
      <c r="AG71" s="29">
        <v>10</v>
      </c>
      <c r="AH71" s="29">
        <v>10</v>
      </c>
      <c r="AI71" s="29">
        <v>10</v>
      </c>
      <c r="AJ71" s="29">
        <f>AVERAGE(Table27857[[#This Row],[5Di Political parties]:[5Diii Educational, sporting and cultural organizations5]])</f>
        <v>10</v>
      </c>
      <c r="AK71" s="29">
        <f t="shared" si="25"/>
        <v>9.7916666666666661</v>
      </c>
      <c r="AL71" s="29">
        <v>10</v>
      </c>
      <c r="AM71" s="30">
        <v>8.3333333333333339</v>
      </c>
      <c r="AN71" s="30">
        <v>8.5</v>
      </c>
      <c r="AO71" s="30">
        <v>10</v>
      </c>
      <c r="AP71" s="30">
        <v>10</v>
      </c>
      <c r="AQ71" s="30">
        <f>AVERAGE(Table27857[[#This Row],[6Di Access to foreign television (cable/ satellite)]:[6Dii Access to foreign newspapers]])</f>
        <v>10</v>
      </c>
      <c r="AR71" s="30">
        <v>10</v>
      </c>
      <c r="AS71" s="29">
        <f t="shared" si="28"/>
        <v>9.3666666666666671</v>
      </c>
      <c r="AT71" s="29">
        <v>10</v>
      </c>
      <c r="AU71" s="29">
        <v>10</v>
      </c>
      <c r="AV71" s="29">
        <f>AVERAGE(Table27857[[#This Row],[7Ai Parental Authority: In marriage]:[7Aii Parental Authority: After divorce]])</f>
        <v>10</v>
      </c>
      <c r="AW71" s="29">
        <v>10</v>
      </c>
      <c r="AX71" s="29">
        <v>10</v>
      </c>
      <c r="AY71" s="29">
        <f t="shared" si="29"/>
        <v>10</v>
      </c>
      <c r="AZ71" s="29">
        <v>10</v>
      </c>
      <c r="BA71" s="29">
        <f t="shared" si="30"/>
        <v>10</v>
      </c>
      <c r="BB71" s="31">
        <f>AVERAGE(Table27857[[#This Row],[RULE OF LAW]],Table27857[[#This Row],[SECURITY &amp; SAFETY]],Table27857[[#This Row],[PERSONAL FREEDOM (minus Security &amp;Safety and Rule of Law)]],Table27857[[#This Row],[PERSONAL FREEDOM (minus Security &amp;Safety and Rule of Law)]])</f>
        <v>9.2774615499602202</v>
      </c>
      <c r="BC71" s="32">
        <v>7.9</v>
      </c>
      <c r="BD71" s="53">
        <f>AVERAGE(Table27857[[#This Row],[PERSONAL FREEDOM]:[ECONOMIC FREEDOM]])</f>
        <v>8.5887307749801103</v>
      </c>
      <c r="BE71" s="54">
        <f t="shared" si="31"/>
        <v>3</v>
      </c>
      <c r="BF71" s="18">
        <f t="shared" si="32"/>
        <v>8.59</v>
      </c>
      <c r="BG71" s="31">
        <f>Table27857[[#This Row],[1 Rule of Law]]</f>
        <v>7.7954100000000004</v>
      </c>
      <c r="BH71" s="31">
        <f>Table27857[[#This Row],[2 Security &amp; Safety]]</f>
        <v>9.6511028665075447</v>
      </c>
      <c r="BI71" s="31">
        <f t="shared" si="33"/>
        <v>9.831666666666667</v>
      </c>
    </row>
    <row r="72" spans="1:61" ht="15" customHeight="1" x14ac:dyDescent="0.25">
      <c r="A72" s="28" t="s">
        <v>100</v>
      </c>
      <c r="B72" s="29" t="s">
        <v>48</v>
      </c>
      <c r="C72" s="29" t="s">
        <v>48</v>
      </c>
      <c r="D72" s="29" t="s">
        <v>48</v>
      </c>
      <c r="E72" s="29">
        <v>6.5901839999999998</v>
      </c>
      <c r="F72" s="29">
        <v>9.2799999999999994</v>
      </c>
      <c r="G72" s="29">
        <v>10</v>
      </c>
      <c r="H72" s="29">
        <v>10</v>
      </c>
      <c r="I72" s="29">
        <v>5</v>
      </c>
      <c r="J72" s="29">
        <v>9.9172818826643514</v>
      </c>
      <c r="K72" s="29">
        <v>9.8014765183944412</v>
      </c>
      <c r="L72" s="29">
        <f>AVERAGE(Table27857[[#This Row],[2Bi Disappearance]:[2Bv Terrorism Injured ]])</f>
        <v>8.9437516802117578</v>
      </c>
      <c r="M72" s="29">
        <v>10</v>
      </c>
      <c r="N72" s="29">
        <v>10</v>
      </c>
      <c r="O72" s="30">
        <v>10</v>
      </c>
      <c r="P72" s="30">
        <v>10</v>
      </c>
      <c r="Q72" s="30">
        <f>AVERAGE(Table27857[[#This Row],[2Ciii(a) Equal Inheritance Rights: Widows]:[2Ciii(b) Equal Inheritance Rights: Daughters]])</f>
        <v>10</v>
      </c>
      <c r="R72" s="30">
        <f t="shared" si="24"/>
        <v>10</v>
      </c>
      <c r="S72" s="29">
        <f t="shared" si="26"/>
        <v>9.4079172267372524</v>
      </c>
      <c r="T72" s="29">
        <v>0</v>
      </c>
      <c r="U72" s="29">
        <v>0</v>
      </c>
      <c r="V72" s="29">
        <v>5</v>
      </c>
      <c r="W72" s="29">
        <f t="shared" si="27"/>
        <v>1.6666666666666667</v>
      </c>
      <c r="X72" s="29">
        <v>7.5</v>
      </c>
      <c r="Y72" s="29">
        <v>7.5</v>
      </c>
      <c r="Z72" s="29">
        <f>AVERAGE(Table27857[[#This Row],[4A Freedom to establish religious organizations]:[4B Autonomy of religious organizations]])</f>
        <v>7.5</v>
      </c>
      <c r="AA72" s="29">
        <v>10</v>
      </c>
      <c r="AB72" s="29">
        <v>10</v>
      </c>
      <c r="AC72" s="29">
        <v>10</v>
      </c>
      <c r="AD72" s="29">
        <v>10</v>
      </c>
      <c r="AE72" s="29">
        <v>10</v>
      </c>
      <c r="AF72" s="29">
        <f>AVERAGE(Table27857[[#This Row],[5Ci Political parties]:[5Ciii Educational, sporting and cultural organizations]])</f>
        <v>10</v>
      </c>
      <c r="AG72" s="29">
        <v>10</v>
      </c>
      <c r="AH72" s="29">
        <v>7.5</v>
      </c>
      <c r="AI72" s="29">
        <v>10</v>
      </c>
      <c r="AJ72" s="29">
        <f>AVERAGE(Table27857[[#This Row],[5Di Political parties]:[5Diii Educational, sporting and cultural organizations5]])</f>
        <v>9.1666666666666661</v>
      </c>
      <c r="AK72" s="29">
        <f t="shared" si="25"/>
        <v>9.7916666666666661</v>
      </c>
      <c r="AL72" s="29">
        <v>10</v>
      </c>
      <c r="AM72" s="30">
        <v>7.666666666666667</v>
      </c>
      <c r="AN72" s="30">
        <v>6.5</v>
      </c>
      <c r="AO72" s="30">
        <v>10</v>
      </c>
      <c r="AP72" s="30">
        <v>10</v>
      </c>
      <c r="AQ72" s="30">
        <f>AVERAGE(Table27857[[#This Row],[6Di Access to foreign television (cable/ satellite)]:[6Dii Access to foreign newspapers]])</f>
        <v>10</v>
      </c>
      <c r="AR72" s="30">
        <v>10</v>
      </c>
      <c r="AS72" s="29">
        <f t="shared" si="28"/>
        <v>8.8333333333333339</v>
      </c>
      <c r="AT72" s="29">
        <v>10</v>
      </c>
      <c r="AU72" s="29">
        <v>10</v>
      </c>
      <c r="AV72" s="29">
        <f>AVERAGE(Table27857[[#This Row],[7Ai Parental Authority: In marriage]:[7Aii Parental Authority: After divorce]])</f>
        <v>10</v>
      </c>
      <c r="AW72" s="29">
        <v>10</v>
      </c>
      <c r="AX72" s="29">
        <v>10</v>
      </c>
      <c r="AY72" s="29">
        <f t="shared" si="29"/>
        <v>10</v>
      </c>
      <c r="AZ72" s="29">
        <v>10</v>
      </c>
      <c r="BA72" s="29">
        <f t="shared" si="30"/>
        <v>10</v>
      </c>
      <c r="BB72" s="31">
        <f>AVERAGE(Table27857[[#This Row],[RULE OF LAW]],Table27857[[#This Row],[SECURITY &amp; SAFETY]],Table27857[[#This Row],[PERSONAL FREEDOM (minus Security &amp;Safety and Rule of Law)]],Table27857[[#This Row],[PERSONAL FREEDOM (minus Security &amp;Safety and Rule of Law)]])</f>
        <v>7.7786919733509796</v>
      </c>
      <c r="BC72" s="32">
        <v>7.38</v>
      </c>
      <c r="BD72" s="53">
        <f>AVERAGE(Table27857[[#This Row],[PERSONAL FREEDOM]:[ECONOMIC FREEDOM]])</f>
        <v>7.5793459866754898</v>
      </c>
      <c r="BE72" s="54">
        <f t="shared" si="31"/>
        <v>48</v>
      </c>
      <c r="BF72" s="18">
        <f t="shared" si="32"/>
        <v>7.58</v>
      </c>
      <c r="BG72" s="31">
        <f>Table27857[[#This Row],[1 Rule of Law]]</f>
        <v>6.5901839999999998</v>
      </c>
      <c r="BH72" s="31">
        <f>Table27857[[#This Row],[2 Security &amp; Safety]]</f>
        <v>9.4079172267372524</v>
      </c>
      <c r="BI72" s="31">
        <f t="shared" si="33"/>
        <v>7.5583333333333327</v>
      </c>
    </row>
    <row r="73" spans="1:61" ht="15" customHeight="1" x14ac:dyDescent="0.25">
      <c r="A73" s="28" t="s">
        <v>78</v>
      </c>
      <c r="B73" s="29">
        <v>8</v>
      </c>
      <c r="C73" s="29">
        <v>5.8</v>
      </c>
      <c r="D73" s="29">
        <v>6.3</v>
      </c>
      <c r="E73" s="29">
        <v>6.68888888888889</v>
      </c>
      <c r="F73" s="29">
        <v>9.64</v>
      </c>
      <c r="G73" s="29">
        <v>10</v>
      </c>
      <c r="H73" s="29">
        <v>10</v>
      </c>
      <c r="I73" s="29">
        <v>10</v>
      </c>
      <c r="J73" s="29">
        <v>10</v>
      </c>
      <c r="K73" s="29">
        <v>9.9900388398914171</v>
      </c>
      <c r="L73" s="29">
        <f>AVERAGE(Table27857[[#This Row],[2Bi Disappearance]:[2Bv Terrorism Injured ]])</f>
        <v>9.9980077679782831</v>
      </c>
      <c r="M73" s="29">
        <v>10</v>
      </c>
      <c r="N73" s="29">
        <v>10</v>
      </c>
      <c r="O73" s="30">
        <v>10</v>
      </c>
      <c r="P73" s="30">
        <v>10</v>
      </c>
      <c r="Q73" s="30">
        <f>AVERAGE(Table27857[[#This Row],[2Ciii(a) Equal Inheritance Rights: Widows]:[2Ciii(b) Equal Inheritance Rights: Daughters]])</f>
        <v>10</v>
      </c>
      <c r="R73" s="30">
        <f t="shared" si="24"/>
        <v>10</v>
      </c>
      <c r="S73" s="29">
        <f t="shared" si="26"/>
        <v>9.8793359226594273</v>
      </c>
      <c r="T73" s="29">
        <v>10</v>
      </c>
      <c r="U73" s="29">
        <v>10</v>
      </c>
      <c r="V73" s="29">
        <v>10</v>
      </c>
      <c r="W73" s="29">
        <f t="shared" si="27"/>
        <v>10</v>
      </c>
      <c r="X73" s="29">
        <v>10</v>
      </c>
      <c r="Y73" s="29">
        <v>10</v>
      </c>
      <c r="Z73" s="29">
        <f>AVERAGE(Table27857[[#This Row],[4A Freedom to establish religious organizations]:[4B Autonomy of religious organizations]])</f>
        <v>10</v>
      </c>
      <c r="AA73" s="29">
        <v>10</v>
      </c>
      <c r="AB73" s="29">
        <v>10</v>
      </c>
      <c r="AC73" s="29">
        <v>10</v>
      </c>
      <c r="AD73" s="29">
        <v>10</v>
      </c>
      <c r="AE73" s="29">
        <v>10</v>
      </c>
      <c r="AF73" s="29">
        <f>AVERAGE(Table27857[[#This Row],[5Ci Political parties]:[5Ciii Educational, sporting and cultural organizations]])</f>
        <v>10</v>
      </c>
      <c r="AG73" s="29">
        <v>10</v>
      </c>
      <c r="AH73" s="29">
        <v>10</v>
      </c>
      <c r="AI73" s="29">
        <v>10</v>
      </c>
      <c r="AJ73" s="29">
        <f>AVERAGE(Table27857[[#This Row],[5Di Political parties]:[5Diii Educational, sporting and cultural organizations5]])</f>
        <v>10</v>
      </c>
      <c r="AK73" s="29">
        <f t="shared" si="25"/>
        <v>10</v>
      </c>
      <c r="AL73" s="29">
        <v>10</v>
      </c>
      <c r="AM73" s="30">
        <v>6</v>
      </c>
      <c r="AN73" s="30">
        <v>7.5</v>
      </c>
      <c r="AO73" s="30">
        <v>10</v>
      </c>
      <c r="AP73" s="30">
        <v>10</v>
      </c>
      <c r="AQ73" s="30">
        <f>AVERAGE(Table27857[[#This Row],[6Di Access to foreign television (cable/ satellite)]:[6Dii Access to foreign newspapers]])</f>
        <v>10</v>
      </c>
      <c r="AR73" s="30">
        <v>10</v>
      </c>
      <c r="AS73" s="29">
        <f t="shared" si="28"/>
        <v>8.6999999999999993</v>
      </c>
      <c r="AT73" s="29">
        <v>10</v>
      </c>
      <c r="AU73" s="29">
        <v>10</v>
      </c>
      <c r="AV73" s="29">
        <f>AVERAGE(Table27857[[#This Row],[7Ai Parental Authority: In marriage]:[7Aii Parental Authority: After divorce]])</f>
        <v>10</v>
      </c>
      <c r="AW73" s="29">
        <v>10</v>
      </c>
      <c r="AX73" s="29">
        <v>10</v>
      </c>
      <c r="AY73" s="29">
        <f t="shared" si="29"/>
        <v>10</v>
      </c>
      <c r="AZ73" s="29">
        <v>10</v>
      </c>
      <c r="BA73" s="29">
        <f t="shared" si="30"/>
        <v>10</v>
      </c>
      <c r="BB73" s="31">
        <f>AVERAGE(Table27857[[#This Row],[RULE OF LAW]],Table27857[[#This Row],[SECURITY &amp; SAFETY]],Table27857[[#This Row],[PERSONAL FREEDOM (minus Security &amp;Safety and Rule of Law)]],Table27857[[#This Row],[PERSONAL FREEDOM (minus Security &amp;Safety and Rule of Law)]])</f>
        <v>9.0120562028870808</v>
      </c>
      <c r="BC73" s="32">
        <v>7.13</v>
      </c>
      <c r="BD73" s="53">
        <f>AVERAGE(Table27857[[#This Row],[PERSONAL FREEDOM]:[ECONOMIC FREEDOM]])</f>
        <v>8.0710281014435399</v>
      </c>
      <c r="BE73" s="54">
        <f t="shared" si="31"/>
        <v>29</v>
      </c>
      <c r="BF73" s="18">
        <f t="shared" si="32"/>
        <v>8.07</v>
      </c>
      <c r="BG73" s="31">
        <f>Table27857[[#This Row],[1 Rule of Law]]</f>
        <v>6.68888888888889</v>
      </c>
      <c r="BH73" s="31">
        <f>Table27857[[#This Row],[2 Security &amp; Safety]]</f>
        <v>9.8793359226594273</v>
      </c>
      <c r="BI73" s="31">
        <f t="shared" si="33"/>
        <v>9.74</v>
      </c>
    </row>
    <row r="74" spans="1:61" ht="15" customHeight="1" x14ac:dyDescent="0.25">
      <c r="A74" s="28" t="s">
        <v>101</v>
      </c>
      <c r="B74" s="29">
        <v>4.8</v>
      </c>
      <c r="C74" s="29">
        <v>4.6999999999999993</v>
      </c>
      <c r="D74" s="29">
        <v>4.2</v>
      </c>
      <c r="E74" s="29">
        <v>4.5634920634920633</v>
      </c>
      <c r="F74" s="29">
        <v>0</v>
      </c>
      <c r="G74" s="29">
        <v>10</v>
      </c>
      <c r="H74" s="29">
        <v>10</v>
      </c>
      <c r="I74" s="29">
        <v>5</v>
      </c>
      <c r="J74" s="29">
        <v>10</v>
      </c>
      <c r="K74" s="29">
        <v>10</v>
      </c>
      <c r="L74" s="29">
        <f>AVERAGE(Table27857[[#This Row],[2Bi Disappearance]:[2Bv Terrorism Injured ]])</f>
        <v>9</v>
      </c>
      <c r="M74" s="29">
        <v>10</v>
      </c>
      <c r="N74" s="29">
        <v>10</v>
      </c>
      <c r="O74" s="30">
        <v>10</v>
      </c>
      <c r="P74" s="30">
        <v>10</v>
      </c>
      <c r="Q74" s="30">
        <f>AVERAGE(Table27857[[#This Row],[2Ciii(a) Equal Inheritance Rights: Widows]:[2Ciii(b) Equal Inheritance Rights: Daughters]])</f>
        <v>10</v>
      </c>
      <c r="R74" s="30">
        <f t="shared" si="24"/>
        <v>10</v>
      </c>
      <c r="S74" s="29">
        <f t="shared" si="26"/>
        <v>6.333333333333333</v>
      </c>
      <c r="T74" s="29">
        <v>10</v>
      </c>
      <c r="U74" s="29">
        <v>10</v>
      </c>
      <c r="V74" s="29">
        <v>5</v>
      </c>
      <c r="W74" s="29">
        <f t="shared" si="27"/>
        <v>8.3333333333333339</v>
      </c>
      <c r="X74" s="29">
        <v>7.5</v>
      </c>
      <c r="Y74" s="29">
        <v>10</v>
      </c>
      <c r="Z74" s="29">
        <f>AVERAGE(Table27857[[#This Row],[4A Freedom to establish religious organizations]:[4B Autonomy of religious organizations]])</f>
        <v>8.75</v>
      </c>
      <c r="AA74" s="29">
        <v>10</v>
      </c>
      <c r="AB74" s="29">
        <v>10</v>
      </c>
      <c r="AC74" s="29">
        <v>7.5</v>
      </c>
      <c r="AD74" s="29">
        <v>7.5</v>
      </c>
      <c r="AE74" s="29">
        <v>7.5</v>
      </c>
      <c r="AF74" s="29">
        <f>AVERAGE(Table27857[[#This Row],[5Ci Political parties]:[5Ciii Educational, sporting and cultural organizations]])</f>
        <v>7.5</v>
      </c>
      <c r="AG74" s="29">
        <v>7.5</v>
      </c>
      <c r="AH74" s="29">
        <v>7.5</v>
      </c>
      <c r="AI74" s="29">
        <v>7.5</v>
      </c>
      <c r="AJ74" s="29">
        <f>AVERAGE(Table27857[[#This Row],[5Di Political parties]:[5Diii Educational, sporting and cultural organizations5]])</f>
        <v>7.5</v>
      </c>
      <c r="AK74" s="29">
        <f t="shared" si="25"/>
        <v>8.75</v>
      </c>
      <c r="AL74" s="29">
        <v>10</v>
      </c>
      <c r="AM74" s="30">
        <v>9</v>
      </c>
      <c r="AN74" s="30">
        <v>8</v>
      </c>
      <c r="AO74" s="30">
        <v>10</v>
      </c>
      <c r="AP74" s="30">
        <v>10</v>
      </c>
      <c r="AQ74" s="30">
        <f>AVERAGE(Table27857[[#This Row],[6Di Access to foreign television (cable/ satellite)]:[6Dii Access to foreign newspapers]])</f>
        <v>10</v>
      </c>
      <c r="AR74" s="30">
        <v>10</v>
      </c>
      <c r="AS74" s="29">
        <f t="shared" si="28"/>
        <v>9.4</v>
      </c>
      <c r="AT74" s="29">
        <v>10</v>
      </c>
      <c r="AU74" s="29">
        <v>10</v>
      </c>
      <c r="AV74" s="29">
        <f>AVERAGE(Table27857[[#This Row],[7Ai Parental Authority: In marriage]:[7Aii Parental Authority: After divorce]])</f>
        <v>10</v>
      </c>
      <c r="AW74" s="29">
        <v>0</v>
      </c>
      <c r="AX74" s="29">
        <v>10</v>
      </c>
      <c r="AY74" s="29">
        <f t="shared" si="29"/>
        <v>5</v>
      </c>
      <c r="AZ74" s="29">
        <v>10</v>
      </c>
      <c r="BA74" s="29">
        <f t="shared" si="30"/>
        <v>8.3333333333333339</v>
      </c>
      <c r="BB74" s="31">
        <f>AVERAGE(Table27857[[#This Row],[RULE OF LAW]],Table27857[[#This Row],[SECURITY &amp; SAFETY]],Table27857[[#This Row],[PERSONAL FREEDOM (minus Security &amp;Safety and Rule of Law)]],Table27857[[#This Row],[PERSONAL FREEDOM (minus Security &amp;Safety and Rule of Law)]])</f>
        <v>7.0808730158730162</v>
      </c>
      <c r="BC74" s="32">
        <v>7.33</v>
      </c>
      <c r="BD74" s="53">
        <f>AVERAGE(Table27857[[#This Row],[PERSONAL FREEDOM]:[ECONOMIC FREEDOM]])</f>
        <v>7.2054365079365077</v>
      </c>
      <c r="BE74" s="54">
        <f t="shared" si="31"/>
        <v>58</v>
      </c>
      <c r="BF74" s="18">
        <f t="shared" si="32"/>
        <v>7.21</v>
      </c>
      <c r="BG74" s="31">
        <f>Table27857[[#This Row],[1 Rule of Law]]</f>
        <v>4.5634920634920633</v>
      </c>
      <c r="BH74" s="31">
        <f>Table27857[[#This Row],[2 Security &amp; Safety]]</f>
        <v>6.333333333333333</v>
      </c>
      <c r="BI74" s="31">
        <f t="shared" si="33"/>
        <v>8.7133333333333347</v>
      </c>
    </row>
    <row r="75" spans="1:61" ht="15" customHeight="1" x14ac:dyDescent="0.25">
      <c r="A75" s="28" t="s">
        <v>80</v>
      </c>
      <c r="B75" s="29">
        <v>7.5</v>
      </c>
      <c r="C75" s="29">
        <v>7.3</v>
      </c>
      <c r="D75" s="29">
        <v>6.8000000000000007</v>
      </c>
      <c r="E75" s="29">
        <v>7.2190476190476183</v>
      </c>
      <c r="F75" s="29">
        <v>9.879999999999999</v>
      </c>
      <c r="G75" s="29">
        <v>10</v>
      </c>
      <c r="H75" s="29">
        <v>10</v>
      </c>
      <c r="I75" s="29">
        <v>10</v>
      </c>
      <c r="J75" s="29">
        <v>10</v>
      </c>
      <c r="K75" s="29">
        <v>10</v>
      </c>
      <c r="L75" s="29">
        <f>AVERAGE(Table27857[[#This Row],[2Bi Disappearance]:[2Bv Terrorism Injured ]])</f>
        <v>10</v>
      </c>
      <c r="M75" s="29">
        <v>10</v>
      </c>
      <c r="N75" s="29">
        <v>7.5</v>
      </c>
      <c r="O75" s="30">
        <v>10</v>
      </c>
      <c r="P75" s="30">
        <v>10</v>
      </c>
      <c r="Q75" s="30">
        <f>AVERAGE(Table27857[[#This Row],[2Ciii(a) Equal Inheritance Rights: Widows]:[2Ciii(b) Equal Inheritance Rights: Daughters]])</f>
        <v>10</v>
      </c>
      <c r="R75" s="30">
        <f t="shared" si="24"/>
        <v>9.1666666666666661</v>
      </c>
      <c r="S75" s="29">
        <f t="shared" si="26"/>
        <v>9.6822222222222223</v>
      </c>
      <c r="T75" s="29">
        <v>10</v>
      </c>
      <c r="U75" s="29">
        <v>10</v>
      </c>
      <c r="V75" s="29">
        <v>10</v>
      </c>
      <c r="W75" s="29">
        <f t="shared" si="27"/>
        <v>10</v>
      </c>
      <c r="X75" s="29">
        <v>5</v>
      </c>
      <c r="Y75" s="29">
        <v>7.5</v>
      </c>
      <c r="Z75" s="29">
        <f>AVERAGE(Table27857[[#This Row],[4A Freedom to establish religious organizations]:[4B Autonomy of religious organizations]])</f>
        <v>6.25</v>
      </c>
      <c r="AA75" s="29">
        <v>10</v>
      </c>
      <c r="AB75" s="29">
        <v>10</v>
      </c>
      <c r="AC75" s="29">
        <v>7.5</v>
      </c>
      <c r="AD75" s="29">
        <v>10</v>
      </c>
      <c r="AE75" s="29">
        <v>7.5</v>
      </c>
      <c r="AF75" s="29">
        <f>AVERAGE(Table27857[[#This Row],[5Ci Political parties]:[5Ciii Educational, sporting and cultural organizations]])</f>
        <v>8.3333333333333339</v>
      </c>
      <c r="AG75" s="29">
        <v>7.5</v>
      </c>
      <c r="AH75" s="29">
        <v>5</v>
      </c>
      <c r="AI75" s="29">
        <v>5</v>
      </c>
      <c r="AJ75" s="29">
        <f>AVERAGE(Table27857[[#This Row],[5Di Political parties]:[5Diii Educational, sporting and cultural organizations5]])</f>
        <v>5.833333333333333</v>
      </c>
      <c r="AK75" s="29">
        <f t="shared" si="25"/>
        <v>8.5416666666666679</v>
      </c>
      <c r="AL75" s="29">
        <v>10</v>
      </c>
      <c r="AM75" s="30">
        <v>8.3333333333333339</v>
      </c>
      <c r="AN75" s="30">
        <v>6.5</v>
      </c>
      <c r="AO75" s="30">
        <v>10</v>
      </c>
      <c r="AP75" s="30">
        <v>10</v>
      </c>
      <c r="AQ75" s="30">
        <f>AVERAGE(Table27857[[#This Row],[6Di Access to foreign television (cable/ satellite)]:[6Dii Access to foreign newspapers]])</f>
        <v>10</v>
      </c>
      <c r="AR75" s="30">
        <v>10</v>
      </c>
      <c r="AS75" s="29">
        <f t="shared" si="28"/>
        <v>8.9666666666666668</v>
      </c>
      <c r="AT75" s="29">
        <v>10</v>
      </c>
      <c r="AU75" s="29">
        <v>10</v>
      </c>
      <c r="AV75" s="29">
        <f>AVERAGE(Table27857[[#This Row],[7Ai Parental Authority: In marriage]:[7Aii Parental Authority: After divorce]])</f>
        <v>10</v>
      </c>
      <c r="AW75" s="29">
        <v>10</v>
      </c>
      <c r="AX75" s="29">
        <v>10</v>
      </c>
      <c r="AY75" s="29">
        <f t="shared" si="29"/>
        <v>10</v>
      </c>
      <c r="AZ75" s="29">
        <v>10</v>
      </c>
      <c r="BA75" s="29">
        <f t="shared" si="30"/>
        <v>10</v>
      </c>
      <c r="BB75" s="31">
        <f>AVERAGE(Table27857[[#This Row],[RULE OF LAW]],Table27857[[#This Row],[SECURITY &amp; SAFETY]],Table27857[[#This Row],[PERSONAL FREEDOM (minus Security &amp;Safety and Rule of Law)]],Table27857[[#This Row],[PERSONAL FREEDOM (minus Security &amp;Safety and Rule of Law)]])</f>
        <v>8.6011507936507954</v>
      </c>
      <c r="BC75" s="32">
        <v>7.52</v>
      </c>
      <c r="BD75" s="53">
        <f>AVERAGE(Table27857[[#This Row],[PERSONAL FREEDOM]:[ECONOMIC FREEDOM]])</f>
        <v>8.0605753968253975</v>
      </c>
      <c r="BE75" s="54">
        <f t="shared" si="31"/>
        <v>30</v>
      </c>
      <c r="BF75" s="18">
        <f t="shared" si="32"/>
        <v>8.06</v>
      </c>
      <c r="BG75" s="31">
        <f>Table27857[[#This Row],[1 Rule of Law]]</f>
        <v>7.2190476190476183</v>
      </c>
      <c r="BH75" s="31">
        <f>Table27857[[#This Row],[2 Security &amp; Safety]]</f>
        <v>9.6822222222222223</v>
      </c>
      <c r="BI75" s="31">
        <f t="shared" si="33"/>
        <v>8.7516666666666687</v>
      </c>
    </row>
    <row r="76" spans="1:61" ht="15" customHeight="1" x14ac:dyDescent="0.25">
      <c r="A76" s="28" t="s">
        <v>153</v>
      </c>
      <c r="B76" s="29">
        <v>4.3</v>
      </c>
      <c r="C76" s="29">
        <v>6.2</v>
      </c>
      <c r="D76" s="29">
        <v>5.6000000000000005</v>
      </c>
      <c r="E76" s="29">
        <v>5.3809523809523805</v>
      </c>
      <c r="F76" s="29">
        <v>9.2000000000000011</v>
      </c>
      <c r="G76" s="29">
        <v>5</v>
      </c>
      <c r="H76" s="29">
        <v>10</v>
      </c>
      <c r="I76" s="29">
        <v>10</v>
      </c>
      <c r="J76" s="29">
        <v>9.9484004127966976</v>
      </c>
      <c r="K76" s="29">
        <v>10</v>
      </c>
      <c r="L76" s="29">
        <f>AVERAGE(Table27857[[#This Row],[2Bi Disappearance]:[2Bv Terrorism Injured ]])</f>
        <v>8.9896800825593406</v>
      </c>
      <c r="M76" s="29">
        <v>10</v>
      </c>
      <c r="N76" s="29">
        <v>7.5</v>
      </c>
      <c r="O76" s="30">
        <v>0</v>
      </c>
      <c r="P76" s="30">
        <v>0</v>
      </c>
      <c r="Q76" s="30">
        <f>AVERAGE(Table27857[[#This Row],[2Ciii(a) Equal Inheritance Rights: Widows]:[2Ciii(b) Equal Inheritance Rights: Daughters]])</f>
        <v>0</v>
      </c>
      <c r="R76" s="30">
        <f t="shared" si="24"/>
        <v>5.833333333333333</v>
      </c>
      <c r="S76" s="29">
        <f t="shared" si="26"/>
        <v>8.0076711386308919</v>
      </c>
      <c r="T76" s="29">
        <v>0</v>
      </c>
      <c r="U76" s="29">
        <v>10</v>
      </c>
      <c r="V76" s="29">
        <v>5</v>
      </c>
      <c r="W76" s="29">
        <f t="shared" si="27"/>
        <v>5</v>
      </c>
      <c r="X76" s="29">
        <v>2.5</v>
      </c>
      <c r="Y76" s="29">
        <v>0</v>
      </c>
      <c r="Z76" s="29">
        <f>AVERAGE(Table27857[[#This Row],[4A Freedom to establish religious organizations]:[4B Autonomy of religious organizations]])</f>
        <v>1.25</v>
      </c>
      <c r="AA76" s="29">
        <v>7.5</v>
      </c>
      <c r="AB76" s="29">
        <v>10</v>
      </c>
      <c r="AC76" s="29">
        <v>0</v>
      </c>
      <c r="AD76" s="29">
        <v>7.5</v>
      </c>
      <c r="AE76" s="29">
        <v>7.5</v>
      </c>
      <c r="AF76" s="29">
        <f>AVERAGE(Table27857[[#This Row],[5Ci Political parties]:[5Ciii Educational, sporting and cultural organizations]])</f>
        <v>5</v>
      </c>
      <c r="AG76" s="29">
        <v>2.5</v>
      </c>
      <c r="AH76" s="29">
        <v>2.5</v>
      </c>
      <c r="AI76" s="29">
        <v>5</v>
      </c>
      <c r="AJ76" s="29">
        <f>AVERAGE(Table27857[[#This Row],[5Di Political parties]:[5Diii Educational, sporting and cultural organizations5]])</f>
        <v>3.3333333333333335</v>
      </c>
      <c r="AK76" s="29">
        <f t="shared" si="25"/>
        <v>6.458333333333333</v>
      </c>
      <c r="AL76" s="29">
        <v>10</v>
      </c>
      <c r="AM76" s="30">
        <v>2.6666666666666665</v>
      </c>
      <c r="AN76" s="30">
        <v>3.5</v>
      </c>
      <c r="AO76" s="30">
        <v>7.5</v>
      </c>
      <c r="AP76" s="30">
        <v>7.5</v>
      </c>
      <c r="AQ76" s="30">
        <f>AVERAGE(Table27857[[#This Row],[6Di Access to foreign television (cable/ satellite)]:[6Dii Access to foreign newspapers]])</f>
        <v>7.5</v>
      </c>
      <c r="AR76" s="30">
        <v>10</v>
      </c>
      <c r="AS76" s="29">
        <f t="shared" si="28"/>
        <v>6.7333333333333325</v>
      </c>
      <c r="AT76" s="29">
        <v>0</v>
      </c>
      <c r="AU76" s="29">
        <v>0</v>
      </c>
      <c r="AV76" s="29">
        <f>AVERAGE(Table27857[[#This Row],[7Ai Parental Authority: In marriage]:[7Aii Parental Authority: After divorce]])</f>
        <v>0</v>
      </c>
      <c r="AW76" s="29">
        <v>10</v>
      </c>
      <c r="AX76" s="29">
        <v>10</v>
      </c>
      <c r="AY76" s="29">
        <f t="shared" si="29"/>
        <v>10</v>
      </c>
      <c r="AZ76" s="29">
        <v>0</v>
      </c>
      <c r="BA76" s="29">
        <f t="shared" si="30"/>
        <v>3.3333333333333335</v>
      </c>
      <c r="BB76" s="31">
        <f>AVERAGE(Table27857[[#This Row],[RULE OF LAW]],Table27857[[#This Row],[SECURITY &amp; SAFETY]],Table27857[[#This Row],[PERSONAL FREEDOM (minus Security &amp;Safety and Rule of Law)]],Table27857[[#This Row],[PERSONAL FREEDOM (minus Security &amp;Safety and Rule of Law)]])</f>
        <v>5.6246558798958182</v>
      </c>
      <c r="BC76" s="32">
        <v>7.93</v>
      </c>
      <c r="BD76" s="53">
        <f>AVERAGE(Table27857[[#This Row],[PERSONAL FREEDOM]:[ECONOMIC FREEDOM]])</f>
        <v>6.7773279399479094</v>
      </c>
      <c r="BE76" s="54">
        <f t="shared" si="31"/>
        <v>86</v>
      </c>
      <c r="BF76" s="18">
        <f t="shared" si="32"/>
        <v>6.78</v>
      </c>
      <c r="BG76" s="31">
        <f>Table27857[[#This Row],[1 Rule of Law]]</f>
        <v>5.3809523809523805</v>
      </c>
      <c r="BH76" s="31">
        <f>Table27857[[#This Row],[2 Security &amp; Safety]]</f>
        <v>8.0076711386308919</v>
      </c>
      <c r="BI76" s="31">
        <f t="shared" si="33"/>
        <v>4.5549999999999997</v>
      </c>
    </row>
    <row r="77" spans="1:61" ht="15" customHeight="1" x14ac:dyDescent="0.25">
      <c r="A77" s="28" t="s">
        <v>159</v>
      </c>
      <c r="B77" s="29">
        <v>4.8</v>
      </c>
      <c r="C77" s="29">
        <v>4.6999999999999993</v>
      </c>
      <c r="D77" s="29">
        <v>4</v>
      </c>
      <c r="E77" s="29">
        <v>4.5063492063492072</v>
      </c>
      <c r="F77" s="29">
        <v>6.879999999999999</v>
      </c>
      <c r="G77" s="29">
        <v>0</v>
      </c>
      <c r="H77" s="29">
        <v>10</v>
      </c>
      <c r="I77" s="29">
        <v>5</v>
      </c>
      <c r="J77" s="29">
        <v>10</v>
      </c>
      <c r="K77" s="29">
        <v>10</v>
      </c>
      <c r="L77" s="29">
        <f>AVERAGE(Table27857[[#This Row],[2Bi Disappearance]:[2Bv Terrorism Injured ]])</f>
        <v>7</v>
      </c>
      <c r="M77" s="29">
        <v>10</v>
      </c>
      <c r="N77" s="29">
        <v>10</v>
      </c>
      <c r="O77" s="30">
        <v>10</v>
      </c>
      <c r="P77" s="30">
        <v>10</v>
      </c>
      <c r="Q77" s="30">
        <f>AVERAGE(Table27857[[#This Row],[2Ciii(a) Equal Inheritance Rights: Widows]:[2Ciii(b) Equal Inheritance Rights: Daughters]])</f>
        <v>10</v>
      </c>
      <c r="R77" s="30">
        <f t="shared" si="24"/>
        <v>10</v>
      </c>
      <c r="S77" s="29">
        <f t="shared" si="26"/>
        <v>7.96</v>
      </c>
      <c r="T77" s="29">
        <v>5</v>
      </c>
      <c r="U77" s="29">
        <v>5</v>
      </c>
      <c r="V77" s="29">
        <v>5</v>
      </c>
      <c r="W77" s="29">
        <f t="shared" si="27"/>
        <v>5</v>
      </c>
      <c r="X77" s="29">
        <v>2.5</v>
      </c>
      <c r="Y77" s="29">
        <v>7.5</v>
      </c>
      <c r="Z77" s="29">
        <f>AVERAGE(Table27857[[#This Row],[4A Freedom to establish religious organizations]:[4B Autonomy of religious organizations]])</f>
        <v>5</v>
      </c>
      <c r="AA77" s="29">
        <v>2.5</v>
      </c>
      <c r="AB77" s="29">
        <v>2.5</v>
      </c>
      <c r="AC77" s="29">
        <v>0</v>
      </c>
      <c r="AD77" s="29">
        <v>2.5</v>
      </c>
      <c r="AE77" s="29">
        <v>7.5</v>
      </c>
      <c r="AF77" s="29">
        <f>AVERAGE(Table27857[[#This Row],[5Ci Political parties]:[5Ciii Educational, sporting and cultural organizations]])</f>
        <v>3.3333333333333335</v>
      </c>
      <c r="AG77" s="29">
        <v>0</v>
      </c>
      <c r="AH77" s="29">
        <v>2.5</v>
      </c>
      <c r="AI77" s="29">
        <v>7.5</v>
      </c>
      <c r="AJ77" s="29">
        <f>AVERAGE(Table27857[[#This Row],[5Di Political parties]:[5Diii Educational, sporting and cultural organizations5]])</f>
        <v>3.3333333333333335</v>
      </c>
      <c r="AK77" s="29">
        <f t="shared" si="25"/>
        <v>2.916666666666667</v>
      </c>
      <c r="AL77" s="29">
        <v>10</v>
      </c>
      <c r="AM77" s="30">
        <v>0.33333333333333331</v>
      </c>
      <c r="AN77" s="30">
        <v>1.75</v>
      </c>
      <c r="AO77" s="30">
        <v>7.5</v>
      </c>
      <c r="AP77" s="30">
        <v>5</v>
      </c>
      <c r="AQ77" s="30">
        <f>AVERAGE(Table27857[[#This Row],[6Di Access to foreign television (cable/ satellite)]:[6Dii Access to foreign newspapers]])</f>
        <v>6.25</v>
      </c>
      <c r="AR77" s="30">
        <v>7.5</v>
      </c>
      <c r="AS77" s="29">
        <f t="shared" si="28"/>
        <v>5.166666666666667</v>
      </c>
      <c r="AT77" s="29">
        <v>10</v>
      </c>
      <c r="AU77" s="29">
        <v>10</v>
      </c>
      <c r="AV77" s="29">
        <f>AVERAGE(Table27857[[#This Row],[7Ai Parental Authority: In marriage]:[7Aii Parental Authority: After divorce]])</f>
        <v>10</v>
      </c>
      <c r="AW77" s="29">
        <v>10</v>
      </c>
      <c r="AX77" s="29">
        <v>10</v>
      </c>
      <c r="AY77" s="29">
        <f t="shared" si="29"/>
        <v>10</v>
      </c>
      <c r="AZ77" s="29">
        <v>10</v>
      </c>
      <c r="BA77" s="29">
        <f t="shared" si="30"/>
        <v>10</v>
      </c>
      <c r="BB77" s="31">
        <f>AVERAGE(Table27857[[#This Row],[RULE OF LAW]],Table27857[[#This Row],[SECURITY &amp; SAFETY]],Table27857[[#This Row],[PERSONAL FREEDOM (minus Security &amp;Safety and Rule of Law)]],Table27857[[#This Row],[PERSONAL FREEDOM (minus Security &amp;Safety and Rule of Law)]])</f>
        <v>5.9249206349206354</v>
      </c>
      <c r="BC77" s="32">
        <v>7.26</v>
      </c>
      <c r="BD77" s="53">
        <f>AVERAGE(Table27857[[#This Row],[PERSONAL FREEDOM]:[ECONOMIC FREEDOM]])</f>
        <v>6.5924603174603176</v>
      </c>
      <c r="BE77" s="54">
        <f t="shared" si="31"/>
        <v>99</v>
      </c>
      <c r="BF77" s="18">
        <f t="shared" si="32"/>
        <v>6.59</v>
      </c>
      <c r="BG77" s="31">
        <f>Table27857[[#This Row],[1 Rule of Law]]</f>
        <v>4.5063492063492072</v>
      </c>
      <c r="BH77" s="31">
        <f>Table27857[[#This Row],[2 Security &amp; Safety]]</f>
        <v>7.96</v>
      </c>
      <c r="BI77" s="31">
        <f t="shared" si="33"/>
        <v>5.6166666666666671</v>
      </c>
    </row>
    <row r="78" spans="1:61" ht="15" customHeight="1" x14ac:dyDescent="0.25">
      <c r="A78" s="28" t="s">
        <v>127</v>
      </c>
      <c r="B78" s="29">
        <v>2.9</v>
      </c>
      <c r="C78" s="29">
        <v>4.4000000000000004</v>
      </c>
      <c r="D78" s="29">
        <v>3.3000000000000003</v>
      </c>
      <c r="E78" s="29">
        <v>3.5476190476190483</v>
      </c>
      <c r="F78" s="29">
        <v>7.4400000000000013</v>
      </c>
      <c r="G78" s="29">
        <v>10</v>
      </c>
      <c r="H78" s="29">
        <v>10</v>
      </c>
      <c r="I78" s="29">
        <v>5</v>
      </c>
      <c r="J78" s="29">
        <v>8.428424377264875</v>
      </c>
      <c r="K78" s="29">
        <v>7.972209706199048</v>
      </c>
      <c r="L78" s="29">
        <f>AVERAGE(Table27857[[#This Row],[2Bi Disappearance]:[2Bv Terrorism Injured ]])</f>
        <v>8.2801268166927837</v>
      </c>
      <c r="M78" s="29">
        <v>7.3</v>
      </c>
      <c r="N78" s="29">
        <v>7.5</v>
      </c>
      <c r="O78" s="30">
        <v>5</v>
      </c>
      <c r="P78" s="30">
        <v>5</v>
      </c>
      <c r="Q78" s="30">
        <f>AVERAGE(Table27857[[#This Row],[2Ciii(a) Equal Inheritance Rights: Widows]:[2Ciii(b) Equal Inheritance Rights: Daughters]])</f>
        <v>5</v>
      </c>
      <c r="R78" s="30">
        <f t="shared" si="24"/>
        <v>6.6000000000000005</v>
      </c>
      <c r="S78" s="29">
        <f t="shared" si="26"/>
        <v>7.4400422722309285</v>
      </c>
      <c r="T78" s="29">
        <v>5</v>
      </c>
      <c r="U78" s="29">
        <v>0</v>
      </c>
      <c r="V78" s="29">
        <v>10</v>
      </c>
      <c r="W78" s="29">
        <f t="shared" si="27"/>
        <v>5</v>
      </c>
      <c r="X78" s="29">
        <v>10</v>
      </c>
      <c r="Y78" s="29">
        <v>10</v>
      </c>
      <c r="Z78" s="29">
        <f>AVERAGE(Table27857[[#This Row],[4A Freedom to establish religious organizations]:[4B Autonomy of religious organizations]])</f>
        <v>10</v>
      </c>
      <c r="AA78" s="29">
        <v>7.5</v>
      </c>
      <c r="AB78" s="29">
        <v>7.5</v>
      </c>
      <c r="AC78" s="29">
        <v>10</v>
      </c>
      <c r="AD78" s="29">
        <v>10</v>
      </c>
      <c r="AE78" s="29">
        <v>10</v>
      </c>
      <c r="AF78" s="29">
        <f>AVERAGE(Table27857[[#This Row],[5Ci Political parties]:[5Ciii Educational, sporting and cultural organizations]])</f>
        <v>10</v>
      </c>
      <c r="AG78" s="29">
        <v>10</v>
      </c>
      <c r="AH78" s="29">
        <v>10</v>
      </c>
      <c r="AI78" s="29">
        <v>10</v>
      </c>
      <c r="AJ78" s="29">
        <f>AVERAGE(Table27857[[#This Row],[5Di Political parties]:[5Diii Educational, sporting and cultural organizations5]])</f>
        <v>10</v>
      </c>
      <c r="AK78" s="29">
        <f t="shared" si="25"/>
        <v>8.75</v>
      </c>
      <c r="AL78" s="29">
        <v>10</v>
      </c>
      <c r="AM78" s="30">
        <v>4.333333333333333</v>
      </c>
      <c r="AN78" s="30">
        <v>4.25</v>
      </c>
      <c r="AO78" s="30">
        <v>7.5</v>
      </c>
      <c r="AP78" s="30">
        <v>10</v>
      </c>
      <c r="AQ78" s="30">
        <f>AVERAGE(Table27857[[#This Row],[6Di Access to foreign television (cable/ satellite)]:[6Dii Access to foreign newspapers]])</f>
        <v>8.75</v>
      </c>
      <c r="AR78" s="30">
        <v>10</v>
      </c>
      <c r="AS78" s="29">
        <f t="shared" si="28"/>
        <v>7.4666666666666659</v>
      </c>
      <c r="AT78" s="29">
        <v>5</v>
      </c>
      <c r="AU78" s="29">
        <v>5</v>
      </c>
      <c r="AV78" s="29">
        <f>AVERAGE(Table27857[[#This Row],[7Ai Parental Authority: In marriage]:[7Aii Parental Authority: After divorce]])</f>
        <v>5</v>
      </c>
      <c r="AW78" s="29">
        <v>0</v>
      </c>
      <c r="AX78" s="29">
        <v>10</v>
      </c>
      <c r="AY78" s="29">
        <f t="shared" si="29"/>
        <v>5</v>
      </c>
      <c r="AZ78" s="29">
        <v>10</v>
      </c>
      <c r="BA78" s="29">
        <f t="shared" si="30"/>
        <v>6.666666666666667</v>
      </c>
      <c r="BB78" s="31">
        <f>AVERAGE(Table27857[[#This Row],[RULE OF LAW]],Table27857[[#This Row],[SECURITY &amp; SAFETY]],Table27857[[#This Row],[PERSONAL FREEDOM (minus Security &amp;Safety and Rule of Law)]],Table27857[[#This Row],[PERSONAL FREEDOM (minus Security &amp;Safety and Rule of Law)]])</f>
        <v>6.5352486632958282</v>
      </c>
      <c r="BC78" s="32">
        <v>7.16</v>
      </c>
      <c r="BD78" s="53">
        <f>AVERAGE(Table27857[[#This Row],[PERSONAL FREEDOM]:[ECONOMIC FREEDOM]])</f>
        <v>6.8476243316479142</v>
      </c>
      <c r="BE78" s="54">
        <f t="shared" si="31"/>
        <v>81</v>
      </c>
      <c r="BF78" s="18">
        <f t="shared" si="32"/>
        <v>6.85</v>
      </c>
      <c r="BG78" s="31">
        <f>Table27857[[#This Row],[1 Rule of Law]]</f>
        <v>3.5476190476190483</v>
      </c>
      <c r="BH78" s="31">
        <f>Table27857[[#This Row],[2 Security &amp; Safety]]</f>
        <v>7.4400422722309285</v>
      </c>
      <c r="BI78" s="31">
        <f t="shared" si="33"/>
        <v>7.5766666666666662</v>
      </c>
    </row>
    <row r="79" spans="1:61" ht="15" customHeight="1" x14ac:dyDescent="0.25">
      <c r="A79" s="28" t="s">
        <v>85</v>
      </c>
      <c r="B79" s="29">
        <v>7.8000000000000007</v>
      </c>
      <c r="C79" s="29">
        <v>7.3</v>
      </c>
      <c r="D79" s="29">
        <v>7.6</v>
      </c>
      <c r="E79" s="29">
        <v>7.5793650793650791</v>
      </c>
      <c r="F79" s="29">
        <v>9.64</v>
      </c>
      <c r="G79" s="29">
        <v>10</v>
      </c>
      <c r="H79" s="29">
        <v>10</v>
      </c>
      <c r="I79" s="29">
        <v>7.5</v>
      </c>
      <c r="J79" s="29">
        <v>10</v>
      </c>
      <c r="K79" s="29">
        <v>10</v>
      </c>
      <c r="L79" s="29">
        <f>AVERAGE(Table27857[[#This Row],[2Bi Disappearance]:[2Bv Terrorism Injured ]])</f>
        <v>9.5</v>
      </c>
      <c r="M79" s="29">
        <v>10</v>
      </c>
      <c r="N79" s="29">
        <v>7.5</v>
      </c>
      <c r="O79" s="30">
        <v>10</v>
      </c>
      <c r="P79" s="30">
        <v>10</v>
      </c>
      <c r="Q79" s="30">
        <f>AVERAGE(Table27857[[#This Row],[2Ciii(a) Equal Inheritance Rights: Widows]:[2Ciii(b) Equal Inheritance Rights: Daughters]])</f>
        <v>10</v>
      </c>
      <c r="R79" s="30">
        <f t="shared" si="24"/>
        <v>9.1666666666666661</v>
      </c>
      <c r="S79" s="29">
        <f t="shared" si="26"/>
        <v>9.4355555555555544</v>
      </c>
      <c r="T79" s="29">
        <v>5</v>
      </c>
      <c r="U79" s="29">
        <v>10</v>
      </c>
      <c r="V79" s="29">
        <v>10</v>
      </c>
      <c r="W79" s="29">
        <f t="shared" si="27"/>
        <v>8.3333333333333339</v>
      </c>
      <c r="X79" s="29">
        <v>7.5</v>
      </c>
      <c r="Y79" s="29">
        <v>7.5</v>
      </c>
      <c r="Z79" s="29">
        <f>AVERAGE(Table27857[[#This Row],[4A Freedom to establish religious organizations]:[4B Autonomy of religious organizations]])</f>
        <v>7.5</v>
      </c>
      <c r="AA79" s="29">
        <v>10</v>
      </c>
      <c r="AB79" s="29">
        <v>10</v>
      </c>
      <c r="AC79" s="29">
        <v>7.5</v>
      </c>
      <c r="AD79" s="29">
        <v>7.5</v>
      </c>
      <c r="AE79" s="29">
        <v>7.5</v>
      </c>
      <c r="AF79" s="29">
        <f>AVERAGE(Table27857[[#This Row],[5Ci Political parties]:[5Ciii Educational, sporting and cultural organizations]])</f>
        <v>7.5</v>
      </c>
      <c r="AG79" s="29">
        <v>7.5</v>
      </c>
      <c r="AH79" s="29">
        <v>7.5</v>
      </c>
      <c r="AI79" s="29">
        <v>7.5</v>
      </c>
      <c r="AJ79" s="29">
        <f>AVERAGE(Table27857[[#This Row],[5Di Political parties]:[5Diii Educational, sporting and cultural organizations5]])</f>
        <v>7.5</v>
      </c>
      <c r="AK79" s="29">
        <f t="shared" si="25"/>
        <v>8.75</v>
      </c>
      <c r="AL79" s="29">
        <v>10</v>
      </c>
      <c r="AM79" s="30">
        <v>7</v>
      </c>
      <c r="AN79" s="30">
        <v>6.5</v>
      </c>
      <c r="AO79" s="30">
        <v>10</v>
      </c>
      <c r="AP79" s="30">
        <v>10</v>
      </c>
      <c r="AQ79" s="30">
        <f>AVERAGE(Table27857[[#This Row],[6Di Access to foreign television (cable/ satellite)]:[6Dii Access to foreign newspapers]])</f>
        <v>10</v>
      </c>
      <c r="AR79" s="30">
        <v>7.5</v>
      </c>
      <c r="AS79" s="29">
        <f t="shared" si="28"/>
        <v>8.1999999999999993</v>
      </c>
      <c r="AT79" s="29">
        <v>10</v>
      </c>
      <c r="AU79" s="29">
        <v>10</v>
      </c>
      <c r="AV79" s="29">
        <f>AVERAGE(Table27857[[#This Row],[7Ai Parental Authority: In marriage]:[7Aii Parental Authority: After divorce]])</f>
        <v>10</v>
      </c>
      <c r="AW79" s="29">
        <v>10</v>
      </c>
      <c r="AX79" s="29">
        <v>10</v>
      </c>
      <c r="AY79" s="29">
        <f t="shared" si="29"/>
        <v>10</v>
      </c>
      <c r="AZ79" s="29">
        <v>10</v>
      </c>
      <c r="BA79" s="29">
        <f t="shared" si="30"/>
        <v>10</v>
      </c>
      <c r="BB79" s="31">
        <f>AVERAGE(Table27857[[#This Row],[RULE OF LAW]],Table27857[[#This Row],[SECURITY &amp; SAFETY]],Table27857[[#This Row],[PERSONAL FREEDOM (minus Security &amp;Safety and Rule of Law)]],Table27857[[#This Row],[PERSONAL FREEDOM (minus Security &amp;Safety and Rule of Law)]])</f>
        <v>8.5320634920634912</v>
      </c>
      <c r="BC79" s="32">
        <v>7.38</v>
      </c>
      <c r="BD79" s="53">
        <f>AVERAGE(Table27857[[#This Row],[PERSONAL FREEDOM]:[ECONOMIC FREEDOM]])</f>
        <v>7.956031746031746</v>
      </c>
      <c r="BE79" s="54">
        <f t="shared" si="31"/>
        <v>33</v>
      </c>
      <c r="BF79" s="18">
        <f t="shared" si="32"/>
        <v>7.96</v>
      </c>
      <c r="BG79" s="31">
        <f>Table27857[[#This Row],[1 Rule of Law]]</f>
        <v>7.5793650793650791</v>
      </c>
      <c r="BH79" s="31">
        <f>Table27857[[#This Row],[2 Security &amp; Safety]]</f>
        <v>9.4355555555555544</v>
      </c>
      <c r="BI79" s="31">
        <f t="shared" si="33"/>
        <v>8.5566666666666666</v>
      </c>
    </row>
    <row r="80" spans="1:61" ht="15" customHeight="1" x14ac:dyDescent="0.25">
      <c r="A80" s="28" t="s">
        <v>162</v>
      </c>
      <c r="B80" s="29" t="s">
        <v>48</v>
      </c>
      <c r="C80" s="29" t="s">
        <v>48</v>
      </c>
      <c r="D80" s="29" t="s">
        <v>48</v>
      </c>
      <c r="E80" s="29">
        <v>5.7866999999999997</v>
      </c>
      <c r="F80" s="29">
        <v>9.8400000000000016</v>
      </c>
      <c r="G80" s="29">
        <v>10</v>
      </c>
      <c r="H80" s="29">
        <v>10</v>
      </c>
      <c r="I80" s="29">
        <v>7.5</v>
      </c>
      <c r="J80" s="29">
        <v>10</v>
      </c>
      <c r="K80" s="29">
        <v>10</v>
      </c>
      <c r="L80" s="29">
        <f>AVERAGE(Table27857[[#This Row],[2Bi Disappearance]:[2Bv Terrorism Injured ]])</f>
        <v>9.5</v>
      </c>
      <c r="M80" s="29">
        <v>10</v>
      </c>
      <c r="N80" s="29">
        <v>7.5</v>
      </c>
      <c r="O80" s="30">
        <v>0</v>
      </c>
      <c r="P80" s="30">
        <v>0</v>
      </c>
      <c r="Q80" s="30">
        <f>AVERAGE(Table27857[[#This Row],[2Ciii(a) Equal Inheritance Rights: Widows]:[2Ciii(b) Equal Inheritance Rights: Daughters]])</f>
        <v>0</v>
      </c>
      <c r="R80" s="30">
        <f t="shared" si="24"/>
        <v>5.833333333333333</v>
      </c>
      <c r="S80" s="29">
        <f t="shared" si="26"/>
        <v>8.3911111111111119</v>
      </c>
      <c r="T80" s="29">
        <v>0</v>
      </c>
      <c r="U80" s="29">
        <v>10</v>
      </c>
      <c r="V80" s="29">
        <v>5</v>
      </c>
      <c r="W80" s="29">
        <f t="shared" si="27"/>
        <v>5</v>
      </c>
      <c r="X80" s="29">
        <v>2.5</v>
      </c>
      <c r="Y80" s="29">
        <v>7.5</v>
      </c>
      <c r="Z80" s="29">
        <f>AVERAGE(Table27857[[#This Row],[4A Freedom to establish religious organizations]:[4B Autonomy of religious organizations]])</f>
        <v>5</v>
      </c>
      <c r="AA80" s="29">
        <v>7.5</v>
      </c>
      <c r="AB80" s="29">
        <v>10</v>
      </c>
      <c r="AC80" s="29">
        <v>0</v>
      </c>
      <c r="AD80" s="29">
        <v>7.5</v>
      </c>
      <c r="AE80" s="29">
        <v>5</v>
      </c>
      <c r="AF80" s="29">
        <f>AVERAGE(Table27857[[#This Row],[5Ci Political parties]:[5Ciii Educational, sporting and cultural organizations]])</f>
        <v>4.166666666666667</v>
      </c>
      <c r="AG80" s="29">
        <v>0</v>
      </c>
      <c r="AH80" s="29">
        <v>2.5</v>
      </c>
      <c r="AI80" s="29">
        <v>2.5</v>
      </c>
      <c r="AJ80" s="29">
        <f>AVERAGE(Table27857[[#This Row],[5Di Political parties]:[5Diii Educational, sporting and cultural organizations5]])</f>
        <v>1.6666666666666667</v>
      </c>
      <c r="AK80" s="29">
        <f t="shared" si="25"/>
        <v>5.8333333333333339</v>
      </c>
      <c r="AL80" s="29">
        <v>10</v>
      </c>
      <c r="AM80" s="30">
        <v>3.3333333333333335</v>
      </c>
      <c r="AN80" s="30">
        <v>4.25</v>
      </c>
      <c r="AO80" s="30">
        <v>7.5</v>
      </c>
      <c r="AP80" s="30">
        <v>5</v>
      </c>
      <c r="AQ80" s="30">
        <f>AVERAGE(Table27857[[#This Row],[6Di Access to foreign television (cable/ satellite)]:[6Dii Access to foreign newspapers]])</f>
        <v>6.25</v>
      </c>
      <c r="AR80" s="30">
        <v>5</v>
      </c>
      <c r="AS80" s="29">
        <f t="shared" si="28"/>
        <v>5.7666666666666675</v>
      </c>
      <c r="AT80" s="29">
        <v>0</v>
      </c>
      <c r="AU80" s="29">
        <v>0</v>
      </c>
      <c r="AV80" s="29">
        <f>AVERAGE(Table27857[[#This Row],[7Ai Parental Authority: In marriage]:[7Aii Parental Authority: After divorce]])</f>
        <v>0</v>
      </c>
      <c r="AW80" s="29">
        <v>0</v>
      </c>
      <c r="AX80" s="29">
        <v>10</v>
      </c>
      <c r="AY80" s="29">
        <f t="shared" si="29"/>
        <v>5</v>
      </c>
      <c r="AZ80" s="29">
        <v>0</v>
      </c>
      <c r="BA80" s="29">
        <f t="shared" si="30"/>
        <v>1.6666666666666667</v>
      </c>
      <c r="BB80" s="31">
        <f>AVERAGE(Table27857[[#This Row],[RULE OF LAW]],Table27857[[#This Row],[SECURITY &amp; SAFETY]],Table27857[[#This Row],[PERSONAL FREEDOM (minus Security &amp;Safety and Rule of Law)]],Table27857[[#This Row],[PERSONAL FREEDOM (minus Security &amp;Safety and Rule of Law)]])</f>
        <v>5.8711194444444459</v>
      </c>
      <c r="BC80" s="32">
        <v>7.46</v>
      </c>
      <c r="BD80" s="53">
        <f>AVERAGE(Table27857[[#This Row],[PERSONAL FREEDOM]:[ECONOMIC FREEDOM]])</f>
        <v>6.6655597222222234</v>
      </c>
      <c r="BE80" s="54">
        <f t="shared" si="31"/>
        <v>95</v>
      </c>
      <c r="BF80" s="18">
        <f t="shared" si="32"/>
        <v>6.67</v>
      </c>
      <c r="BG80" s="31">
        <f>Table27857[[#This Row],[1 Rule of Law]]</f>
        <v>5.7866999999999997</v>
      </c>
      <c r="BH80" s="31">
        <f>Table27857[[#This Row],[2 Security &amp; Safety]]</f>
        <v>8.3911111111111119</v>
      </c>
      <c r="BI80" s="31">
        <f t="shared" si="33"/>
        <v>4.6533333333333342</v>
      </c>
    </row>
    <row r="81" spans="1:61" ht="15" customHeight="1" x14ac:dyDescent="0.25">
      <c r="A81" s="28" t="s">
        <v>166</v>
      </c>
      <c r="B81" s="29">
        <v>3.9000000000000004</v>
      </c>
      <c r="C81" s="29">
        <v>4.2</v>
      </c>
      <c r="D81" s="29">
        <v>3.3000000000000003</v>
      </c>
      <c r="E81" s="29">
        <v>3.8238095238095244</v>
      </c>
      <c r="F81" s="29">
        <v>6.36</v>
      </c>
      <c r="G81" s="29">
        <v>0</v>
      </c>
      <c r="H81" s="29">
        <v>10</v>
      </c>
      <c r="I81" s="29">
        <v>2.5</v>
      </c>
      <c r="J81" s="29">
        <v>10</v>
      </c>
      <c r="K81" s="29">
        <v>10</v>
      </c>
      <c r="L81" s="29">
        <f>AVERAGE(Table27857[[#This Row],[2Bi Disappearance]:[2Bv Terrorism Injured ]])</f>
        <v>6.5</v>
      </c>
      <c r="M81" s="29">
        <v>10</v>
      </c>
      <c r="N81" s="29">
        <v>10</v>
      </c>
      <c r="O81" s="30">
        <v>5</v>
      </c>
      <c r="P81" s="30">
        <v>5</v>
      </c>
      <c r="Q81" s="30">
        <f>AVERAGE(Table27857[[#This Row],[2Ciii(a) Equal Inheritance Rights: Widows]:[2Ciii(b) Equal Inheritance Rights: Daughters]])</f>
        <v>5</v>
      </c>
      <c r="R81" s="30">
        <f t="shared" si="24"/>
        <v>8.3333333333333339</v>
      </c>
      <c r="S81" s="29">
        <f t="shared" si="26"/>
        <v>7.0644444444444447</v>
      </c>
      <c r="T81" s="29">
        <v>5</v>
      </c>
      <c r="U81" s="29">
        <v>5</v>
      </c>
      <c r="V81" s="29">
        <v>5</v>
      </c>
      <c r="W81" s="29">
        <f t="shared" si="27"/>
        <v>5</v>
      </c>
      <c r="X81" s="29" t="s">
        <v>48</v>
      </c>
      <c r="Y81" s="29" t="s">
        <v>48</v>
      </c>
      <c r="Z81" s="29" t="s">
        <v>48</v>
      </c>
      <c r="AA81" s="29" t="s">
        <v>48</v>
      </c>
      <c r="AB81" s="29" t="s">
        <v>48</v>
      </c>
      <c r="AC81" s="29" t="s">
        <v>48</v>
      </c>
      <c r="AD81" s="29" t="s">
        <v>48</v>
      </c>
      <c r="AE81" s="29" t="s">
        <v>48</v>
      </c>
      <c r="AF81" s="29" t="s">
        <v>48</v>
      </c>
      <c r="AG81" s="29" t="s">
        <v>48</v>
      </c>
      <c r="AH81" s="29" t="s">
        <v>48</v>
      </c>
      <c r="AI81" s="29" t="s">
        <v>48</v>
      </c>
      <c r="AJ81" s="29" t="s">
        <v>48</v>
      </c>
      <c r="AK81" s="29" t="s">
        <v>48</v>
      </c>
      <c r="AL81" s="29">
        <v>10</v>
      </c>
      <c r="AM81" s="30">
        <v>3.6666666666666665</v>
      </c>
      <c r="AN81" s="30">
        <v>3.25</v>
      </c>
      <c r="AO81" s="30" t="s">
        <v>48</v>
      </c>
      <c r="AP81" s="30" t="s">
        <v>48</v>
      </c>
      <c r="AQ81" s="30" t="s">
        <v>48</v>
      </c>
      <c r="AR81" s="30" t="s">
        <v>48</v>
      </c>
      <c r="AS81" s="29">
        <f t="shared" si="28"/>
        <v>5.6388888888888884</v>
      </c>
      <c r="AT81" s="29">
        <v>10</v>
      </c>
      <c r="AU81" s="29">
        <v>10</v>
      </c>
      <c r="AV81" s="29">
        <f>AVERAGE(Table27857[[#This Row],[7Ai Parental Authority: In marriage]:[7Aii Parental Authority: After divorce]])</f>
        <v>10</v>
      </c>
      <c r="AW81" s="29">
        <v>10</v>
      </c>
      <c r="AX81" s="29">
        <v>10</v>
      </c>
      <c r="AY81" s="29">
        <f t="shared" si="29"/>
        <v>10</v>
      </c>
      <c r="AZ81" s="29">
        <v>5</v>
      </c>
      <c r="BA81" s="29">
        <f t="shared" si="30"/>
        <v>8.3333333333333339</v>
      </c>
      <c r="BB81" s="31">
        <f>AVERAGE(Table27857[[#This Row],[RULE OF LAW]],Table27857[[#This Row],[SECURITY &amp; SAFETY]],Table27857[[#This Row],[PERSONAL FREEDOM (minus Security &amp;Safety and Rule of Law)]],Table27857[[#This Row],[PERSONAL FREEDOM (minus Security &amp;Safety and Rule of Law)]])</f>
        <v>5.8841005291005288</v>
      </c>
      <c r="BC81" s="32">
        <v>6.73</v>
      </c>
      <c r="BD81" s="53">
        <f>AVERAGE(Table27857[[#This Row],[PERSONAL FREEDOM]:[ECONOMIC FREEDOM]])</f>
        <v>6.3070502645502646</v>
      </c>
      <c r="BE81" s="54">
        <f t="shared" si="31"/>
        <v>118</v>
      </c>
      <c r="BF81" s="18">
        <f t="shared" si="32"/>
        <v>6.31</v>
      </c>
      <c r="BG81" s="31">
        <f>Table27857[[#This Row],[1 Rule of Law]]</f>
        <v>3.8238095238095244</v>
      </c>
      <c r="BH81" s="31">
        <f>Table27857[[#This Row],[2 Security &amp; Safety]]</f>
        <v>7.0644444444444447</v>
      </c>
      <c r="BI81" s="31">
        <f t="shared" si="33"/>
        <v>6.3240740740740735</v>
      </c>
    </row>
    <row r="82" spans="1:61" ht="15" customHeight="1" x14ac:dyDescent="0.25">
      <c r="A82" s="28" t="s">
        <v>73</v>
      </c>
      <c r="B82" s="29" t="s">
        <v>48</v>
      </c>
      <c r="C82" s="29" t="s">
        <v>48</v>
      </c>
      <c r="D82" s="29" t="s">
        <v>48</v>
      </c>
      <c r="E82" s="29">
        <v>6.3521150000000004</v>
      </c>
      <c r="F82" s="29">
        <v>8.120000000000001</v>
      </c>
      <c r="G82" s="29">
        <v>10</v>
      </c>
      <c r="H82" s="29">
        <v>10</v>
      </c>
      <c r="I82" s="29">
        <v>10</v>
      </c>
      <c r="J82" s="29">
        <v>10</v>
      </c>
      <c r="K82" s="29">
        <v>10</v>
      </c>
      <c r="L82" s="29">
        <f>AVERAGE(Table27857[[#This Row],[2Bi Disappearance]:[2Bv Terrorism Injured ]])</f>
        <v>10</v>
      </c>
      <c r="M82" s="29">
        <v>10</v>
      </c>
      <c r="N82" s="29">
        <v>10</v>
      </c>
      <c r="O82" s="30">
        <v>10</v>
      </c>
      <c r="P82" s="30">
        <v>10</v>
      </c>
      <c r="Q82" s="30">
        <f>AVERAGE(Table27857[[#This Row],[2Ciii(a) Equal Inheritance Rights: Widows]:[2Ciii(b) Equal Inheritance Rights: Daughters]])</f>
        <v>10</v>
      </c>
      <c r="R82" s="30">
        <f t="shared" si="24"/>
        <v>10</v>
      </c>
      <c r="S82" s="29">
        <f t="shared" si="26"/>
        <v>9.3733333333333331</v>
      </c>
      <c r="T82" s="29">
        <v>10</v>
      </c>
      <c r="U82" s="29">
        <v>10</v>
      </c>
      <c r="V82" s="29">
        <v>10</v>
      </c>
      <c r="W82" s="29">
        <f t="shared" si="27"/>
        <v>10</v>
      </c>
      <c r="X82" s="29">
        <v>10</v>
      </c>
      <c r="Y82" s="29">
        <v>10</v>
      </c>
      <c r="Z82" s="29">
        <f>AVERAGE(Table27857[[#This Row],[4A Freedom to establish religious organizations]:[4B Autonomy of religious organizations]])</f>
        <v>10</v>
      </c>
      <c r="AA82" s="29">
        <v>10</v>
      </c>
      <c r="AB82" s="29">
        <v>10</v>
      </c>
      <c r="AC82" s="29">
        <v>10</v>
      </c>
      <c r="AD82" s="29">
        <v>10</v>
      </c>
      <c r="AE82" s="29">
        <v>10</v>
      </c>
      <c r="AF82" s="29">
        <f>AVERAGE(Table27857[[#This Row],[5Ci Political parties]:[5Ciii Educational, sporting and cultural organizations]])</f>
        <v>10</v>
      </c>
      <c r="AG82" s="29">
        <v>10</v>
      </c>
      <c r="AH82" s="29">
        <v>10</v>
      </c>
      <c r="AI82" s="29">
        <v>10</v>
      </c>
      <c r="AJ82" s="29">
        <f>AVERAGE(Table27857[[#This Row],[5Di Political parties]:[5Diii Educational, sporting and cultural organizations5]])</f>
        <v>10</v>
      </c>
      <c r="AK82" s="29">
        <f>AVERAGE(AA82,AB82,AF82,AJ82)</f>
        <v>10</v>
      </c>
      <c r="AL82" s="29">
        <v>10</v>
      </c>
      <c r="AM82" s="30">
        <v>8</v>
      </c>
      <c r="AN82" s="30">
        <v>7.25</v>
      </c>
      <c r="AO82" s="30">
        <v>10</v>
      </c>
      <c r="AP82" s="30">
        <v>10</v>
      </c>
      <c r="AQ82" s="30">
        <f>AVERAGE(Table27857[[#This Row],[6Di Access to foreign television (cable/ satellite)]:[6Dii Access to foreign newspapers]])</f>
        <v>10</v>
      </c>
      <c r="AR82" s="30">
        <v>10</v>
      </c>
      <c r="AS82" s="29">
        <f t="shared" si="28"/>
        <v>9.0500000000000007</v>
      </c>
      <c r="AT82" s="29">
        <v>10</v>
      </c>
      <c r="AU82" s="29">
        <v>10</v>
      </c>
      <c r="AV82" s="29">
        <f>AVERAGE(Table27857[[#This Row],[7Ai Parental Authority: In marriage]:[7Aii Parental Authority: After divorce]])</f>
        <v>10</v>
      </c>
      <c r="AW82" s="29">
        <v>10</v>
      </c>
      <c r="AX82" s="29">
        <v>10</v>
      </c>
      <c r="AY82" s="29">
        <f t="shared" si="29"/>
        <v>10</v>
      </c>
      <c r="AZ82" s="29">
        <v>10</v>
      </c>
      <c r="BA82" s="29">
        <f t="shared" si="30"/>
        <v>10</v>
      </c>
      <c r="BB82" s="31">
        <f>AVERAGE(Table27857[[#This Row],[RULE OF LAW]],Table27857[[#This Row],[SECURITY &amp; SAFETY]],Table27857[[#This Row],[PERSONAL FREEDOM (minus Security &amp;Safety and Rule of Law)]],Table27857[[#This Row],[PERSONAL FREEDOM (minus Security &amp;Safety and Rule of Law)]])</f>
        <v>8.8363620833333325</v>
      </c>
      <c r="BC82" s="32">
        <v>7.42</v>
      </c>
      <c r="BD82" s="53">
        <f>AVERAGE(Table27857[[#This Row],[PERSONAL FREEDOM]:[ECONOMIC FREEDOM]])</f>
        <v>8.1281810416666662</v>
      </c>
      <c r="BE82" s="54">
        <f t="shared" si="31"/>
        <v>26</v>
      </c>
      <c r="BF82" s="18">
        <f t="shared" si="32"/>
        <v>8.1300000000000008</v>
      </c>
      <c r="BG82" s="31">
        <f>Table27857[[#This Row],[1 Rule of Law]]</f>
        <v>6.3521150000000004</v>
      </c>
      <c r="BH82" s="31">
        <f>Table27857[[#This Row],[2 Security &amp; Safety]]</f>
        <v>9.3733333333333331</v>
      </c>
      <c r="BI82" s="31">
        <f t="shared" si="33"/>
        <v>9.8099999999999987</v>
      </c>
    </row>
    <row r="83" spans="1:61" ht="15" customHeight="1" x14ac:dyDescent="0.25">
      <c r="A83" s="28" t="s">
        <v>149</v>
      </c>
      <c r="B83" s="29">
        <v>6.1</v>
      </c>
      <c r="C83" s="29">
        <v>4.5</v>
      </c>
      <c r="D83" s="29">
        <v>4.0999999999999996</v>
      </c>
      <c r="E83" s="29">
        <v>4.9095238095238098</v>
      </c>
      <c r="F83" s="29">
        <v>9.120000000000001</v>
      </c>
      <c r="G83" s="29">
        <v>5</v>
      </c>
      <c r="H83" s="29">
        <v>10</v>
      </c>
      <c r="I83" s="29">
        <v>2.5</v>
      </c>
      <c r="J83" s="29">
        <v>0</v>
      </c>
      <c r="K83" s="29">
        <v>0</v>
      </c>
      <c r="L83" s="29">
        <f>AVERAGE(Table27857[[#This Row],[2Bi Disappearance]:[2Bv Terrorism Injured ]])</f>
        <v>3.5</v>
      </c>
      <c r="M83" s="29">
        <v>10</v>
      </c>
      <c r="N83" s="29">
        <v>10</v>
      </c>
      <c r="O83" s="30">
        <v>0</v>
      </c>
      <c r="P83" s="30">
        <v>0</v>
      </c>
      <c r="Q83" s="30">
        <f>AVERAGE(Table27857[[#This Row],[2Ciii(a) Equal Inheritance Rights: Widows]:[2Ciii(b) Equal Inheritance Rights: Daughters]])</f>
        <v>0</v>
      </c>
      <c r="R83" s="30">
        <f t="shared" si="24"/>
        <v>6.666666666666667</v>
      </c>
      <c r="S83" s="29">
        <f t="shared" si="26"/>
        <v>6.4288888888888893</v>
      </c>
      <c r="T83" s="29">
        <v>5</v>
      </c>
      <c r="U83" s="29">
        <v>5</v>
      </c>
      <c r="V83" s="29">
        <v>5</v>
      </c>
      <c r="W83" s="29">
        <f t="shared" si="27"/>
        <v>5</v>
      </c>
      <c r="X83" s="29">
        <v>7.5</v>
      </c>
      <c r="Y83" s="29">
        <v>10</v>
      </c>
      <c r="Z83" s="29">
        <f>AVERAGE(Table27857[[#This Row],[4A Freedom to establish religious organizations]:[4B Autonomy of religious organizations]])</f>
        <v>8.75</v>
      </c>
      <c r="AA83" s="29">
        <v>10</v>
      </c>
      <c r="AB83" s="29">
        <v>10</v>
      </c>
      <c r="AC83" s="29">
        <v>10</v>
      </c>
      <c r="AD83" s="29">
        <v>7.5</v>
      </c>
      <c r="AE83" s="29">
        <v>7.5</v>
      </c>
      <c r="AF83" s="29">
        <f>AVERAGE(Table27857[[#This Row],[5Ci Political parties]:[5Ciii Educational, sporting and cultural organizations]])</f>
        <v>8.3333333333333339</v>
      </c>
      <c r="AG83" s="29">
        <v>7.5</v>
      </c>
      <c r="AH83" s="29">
        <v>7.5</v>
      </c>
      <c r="AI83" s="29">
        <v>10</v>
      </c>
      <c r="AJ83" s="29">
        <f>AVERAGE(Table27857[[#This Row],[5Di Political parties]:[5Diii Educational, sporting and cultural organizations5]])</f>
        <v>8.3333333333333339</v>
      </c>
      <c r="AK83" s="29">
        <f>AVERAGE(AA83,AB83,AF83,AJ83)</f>
        <v>9.1666666666666679</v>
      </c>
      <c r="AL83" s="29">
        <v>10</v>
      </c>
      <c r="AM83" s="30">
        <v>4</v>
      </c>
      <c r="AN83" s="30">
        <v>4.75</v>
      </c>
      <c r="AO83" s="30">
        <v>10</v>
      </c>
      <c r="AP83" s="30">
        <v>10</v>
      </c>
      <c r="AQ83" s="30">
        <f>AVERAGE(Table27857[[#This Row],[6Di Access to foreign television (cable/ satellite)]:[6Dii Access to foreign newspapers]])</f>
        <v>10</v>
      </c>
      <c r="AR83" s="30">
        <v>10</v>
      </c>
      <c r="AS83" s="29">
        <f t="shared" si="28"/>
        <v>7.75</v>
      </c>
      <c r="AT83" s="29">
        <v>5</v>
      </c>
      <c r="AU83" s="29">
        <v>5</v>
      </c>
      <c r="AV83" s="29">
        <f>AVERAGE(Table27857[[#This Row],[7Ai Parental Authority: In marriage]:[7Aii Parental Authority: After divorce]])</f>
        <v>5</v>
      </c>
      <c r="AW83" s="29">
        <v>0</v>
      </c>
      <c r="AX83" s="29">
        <v>0</v>
      </c>
      <c r="AY83" s="29">
        <f t="shared" si="29"/>
        <v>0</v>
      </c>
      <c r="AZ83" s="29">
        <v>0</v>
      </c>
      <c r="BA83" s="29">
        <f t="shared" si="30"/>
        <v>1.6666666666666667</v>
      </c>
      <c r="BB83" s="31">
        <f>AVERAGE(Table27857[[#This Row],[RULE OF LAW]],Table27857[[#This Row],[SECURITY &amp; SAFETY]],Table27857[[#This Row],[PERSONAL FREEDOM (minus Security &amp;Safety and Rule of Law)]],Table27857[[#This Row],[PERSONAL FREEDOM (minus Security &amp;Safety and Rule of Law)]])</f>
        <v>6.0679365079365084</v>
      </c>
      <c r="BC83" s="32">
        <v>7.01</v>
      </c>
      <c r="BD83" s="53">
        <f>AVERAGE(Table27857[[#This Row],[PERSONAL FREEDOM]:[ECONOMIC FREEDOM]])</f>
        <v>6.5389682539682541</v>
      </c>
      <c r="BE83" s="54">
        <f t="shared" si="31"/>
        <v>104</v>
      </c>
      <c r="BF83" s="18">
        <f t="shared" si="32"/>
        <v>6.54</v>
      </c>
      <c r="BG83" s="31">
        <f>Table27857[[#This Row],[1 Rule of Law]]</f>
        <v>4.9095238095238098</v>
      </c>
      <c r="BH83" s="31">
        <f>Table27857[[#This Row],[2 Security &amp; Safety]]</f>
        <v>6.4288888888888893</v>
      </c>
      <c r="BI83" s="31">
        <f t="shared" si="33"/>
        <v>6.4666666666666668</v>
      </c>
    </row>
    <row r="84" spans="1:61" ht="15" customHeight="1" x14ac:dyDescent="0.25">
      <c r="A84" s="28" t="s">
        <v>158</v>
      </c>
      <c r="B84" s="29" t="s">
        <v>48</v>
      </c>
      <c r="C84" s="29" t="s">
        <v>48</v>
      </c>
      <c r="D84" s="29" t="s">
        <v>48</v>
      </c>
      <c r="E84" s="29">
        <v>4.7897850000000002</v>
      </c>
      <c r="F84" s="29">
        <v>0</v>
      </c>
      <c r="G84" s="29">
        <v>10</v>
      </c>
      <c r="H84" s="29">
        <v>10</v>
      </c>
      <c r="I84" s="29">
        <v>7.5</v>
      </c>
      <c r="J84" s="29">
        <v>10</v>
      </c>
      <c r="K84" s="29">
        <v>10</v>
      </c>
      <c r="L84" s="29">
        <f>AVERAGE(Table27857[[#This Row],[2Bi Disappearance]:[2Bv Terrorism Injured ]])</f>
        <v>9.5</v>
      </c>
      <c r="M84" s="29">
        <v>10</v>
      </c>
      <c r="N84" s="29">
        <v>7.5</v>
      </c>
      <c r="O84" s="30">
        <v>5</v>
      </c>
      <c r="P84" s="30">
        <v>5</v>
      </c>
      <c r="Q84" s="30">
        <f>AVERAGE(Table27857[[#This Row],[2Ciii(a) Equal Inheritance Rights: Widows]:[2Ciii(b) Equal Inheritance Rights: Daughters]])</f>
        <v>5</v>
      </c>
      <c r="R84" s="30">
        <f t="shared" si="24"/>
        <v>7.5</v>
      </c>
      <c r="S84" s="29">
        <f t="shared" si="26"/>
        <v>5.666666666666667</v>
      </c>
      <c r="T84" s="29">
        <v>10</v>
      </c>
      <c r="U84" s="29">
        <v>10</v>
      </c>
      <c r="V84" s="29">
        <v>10</v>
      </c>
      <c r="W84" s="29">
        <f t="shared" si="27"/>
        <v>10</v>
      </c>
      <c r="X84" s="29" t="s">
        <v>48</v>
      </c>
      <c r="Y84" s="29" t="s">
        <v>48</v>
      </c>
      <c r="Z84" s="29" t="s">
        <v>48</v>
      </c>
      <c r="AA84" s="29" t="s">
        <v>48</v>
      </c>
      <c r="AB84" s="29" t="s">
        <v>48</v>
      </c>
      <c r="AC84" s="29" t="s">
        <v>48</v>
      </c>
      <c r="AD84" s="29" t="s">
        <v>48</v>
      </c>
      <c r="AE84" s="29" t="s">
        <v>48</v>
      </c>
      <c r="AF84" s="29" t="s">
        <v>48</v>
      </c>
      <c r="AG84" s="29" t="s">
        <v>48</v>
      </c>
      <c r="AH84" s="29" t="s">
        <v>48</v>
      </c>
      <c r="AI84" s="29" t="s">
        <v>48</v>
      </c>
      <c r="AJ84" s="29" t="s">
        <v>48</v>
      </c>
      <c r="AK84" s="29" t="s">
        <v>48</v>
      </c>
      <c r="AL84" s="29">
        <v>10</v>
      </c>
      <c r="AM84" s="30">
        <v>5.666666666666667</v>
      </c>
      <c r="AN84" s="30">
        <v>5.5</v>
      </c>
      <c r="AO84" s="30" t="s">
        <v>48</v>
      </c>
      <c r="AP84" s="30" t="s">
        <v>48</v>
      </c>
      <c r="AQ84" s="30" t="s">
        <v>48</v>
      </c>
      <c r="AR84" s="30" t="s">
        <v>48</v>
      </c>
      <c r="AS84" s="29">
        <f t="shared" si="28"/>
        <v>7.0555555555555562</v>
      </c>
      <c r="AT84" s="29">
        <v>5</v>
      </c>
      <c r="AU84" s="29">
        <v>10</v>
      </c>
      <c r="AV84" s="29">
        <f>AVERAGE(Table27857[[#This Row],[7Ai Parental Authority: In marriage]:[7Aii Parental Authority: After divorce]])</f>
        <v>7.5</v>
      </c>
      <c r="AW84" s="29">
        <v>0</v>
      </c>
      <c r="AX84" s="29">
        <v>10</v>
      </c>
      <c r="AY84" s="29">
        <f t="shared" si="29"/>
        <v>5</v>
      </c>
      <c r="AZ84" s="29">
        <v>5</v>
      </c>
      <c r="BA84" s="29">
        <f t="shared" si="30"/>
        <v>5.833333333333333</v>
      </c>
      <c r="BB84" s="31">
        <f>AVERAGE(Table27857[[#This Row],[RULE OF LAW]],Table27857[[#This Row],[SECURITY &amp; SAFETY]],Table27857[[#This Row],[PERSONAL FREEDOM (minus Security &amp;Safety and Rule of Law)]],Table27857[[#This Row],[PERSONAL FREEDOM (minus Security &amp;Safety and Rule of Law)]])</f>
        <v>6.4289277314814814</v>
      </c>
      <c r="BC84" s="32">
        <v>6.36</v>
      </c>
      <c r="BD84" s="53">
        <f>AVERAGE(Table27857[[#This Row],[PERSONAL FREEDOM]:[ECONOMIC FREEDOM]])</f>
        <v>6.3944638657407413</v>
      </c>
      <c r="BE84" s="54">
        <f t="shared" si="31"/>
        <v>115</v>
      </c>
      <c r="BF84" s="18">
        <f t="shared" si="32"/>
        <v>6.39</v>
      </c>
      <c r="BG84" s="31">
        <f>Table27857[[#This Row],[1 Rule of Law]]</f>
        <v>4.7897850000000002</v>
      </c>
      <c r="BH84" s="31">
        <f>Table27857[[#This Row],[2 Security &amp; Safety]]</f>
        <v>5.666666666666667</v>
      </c>
      <c r="BI84" s="31">
        <f t="shared" si="33"/>
        <v>7.6296296296296298</v>
      </c>
    </row>
    <row r="85" spans="1:61" ht="15" customHeight="1" x14ac:dyDescent="0.25">
      <c r="A85" s="28" t="s">
        <v>199</v>
      </c>
      <c r="B85" s="29" t="s">
        <v>48</v>
      </c>
      <c r="C85" s="29" t="s">
        <v>48</v>
      </c>
      <c r="D85" s="29" t="s">
        <v>48</v>
      </c>
      <c r="E85" s="29">
        <v>3.5101620000000002</v>
      </c>
      <c r="F85" s="29">
        <v>9.32</v>
      </c>
      <c r="G85" s="29">
        <v>0</v>
      </c>
      <c r="H85" s="29">
        <v>10</v>
      </c>
      <c r="I85" s="29">
        <v>2.5</v>
      </c>
      <c r="J85" s="29">
        <v>0</v>
      </c>
      <c r="K85" s="29">
        <v>0</v>
      </c>
      <c r="L85" s="29">
        <f>AVERAGE(Table27857[[#This Row],[2Bi Disappearance]:[2Bv Terrorism Injured ]])</f>
        <v>2.5</v>
      </c>
      <c r="M85" s="29">
        <v>10</v>
      </c>
      <c r="N85" s="29">
        <v>7.5</v>
      </c>
      <c r="O85" s="30">
        <v>0</v>
      </c>
      <c r="P85" s="30">
        <v>0</v>
      </c>
      <c r="Q85" s="30">
        <f>AVERAGE(Table27857[[#This Row],[2Ciii(a) Equal Inheritance Rights: Widows]:[2Ciii(b) Equal Inheritance Rights: Daughters]])</f>
        <v>0</v>
      </c>
      <c r="R85" s="30">
        <f t="shared" si="24"/>
        <v>5.833333333333333</v>
      </c>
      <c r="S85" s="29">
        <f t="shared" si="26"/>
        <v>5.8844444444444441</v>
      </c>
      <c r="T85" s="29">
        <v>0</v>
      </c>
      <c r="U85" s="29">
        <v>5</v>
      </c>
      <c r="V85" s="29">
        <v>5</v>
      </c>
      <c r="W85" s="29">
        <f t="shared" si="27"/>
        <v>3.3333333333333335</v>
      </c>
      <c r="X85" s="29">
        <v>7.5</v>
      </c>
      <c r="Y85" s="29">
        <v>7.5</v>
      </c>
      <c r="Z85" s="29">
        <f>AVERAGE(Table27857[[#This Row],[4A Freedom to establish religious organizations]:[4B Autonomy of religious organizations]])</f>
        <v>7.5</v>
      </c>
      <c r="AA85" s="29">
        <v>7.5</v>
      </c>
      <c r="AB85" s="29">
        <v>7.5</v>
      </c>
      <c r="AC85" s="29">
        <v>7.5</v>
      </c>
      <c r="AD85" s="29">
        <v>5</v>
      </c>
      <c r="AE85" s="29">
        <v>7.5</v>
      </c>
      <c r="AF85" s="29">
        <f>AVERAGE(Table27857[[#This Row],[5Ci Political parties]:[5Ciii Educational, sporting and cultural organizations]])</f>
        <v>6.666666666666667</v>
      </c>
      <c r="AG85" s="29">
        <v>7.5</v>
      </c>
      <c r="AH85" s="29">
        <v>7.5</v>
      </c>
      <c r="AI85" s="29">
        <v>7.5</v>
      </c>
      <c r="AJ85" s="29">
        <f>AVERAGE(Table27857[[#This Row],[5Di Political parties]:[5Diii Educational, sporting and cultural organizations5]])</f>
        <v>7.5</v>
      </c>
      <c r="AK85" s="29">
        <f>AVERAGE(AA85,AB85,AF85,AJ85)</f>
        <v>7.291666666666667</v>
      </c>
      <c r="AL85" s="29">
        <v>0</v>
      </c>
      <c r="AM85" s="30">
        <v>4.666666666666667</v>
      </c>
      <c r="AN85" s="30">
        <v>2.75</v>
      </c>
      <c r="AO85" s="30">
        <v>10</v>
      </c>
      <c r="AP85" s="30">
        <v>10</v>
      </c>
      <c r="AQ85" s="30">
        <f>AVERAGE(Table27857[[#This Row],[6Di Access to foreign television (cable/ satellite)]:[6Dii Access to foreign newspapers]])</f>
        <v>10</v>
      </c>
      <c r="AR85" s="30">
        <v>7.5</v>
      </c>
      <c r="AS85" s="29">
        <f t="shared" si="28"/>
        <v>4.9833333333333334</v>
      </c>
      <c r="AT85" s="29">
        <v>0</v>
      </c>
      <c r="AU85" s="29">
        <v>5</v>
      </c>
      <c r="AV85" s="29">
        <f>AVERAGE(Table27857[[#This Row],[7Ai Parental Authority: In marriage]:[7Aii Parental Authority: After divorce]])</f>
        <v>2.5</v>
      </c>
      <c r="AW85" s="29">
        <v>0</v>
      </c>
      <c r="AX85" s="29">
        <v>0</v>
      </c>
      <c r="AY85" s="29">
        <f t="shared" si="29"/>
        <v>0</v>
      </c>
      <c r="AZ85" s="29">
        <v>0</v>
      </c>
      <c r="BA85" s="29">
        <f t="shared" si="30"/>
        <v>0.83333333333333337</v>
      </c>
      <c r="BB85" s="31">
        <f>AVERAGE(Table27857[[#This Row],[RULE OF LAW]],Table27857[[#This Row],[SECURITY &amp; SAFETY]],Table27857[[#This Row],[PERSONAL FREEDOM (minus Security &amp;Safety and Rule of Law)]],Table27857[[#This Row],[PERSONAL FREEDOM (minus Security &amp;Safety and Rule of Law)]])</f>
        <v>4.7428182777777783</v>
      </c>
      <c r="BC85" s="32">
        <v>5.1100000000000003</v>
      </c>
      <c r="BD85" s="53">
        <f>AVERAGE(Table27857[[#This Row],[PERSONAL FREEDOM]:[ECONOMIC FREEDOM]])</f>
        <v>4.9264091388888893</v>
      </c>
      <c r="BE85" s="54">
        <f t="shared" si="31"/>
        <v>151</v>
      </c>
      <c r="BF85" s="18">
        <f t="shared" si="32"/>
        <v>4.93</v>
      </c>
      <c r="BG85" s="31">
        <f>Table27857[[#This Row],[1 Rule of Law]]</f>
        <v>3.5101620000000002</v>
      </c>
      <c r="BH85" s="31">
        <f>Table27857[[#This Row],[2 Security &amp; Safety]]</f>
        <v>5.8844444444444441</v>
      </c>
      <c r="BI85" s="31">
        <f t="shared" si="33"/>
        <v>4.7883333333333331</v>
      </c>
    </row>
    <row r="86" spans="1:61" ht="15" customHeight="1" x14ac:dyDescent="0.25">
      <c r="A86" s="28" t="s">
        <v>67</v>
      </c>
      <c r="B86" s="29" t="s">
        <v>48</v>
      </c>
      <c r="C86" s="29" t="s">
        <v>48</v>
      </c>
      <c r="D86" s="29" t="s">
        <v>48</v>
      </c>
      <c r="E86" s="29">
        <v>6.4265110000000005</v>
      </c>
      <c r="F86" s="29">
        <v>7.32</v>
      </c>
      <c r="G86" s="29">
        <v>10</v>
      </c>
      <c r="H86" s="29">
        <v>10</v>
      </c>
      <c r="I86" s="29">
        <v>10</v>
      </c>
      <c r="J86" s="29">
        <v>10</v>
      </c>
      <c r="K86" s="29">
        <v>10</v>
      </c>
      <c r="L86" s="29">
        <f>AVERAGE(Table27857[[#This Row],[2Bi Disappearance]:[2Bv Terrorism Injured ]])</f>
        <v>10</v>
      </c>
      <c r="M86" s="29">
        <v>10</v>
      </c>
      <c r="N86" s="29">
        <v>10</v>
      </c>
      <c r="O86" s="30">
        <v>10</v>
      </c>
      <c r="P86" s="30">
        <v>10</v>
      </c>
      <c r="Q86" s="30">
        <f>AVERAGE(Table27857[[#This Row],[2Ciii(a) Equal Inheritance Rights: Widows]:[2Ciii(b) Equal Inheritance Rights: Daughters]])</f>
        <v>10</v>
      </c>
      <c r="R86" s="30">
        <f t="shared" si="24"/>
        <v>10</v>
      </c>
      <c r="S86" s="29">
        <f t="shared" si="26"/>
        <v>9.1066666666666674</v>
      </c>
      <c r="T86" s="29">
        <v>10</v>
      </c>
      <c r="U86" s="29">
        <v>10</v>
      </c>
      <c r="V86" s="29">
        <v>10</v>
      </c>
      <c r="W86" s="29">
        <f t="shared" si="27"/>
        <v>10</v>
      </c>
      <c r="X86" s="29">
        <v>10</v>
      </c>
      <c r="Y86" s="29">
        <v>10</v>
      </c>
      <c r="Z86" s="29">
        <f>AVERAGE(Table27857[[#This Row],[4A Freedom to establish religious organizations]:[4B Autonomy of religious organizations]])</f>
        <v>10</v>
      </c>
      <c r="AA86" s="29">
        <v>10</v>
      </c>
      <c r="AB86" s="29">
        <v>10</v>
      </c>
      <c r="AC86" s="29">
        <v>10</v>
      </c>
      <c r="AD86" s="29">
        <v>10</v>
      </c>
      <c r="AE86" s="29">
        <v>10</v>
      </c>
      <c r="AF86" s="29">
        <f>AVERAGE(Table27857[[#This Row],[5Ci Political parties]:[5Ciii Educational, sporting and cultural organizations]])</f>
        <v>10</v>
      </c>
      <c r="AG86" s="29">
        <v>10</v>
      </c>
      <c r="AH86" s="29">
        <v>10</v>
      </c>
      <c r="AI86" s="29">
        <v>10</v>
      </c>
      <c r="AJ86" s="29">
        <f>AVERAGE(Table27857[[#This Row],[5Di Political parties]:[5Diii Educational, sporting and cultural organizations5]])</f>
        <v>10</v>
      </c>
      <c r="AK86" s="29">
        <f>AVERAGE(AA86,AB86,AF86,AJ86)</f>
        <v>10</v>
      </c>
      <c r="AL86" s="29">
        <v>10</v>
      </c>
      <c r="AM86" s="30">
        <v>8</v>
      </c>
      <c r="AN86" s="30">
        <v>8</v>
      </c>
      <c r="AO86" s="30">
        <v>10</v>
      </c>
      <c r="AP86" s="30">
        <v>10</v>
      </c>
      <c r="AQ86" s="30">
        <f>AVERAGE(Table27857[[#This Row],[6Di Access to foreign television (cable/ satellite)]:[6Dii Access to foreign newspapers]])</f>
        <v>10</v>
      </c>
      <c r="AR86" s="30">
        <v>10</v>
      </c>
      <c r="AS86" s="29">
        <f t="shared" si="28"/>
        <v>9.1999999999999993</v>
      </c>
      <c r="AT86" s="29">
        <v>10</v>
      </c>
      <c r="AU86" s="29">
        <v>10</v>
      </c>
      <c r="AV86" s="29">
        <f>AVERAGE(Table27857[[#This Row],[7Ai Parental Authority: In marriage]:[7Aii Parental Authority: After divorce]])</f>
        <v>10</v>
      </c>
      <c r="AW86" s="29">
        <v>10</v>
      </c>
      <c r="AX86" s="29">
        <v>10</v>
      </c>
      <c r="AY86" s="29">
        <f t="shared" si="29"/>
        <v>10</v>
      </c>
      <c r="AZ86" s="29">
        <v>10</v>
      </c>
      <c r="BA86" s="29">
        <f t="shared" si="30"/>
        <v>10</v>
      </c>
      <c r="BB86" s="31">
        <f>AVERAGE(Table27857[[#This Row],[RULE OF LAW]],Table27857[[#This Row],[SECURITY &amp; SAFETY]],Table27857[[#This Row],[PERSONAL FREEDOM (minus Security &amp;Safety and Rule of Law)]],Table27857[[#This Row],[PERSONAL FREEDOM (minus Security &amp;Safety and Rule of Law)]])</f>
        <v>8.8032944166666667</v>
      </c>
      <c r="BC86" s="32">
        <v>7.61</v>
      </c>
      <c r="BD86" s="53">
        <f>AVERAGE(Table27857[[#This Row],[PERSONAL FREEDOM]:[ECONOMIC FREEDOM]])</f>
        <v>8.2066472083333331</v>
      </c>
      <c r="BE86" s="54">
        <f t="shared" si="31"/>
        <v>22</v>
      </c>
      <c r="BF86" s="18">
        <f t="shared" si="32"/>
        <v>8.2100000000000009</v>
      </c>
      <c r="BG86" s="31">
        <f>Table27857[[#This Row],[1 Rule of Law]]</f>
        <v>6.4265110000000005</v>
      </c>
      <c r="BH86" s="31">
        <f>Table27857[[#This Row],[2 Security &amp; Safety]]</f>
        <v>9.1066666666666674</v>
      </c>
      <c r="BI86" s="31">
        <f t="shared" si="33"/>
        <v>9.84</v>
      </c>
    </row>
    <row r="87" spans="1:61" ht="15" customHeight="1" x14ac:dyDescent="0.25">
      <c r="A87" s="28" t="s">
        <v>63</v>
      </c>
      <c r="B87" s="29" t="s">
        <v>48</v>
      </c>
      <c r="C87" s="29" t="s">
        <v>48</v>
      </c>
      <c r="D87" s="29" t="s">
        <v>48</v>
      </c>
      <c r="E87" s="29">
        <v>7.854927</v>
      </c>
      <c r="F87" s="29">
        <v>9.68</v>
      </c>
      <c r="G87" s="29">
        <v>10</v>
      </c>
      <c r="H87" s="29">
        <v>10</v>
      </c>
      <c r="I87" s="29" t="s">
        <v>48</v>
      </c>
      <c r="J87" s="29">
        <v>10</v>
      </c>
      <c r="K87" s="29">
        <v>10</v>
      </c>
      <c r="L87" s="29">
        <f>AVERAGE(Table27857[[#This Row],[2Bi Disappearance]:[2Bv Terrorism Injured ]])</f>
        <v>10</v>
      </c>
      <c r="M87" s="29">
        <v>10</v>
      </c>
      <c r="N87" s="29">
        <v>10</v>
      </c>
      <c r="O87" s="30">
        <v>10</v>
      </c>
      <c r="P87" s="30">
        <v>10</v>
      </c>
      <c r="Q87" s="30">
        <f>AVERAGE(Table27857[[#This Row],[2Ciii(a) Equal Inheritance Rights: Widows]:[2Ciii(b) Equal Inheritance Rights: Daughters]])</f>
        <v>10</v>
      </c>
      <c r="R87" s="30">
        <f t="shared" si="24"/>
        <v>10</v>
      </c>
      <c r="S87" s="29">
        <f t="shared" si="26"/>
        <v>9.8933333333333326</v>
      </c>
      <c r="T87" s="29">
        <v>10</v>
      </c>
      <c r="U87" s="29">
        <v>10</v>
      </c>
      <c r="V87" s="29">
        <v>10</v>
      </c>
      <c r="W87" s="29">
        <f t="shared" si="27"/>
        <v>10</v>
      </c>
      <c r="X87" s="29" t="s">
        <v>48</v>
      </c>
      <c r="Y87" s="29" t="s">
        <v>48</v>
      </c>
      <c r="Z87" s="29" t="s">
        <v>48</v>
      </c>
      <c r="AA87" s="29" t="s">
        <v>48</v>
      </c>
      <c r="AB87" s="29" t="s">
        <v>48</v>
      </c>
      <c r="AC87" s="29" t="s">
        <v>48</v>
      </c>
      <c r="AD87" s="29" t="s">
        <v>48</v>
      </c>
      <c r="AE87" s="29" t="s">
        <v>48</v>
      </c>
      <c r="AF87" s="29" t="s">
        <v>48</v>
      </c>
      <c r="AG87" s="29" t="s">
        <v>48</v>
      </c>
      <c r="AH87" s="29" t="s">
        <v>48</v>
      </c>
      <c r="AI87" s="29" t="s">
        <v>48</v>
      </c>
      <c r="AJ87" s="29" t="s">
        <v>48</v>
      </c>
      <c r="AK87" s="29" t="s">
        <v>48</v>
      </c>
      <c r="AL87" s="29">
        <v>10</v>
      </c>
      <c r="AM87" s="30">
        <v>9.3333333333333339</v>
      </c>
      <c r="AN87" s="30">
        <v>9</v>
      </c>
      <c r="AO87" s="30" t="s">
        <v>48</v>
      </c>
      <c r="AP87" s="30" t="s">
        <v>48</v>
      </c>
      <c r="AQ87" s="30" t="s">
        <v>48</v>
      </c>
      <c r="AR87" s="30" t="s">
        <v>48</v>
      </c>
      <c r="AS87" s="29">
        <f t="shared" si="28"/>
        <v>9.4444444444444446</v>
      </c>
      <c r="AT87" s="29">
        <v>10</v>
      </c>
      <c r="AU87" s="29">
        <v>10</v>
      </c>
      <c r="AV87" s="29">
        <f>AVERAGE(Table27857[[#This Row],[7Ai Parental Authority: In marriage]:[7Aii Parental Authority: After divorce]])</f>
        <v>10</v>
      </c>
      <c r="AW87" s="29">
        <v>10</v>
      </c>
      <c r="AX87" s="29">
        <v>10</v>
      </c>
      <c r="AY87" s="29">
        <f t="shared" si="29"/>
        <v>10</v>
      </c>
      <c r="AZ87" s="29">
        <v>10</v>
      </c>
      <c r="BA87" s="29">
        <f t="shared" si="30"/>
        <v>10</v>
      </c>
      <c r="BB87" s="31">
        <f>AVERAGE(Table27857[[#This Row],[RULE OF LAW]],Table27857[[#This Row],[SECURITY &amp; SAFETY]],Table27857[[#This Row],[PERSONAL FREEDOM (minus Security &amp;Safety and Rule of Law)]],Table27857[[#This Row],[PERSONAL FREEDOM (minus Security &amp;Safety and Rule of Law)]])</f>
        <v>9.3444724907407419</v>
      </c>
      <c r="BC87" s="32">
        <v>7.51</v>
      </c>
      <c r="BD87" s="53">
        <f>AVERAGE(Table27857[[#This Row],[PERSONAL FREEDOM]:[ECONOMIC FREEDOM]])</f>
        <v>8.42723624537037</v>
      </c>
      <c r="BE87" s="54">
        <f t="shared" si="31"/>
        <v>12</v>
      </c>
      <c r="BF87" s="18">
        <f t="shared" si="32"/>
        <v>8.43</v>
      </c>
      <c r="BG87" s="31">
        <f>Table27857[[#This Row],[1 Rule of Law]]</f>
        <v>7.854927</v>
      </c>
      <c r="BH87" s="31">
        <f>Table27857[[#This Row],[2 Security &amp; Safety]]</f>
        <v>9.8933333333333326</v>
      </c>
      <c r="BI87" s="31">
        <f t="shared" si="33"/>
        <v>9.8148148148148149</v>
      </c>
    </row>
    <row r="88" spans="1:61" ht="15" customHeight="1" x14ac:dyDescent="0.25">
      <c r="A88" s="28" t="s">
        <v>95</v>
      </c>
      <c r="B88" s="29">
        <v>6.1</v>
      </c>
      <c r="C88" s="29">
        <v>5.4</v>
      </c>
      <c r="D88" s="29">
        <v>5</v>
      </c>
      <c r="E88" s="29">
        <v>6.1735620000000004</v>
      </c>
      <c r="F88" s="29">
        <v>9.4400000000000013</v>
      </c>
      <c r="G88" s="29">
        <v>10</v>
      </c>
      <c r="H88" s="29">
        <v>10</v>
      </c>
      <c r="I88" s="29">
        <v>7.5</v>
      </c>
      <c r="J88" s="29">
        <v>10</v>
      </c>
      <c r="K88" s="29">
        <v>10</v>
      </c>
      <c r="L88" s="29">
        <f>AVERAGE(Table27857[[#This Row],[2Bi Disappearance]:[2Bv Terrorism Injured ]])</f>
        <v>9.5</v>
      </c>
      <c r="M88" s="29">
        <v>10</v>
      </c>
      <c r="N88" s="29">
        <v>7.5</v>
      </c>
      <c r="O88" s="30">
        <v>5</v>
      </c>
      <c r="P88" s="30">
        <v>5</v>
      </c>
      <c r="Q88" s="30">
        <f>AVERAGE(Table27857[[#This Row],[2Ciii(a) Equal Inheritance Rights: Widows]:[2Ciii(b) Equal Inheritance Rights: Daughters]])</f>
        <v>5</v>
      </c>
      <c r="R88" s="30">
        <f t="shared" si="24"/>
        <v>7.5</v>
      </c>
      <c r="S88" s="29">
        <f t="shared" si="26"/>
        <v>8.8133333333333344</v>
      </c>
      <c r="T88" s="29">
        <v>10</v>
      </c>
      <c r="U88" s="29">
        <v>10</v>
      </c>
      <c r="V88" s="29">
        <v>10</v>
      </c>
      <c r="W88" s="29">
        <f t="shared" si="27"/>
        <v>10</v>
      </c>
      <c r="X88" s="29" t="s">
        <v>48</v>
      </c>
      <c r="Y88" s="29" t="s">
        <v>48</v>
      </c>
      <c r="Z88" s="29" t="s">
        <v>48</v>
      </c>
      <c r="AA88" s="29" t="s">
        <v>48</v>
      </c>
      <c r="AB88" s="29" t="s">
        <v>48</v>
      </c>
      <c r="AC88" s="29" t="s">
        <v>48</v>
      </c>
      <c r="AD88" s="29" t="s">
        <v>48</v>
      </c>
      <c r="AE88" s="29" t="s">
        <v>48</v>
      </c>
      <c r="AF88" s="29" t="s">
        <v>48</v>
      </c>
      <c r="AG88" s="29" t="s">
        <v>48</v>
      </c>
      <c r="AH88" s="29" t="s">
        <v>48</v>
      </c>
      <c r="AI88" s="29" t="s">
        <v>48</v>
      </c>
      <c r="AJ88" s="29" t="s">
        <v>48</v>
      </c>
      <c r="AK88" s="29" t="s">
        <v>48</v>
      </c>
      <c r="AL88" s="29">
        <v>10</v>
      </c>
      <c r="AM88" s="30">
        <v>4.333333333333333</v>
      </c>
      <c r="AN88" s="30">
        <v>4.75</v>
      </c>
      <c r="AO88" s="30" t="s">
        <v>48</v>
      </c>
      <c r="AP88" s="30" t="s">
        <v>48</v>
      </c>
      <c r="AQ88" s="30" t="s">
        <v>48</v>
      </c>
      <c r="AR88" s="30" t="s">
        <v>48</v>
      </c>
      <c r="AS88" s="29">
        <f t="shared" si="28"/>
        <v>6.3611111111111107</v>
      </c>
      <c r="AT88" s="29">
        <v>10</v>
      </c>
      <c r="AU88" s="29">
        <v>10</v>
      </c>
      <c r="AV88" s="29">
        <f>AVERAGE(Table27857[[#This Row],[7Ai Parental Authority: In marriage]:[7Aii Parental Authority: After divorce]])</f>
        <v>10</v>
      </c>
      <c r="AW88" s="29">
        <v>10</v>
      </c>
      <c r="AX88" s="29">
        <v>10</v>
      </c>
      <c r="AY88" s="29">
        <f t="shared" si="29"/>
        <v>10</v>
      </c>
      <c r="AZ88" s="29">
        <v>10</v>
      </c>
      <c r="BA88" s="29">
        <f t="shared" si="30"/>
        <v>10</v>
      </c>
      <c r="BB88" s="31">
        <f>AVERAGE(Table27857[[#This Row],[RULE OF LAW]],Table27857[[#This Row],[SECURITY &amp; SAFETY]],Table27857[[#This Row],[PERSONAL FREEDOM (minus Security &amp;Safety and Rule of Law)]],Table27857[[#This Row],[PERSONAL FREEDOM (minus Security &amp;Safety and Rule of Law)]])</f>
        <v>8.1402423518518514</v>
      </c>
      <c r="BC88" s="32">
        <v>7.19</v>
      </c>
      <c r="BD88" s="53">
        <f>AVERAGE(Table27857[[#This Row],[PERSONAL FREEDOM]:[ECONOMIC FREEDOM]])</f>
        <v>7.6651211759259255</v>
      </c>
      <c r="BE88" s="54">
        <f t="shared" si="31"/>
        <v>44</v>
      </c>
      <c r="BF88" s="18">
        <f t="shared" si="32"/>
        <v>7.67</v>
      </c>
      <c r="BG88" s="31">
        <f>Table27857[[#This Row],[1 Rule of Law]]</f>
        <v>6.1735620000000004</v>
      </c>
      <c r="BH88" s="31">
        <f>Table27857[[#This Row],[2 Security &amp; Safety]]</f>
        <v>8.8133333333333344</v>
      </c>
      <c r="BI88" s="31">
        <f t="shared" si="33"/>
        <v>8.7870370370370363</v>
      </c>
    </row>
    <row r="89" spans="1:61" ht="15" customHeight="1" x14ac:dyDescent="0.25">
      <c r="A89" s="28" t="s">
        <v>118</v>
      </c>
      <c r="B89" s="29">
        <v>2.9</v>
      </c>
      <c r="C89" s="29">
        <v>4.0999999999999996</v>
      </c>
      <c r="D89" s="29">
        <v>3.5</v>
      </c>
      <c r="E89" s="29">
        <v>5.4936507936507928</v>
      </c>
      <c r="F89" s="29">
        <v>5.5600000000000005</v>
      </c>
      <c r="G89" s="29">
        <v>10</v>
      </c>
      <c r="H89" s="29">
        <v>10</v>
      </c>
      <c r="I89" s="29">
        <v>7.5</v>
      </c>
      <c r="J89" s="29">
        <v>10</v>
      </c>
      <c r="K89" s="29">
        <v>10</v>
      </c>
      <c r="L89" s="29">
        <f>AVERAGE(Table27857[[#This Row],[2Bi Disappearance]:[2Bv Terrorism Injured ]])</f>
        <v>9.5</v>
      </c>
      <c r="M89" s="29">
        <v>10</v>
      </c>
      <c r="N89" s="29">
        <v>10</v>
      </c>
      <c r="O89" s="30">
        <v>5</v>
      </c>
      <c r="P89" s="30">
        <v>5</v>
      </c>
      <c r="Q89" s="30">
        <f>AVERAGE(Table27857[[#This Row],[2Ciii(a) Equal Inheritance Rights: Widows]:[2Ciii(b) Equal Inheritance Rights: Daughters]])</f>
        <v>5</v>
      </c>
      <c r="R89" s="30">
        <f t="shared" si="24"/>
        <v>8.3333333333333339</v>
      </c>
      <c r="S89" s="29">
        <f t="shared" si="26"/>
        <v>7.7977777777777781</v>
      </c>
      <c r="T89" s="29">
        <v>5</v>
      </c>
      <c r="U89" s="29">
        <v>10</v>
      </c>
      <c r="V89" s="29">
        <v>10</v>
      </c>
      <c r="W89" s="29">
        <f t="shared" si="27"/>
        <v>8.3333333333333339</v>
      </c>
      <c r="X89" s="29">
        <v>10</v>
      </c>
      <c r="Y89" s="29">
        <v>7.5</v>
      </c>
      <c r="Z89" s="29">
        <f>AVERAGE(Table27857[[#This Row],[4A Freedom to establish religious organizations]:[4B Autonomy of religious organizations]])</f>
        <v>8.75</v>
      </c>
      <c r="AA89" s="29">
        <v>10</v>
      </c>
      <c r="AB89" s="29">
        <v>5</v>
      </c>
      <c r="AC89" s="29">
        <v>10</v>
      </c>
      <c r="AD89" s="29">
        <v>7.5</v>
      </c>
      <c r="AE89" s="29">
        <v>7.5</v>
      </c>
      <c r="AF89" s="29">
        <f>AVERAGE(Table27857[[#This Row],[5Ci Political parties]:[5Ciii Educational, sporting and cultural organizations]])</f>
        <v>8.3333333333333339</v>
      </c>
      <c r="AG89" s="29">
        <v>10</v>
      </c>
      <c r="AH89" s="29">
        <v>10</v>
      </c>
      <c r="AI89" s="29">
        <v>10</v>
      </c>
      <c r="AJ89" s="29">
        <f>AVERAGE(Table27857[[#This Row],[5Di Political parties]:[5Diii Educational, sporting and cultural organizations5]])</f>
        <v>10</v>
      </c>
      <c r="AK89" s="29">
        <f>AVERAGE(AA89,AB89,AF89,AJ89)</f>
        <v>8.3333333333333339</v>
      </c>
      <c r="AL89" s="29">
        <v>10</v>
      </c>
      <c r="AM89" s="30">
        <v>3.3333333333333335</v>
      </c>
      <c r="AN89" s="30">
        <v>3.25</v>
      </c>
      <c r="AO89" s="30">
        <v>10</v>
      </c>
      <c r="AP89" s="30">
        <v>10</v>
      </c>
      <c r="AQ89" s="30">
        <f>AVERAGE(Table27857[[#This Row],[6Di Access to foreign television (cable/ satellite)]:[6Dii Access to foreign newspapers]])</f>
        <v>10</v>
      </c>
      <c r="AR89" s="30">
        <v>10</v>
      </c>
      <c r="AS89" s="29">
        <f t="shared" si="28"/>
        <v>7.3166666666666673</v>
      </c>
      <c r="AT89" s="29">
        <v>10</v>
      </c>
      <c r="AU89" s="29">
        <v>5</v>
      </c>
      <c r="AV89" s="29">
        <f>AVERAGE(Table27857[[#This Row],[7Ai Parental Authority: In marriage]:[7Aii Parental Authority: After divorce]])</f>
        <v>7.5</v>
      </c>
      <c r="AW89" s="29">
        <v>10</v>
      </c>
      <c r="AX89" s="29">
        <v>10</v>
      </c>
      <c r="AY89" s="29">
        <f t="shared" si="29"/>
        <v>10</v>
      </c>
      <c r="AZ89" s="29">
        <v>5</v>
      </c>
      <c r="BA89" s="29">
        <f t="shared" si="30"/>
        <v>7.5</v>
      </c>
      <c r="BB89" s="31">
        <f>AVERAGE(Table27857[[#This Row],[RULE OF LAW]],Table27857[[#This Row],[SECURITY &amp; SAFETY]],Table27857[[#This Row],[PERSONAL FREEDOM (minus Security &amp;Safety and Rule of Law)]],Table27857[[#This Row],[PERSONAL FREEDOM (minus Security &amp;Safety and Rule of Law)]])</f>
        <v>7.3461904761904764</v>
      </c>
      <c r="BC89" s="32">
        <v>6.71</v>
      </c>
      <c r="BD89" s="53">
        <f>AVERAGE(Table27857[[#This Row],[PERSONAL FREEDOM]:[ECONOMIC FREEDOM]])</f>
        <v>7.0280952380952382</v>
      </c>
      <c r="BE89" s="54">
        <f t="shared" si="31"/>
        <v>66</v>
      </c>
      <c r="BF89" s="18">
        <f t="shared" si="32"/>
        <v>7.03</v>
      </c>
      <c r="BG89" s="31">
        <f>Table27857[[#This Row],[1 Rule of Law]]</f>
        <v>5.4936507936507928</v>
      </c>
      <c r="BH89" s="31">
        <f>Table27857[[#This Row],[2 Security &amp; Safety]]</f>
        <v>7.7977777777777781</v>
      </c>
      <c r="BI89" s="31">
        <f t="shared" si="33"/>
        <v>8.0466666666666669</v>
      </c>
    </row>
    <row r="90" spans="1:61" ht="15" customHeight="1" x14ac:dyDescent="0.25">
      <c r="A90" s="28" t="s">
        <v>157</v>
      </c>
      <c r="B90" s="29">
        <v>4.8</v>
      </c>
      <c r="C90" s="29">
        <v>5.8999999999999995</v>
      </c>
      <c r="D90" s="29">
        <v>4.8</v>
      </c>
      <c r="E90" s="29">
        <v>3.5047619047619043</v>
      </c>
      <c r="F90" s="29">
        <v>9.2799999999999994</v>
      </c>
      <c r="G90" s="29">
        <v>10</v>
      </c>
      <c r="H90" s="29">
        <v>10</v>
      </c>
      <c r="I90" s="29">
        <v>7.5</v>
      </c>
      <c r="J90" s="29">
        <v>10</v>
      </c>
      <c r="K90" s="29">
        <v>10</v>
      </c>
      <c r="L90" s="29">
        <f>AVERAGE(Table27857[[#This Row],[2Bi Disappearance]:[2Bv Terrorism Injured ]])</f>
        <v>9.5</v>
      </c>
      <c r="M90" s="29">
        <v>10</v>
      </c>
      <c r="N90" s="29">
        <v>7.5</v>
      </c>
      <c r="O90" s="30">
        <v>5</v>
      </c>
      <c r="P90" s="30">
        <v>5</v>
      </c>
      <c r="Q90" s="30">
        <f>AVERAGE(Table27857[[#This Row],[2Ciii(a) Equal Inheritance Rights: Widows]:[2Ciii(b) Equal Inheritance Rights: Daughters]])</f>
        <v>5</v>
      </c>
      <c r="R90" s="30">
        <f t="shared" si="24"/>
        <v>7.5</v>
      </c>
      <c r="S90" s="29">
        <f t="shared" si="26"/>
        <v>8.76</v>
      </c>
      <c r="T90" s="29">
        <v>10</v>
      </c>
      <c r="U90" s="29">
        <v>10</v>
      </c>
      <c r="V90" s="29">
        <v>5</v>
      </c>
      <c r="W90" s="29">
        <f t="shared" si="27"/>
        <v>8.3333333333333339</v>
      </c>
      <c r="X90" s="29" t="s">
        <v>48</v>
      </c>
      <c r="Y90" s="29" t="s">
        <v>48</v>
      </c>
      <c r="Z90" s="29" t="s">
        <v>48</v>
      </c>
      <c r="AA90" s="29" t="s">
        <v>48</v>
      </c>
      <c r="AB90" s="29" t="s">
        <v>48</v>
      </c>
      <c r="AC90" s="29" t="s">
        <v>48</v>
      </c>
      <c r="AD90" s="29" t="s">
        <v>48</v>
      </c>
      <c r="AE90" s="29" t="s">
        <v>48</v>
      </c>
      <c r="AF90" s="29" t="s">
        <v>48</v>
      </c>
      <c r="AG90" s="29" t="s">
        <v>48</v>
      </c>
      <c r="AH90" s="29" t="s">
        <v>48</v>
      </c>
      <c r="AI90" s="29" t="s">
        <v>48</v>
      </c>
      <c r="AJ90" s="29" t="s">
        <v>48</v>
      </c>
      <c r="AK90" s="29" t="s">
        <v>48</v>
      </c>
      <c r="AL90" s="29">
        <v>10</v>
      </c>
      <c r="AM90" s="30">
        <v>4.333333333333333</v>
      </c>
      <c r="AN90" s="30">
        <v>5.5</v>
      </c>
      <c r="AO90" s="30" t="s">
        <v>48</v>
      </c>
      <c r="AP90" s="30" t="s">
        <v>48</v>
      </c>
      <c r="AQ90" s="30" t="s">
        <v>48</v>
      </c>
      <c r="AR90" s="30" t="s">
        <v>48</v>
      </c>
      <c r="AS90" s="29">
        <f t="shared" si="28"/>
        <v>6.6111111111111107</v>
      </c>
      <c r="AT90" s="29">
        <v>10</v>
      </c>
      <c r="AU90" s="29">
        <v>10</v>
      </c>
      <c r="AV90" s="29">
        <f>AVERAGE(Table27857[[#This Row],[7Ai Parental Authority: In marriage]:[7Aii Parental Authority: After divorce]])</f>
        <v>10</v>
      </c>
      <c r="AW90" s="29">
        <v>0</v>
      </c>
      <c r="AX90" s="29">
        <v>10</v>
      </c>
      <c r="AY90" s="29">
        <f t="shared" si="29"/>
        <v>5</v>
      </c>
      <c r="AZ90" s="29">
        <v>10</v>
      </c>
      <c r="BA90" s="29">
        <f t="shared" si="30"/>
        <v>8.3333333333333339</v>
      </c>
      <c r="BB90" s="31">
        <f>AVERAGE(Table27857[[#This Row],[RULE OF LAW]],Table27857[[#This Row],[SECURITY &amp; SAFETY]],Table27857[[#This Row],[PERSONAL FREEDOM (minus Security &amp;Safety and Rule of Law)]],Table27857[[#This Row],[PERSONAL FREEDOM (minus Security &amp;Safety and Rule of Law)]])</f>
        <v>6.9458201058201059</v>
      </c>
      <c r="BC90" s="32">
        <v>5.87</v>
      </c>
      <c r="BD90" s="53">
        <f>AVERAGE(Table27857[[#This Row],[PERSONAL FREEDOM]:[ECONOMIC FREEDOM]])</f>
        <v>6.4079100529100526</v>
      </c>
      <c r="BE90" s="54">
        <f t="shared" si="31"/>
        <v>111</v>
      </c>
      <c r="BF90" s="18">
        <f t="shared" si="32"/>
        <v>6.41</v>
      </c>
      <c r="BG90" s="31">
        <f>Table27857[[#This Row],[1 Rule of Law]]</f>
        <v>3.5047619047619043</v>
      </c>
      <c r="BH90" s="31">
        <f>Table27857[[#This Row],[2 Security &amp; Safety]]</f>
        <v>8.76</v>
      </c>
      <c r="BI90" s="31">
        <f t="shared" si="33"/>
        <v>7.7592592592592595</v>
      </c>
    </row>
    <row r="91" spans="1:61" ht="15" customHeight="1" x14ac:dyDescent="0.25">
      <c r="A91" s="28" t="s">
        <v>167</v>
      </c>
      <c r="B91" s="29">
        <v>4.6000000000000005</v>
      </c>
      <c r="C91" s="29">
        <v>5.6999999999999993</v>
      </c>
      <c r="D91" s="29">
        <v>5.3000000000000007</v>
      </c>
      <c r="E91" s="29">
        <v>5.1904761904761907</v>
      </c>
      <c r="F91" s="29">
        <v>9.0612629057509366</v>
      </c>
      <c r="G91" s="29">
        <v>10</v>
      </c>
      <c r="H91" s="29">
        <v>9.2307354318599248</v>
      </c>
      <c r="I91" s="29">
        <v>10</v>
      </c>
      <c r="J91" s="29">
        <v>9.9886872857626443</v>
      </c>
      <c r="K91" s="29">
        <v>9.993212371457588</v>
      </c>
      <c r="L91" s="29">
        <f>AVERAGE(Table27857[[#This Row],[2Bi Disappearance]:[2Bv Terrorism Injured ]])</f>
        <v>9.8425270178160318</v>
      </c>
      <c r="M91" s="29">
        <v>10</v>
      </c>
      <c r="N91" s="29">
        <v>10</v>
      </c>
      <c r="O91" s="30">
        <v>0</v>
      </c>
      <c r="P91" s="30">
        <v>0</v>
      </c>
      <c r="Q91" s="30">
        <f>AVERAGE(Table27857[[#This Row],[2Ciii(a) Equal Inheritance Rights: Widows]:[2Ciii(b) Equal Inheritance Rights: Daughters]])</f>
        <v>0</v>
      </c>
      <c r="R91" s="30">
        <f t="shared" si="24"/>
        <v>6.666666666666667</v>
      </c>
      <c r="S91" s="29">
        <f t="shared" si="26"/>
        <v>8.5234855300778793</v>
      </c>
      <c r="T91" s="29">
        <v>5</v>
      </c>
      <c r="U91" s="29">
        <v>5</v>
      </c>
      <c r="V91" s="29">
        <v>5</v>
      </c>
      <c r="W91" s="29">
        <f t="shared" si="27"/>
        <v>5</v>
      </c>
      <c r="X91" s="29">
        <v>2.5</v>
      </c>
      <c r="Y91" s="29">
        <v>5</v>
      </c>
      <c r="Z91" s="29">
        <f>AVERAGE(Table27857[[#This Row],[4A Freedom to establish religious organizations]:[4B Autonomy of religious organizations]])</f>
        <v>3.75</v>
      </c>
      <c r="AA91" s="29">
        <v>7.5</v>
      </c>
      <c r="AB91" s="29">
        <v>2.5</v>
      </c>
      <c r="AC91" s="29">
        <v>7.5</v>
      </c>
      <c r="AD91" s="29">
        <v>5</v>
      </c>
      <c r="AE91" s="29">
        <v>7.5</v>
      </c>
      <c r="AF91" s="29">
        <f>AVERAGE(Table27857[[#This Row],[5Ci Political parties]:[5Ciii Educational, sporting and cultural organizations]])</f>
        <v>6.666666666666667</v>
      </c>
      <c r="AG91" s="29">
        <v>2.5</v>
      </c>
      <c r="AH91" s="29">
        <v>2.5</v>
      </c>
      <c r="AI91" s="29">
        <v>5</v>
      </c>
      <c r="AJ91" s="29">
        <f>AVERAGE(Table27857[[#This Row],[5Di Political parties]:[5Diii Educational, sporting and cultural organizations5]])</f>
        <v>3.3333333333333335</v>
      </c>
      <c r="AK91" s="29">
        <f t="shared" ref="AK91:AK96" si="34">AVERAGE(AA91,AB91,AF91,AJ91)</f>
        <v>5</v>
      </c>
      <c r="AL91" s="29">
        <v>10</v>
      </c>
      <c r="AM91" s="30">
        <v>2</v>
      </c>
      <c r="AN91" s="30">
        <v>4.25</v>
      </c>
      <c r="AO91" s="30">
        <v>5</v>
      </c>
      <c r="AP91" s="30">
        <v>5</v>
      </c>
      <c r="AQ91" s="30">
        <f>AVERAGE(Table27857[[#This Row],[6Di Access to foreign television (cable/ satellite)]:[6Dii Access to foreign newspapers]])</f>
        <v>5</v>
      </c>
      <c r="AR91" s="30">
        <v>7.5</v>
      </c>
      <c r="AS91" s="29">
        <f t="shared" si="28"/>
        <v>5.75</v>
      </c>
      <c r="AT91" s="29">
        <v>5</v>
      </c>
      <c r="AU91" s="29">
        <v>5</v>
      </c>
      <c r="AV91" s="29">
        <f>AVERAGE(Table27857[[#This Row],[7Ai Parental Authority: In marriage]:[7Aii Parental Authority: After divorce]])</f>
        <v>5</v>
      </c>
      <c r="AW91" s="29">
        <v>0</v>
      </c>
      <c r="AX91" s="29">
        <v>0</v>
      </c>
      <c r="AY91" s="29">
        <f t="shared" si="29"/>
        <v>0</v>
      </c>
      <c r="AZ91" s="29">
        <v>5</v>
      </c>
      <c r="BA91" s="29">
        <f t="shared" si="30"/>
        <v>3.3333333333333335</v>
      </c>
      <c r="BB91" s="31">
        <f>AVERAGE(Table27857[[#This Row],[RULE OF LAW]],Table27857[[#This Row],[SECURITY &amp; SAFETY]],Table27857[[#This Row],[PERSONAL FREEDOM (minus Security &amp;Safety and Rule of Law)]],Table27857[[#This Row],[PERSONAL FREEDOM (minus Security &amp;Safety and Rule of Law)]])</f>
        <v>5.7118237634718509</v>
      </c>
      <c r="BC91" s="32">
        <v>7.22</v>
      </c>
      <c r="BD91" s="53">
        <f>AVERAGE(Table27857[[#This Row],[PERSONAL FREEDOM]:[ECONOMIC FREEDOM]])</f>
        <v>6.4659118817359253</v>
      </c>
      <c r="BE91" s="54">
        <f t="shared" si="31"/>
        <v>106</v>
      </c>
      <c r="BF91" s="18">
        <f t="shared" si="32"/>
        <v>6.47</v>
      </c>
      <c r="BG91" s="31">
        <f>Table27857[[#This Row],[1 Rule of Law]]</f>
        <v>5.1904761904761907</v>
      </c>
      <c r="BH91" s="31">
        <f>Table27857[[#This Row],[2 Security &amp; Safety]]</f>
        <v>8.5234855300778793</v>
      </c>
      <c r="BI91" s="31">
        <f t="shared" si="33"/>
        <v>4.5666666666666664</v>
      </c>
    </row>
    <row r="92" spans="1:61" ht="15" customHeight="1" x14ac:dyDescent="0.25">
      <c r="A92" s="28" t="s">
        <v>154</v>
      </c>
      <c r="B92" s="29" t="s">
        <v>48</v>
      </c>
      <c r="C92" s="29" t="s">
        <v>48</v>
      </c>
      <c r="D92" s="29" t="s">
        <v>48</v>
      </c>
      <c r="E92" s="29">
        <v>4.1946110000000001</v>
      </c>
      <c r="F92" s="29">
        <v>7</v>
      </c>
      <c r="G92" s="29">
        <v>10</v>
      </c>
      <c r="H92" s="29">
        <v>0</v>
      </c>
      <c r="I92" s="29">
        <v>2.5</v>
      </c>
      <c r="J92" s="29">
        <v>7.2476856501823335</v>
      </c>
      <c r="K92" s="29">
        <v>8.3365574586503435</v>
      </c>
      <c r="L92" s="29">
        <f>AVERAGE(Table27857[[#This Row],[2Bi Disappearance]:[2Bv Terrorism Injured ]])</f>
        <v>5.6168486217665352</v>
      </c>
      <c r="M92" s="29">
        <v>1.0999999999999999</v>
      </c>
      <c r="N92" s="29">
        <v>7.5</v>
      </c>
      <c r="O92" s="30">
        <v>5</v>
      </c>
      <c r="P92" s="30">
        <v>5</v>
      </c>
      <c r="Q92" s="30">
        <f>AVERAGE(Table27857[[#This Row],[2Ciii(a) Equal Inheritance Rights: Widows]:[2Ciii(b) Equal Inheritance Rights: Daughters]])</f>
        <v>5</v>
      </c>
      <c r="R92" s="30">
        <f t="shared" si="24"/>
        <v>4.5333333333333332</v>
      </c>
      <c r="S92" s="29">
        <f t="shared" si="26"/>
        <v>5.7167273183666225</v>
      </c>
      <c r="T92" s="29">
        <v>10</v>
      </c>
      <c r="U92" s="29">
        <v>10</v>
      </c>
      <c r="V92" s="29">
        <v>5</v>
      </c>
      <c r="W92" s="29">
        <f t="shared" si="27"/>
        <v>8.3333333333333339</v>
      </c>
      <c r="X92" s="29">
        <v>10</v>
      </c>
      <c r="Y92" s="29">
        <v>10</v>
      </c>
      <c r="Z92" s="29">
        <f>AVERAGE(Table27857[[#This Row],[4A Freedom to establish religious organizations]:[4B Autonomy of religious organizations]])</f>
        <v>10</v>
      </c>
      <c r="AA92" s="29">
        <v>10</v>
      </c>
      <c r="AB92" s="29">
        <v>10</v>
      </c>
      <c r="AC92" s="29">
        <v>7.5</v>
      </c>
      <c r="AD92" s="29">
        <v>10</v>
      </c>
      <c r="AE92" s="29">
        <v>10</v>
      </c>
      <c r="AF92" s="29">
        <f>AVERAGE(Table27857[[#This Row],[5Ci Political parties]:[5Ciii Educational, sporting and cultural organizations]])</f>
        <v>9.1666666666666661</v>
      </c>
      <c r="AG92" s="29">
        <v>10</v>
      </c>
      <c r="AH92" s="29">
        <v>10</v>
      </c>
      <c r="AI92" s="29">
        <v>10</v>
      </c>
      <c r="AJ92" s="29">
        <f>AVERAGE(Table27857[[#This Row],[5Di Political parties]:[5Diii Educational, sporting and cultural organizations5]])</f>
        <v>10</v>
      </c>
      <c r="AK92" s="29">
        <f t="shared" si="34"/>
        <v>9.7916666666666661</v>
      </c>
      <c r="AL92" s="29">
        <v>0</v>
      </c>
      <c r="AM92" s="30">
        <v>7</v>
      </c>
      <c r="AN92" s="30">
        <v>5</v>
      </c>
      <c r="AO92" s="30">
        <v>5</v>
      </c>
      <c r="AP92" s="30">
        <v>5</v>
      </c>
      <c r="AQ92" s="30">
        <f>AVERAGE(Table27857[[#This Row],[6Di Access to foreign television (cable/ satellite)]:[6Dii Access to foreign newspapers]])</f>
        <v>5</v>
      </c>
      <c r="AR92" s="30">
        <v>7.5</v>
      </c>
      <c r="AS92" s="29">
        <f t="shared" si="28"/>
        <v>4.9000000000000004</v>
      </c>
      <c r="AT92" s="29">
        <v>0</v>
      </c>
      <c r="AU92" s="29">
        <v>0</v>
      </c>
      <c r="AV92" s="29">
        <f>AVERAGE(Table27857[[#This Row],[7Ai Parental Authority: In marriage]:[7Aii Parental Authority: After divorce]])</f>
        <v>0</v>
      </c>
      <c r="AW92" s="29">
        <v>10</v>
      </c>
      <c r="AX92" s="29">
        <v>10</v>
      </c>
      <c r="AY92" s="29">
        <f t="shared" si="29"/>
        <v>10</v>
      </c>
      <c r="AZ92" s="29">
        <v>5</v>
      </c>
      <c r="BA92" s="29">
        <f t="shared" si="30"/>
        <v>5</v>
      </c>
      <c r="BB92" s="31">
        <f>AVERAGE(Table27857[[#This Row],[RULE OF LAW]],Table27857[[#This Row],[SECURITY &amp; SAFETY]],Table27857[[#This Row],[PERSONAL FREEDOM (minus Security &amp;Safety and Rule of Law)]],Table27857[[#This Row],[PERSONAL FREEDOM (minus Security &amp;Safety and Rule of Law)]])</f>
        <v>6.2803345795916554</v>
      </c>
      <c r="BC92" s="32">
        <v>6.29</v>
      </c>
      <c r="BD92" s="53">
        <f>AVERAGE(Table27857[[#This Row],[PERSONAL FREEDOM]:[ECONOMIC FREEDOM]])</f>
        <v>6.2851672897958277</v>
      </c>
      <c r="BE92" s="54">
        <f t="shared" si="31"/>
        <v>120</v>
      </c>
      <c r="BF92" s="18">
        <f t="shared" si="32"/>
        <v>6.29</v>
      </c>
      <c r="BG92" s="31">
        <f>Table27857[[#This Row],[1 Rule of Law]]</f>
        <v>4.1946110000000001</v>
      </c>
      <c r="BH92" s="31">
        <f>Table27857[[#This Row],[2 Security &amp; Safety]]</f>
        <v>5.7167273183666225</v>
      </c>
      <c r="BI92" s="31">
        <f t="shared" si="33"/>
        <v>7.6049999999999995</v>
      </c>
    </row>
    <row r="93" spans="1:61" ht="15" customHeight="1" x14ac:dyDescent="0.25">
      <c r="A93" s="28" t="s">
        <v>60</v>
      </c>
      <c r="B93" s="29" t="s">
        <v>48</v>
      </c>
      <c r="C93" s="29" t="s">
        <v>48</v>
      </c>
      <c r="D93" s="29" t="s">
        <v>48</v>
      </c>
      <c r="E93" s="29">
        <v>7.2151160000000001</v>
      </c>
      <c r="F93" s="29">
        <v>8.8800000000000008</v>
      </c>
      <c r="G93" s="29">
        <v>10</v>
      </c>
      <c r="H93" s="29">
        <v>10</v>
      </c>
      <c r="I93" s="29" t="s">
        <v>48</v>
      </c>
      <c r="J93" s="29">
        <v>10</v>
      </c>
      <c r="K93" s="29">
        <v>10</v>
      </c>
      <c r="L93" s="29">
        <f>AVERAGE(Table27857[[#This Row],[2Bi Disappearance]:[2Bv Terrorism Injured ]])</f>
        <v>10</v>
      </c>
      <c r="M93" s="29" t="s">
        <v>48</v>
      </c>
      <c r="N93" s="29" t="s">
        <v>48</v>
      </c>
      <c r="O93" s="30" t="s">
        <v>48</v>
      </c>
      <c r="P93" s="30" t="s">
        <v>48</v>
      </c>
      <c r="Q93" s="30" t="s">
        <v>48</v>
      </c>
      <c r="R93" s="30" t="s">
        <v>48</v>
      </c>
      <c r="S93" s="29">
        <f t="shared" si="26"/>
        <v>9.4400000000000013</v>
      </c>
      <c r="T93" s="29">
        <v>10</v>
      </c>
      <c r="U93" s="29">
        <v>10</v>
      </c>
      <c r="V93" s="29" t="s">
        <v>48</v>
      </c>
      <c r="W93" s="29">
        <f t="shared" si="27"/>
        <v>10</v>
      </c>
      <c r="X93" s="29">
        <v>10</v>
      </c>
      <c r="Y93" s="29">
        <v>10</v>
      </c>
      <c r="Z93" s="29">
        <f>AVERAGE(Table27857[[#This Row],[4A Freedom to establish religious organizations]:[4B Autonomy of religious organizations]])</f>
        <v>10</v>
      </c>
      <c r="AA93" s="29">
        <v>10</v>
      </c>
      <c r="AB93" s="29">
        <v>10</v>
      </c>
      <c r="AC93" s="29">
        <v>10</v>
      </c>
      <c r="AD93" s="29">
        <v>10</v>
      </c>
      <c r="AE93" s="29">
        <v>10</v>
      </c>
      <c r="AF93" s="29">
        <f>AVERAGE(Table27857[[#This Row],[5Ci Political parties]:[5Ciii Educational, sporting and cultural organizations]])</f>
        <v>10</v>
      </c>
      <c r="AG93" s="29">
        <v>10</v>
      </c>
      <c r="AH93" s="29">
        <v>10</v>
      </c>
      <c r="AI93" s="29">
        <v>10</v>
      </c>
      <c r="AJ93" s="29">
        <f>AVERAGE(Table27857[[#This Row],[5Di Political parties]:[5Diii Educational, sporting and cultural organizations5]])</f>
        <v>10</v>
      </c>
      <c r="AK93" s="29">
        <f t="shared" si="34"/>
        <v>10</v>
      </c>
      <c r="AL93" s="29">
        <v>10</v>
      </c>
      <c r="AM93" s="30">
        <v>8.3333333333333339</v>
      </c>
      <c r="AN93" s="30">
        <v>7.75</v>
      </c>
      <c r="AO93" s="30">
        <v>10</v>
      </c>
      <c r="AP93" s="30">
        <v>10</v>
      </c>
      <c r="AQ93" s="30">
        <f>AVERAGE(Table27857[[#This Row],[6Di Access to foreign television (cable/ satellite)]:[6Dii Access to foreign newspapers]])</f>
        <v>10</v>
      </c>
      <c r="AR93" s="30">
        <v>10</v>
      </c>
      <c r="AS93" s="29">
        <f t="shared" si="28"/>
        <v>9.2166666666666668</v>
      </c>
      <c r="AT93" s="29" t="s">
        <v>48</v>
      </c>
      <c r="AU93" s="29" t="s">
        <v>48</v>
      </c>
      <c r="AV93" s="29" t="s">
        <v>48</v>
      </c>
      <c r="AW93" s="29">
        <v>10</v>
      </c>
      <c r="AX93" s="29">
        <v>10</v>
      </c>
      <c r="AY93" s="29">
        <f t="shared" si="29"/>
        <v>10</v>
      </c>
      <c r="AZ93" s="29" t="s">
        <v>48</v>
      </c>
      <c r="BA93" s="29">
        <f t="shared" si="30"/>
        <v>10</v>
      </c>
      <c r="BB93" s="31">
        <f>AVERAGE(Table27857[[#This Row],[RULE OF LAW]],Table27857[[#This Row],[SECURITY &amp; SAFETY]],Table27857[[#This Row],[PERSONAL FREEDOM (minus Security &amp;Safety and Rule of Law)]],Table27857[[#This Row],[PERSONAL FREEDOM (minus Security &amp;Safety and Rule of Law)]])</f>
        <v>9.0854456666666668</v>
      </c>
      <c r="BC93" s="32">
        <v>7.61</v>
      </c>
      <c r="BD93" s="53">
        <f>AVERAGE(Table27857[[#This Row],[PERSONAL FREEDOM]:[ECONOMIC FREEDOM]])</f>
        <v>8.347722833333334</v>
      </c>
      <c r="BE93" s="54">
        <f t="shared" si="31"/>
        <v>16</v>
      </c>
      <c r="BF93" s="18">
        <f t="shared" si="32"/>
        <v>8.35</v>
      </c>
      <c r="BG93" s="31">
        <f>Table27857[[#This Row],[1 Rule of Law]]</f>
        <v>7.2151160000000001</v>
      </c>
      <c r="BH93" s="31">
        <f>Table27857[[#This Row],[2 Security &amp; Safety]]</f>
        <v>9.4400000000000013</v>
      </c>
      <c r="BI93" s="31">
        <f t="shared" si="33"/>
        <v>9.8433333333333337</v>
      </c>
    </row>
    <row r="94" spans="1:61" ht="15" customHeight="1" x14ac:dyDescent="0.25">
      <c r="A94" s="28" t="s">
        <v>190</v>
      </c>
      <c r="B94" s="29" t="s">
        <v>48</v>
      </c>
      <c r="C94" s="29" t="s">
        <v>48</v>
      </c>
      <c r="D94" s="29" t="s">
        <v>48</v>
      </c>
      <c r="E94" s="29">
        <v>3.9267829999999999</v>
      </c>
      <c r="F94" s="29">
        <v>8</v>
      </c>
      <c r="G94" s="29">
        <v>5</v>
      </c>
      <c r="H94" s="29">
        <v>10</v>
      </c>
      <c r="I94" s="29">
        <v>5</v>
      </c>
      <c r="J94" s="29">
        <v>10</v>
      </c>
      <c r="K94" s="29">
        <v>10</v>
      </c>
      <c r="L94" s="29">
        <f>AVERAGE(Table27857[[#This Row],[2Bi Disappearance]:[2Bv Terrorism Injured ]])</f>
        <v>8</v>
      </c>
      <c r="M94" s="29">
        <v>2.8000000000000003</v>
      </c>
      <c r="N94" s="29">
        <v>7.5</v>
      </c>
      <c r="O94" s="30">
        <v>0</v>
      </c>
      <c r="P94" s="30">
        <v>0</v>
      </c>
      <c r="Q94" s="30">
        <f>AVERAGE(Table27857[[#This Row],[2Ciii(a) Equal Inheritance Rights: Widows]:[2Ciii(b) Equal Inheritance Rights: Daughters]])</f>
        <v>0</v>
      </c>
      <c r="R94" s="30">
        <f>AVERAGE(M94:N94,Q94)</f>
        <v>3.4333333333333336</v>
      </c>
      <c r="S94" s="29">
        <f t="shared" si="26"/>
        <v>6.4777777777777779</v>
      </c>
      <c r="T94" s="29">
        <v>10</v>
      </c>
      <c r="U94" s="29">
        <v>0</v>
      </c>
      <c r="V94" s="29">
        <v>10</v>
      </c>
      <c r="W94" s="29">
        <f t="shared" si="27"/>
        <v>6.666666666666667</v>
      </c>
      <c r="X94" s="29">
        <v>2.5</v>
      </c>
      <c r="Y94" s="29">
        <v>7.5</v>
      </c>
      <c r="Z94" s="29">
        <f>AVERAGE(Table27857[[#This Row],[4A Freedom to establish religious organizations]:[4B Autonomy of religious organizations]])</f>
        <v>5</v>
      </c>
      <c r="AA94" s="29">
        <v>7.5</v>
      </c>
      <c r="AB94" s="29">
        <v>7.5</v>
      </c>
      <c r="AC94" s="29">
        <v>10</v>
      </c>
      <c r="AD94" s="29">
        <v>7.5</v>
      </c>
      <c r="AE94" s="29">
        <v>7.5</v>
      </c>
      <c r="AF94" s="29">
        <f>AVERAGE(Table27857[[#This Row],[5Ci Political parties]:[5Ciii Educational, sporting and cultural organizations]])</f>
        <v>8.3333333333333339</v>
      </c>
      <c r="AG94" s="29">
        <v>10</v>
      </c>
      <c r="AH94" s="29">
        <v>10</v>
      </c>
      <c r="AI94" s="29">
        <v>10</v>
      </c>
      <c r="AJ94" s="29">
        <f>AVERAGE(Table27857[[#This Row],[5Di Political parties]:[5Diii Educational, sporting and cultural organizations5]])</f>
        <v>10</v>
      </c>
      <c r="AK94" s="29">
        <f t="shared" si="34"/>
        <v>8.3333333333333339</v>
      </c>
      <c r="AL94" s="29">
        <v>10</v>
      </c>
      <c r="AM94" s="30">
        <v>5.333333333333333</v>
      </c>
      <c r="AN94" s="30">
        <v>5.25</v>
      </c>
      <c r="AO94" s="30">
        <v>7.5</v>
      </c>
      <c r="AP94" s="30">
        <v>7.5</v>
      </c>
      <c r="AQ94" s="30">
        <f>AVERAGE(Table27857[[#This Row],[6Di Access to foreign television (cable/ satellite)]:[6Dii Access to foreign newspapers]])</f>
        <v>7.5</v>
      </c>
      <c r="AR94" s="30">
        <v>7.5</v>
      </c>
      <c r="AS94" s="29">
        <f t="shared" si="28"/>
        <v>7.1166666666666654</v>
      </c>
      <c r="AT94" s="29">
        <v>0</v>
      </c>
      <c r="AU94" s="29">
        <v>0</v>
      </c>
      <c r="AV94" s="29">
        <f>AVERAGE(Table27857[[#This Row],[7Ai Parental Authority: In marriage]:[7Aii Parental Authority: After divorce]])</f>
        <v>0</v>
      </c>
      <c r="AW94" s="29">
        <v>0</v>
      </c>
      <c r="AX94" s="29">
        <v>0</v>
      </c>
      <c r="AY94" s="29">
        <f t="shared" si="29"/>
        <v>0</v>
      </c>
      <c r="AZ94" s="29">
        <v>0</v>
      </c>
      <c r="BA94" s="29">
        <f t="shared" si="30"/>
        <v>0</v>
      </c>
      <c r="BB94" s="31">
        <f>AVERAGE(Table27857[[#This Row],[RULE OF LAW]],Table27857[[#This Row],[SECURITY &amp; SAFETY]],Table27857[[#This Row],[PERSONAL FREEDOM (minus Security &amp;Safety and Rule of Law)]],Table27857[[#This Row],[PERSONAL FREEDOM (minus Security &amp;Safety and Rule of Law)]])</f>
        <v>5.3128068611111114</v>
      </c>
      <c r="BC94" s="32">
        <v>5.79</v>
      </c>
      <c r="BD94" s="53">
        <f>AVERAGE(Table27857[[#This Row],[PERSONAL FREEDOM]:[ECONOMIC FREEDOM]])</f>
        <v>5.5514034305555562</v>
      </c>
      <c r="BE94" s="54">
        <f t="shared" si="31"/>
        <v>143</v>
      </c>
      <c r="BF94" s="18">
        <f t="shared" si="32"/>
        <v>5.55</v>
      </c>
      <c r="BG94" s="31">
        <f>Table27857[[#This Row],[1 Rule of Law]]</f>
        <v>3.9267829999999999</v>
      </c>
      <c r="BH94" s="31">
        <f>Table27857[[#This Row],[2 Security &amp; Safety]]</f>
        <v>6.4777777777777779</v>
      </c>
      <c r="BI94" s="31">
        <f t="shared" si="33"/>
        <v>5.4233333333333338</v>
      </c>
    </row>
    <row r="95" spans="1:61" ht="15" customHeight="1" x14ac:dyDescent="0.25">
      <c r="A95" s="28" t="s">
        <v>76</v>
      </c>
      <c r="B95" s="29" t="s">
        <v>48</v>
      </c>
      <c r="C95" s="29" t="s">
        <v>48</v>
      </c>
      <c r="D95" s="29" t="s">
        <v>48</v>
      </c>
      <c r="E95" s="29">
        <v>6.6199430000000001</v>
      </c>
      <c r="F95" s="29">
        <v>8.8800000000000008</v>
      </c>
      <c r="G95" s="29">
        <v>10</v>
      </c>
      <c r="H95" s="29">
        <v>10</v>
      </c>
      <c r="I95" s="29">
        <v>10</v>
      </c>
      <c r="J95" s="29">
        <v>10</v>
      </c>
      <c r="K95" s="29">
        <v>10</v>
      </c>
      <c r="L95" s="29">
        <f>AVERAGE(Table27857[[#This Row],[2Bi Disappearance]:[2Bv Terrorism Injured ]])</f>
        <v>10</v>
      </c>
      <c r="M95" s="29">
        <v>10</v>
      </c>
      <c r="N95" s="29">
        <v>10</v>
      </c>
      <c r="O95" s="30">
        <v>5</v>
      </c>
      <c r="P95" s="30">
        <v>5</v>
      </c>
      <c r="Q95" s="30">
        <f>AVERAGE(Table27857[[#This Row],[2Ciii(a) Equal Inheritance Rights: Widows]:[2Ciii(b) Equal Inheritance Rights: Daughters]])</f>
        <v>5</v>
      </c>
      <c r="R95" s="30">
        <f>AVERAGE(M95:N95,Q95)</f>
        <v>8.3333333333333339</v>
      </c>
      <c r="S95" s="29">
        <f t="shared" si="26"/>
        <v>9.0711111111111133</v>
      </c>
      <c r="T95" s="29">
        <v>10</v>
      </c>
      <c r="U95" s="29">
        <v>10</v>
      </c>
      <c r="V95" s="29">
        <v>10</v>
      </c>
      <c r="W95" s="29">
        <f t="shared" si="27"/>
        <v>10</v>
      </c>
      <c r="X95" s="29">
        <v>10</v>
      </c>
      <c r="Y95" s="29">
        <v>7.5</v>
      </c>
      <c r="Z95" s="29">
        <f>AVERAGE(Table27857[[#This Row],[4A Freedom to establish religious organizations]:[4B Autonomy of religious organizations]])</f>
        <v>8.75</v>
      </c>
      <c r="AA95" s="29">
        <v>10</v>
      </c>
      <c r="AB95" s="29">
        <v>7.5</v>
      </c>
      <c r="AC95" s="29">
        <v>5</v>
      </c>
      <c r="AD95" s="29">
        <v>10</v>
      </c>
      <c r="AE95" s="29">
        <v>7.5</v>
      </c>
      <c r="AF95" s="29">
        <f>AVERAGE(Table27857[[#This Row],[5Ci Political parties]:[5Ciii Educational, sporting and cultural organizations]])</f>
        <v>7.5</v>
      </c>
      <c r="AG95" s="29">
        <v>10</v>
      </c>
      <c r="AH95" s="29">
        <v>10</v>
      </c>
      <c r="AI95" s="29">
        <v>10</v>
      </c>
      <c r="AJ95" s="29">
        <f>AVERAGE(Table27857[[#This Row],[5Di Political parties]:[5Diii Educational, sporting and cultural organizations5]])</f>
        <v>10</v>
      </c>
      <c r="AK95" s="29">
        <f t="shared" si="34"/>
        <v>8.75</v>
      </c>
      <c r="AL95" s="29">
        <v>10</v>
      </c>
      <c r="AM95" s="30">
        <v>7.666666666666667</v>
      </c>
      <c r="AN95" s="30">
        <v>7.5</v>
      </c>
      <c r="AO95" s="30">
        <v>10</v>
      </c>
      <c r="AP95" s="30">
        <v>10</v>
      </c>
      <c r="AQ95" s="30">
        <f>AVERAGE(Table27857[[#This Row],[6Di Access to foreign television (cable/ satellite)]:[6Dii Access to foreign newspapers]])</f>
        <v>10</v>
      </c>
      <c r="AR95" s="30">
        <v>10</v>
      </c>
      <c r="AS95" s="29">
        <f t="shared" si="28"/>
        <v>9.033333333333335</v>
      </c>
      <c r="AT95" s="29">
        <v>10</v>
      </c>
      <c r="AU95" s="29">
        <v>10</v>
      </c>
      <c r="AV95" s="29">
        <f>AVERAGE(Table27857[[#This Row],[7Ai Parental Authority: In marriage]:[7Aii Parental Authority: After divorce]])</f>
        <v>10</v>
      </c>
      <c r="AW95" s="29">
        <v>0</v>
      </c>
      <c r="AX95" s="29">
        <v>10</v>
      </c>
      <c r="AY95" s="29">
        <f t="shared" si="29"/>
        <v>5</v>
      </c>
      <c r="AZ95" s="29">
        <v>5</v>
      </c>
      <c r="BA95" s="29">
        <f t="shared" si="30"/>
        <v>6.666666666666667</v>
      </c>
      <c r="BB95" s="31">
        <f>AVERAGE(Table27857[[#This Row],[RULE OF LAW]],Table27857[[#This Row],[SECURITY &amp; SAFETY]],Table27857[[#This Row],[PERSONAL FREEDOM (minus Security &amp;Safety and Rule of Law)]],Table27857[[#This Row],[PERSONAL FREEDOM (minus Security &amp;Safety and Rule of Law)]])</f>
        <v>8.2427635277777789</v>
      </c>
      <c r="BC95" s="32">
        <v>8.08</v>
      </c>
      <c r="BD95" s="53">
        <f>AVERAGE(Table27857[[#This Row],[PERSONAL FREEDOM]:[ECONOMIC FREEDOM]])</f>
        <v>8.1613817638888904</v>
      </c>
      <c r="BE95" s="54">
        <f t="shared" si="31"/>
        <v>24</v>
      </c>
      <c r="BF95" s="18">
        <f t="shared" si="32"/>
        <v>8.16</v>
      </c>
      <c r="BG95" s="31">
        <f>Table27857[[#This Row],[1 Rule of Law]]</f>
        <v>6.6199430000000001</v>
      </c>
      <c r="BH95" s="31">
        <f>Table27857[[#This Row],[2 Security &amp; Safety]]</f>
        <v>9.0711111111111133</v>
      </c>
      <c r="BI95" s="31">
        <f t="shared" si="33"/>
        <v>8.64</v>
      </c>
    </row>
    <row r="96" spans="1:61" ht="15" customHeight="1" x14ac:dyDescent="0.25">
      <c r="A96" s="28" t="s">
        <v>122</v>
      </c>
      <c r="B96" s="29">
        <v>4.2</v>
      </c>
      <c r="C96" s="29">
        <v>3.9000000000000004</v>
      </c>
      <c r="D96" s="29">
        <v>2.5</v>
      </c>
      <c r="E96" s="29">
        <v>3.5126984126984122</v>
      </c>
      <c r="F96" s="29">
        <v>1.4000000000000001</v>
      </c>
      <c r="G96" s="29">
        <v>0</v>
      </c>
      <c r="H96" s="29">
        <v>10</v>
      </c>
      <c r="I96" s="29">
        <v>7.5</v>
      </c>
      <c r="J96" s="29">
        <v>9.8733905538529427</v>
      </c>
      <c r="K96" s="29">
        <v>9.8222080117934922</v>
      </c>
      <c r="L96" s="29">
        <f>AVERAGE(Table27857[[#This Row],[2Bi Disappearance]:[2Bv Terrorism Injured ]])</f>
        <v>7.439119713129287</v>
      </c>
      <c r="M96" s="29">
        <v>10</v>
      </c>
      <c r="N96" s="29">
        <v>10</v>
      </c>
      <c r="O96" s="30">
        <v>5</v>
      </c>
      <c r="P96" s="30">
        <v>5</v>
      </c>
      <c r="Q96" s="30">
        <f>AVERAGE(Table27857[[#This Row],[2Ciii(a) Equal Inheritance Rights: Widows]:[2Ciii(b) Equal Inheritance Rights: Daughters]])</f>
        <v>5</v>
      </c>
      <c r="R96" s="30">
        <f>AVERAGE(M96:N96,Q96)</f>
        <v>8.3333333333333339</v>
      </c>
      <c r="S96" s="29">
        <f t="shared" si="26"/>
        <v>5.7241510154875401</v>
      </c>
      <c r="T96" s="29">
        <v>10</v>
      </c>
      <c r="U96" s="29">
        <v>10</v>
      </c>
      <c r="V96" s="29">
        <v>10</v>
      </c>
      <c r="W96" s="29">
        <f t="shared" si="27"/>
        <v>10</v>
      </c>
      <c r="X96" s="29">
        <v>7.5</v>
      </c>
      <c r="Y96" s="29">
        <v>7.5</v>
      </c>
      <c r="Z96" s="29">
        <f>AVERAGE(Table27857[[#This Row],[4A Freedom to establish religious organizations]:[4B Autonomy of religious organizations]])</f>
        <v>7.5</v>
      </c>
      <c r="AA96" s="29">
        <v>10</v>
      </c>
      <c r="AB96" s="29">
        <v>10</v>
      </c>
      <c r="AC96" s="29">
        <v>2.5</v>
      </c>
      <c r="AD96" s="29">
        <v>5</v>
      </c>
      <c r="AE96" s="29">
        <v>7.5</v>
      </c>
      <c r="AF96" s="29">
        <f>AVERAGE(Table27857[[#This Row],[5Ci Political parties]:[5Ciii Educational, sporting and cultural organizations]])</f>
        <v>5</v>
      </c>
      <c r="AG96" s="29">
        <v>7.5</v>
      </c>
      <c r="AH96" s="29">
        <v>7.5</v>
      </c>
      <c r="AI96" s="29">
        <v>7.5</v>
      </c>
      <c r="AJ96" s="29">
        <f>AVERAGE(Table27857[[#This Row],[5Di Political parties]:[5Diii Educational, sporting and cultural organizations5]])</f>
        <v>7.5</v>
      </c>
      <c r="AK96" s="29">
        <f t="shared" si="34"/>
        <v>8.125</v>
      </c>
      <c r="AL96" s="29">
        <v>10</v>
      </c>
      <c r="AM96" s="30">
        <v>4.666666666666667</v>
      </c>
      <c r="AN96" s="30">
        <v>2.25</v>
      </c>
      <c r="AO96" s="30">
        <v>10</v>
      </c>
      <c r="AP96" s="30">
        <v>10</v>
      </c>
      <c r="AQ96" s="30">
        <f>AVERAGE(Table27857[[#This Row],[6Di Access to foreign television (cable/ satellite)]:[6Dii Access to foreign newspapers]])</f>
        <v>10</v>
      </c>
      <c r="AR96" s="30">
        <v>10</v>
      </c>
      <c r="AS96" s="29">
        <f t="shared" si="28"/>
        <v>7.3833333333333346</v>
      </c>
      <c r="AT96" s="29">
        <v>10</v>
      </c>
      <c r="AU96" s="29">
        <v>10</v>
      </c>
      <c r="AV96" s="29">
        <f>AVERAGE(Table27857[[#This Row],[7Ai Parental Authority: In marriage]:[7Aii Parental Authority: After divorce]])</f>
        <v>10</v>
      </c>
      <c r="AW96" s="29">
        <v>10</v>
      </c>
      <c r="AX96" s="29">
        <v>10</v>
      </c>
      <c r="AY96" s="29">
        <f t="shared" si="29"/>
        <v>10</v>
      </c>
      <c r="AZ96" s="29">
        <v>10</v>
      </c>
      <c r="BA96" s="29">
        <f t="shared" si="30"/>
        <v>10</v>
      </c>
      <c r="BB96" s="31">
        <f>AVERAGE(Table27857[[#This Row],[RULE OF LAW]],Table27857[[#This Row],[SECURITY &amp; SAFETY]],Table27857[[#This Row],[PERSONAL FREEDOM (minus Security &amp;Safety and Rule of Law)]],Table27857[[#This Row],[PERSONAL FREEDOM (minus Security &amp;Safety and Rule of Law)]])</f>
        <v>6.6100456903798213</v>
      </c>
      <c r="BC96" s="32">
        <v>6.79</v>
      </c>
      <c r="BD96" s="53">
        <f>AVERAGE(Table27857[[#This Row],[PERSONAL FREEDOM]:[ECONOMIC FREEDOM]])</f>
        <v>6.7000228451899106</v>
      </c>
      <c r="BE96" s="54">
        <f t="shared" si="31"/>
        <v>93</v>
      </c>
      <c r="BF96" s="18">
        <f t="shared" si="32"/>
        <v>6.7</v>
      </c>
      <c r="BG96" s="31">
        <f>Table27857[[#This Row],[1 Rule of Law]]</f>
        <v>3.5126984126984122</v>
      </c>
      <c r="BH96" s="31">
        <f>Table27857[[#This Row],[2 Security &amp; Safety]]</f>
        <v>5.7241510154875401</v>
      </c>
      <c r="BI96" s="31">
        <f t="shared" si="33"/>
        <v>8.6016666666666666</v>
      </c>
    </row>
    <row r="97" spans="1:61" ht="15" customHeight="1" x14ac:dyDescent="0.25">
      <c r="A97" s="28" t="s">
        <v>132</v>
      </c>
      <c r="B97" s="29">
        <v>4.4000000000000004</v>
      </c>
      <c r="C97" s="29">
        <v>4.0999999999999996</v>
      </c>
      <c r="D97" s="29">
        <v>3.4000000000000004</v>
      </c>
      <c r="E97" s="29">
        <v>3.9460317460317462</v>
      </c>
      <c r="F97" s="29">
        <v>7.4</v>
      </c>
      <c r="G97" s="29">
        <v>10</v>
      </c>
      <c r="H97" s="29">
        <v>10</v>
      </c>
      <c r="I97" s="29">
        <v>5</v>
      </c>
      <c r="J97" s="29">
        <v>10</v>
      </c>
      <c r="K97" s="29">
        <v>10</v>
      </c>
      <c r="L97" s="29">
        <f>AVERAGE(Table27857[[#This Row],[2Bi Disappearance]:[2Bv Terrorism Injured ]])</f>
        <v>9</v>
      </c>
      <c r="M97" s="29">
        <v>10</v>
      </c>
      <c r="N97" s="29">
        <v>10</v>
      </c>
      <c r="O97" s="30">
        <v>5</v>
      </c>
      <c r="P97" s="30">
        <v>5</v>
      </c>
      <c r="Q97" s="30">
        <f>AVERAGE(Table27857[[#This Row],[2Ciii(a) Equal Inheritance Rights: Widows]:[2Ciii(b) Equal Inheritance Rights: Daughters]])</f>
        <v>5</v>
      </c>
      <c r="R97" s="30">
        <f>AVERAGE(M97:N97,Q97)</f>
        <v>8.3333333333333339</v>
      </c>
      <c r="S97" s="29">
        <f t="shared" si="26"/>
        <v>8.2444444444444454</v>
      </c>
      <c r="T97" s="29">
        <v>5</v>
      </c>
      <c r="U97" s="29">
        <v>10</v>
      </c>
      <c r="V97" s="29">
        <v>10</v>
      </c>
      <c r="W97" s="29">
        <f t="shared" si="27"/>
        <v>8.3333333333333339</v>
      </c>
      <c r="X97" s="29" t="s">
        <v>48</v>
      </c>
      <c r="Y97" s="29" t="s">
        <v>48</v>
      </c>
      <c r="Z97" s="29" t="s">
        <v>48</v>
      </c>
      <c r="AA97" s="29" t="s">
        <v>48</v>
      </c>
      <c r="AB97" s="29" t="s">
        <v>48</v>
      </c>
      <c r="AC97" s="29" t="s">
        <v>48</v>
      </c>
      <c r="AD97" s="29" t="s">
        <v>48</v>
      </c>
      <c r="AE97" s="29" t="s">
        <v>48</v>
      </c>
      <c r="AF97" s="29" t="s">
        <v>48</v>
      </c>
      <c r="AG97" s="29" t="s">
        <v>48</v>
      </c>
      <c r="AH97" s="29" t="s">
        <v>48</v>
      </c>
      <c r="AI97" s="29" t="s">
        <v>48</v>
      </c>
      <c r="AJ97" s="29" t="s">
        <v>48</v>
      </c>
      <c r="AK97" s="29" t="s">
        <v>48</v>
      </c>
      <c r="AL97" s="29">
        <v>10</v>
      </c>
      <c r="AM97" s="30">
        <v>4.666666666666667</v>
      </c>
      <c r="AN97" s="30">
        <v>5.5</v>
      </c>
      <c r="AO97" s="30" t="s">
        <v>48</v>
      </c>
      <c r="AP97" s="30" t="s">
        <v>48</v>
      </c>
      <c r="AQ97" s="30" t="s">
        <v>48</v>
      </c>
      <c r="AR97" s="30" t="s">
        <v>48</v>
      </c>
      <c r="AS97" s="29">
        <f t="shared" si="28"/>
        <v>6.7222222222222223</v>
      </c>
      <c r="AT97" s="29">
        <v>10</v>
      </c>
      <c r="AU97" s="29">
        <v>10</v>
      </c>
      <c r="AV97" s="29">
        <f>AVERAGE(Table27857[[#This Row],[7Ai Parental Authority: In marriage]:[7Aii Parental Authority: After divorce]])</f>
        <v>10</v>
      </c>
      <c r="AW97" s="29">
        <v>10</v>
      </c>
      <c r="AX97" s="29">
        <v>10</v>
      </c>
      <c r="AY97" s="29">
        <f t="shared" si="29"/>
        <v>10</v>
      </c>
      <c r="AZ97" s="29">
        <v>10</v>
      </c>
      <c r="BA97" s="29">
        <f t="shared" si="30"/>
        <v>10</v>
      </c>
      <c r="BB97" s="31">
        <f>AVERAGE(Table27857[[#This Row],[RULE OF LAW]],Table27857[[#This Row],[SECURITY &amp; SAFETY]],Table27857[[#This Row],[PERSONAL FREEDOM (minus Security &amp;Safety and Rule of Law)]],Table27857[[#This Row],[PERSONAL FREEDOM (minus Security &amp;Safety and Rule of Law)]])</f>
        <v>7.2235449735449748</v>
      </c>
      <c r="BC97" s="32">
        <v>6.63</v>
      </c>
      <c r="BD97" s="53">
        <f>AVERAGE(Table27857[[#This Row],[PERSONAL FREEDOM]:[ECONOMIC FREEDOM]])</f>
        <v>6.9267724867724869</v>
      </c>
      <c r="BE97" s="54">
        <f t="shared" si="31"/>
        <v>77</v>
      </c>
      <c r="BF97" s="18">
        <f t="shared" si="32"/>
        <v>6.93</v>
      </c>
      <c r="BG97" s="31">
        <f>Table27857[[#This Row],[1 Rule of Law]]</f>
        <v>3.9460317460317462</v>
      </c>
      <c r="BH97" s="31">
        <f>Table27857[[#This Row],[2 Security &amp; Safety]]</f>
        <v>8.2444444444444454</v>
      </c>
      <c r="BI97" s="31">
        <f t="shared" si="33"/>
        <v>8.351851851851853</v>
      </c>
    </row>
    <row r="98" spans="1:61" ht="15" customHeight="1" x14ac:dyDescent="0.25">
      <c r="A98" s="28" t="s">
        <v>103</v>
      </c>
      <c r="B98" s="29">
        <v>5.5</v>
      </c>
      <c r="C98" s="29">
        <v>5.2</v>
      </c>
      <c r="D98" s="29">
        <v>4.8</v>
      </c>
      <c r="E98" s="29">
        <v>5.1873015873015884</v>
      </c>
      <c r="F98" s="29">
        <v>6.12</v>
      </c>
      <c r="G98" s="29">
        <v>10</v>
      </c>
      <c r="H98" s="29">
        <v>10</v>
      </c>
      <c r="I98" s="29">
        <v>10</v>
      </c>
      <c r="J98" s="29">
        <v>10</v>
      </c>
      <c r="K98" s="29">
        <v>10</v>
      </c>
      <c r="L98" s="29">
        <f>AVERAGE(Table27857[[#This Row],[2Bi Disappearance]:[2Bv Terrorism Injured ]])</f>
        <v>10</v>
      </c>
      <c r="M98" s="29">
        <v>10</v>
      </c>
      <c r="N98" s="29">
        <v>10</v>
      </c>
      <c r="O98" s="30">
        <v>10</v>
      </c>
      <c r="P98" s="30">
        <v>10</v>
      </c>
      <c r="Q98" s="30">
        <f>AVERAGE(Table27857[[#This Row],[2Ciii(a) Equal Inheritance Rights: Widows]:[2Ciii(b) Equal Inheritance Rights: Daughters]])</f>
        <v>10</v>
      </c>
      <c r="R98" s="30">
        <f>AVERAGE(M98:N98,Q98)</f>
        <v>10</v>
      </c>
      <c r="S98" s="29">
        <f t="shared" ref="S98:S129" si="35">AVERAGE(F98,L98,R98)</f>
        <v>8.706666666666667</v>
      </c>
      <c r="T98" s="29">
        <v>10</v>
      </c>
      <c r="U98" s="29">
        <v>10</v>
      </c>
      <c r="V98" s="29">
        <v>10</v>
      </c>
      <c r="W98" s="29">
        <f t="shared" ref="W98:W129" si="36">AVERAGE(T98:V98)</f>
        <v>10</v>
      </c>
      <c r="X98" s="29">
        <v>5</v>
      </c>
      <c r="Y98" s="29">
        <v>5</v>
      </c>
      <c r="Z98" s="29">
        <f>AVERAGE(Table27857[[#This Row],[4A Freedom to establish religious organizations]:[4B Autonomy of religious organizations]])</f>
        <v>5</v>
      </c>
      <c r="AA98" s="29">
        <v>7.5</v>
      </c>
      <c r="AB98" s="29">
        <v>7.5</v>
      </c>
      <c r="AC98" s="29">
        <v>7.5</v>
      </c>
      <c r="AD98" s="29">
        <v>5</v>
      </c>
      <c r="AE98" s="29">
        <v>10</v>
      </c>
      <c r="AF98" s="29">
        <f>AVERAGE(Table27857[[#This Row],[5Ci Political parties]:[5Ciii Educational, sporting and cultural organizations]])</f>
        <v>7.5</v>
      </c>
      <c r="AG98" s="29">
        <v>7.5</v>
      </c>
      <c r="AH98" s="29">
        <v>10</v>
      </c>
      <c r="AI98" s="29">
        <v>10</v>
      </c>
      <c r="AJ98" s="29">
        <f>AVERAGE(Table27857[[#This Row],[5Di Political parties]:[5Diii Educational, sporting and cultural organizations5]])</f>
        <v>9.1666666666666661</v>
      </c>
      <c r="AK98" s="29">
        <f>AVERAGE(AA98,AB98,AF98,AJ98)</f>
        <v>7.9166666666666661</v>
      </c>
      <c r="AL98" s="29">
        <v>10</v>
      </c>
      <c r="AM98" s="30">
        <v>5.666666666666667</v>
      </c>
      <c r="AN98" s="30">
        <v>7</v>
      </c>
      <c r="AO98" s="30">
        <v>10</v>
      </c>
      <c r="AP98" s="30">
        <v>10</v>
      </c>
      <c r="AQ98" s="30">
        <f>AVERAGE(Table27857[[#This Row],[6Di Access to foreign television (cable/ satellite)]:[6Dii Access to foreign newspapers]])</f>
        <v>10</v>
      </c>
      <c r="AR98" s="30">
        <v>10</v>
      </c>
      <c r="AS98" s="29">
        <f t="shared" ref="AS98:AS129" si="37">AVERAGE(AL98:AN98,AQ98:AR98)</f>
        <v>8.533333333333335</v>
      </c>
      <c r="AT98" s="29">
        <v>10</v>
      </c>
      <c r="AU98" s="29">
        <v>10</v>
      </c>
      <c r="AV98" s="29">
        <f>AVERAGE(Table27857[[#This Row],[7Ai Parental Authority: In marriage]:[7Aii Parental Authority: After divorce]])</f>
        <v>10</v>
      </c>
      <c r="AW98" s="29">
        <v>10</v>
      </c>
      <c r="AX98" s="29">
        <v>10</v>
      </c>
      <c r="AY98" s="29">
        <f t="shared" ref="AY98:AY129" si="38">IFERROR(AVERAGE(AW98:AX98),"-")</f>
        <v>10</v>
      </c>
      <c r="AZ98" s="29">
        <v>10</v>
      </c>
      <c r="BA98" s="29">
        <f t="shared" ref="BA98:BA129" si="39">AVERAGE(AV98,AZ98,AY98)</f>
        <v>10</v>
      </c>
      <c r="BB98" s="31">
        <f>AVERAGE(Table27857[[#This Row],[RULE OF LAW]],Table27857[[#This Row],[SECURITY &amp; SAFETY]],Table27857[[#This Row],[PERSONAL FREEDOM (minus Security &amp;Safety and Rule of Law)]],Table27857[[#This Row],[PERSONAL FREEDOM (minus Security &amp;Safety and Rule of Law)]])</f>
        <v>7.6184920634920648</v>
      </c>
      <c r="BC98" s="32">
        <v>7.19</v>
      </c>
      <c r="BD98" s="53">
        <f>AVERAGE(Table27857[[#This Row],[PERSONAL FREEDOM]:[ECONOMIC FREEDOM]])</f>
        <v>7.4042460317460321</v>
      </c>
      <c r="BE98" s="54">
        <f t="shared" ref="BE98:BE129" si="40">RANK(BF98,$BF$2:$BF$158)</f>
        <v>54</v>
      </c>
      <c r="BF98" s="18">
        <f t="shared" ref="BF98:BF129" si="41">ROUND(BD98, 2)</f>
        <v>7.4</v>
      </c>
      <c r="BG98" s="31">
        <f>Table27857[[#This Row],[1 Rule of Law]]</f>
        <v>5.1873015873015884</v>
      </c>
      <c r="BH98" s="31">
        <f>Table27857[[#This Row],[2 Security &amp; Safety]]</f>
        <v>8.706666666666667</v>
      </c>
      <c r="BI98" s="31">
        <f t="shared" ref="BI98:BI129" si="42">AVERAGE(AS98,W98,AK98,BA98,Z98)</f>
        <v>8.2900000000000009</v>
      </c>
    </row>
    <row r="99" spans="1:61" ht="15" customHeight="1" x14ac:dyDescent="0.25">
      <c r="A99" s="28" t="s">
        <v>93</v>
      </c>
      <c r="B99" s="29" t="s">
        <v>48</v>
      </c>
      <c r="C99" s="29" t="s">
        <v>48</v>
      </c>
      <c r="D99" s="29" t="s">
        <v>48</v>
      </c>
      <c r="E99" s="29">
        <v>5.2064060000000003</v>
      </c>
      <c r="F99" s="29">
        <v>8.92</v>
      </c>
      <c r="G99" s="29">
        <v>10</v>
      </c>
      <c r="H99" s="29">
        <v>10</v>
      </c>
      <c r="I99" s="29">
        <v>7.5</v>
      </c>
      <c r="J99" s="29">
        <v>10</v>
      </c>
      <c r="K99" s="29">
        <v>10</v>
      </c>
      <c r="L99" s="29">
        <f>AVERAGE(Table27857[[#This Row],[2Bi Disappearance]:[2Bv Terrorism Injured ]])</f>
        <v>9.5</v>
      </c>
      <c r="M99" s="29" t="s">
        <v>48</v>
      </c>
      <c r="N99" s="29" t="s">
        <v>48</v>
      </c>
      <c r="O99" s="30" t="s">
        <v>48</v>
      </c>
      <c r="P99" s="30" t="s">
        <v>48</v>
      </c>
      <c r="Q99" s="30" t="s">
        <v>48</v>
      </c>
      <c r="R99" s="30" t="s">
        <v>48</v>
      </c>
      <c r="S99" s="29">
        <f t="shared" si="35"/>
        <v>9.2100000000000009</v>
      </c>
      <c r="T99" s="29">
        <v>10</v>
      </c>
      <c r="U99" s="29">
        <v>10</v>
      </c>
      <c r="V99" s="29" t="s">
        <v>48</v>
      </c>
      <c r="W99" s="29">
        <f t="shared" si="36"/>
        <v>10</v>
      </c>
      <c r="X99" s="29" t="s">
        <v>48</v>
      </c>
      <c r="Y99" s="29" t="s">
        <v>48</v>
      </c>
      <c r="Z99" s="29" t="s">
        <v>48</v>
      </c>
      <c r="AA99" s="29" t="s">
        <v>48</v>
      </c>
      <c r="AB99" s="29" t="s">
        <v>48</v>
      </c>
      <c r="AC99" s="29" t="s">
        <v>48</v>
      </c>
      <c r="AD99" s="29" t="s">
        <v>48</v>
      </c>
      <c r="AE99" s="29" t="s">
        <v>48</v>
      </c>
      <c r="AF99" s="29" t="s">
        <v>48</v>
      </c>
      <c r="AG99" s="29" t="s">
        <v>48</v>
      </c>
      <c r="AH99" s="29" t="s">
        <v>48</v>
      </c>
      <c r="AI99" s="29" t="s">
        <v>48</v>
      </c>
      <c r="AJ99" s="29" t="s">
        <v>48</v>
      </c>
      <c r="AK99" s="29" t="s">
        <v>48</v>
      </c>
      <c r="AL99" s="29">
        <v>10</v>
      </c>
      <c r="AM99" s="30">
        <v>6.666666666666667</v>
      </c>
      <c r="AN99" s="30">
        <v>5.5</v>
      </c>
      <c r="AO99" s="30" t="s">
        <v>48</v>
      </c>
      <c r="AP99" s="30" t="s">
        <v>48</v>
      </c>
      <c r="AQ99" s="30" t="s">
        <v>48</v>
      </c>
      <c r="AR99" s="30" t="s">
        <v>48</v>
      </c>
      <c r="AS99" s="29">
        <f t="shared" si="37"/>
        <v>7.3888888888888893</v>
      </c>
      <c r="AT99" s="29" t="s">
        <v>48</v>
      </c>
      <c r="AU99" s="29" t="s">
        <v>48</v>
      </c>
      <c r="AV99" s="29" t="s">
        <v>48</v>
      </c>
      <c r="AW99" s="29">
        <v>10</v>
      </c>
      <c r="AX99" s="29">
        <v>10</v>
      </c>
      <c r="AY99" s="29">
        <f t="shared" si="38"/>
        <v>10</v>
      </c>
      <c r="AZ99" s="29" t="s">
        <v>48</v>
      </c>
      <c r="BA99" s="29">
        <f t="shared" si="39"/>
        <v>10</v>
      </c>
      <c r="BB99" s="31">
        <f>AVERAGE(Table27857[[#This Row],[RULE OF LAW]],Table27857[[#This Row],[SECURITY &amp; SAFETY]],Table27857[[#This Row],[PERSONAL FREEDOM (minus Security &amp;Safety and Rule of Law)]],Table27857[[#This Row],[PERSONAL FREEDOM (minus Security &amp;Safety and Rule of Law)]])</f>
        <v>8.1689163148148154</v>
      </c>
      <c r="BC99" s="32">
        <v>7.18</v>
      </c>
      <c r="BD99" s="53">
        <f>AVERAGE(Table27857[[#This Row],[PERSONAL FREEDOM]:[ECONOMIC FREEDOM]])</f>
        <v>7.6744581574074076</v>
      </c>
      <c r="BE99" s="54">
        <f t="shared" si="40"/>
        <v>44</v>
      </c>
      <c r="BF99" s="18">
        <f t="shared" si="41"/>
        <v>7.67</v>
      </c>
      <c r="BG99" s="31">
        <f>Table27857[[#This Row],[1 Rule of Law]]</f>
        <v>5.2064060000000003</v>
      </c>
      <c r="BH99" s="31">
        <f>Table27857[[#This Row],[2 Security &amp; Safety]]</f>
        <v>9.2100000000000009</v>
      </c>
      <c r="BI99" s="31">
        <f t="shared" si="42"/>
        <v>9.1296296296296298</v>
      </c>
    </row>
    <row r="100" spans="1:61" ht="15" customHeight="1" x14ac:dyDescent="0.25">
      <c r="A100" s="28" t="s">
        <v>172</v>
      </c>
      <c r="B100" s="29">
        <v>2.7</v>
      </c>
      <c r="C100" s="29">
        <v>5</v>
      </c>
      <c r="D100" s="29">
        <v>3.5</v>
      </c>
      <c r="E100" s="29">
        <v>3.7380952380952381</v>
      </c>
      <c r="F100" s="29">
        <v>9.120000000000001</v>
      </c>
      <c r="G100" s="29">
        <v>5</v>
      </c>
      <c r="H100" s="29">
        <v>10</v>
      </c>
      <c r="I100" s="29">
        <v>5</v>
      </c>
      <c r="J100" s="29">
        <v>10</v>
      </c>
      <c r="K100" s="29">
        <v>10</v>
      </c>
      <c r="L100" s="29">
        <f>AVERAGE(Table27857[[#This Row],[2Bi Disappearance]:[2Bv Terrorism Injured ]])</f>
        <v>8</v>
      </c>
      <c r="M100" s="29">
        <v>10</v>
      </c>
      <c r="N100" s="29">
        <v>10</v>
      </c>
      <c r="O100" s="30">
        <v>0</v>
      </c>
      <c r="P100" s="30">
        <v>0</v>
      </c>
      <c r="Q100" s="30">
        <f>AVERAGE(Table27857[[#This Row],[2Ciii(a) Equal Inheritance Rights: Widows]:[2Ciii(b) Equal Inheritance Rights: Daughters]])</f>
        <v>0</v>
      </c>
      <c r="R100" s="30">
        <f t="shared" ref="R100:R126" si="43">AVERAGE(M100:N100,Q100)</f>
        <v>6.666666666666667</v>
      </c>
      <c r="S100" s="29">
        <f t="shared" si="35"/>
        <v>7.9288888888888893</v>
      </c>
      <c r="T100" s="29">
        <v>5</v>
      </c>
      <c r="U100" s="29">
        <v>10</v>
      </c>
      <c r="V100" s="29">
        <v>10</v>
      </c>
      <c r="W100" s="29">
        <f t="shared" si="36"/>
        <v>8.3333333333333339</v>
      </c>
      <c r="X100" s="29">
        <v>2.5</v>
      </c>
      <c r="Y100" s="29">
        <v>2.5</v>
      </c>
      <c r="Z100" s="29">
        <f>AVERAGE(Table27857[[#This Row],[4A Freedom to establish religious organizations]:[4B Autonomy of religious organizations]])</f>
        <v>2.5</v>
      </c>
      <c r="AA100" s="29">
        <v>7.5</v>
      </c>
      <c r="AB100" s="29">
        <v>7.5</v>
      </c>
      <c r="AC100" s="29">
        <v>7.5</v>
      </c>
      <c r="AD100" s="29">
        <v>7.5</v>
      </c>
      <c r="AE100" s="29">
        <v>7.5</v>
      </c>
      <c r="AF100" s="29">
        <f>AVERAGE(Table27857[[#This Row],[5Ci Political parties]:[5Ciii Educational, sporting and cultural organizations]])</f>
        <v>7.5</v>
      </c>
      <c r="AG100" s="29">
        <v>10</v>
      </c>
      <c r="AH100" s="29">
        <v>5</v>
      </c>
      <c r="AI100" s="29">
        <v>7.5</v>
      </c>
      <c r="AJ100" s="29">
        <f>AVERAGE(Table27857[[#This Row],[5Di Political parties]:[5Diii Educational, sporting and cultural organizations5]])</f>
        <v>7.5</v>
      </c>
      <c r="AK100" s="29">
        <f t="shared" ref="AK100:AK113" si="44">AVERAGE(AA100,AB100,AF100,AJ100)</f>
        <v>7.5</v>
      </c>
      <c r="AL100" s="29">
        <v>10</v>
      </c>
      <c r="AM100" s="30">
        <v>2</v>
      </c>
      <c r="AN100" s="30">
        <v>4</v>
      </c>
      <c r="AO100" s="30">
        <v>10</v>
      </c>
      <c r="AP100" s="30">
        <v>7.5</v>
      </c>
      <c r="AQ100" s="30">
        <f>AVERAGE(Table27857[[#This Row],[6Di Access to foreign television (cable/ satellite)]:[6Dii Access to foreign newspapers]])</f>
        <v>8.75</v>
      </c>
      <c r="AR100" s="30">
        <v>7.5</v>
      </c>
      <c r="AS100" s="29">
        <f t="shared" si="37"/>
        <v>6.45</v>
      </c>
      <c r="AT100" s="29">
        <v>5</v>
      </c>
      <c r="AU100" s="29">
        <v>5</v>
      </c>
      <c r="AV100" s="29">
        <f>AVERAGE(Table27857[[#This Row],[7Ai Parental Authority: In marriage]:[7Aii Parental Authority: After divorce]])</f>
        <v>5</v>
      </c>
      <c r="AW100" s="29">
        <v>0</v>
      </c>
      <c r="AX100" s="29">
        <v>0</v>
      </c>
      <c r="AY100" s="29">
        <f t="shared" si="38"/>
        <v>0</v>
      </c>
      <c r="AZ100" s="29">
        <v>5</v>
      </c>
      <c r="BA100" s="29">
        <f t="shared" si="39"/>
        <v>3.3333333333333335</v>
      </c>
      <c r="BB100" s="31">
        <f>AVERAGE(Table27857[[#This Row],[RULE OF LAW]],Table27857[[#This Row],[SECURITY &amp; SAFETY]],Table27857[[#This Row],[PERSONAL FREEDOM (minus Security &amp;Safety and Rule of Law)]],Table27857[[#This Row],[PERSONAL FREEDOM (minus Security &amp;Safety and Rule of Law)]])</f>
        <v>5.7284126984126988</v>
      </c>
      <c r="BC100" s="32">
        <v>6.46</v>
      </c>
      <c r="BD100" s="53">
        <f>AVERAGE(Table27857[[#This Row],[PERSONAL FREEDOM]:[ECONOMIC FREEDOM]])</f>
        <v>6.094206349206349</v>
      </c>
      <c r="BE100" s="54">
        <f t="shared" si="40"/>
        <v>127</v>
      </c>
      <c r="BF100" s="18">
        <f t="shared" si="41"/>
        <v>6.09</v>
      </c>
      <c r="BG100" s="31">
        <f>Table27857[[#This Row],[1 Rule of Law]]</f>
        <v>3.7380952380952381</v>
      </c>
      <c r="BH100" s="31">
        <f>Table27857[[#This Row],[2 Security &amp; Safety]]</f>
        <v>7.9288888888888893</v>
      </c>
      <c r="BI100" s="31">
        <f t="shared" si="42"/>
        <v>5.6233333333333331</v>
      </c>
    </row>
    <row r="101" spans="1:61" ht="15" customHeight="1" x14ac:dyDescent="0.25">
      <c r="A101" s="28" t="s">
        <v>156</v>
      </c>
      <c r="B101" s="29" t="s">
        <v>48</v>
      </c>
      <c r="C101" s="29" t="s">
        <v>48</v>
      </c>
      <c r="D101" s="29" t="s">
        <v>48</v>
      </c>
      <c r="E101" s="29">
        <v>4.328525</v>
      </c>
      <c r="F101" s="29">
        <v>5.04</v>
      </c>
      <c r="G101" s="29">
        <v>10</v>
      </c>
      <c r="H101" s="29">
        <v>9.6851446458091353</v>
      </c>
      <c r="I101" s="29">
        <v>2.5</v>
      </c>
      <c r="J101" s="29">
        <v>9.534014075797522</v>
      </c>
      <c r="K101" s="29">
        <v>9.4181473054552853</v>
      </c>
      <c r="L101" s="29">
        <f>AVERAGE(Table27857[[#This Row],[2Bi Disappearance]:[2Bv Terrorism Injured ]])</f>
        <v>8.2274612054123875</v>
      </c>
      <c r="M101" s="29">
        <v>10</v>
      </c>
      <c r="N101" s="29">
        <v>10</v>
      </c>
      <c r="O101" s="30">
        <v>5</v>
      </c>
      <c r="P101" s="30">
        <v>5</v>
      </c>
      <c r="Q101" s="30">
        <f>AVERAGE(Table27857[[#This Row],[2Ciii(a) Equal Inheritance Rights: Widows]:[2Ciii(b) Equal Inheritance Rights: Daughters]])</f>
        <v>5</v>
      </c>
      <c r="R101" s="30">
        <f t="shared" si="43"/>
        <v>8.3333333333333339</v>
      </c>
      <c r="S101" s="29">
        <f t="shared" si="35"/>
        <v>7.200264846248575</v>
      </c>
      <c r="T101" s="29">
        <v>10</v>
      </c>
      <c r="U101" s="29">
        <v>0</v>
      </c>
      <c r="V101" s="29">
        <v>5</v>
      </c>
      <c r="W101" s="29">
        <f t="shared" si="36"/>
        <v>5</v>
      </c>
      <c r="X101" s="29">
        <v>10</v>
      </c>
      <c r="Y101" s="29">
        <v>7.5</v>
      </c>
      <c r="Z101" s="29">
        <f>AVERAGE(Table27857[[#This Row],[4A Freedom to establish religious organizations]:[4B Autonomy of religious organizations]])</f>
        <v>8.75</v>
      </c>
      <c r="AA101" s="29">
        <v>10</v>
      </c>
      <c r="AB101" s="29">
        <v>10</v>
      </c>
      <c r="AC101" s="29">
        <v>7.5</v>
      </c>
      <c r="AD101" s="29">
        <v>7.5</v>
      </c>
      <c r="AE101" s="29">
        <v>7.5</v>
      </c>
      <c r="AF101" s="29">
        <f>AVERAGE(Table27857[[#This Row],[5Ci Political parties]:[5Ciii Educational, sporting and cultural organizations]])</f>
        <v>7.5</v>
      </c>
      <c r="AG101" s="29">
        <v>10</v>
      </c>
      <c r="AH101" s="29">
        <v>7.5</v>
      </c>
      <c r="AI101" s="29">
        <v>10</v>
      </c>
      <c r="AJ101" s="29">
        <f>AVERAGE(Table27857[[#This Row],[5Di Political parties]:[5Diii Educational, sporting and cultural organizations5]])</f>
        <v>9.1666666666666661</v>
      </c>
      <c r="AK101" s="29">
        <f t="shared" si="44"/>
        <v>9.1666666666666661</v>
      </c>
      <c r="AL101" s="29">
        <v>10</v>
      </c>
      <c r="AM101" s="30">
        <v>5.666666666666667</v>
      </c>
      <c r="AN101" s="30">
        <v>5.75</v>
      </c>
      <c r="AO101" s="30">
        <v>10</v>
      </c>
      <c r="AP101" s="30">
        <v>10</v>
      </c>
      <c r="AQ101" s="30">
        <f>AVERAGE(Table27857[[#This Row],[6Di Access to foreign television (cable/ satellite)]:[6Dii Access to foreign newspapers]])</f>
        <v>10</v>
      </c>
      <c r="AR101" s="30">
        <v>10</v>
      </c>
      <c r="AS101" s="29">
        <f t="shared" si="37"/>
        <v>8.283333333333335</v>
      </c>
      <c r="AT101" s="29">
        <v>10</v>
      </c>
      <c r="AU101" s="29">
        <v>10</v>
      </c>
      <c r="AV101" s="29">
        <f>AVERAGE(Table27857[[#This Row],[7Ai Parental Authority: In marriage]:[7Aii Parental Authority: After divorce]])</f>
        <v>10</v>
      </c>
      <c r="AW101" s="29">
        <v>0</v>
      </c>
      <c r="AX101" s="29">
        <v>0</v>
      </c>
      <c r="AY101" s="29">
        <f t="shared" si="38"/>
        <v>0</v>
      </c>
      <c r="AZ101" s="29">
        <v>10</v>
      </c>
      <c r="BA101" s="29">
        <f t="shared" si="39"/>
        <v>6.666666666666667</v>
      </c>
      <c r="BB101" s="31">
        <f>AVERAGE(Table27857[[#This Row],[RULE OF LAW]],Table27857[[#This Row],[SECURITY &amp; SAFETY]],Table27857[[#This Row],[PERSONAL FREEDOM (minus Security &amp;Safety and Rule of Law)]],Table27857[[#This Row],[PERSONAL FREEDOM (minus Security &amp;Safety and Rule of Law)]])</f>
        <v>6.6688641282288108</v>
      </c>
      <c r="BC101" s="32">
        <v>5.87</v>
      </c>
      <c r="BD101" s="53">
        <f>AVERAGE(Table27857[[#This Row],[PERSONAL FREEDOM]:[ECONOMIC FREEDOM]])</f>
        <v>6.2694320641144055</v>
      </c>
      <c r="BE101" s="54">
        <f t="shared" si="40"/>
        <v>121</v>
      </c>
      <c r="BF101" s="18">
        <f t="shared" si="41"/>
        <v>6.27</v>
      </c>
      <c r="BG101" s="31">
        <f>Table27857[[#This Row],[1 Rule of Law]]</f>
        <v>4.328525</v>
      </c>
      <c r="BH101" s="31">
        <f>Table27857[[#This Row],[2 Security &amp; Safety]]</f>
        <v>7.200264846248575</v>
      </c>
      <c r="BI101" s="31">
        <f t="shared" si="42"/>
        <v>7.573333333333335</v>
      </c>
    </row>
    <row r="102" spans="1:61" ht="15" customHeight="1" x14ac:dyDescent="0.25">
      <c r="A102" s="28" t="s">
        <v>202</v>
      </c>
      <c r="B102" s="29">
        <v>2.1</v>
      </c>
      <c r="C102" s="29">
        <v>3.9000000000000004</v>
      </c>
      <c r="D102" s="29">
        <v>3.2</v>
      </c>
      <c r="E102" s="29">
        <v>3.0873015873015874</v>
      </c>
      <c r="F102" s="29">
        <v>3.92</v>
      </c>
      <c r="G102" s="29">
        <v>5</v>
      </c>
      <c r="H102" s="29">
        <v>8.3202422006910819</v>
      </c>
      <c r="I102" s="29">
        <v>2.5</v>
      </c>
      <c r="J102" s="29">
        <v>9.9559614060106263</v>
      </c>
      <c r="K102" s="29">
        <v>9.9037442159946583</v>
      </c>
      <c r="L102" s="29">
        <f>AVERAGE(Table27857[[#This Row],[2Bi Disappearance]:[2Bv Terrorism Injured ]])</f>
        <v>7.1359895645392726</v>
      </c>
      <c r="M102" s="29">
        <v>10</v>
      </c>
      <c r="N102" s="29">
        <v>10</v>
      </c>
      <c r="O102" s="30">
        <v>0</v>
      </c>
      <c r="P102" s="30">
        <v>5</v>
      </c>
      <c r="Q102" s="30">
        <f>AVERAGE(Table27857[[#This Row],[2Ciii(a) Equal Inheritance Rights: Widows]:[2Ciii(b) Equal Inheritance Rights: Daughters]])</f>
        <v>2.5</v>
      </c>
      <c r="R102" s="30">
        <f t="shared" si="43"/>
        <v>7.5</v>
      </c>
      <c r="S102" s="29">
        <f t="shared" si="35"/>
        <v>6.1853298548464251</v>
      </c>
      <c r="T102" s="29">
        <v>0</v>
      </c>
      <c r="U102" s="29">
        <v>0</v>
      </c>
      <c r="V102" s="29">
        <v>5</v>
      </c>
      <c r="W102" s="29">
        <f t="shared" si="36"/>
        <v>1.6666666666666667</v>
      </c>
      <c r="X102" s="29">
        <v>2.5</v>
      </c>
      <c r="Y102" s="29">
        <v>5</v>
      </c>
      <c r="Z102" s="29">
        <f>AVERAGE(Table27857[[#This Row],[4A Freedom to establish religious organizations]:[4B Autonomy of religious organizations]])</f>
        <v>3.75</v>
      </c>
      <c r="AA102" s="29">
        <v>0</v>
      </c>
      <c r="AB102" s="29">
        <v>0</v>
      </c>
      <c r="AC102" s="29">
        <v>7.5</v>
      </c>
      <c r="AD102" s="29">
        <v>5</v>
      </c>
      <c r="AE102" s="29">
        <v>5</v>
      </c>
      <c r="AF102" s="29">
        <f>AVERAGE(Table27857[[#This Row],[5Ci Political parties]:[5Ciii Educational, sporting and cultural organizations]])</f>
        <v>5.833333333333333</v>
      </c>
      <c r="AG102" s="29">
        <v>7.5</v>
      </c>
      <c r="AH102" s="29">
        <v>2.5</v>
      </c>
      <c r="AI102" s="29">
        <v>2.5</v>
      </c>
      <c r="AJ102" s="29">
        <f>AVERAGE(Table27857[[#This Row],[5Di Political parties]:[5Diii Educational, sporting and cultural organizations5]])</f>
        <v>4.166666666666667</v>
      </c>
      <c r="AK102" s="29">
        <f t="shared" si="44"/>
        <v>2.5</v>
      </c>
      <c r="AL102" s="29">
        <v>10</v>
      </c>
      <c r="AM102" s="30">
        <v>2.6666666666666665</v>
      </c>
      <c r="AN102" s="30">
        <v>4</v>
      </c>
      <c r="AO102" s="30">
        <v>7.5</v>
      </c>
      <c r="AP102" s="30">
        <v>7.5</v>
      </c>
      <c r="AQ102" s="30">
        <f>AVERAGE(Table27857[[#This Row],[6Di Access to foreign television (cable/ satellite)]:[6Dii Access to foreign newspapers]])</f>
        <v>7.5</v>
      </c>
      <c r="AR102" s="30">
        <v>5</v>
      </c>
      <c r="AS102" s="29">
        <f t="shared" si="37"/>
        <v>5.833333333333333</v>
      </c>
      <c r="AT102" s="29">
        <v>0</v>
      </c>
      <c r="AU102" s="29">
        <v>5</v>
      </c>
      <c r="AV102" s="29">
        <f>AVERAGE(Table27857[[#This Row],[7Ai Parental Authority: In marriage]:[7Aii Parental Authority: After divorce]])</f>
        <v>2.5</v>
      </c>
      <c r="AW102" s="29">
        <v>0</v>
      </c>
      <c r="AX102" s="29">
        <v>10</v>
      </c>
      <c r="AY102" s="29">
        <f t="shared" si="38"/>
        <v>5</v>
      </c>
      <c r="AZ102" s="29">
        <v>10</v>
      </c>
      <c r="BA102" s="29">
        <f t="shared" si="39"/>
        <v>5.833333333333333</v>
      </c>
      <c r="BB102" s="31">
        <f>AVERAGE(Table27857[[#This Row],[RULE OF LAW]],Table27857[[#This Row],[SECURITY &amp; SAFETY]],Table27857[[#This Row],[PERSONAL FREEDOM (minus Security &amp;Safety and Rule of Law)]],Table27857[[#This Row],[PERSONAL FREEDOM (minus Security &amp;Safety and Rule of Law)]])</f>
        <v>4.2764911938703367</v>
      </c>
      <c r="BC102" s="32">
        <v>5.56</v>
      </c>
      <c r="BD102" s="53">
        <f>AVERAGE(Table27857[[#This Row],[PERSONAL FREEDOM]:[ECONOMIC FREEDOM]])</f>
        <v>4.9182455969351686</v>
      </c>
      <c r="BE102" s="54">
        <f t="shared" si="40"/>
        <v>152</v>
      </c>
      <c r="BF102" s="18">
        <f t="shared" si="41"/>
        <v>4.92</v>
      </c>
      <c r="BG102" s="31">
        <f>Table27857[[#This Row],[1 Rule of Law]]</f>
        <v>3.0873015873015874</v>
      </c>
      <c r="BH102" s="31">
        <f>Table27857[[#This Row],[2 Security &amp; Safety]]</f>
        <v>6.1853298548464251</v>
      </c>
      <c r="BI102" s="31">
        <f t="shared" si="42"/>
        <v>3.9166666666666665</v>
      </c>
    </row>
    <row r="103" spans="1:61" ht="15" customHeight="1" x14ac:dyDescent="0.25">
      <c r="A103" s="28" t="s">
        <v>117</v>
      </c>
      <c r="B103" s="29" t="s">
        <v>48</v>
      </c>
      <c r="C103" s="29" t="s">
        <v>48</v>
      </c>
      <c r="D103" s="29" t="s">
        <v>48</v>
      </c>
      <c r="E103" s="29">
        <v>5.5783890000000005</v>
      </c>
      <c r="F103" s="29">
        <v>3.1200000000000006</v>
      </c>
      <c r="G103" s="29">
        <v>10</v>
      </c>
      <c r="H103" s="29">
        <v>10</v>
      </c>
      <c r="I103" s="29">
        <v>7.5</v>
      </c>
      <c r="J103" s="29">
        <v>10</v>
      </c>
      <c r="K103" s="29">
        <v>10</v>
      </c>
      <c r="L103" s="29">
        <f>AVERAGE(Table27857[[#This Row],[2Bi Disappearance]:[2Bv Terrorism Injured ]])</f>
        <v>9.5</v>
      </c>
      <c r="M103" s="29">
        <v>10</v>
      </c>
      <c r="N103" s="29">
        <v>10</v>
      </c>
      <c r="O103" s="30">
        <v>5</v>
      </c>
      <c r="P103" s="30">
        <v>5</v>
      </c>
      <c r="Q103" s="30">
        <f>AVERAGE(Table27857[[#This Row],[2Ciii(a) Equal Inheritance Rights: Widows]:[2Ciii(b) Equal Inheritance Rights: Daughters]])</f>
        <v>5</v>
      </c>
      <c r="R103" s="30">
        <f t="shared" si="43"/>
        <v>8.3333333333333339</v>
      </c>
      <c r="S103" s="29">
        <f t="shared" si="35"/>
        <v>6.9844444444444447</v>
      </c>
      <c r="T103" s="29">
        <v>10</v>
      </c>
      <c r="U103" s="29">
        <v>10</v>
      </c>
      <c r="V103" s="29">
        <v>10</v>
      </c>
      <c r="W103" s="29">
        <f t="shared" si="36"/>
        <v>10</v>
      </c>
      <c r="X103" s="29">
        <v>7.5</v>
      </c>
      <c r="Y103" s="29">
        <v>7.5</v>
      </c>
      <c r="Z103" s="29">
        <f>AVERAGE(Table27857[[#This Row],[4A Freedom to establish religious organizations]:[4B Autonomy of religious organizations]])</f>
        <v>7.5</v>
      </c>
      <c r="AA103" s="29">
        <v>7.5</v>
      </c>
      <c r="AB103" s="29">
        <v>7.5</v>
      </c>
      <c r="AC103" s="29">
        <v>7.5</v>
      </c>
      <c r="AD103" s="29">
        <v>7.5</v>
      </c>
      <c r="AE103" s="29">
        <v>7.5</v>
      </c>
      <c r="AF103" s="29">
        <f>AVERAGE(Table27857[[#This Row],[5Ci Political parties]:[5Ciii Educational, sporting and cultural organizations]])</f>
        <v>7.5</v>
      </c>
      <c r="AG103" s="29">
        <v>7.5</v>
      </c>
      <c r="AH103" s="29">
        <v>7.5</v>
      </c>
      <c r="AI103" s="29">
        <v>7.5</v>
      </c>
      <c r="AJ103" s="29">
        <f>AVERAGE(Table27857[[#This Row],[5Di Political parties]:[5Diii Educational, sporting and cultural organizations5]])</f>
        <v>7.5</v>
      </c>
      <c r="AK103" s="29">
        <f t="shared" si="44"/>
        <v>7.5</v>
      </c>
      <c r="AL103" s="29">
        <v>10</v>
      </c>
      <c r="AM103" s="30">
        <v>7</v>
      </c>
      <c r="AN103" s="30">
        <v>7</v>
      </c>
      <c r="AO103" s="30">
        <v>7.5</v>
      </c>
      <c r="AP103" s="30">
        <v>7.5</v>
      </c>
      <c r="AQ103" s="30">
        <f>AVERAGE(Table27857[[#This Row],[6Di Access to foreign television (cable/ satellite)]:[6Dii Access to foreign newspapers]])</f>
        <v>7.5</v>
      </c>
      <c r="AR103" s="30">
        <v>7.5</v>
      </c>
      <c r="AS103" s="29">
        <f t="shared" si="37"/>
        <v>7.8</v>
      </c>
      <c r="AT103" s="29">
        <v>10</v>
      </c>
      <c r="AU103" s="29">
        <v>10</v>
      </c>
      <c r="AV103" s="29">
        <f>AVERAGE(Table27857[[#This Row],[7Ai Parental Authority: In marriage]:[7Aii Parental Authority: After divorce]])</f>
        <v>10</v>
      </c>
      <c r="AW103" s="29">
        <v>0</v>
      </c>
      <c r="AX103" s="29">
        <v>10</v>
      </c>
      <c r="AY103" s="29">
        <f t="shared" si="38"/>
        <v>5</v>
      </c>
      <c r="AZ103" s="29">
        <v>10</v>
      </c>
      <c r="BA103" s="29">
        <f t="shared" si="39"/>
        <v>8.3333333333333339</v>
      </c>
      <c r="BB103" s="31">
        <f>AVERAGE(Table27857[[#This Row],[RULE OF LAW]],Table27857[[#This Row],[SECURITY &amp; SAFETY]],Table27857[[#This Row],[PERSONAL FREEDOM (minus Security &amp;Safety and Rule of Law)]],Table27857[[#This Row],[PERSONAL FREEDOM (minus Security &amp;Safety and Rule of Law)]])</f>
        <v>7.2540416944444441</v>
      </c>
      <c r="BC103" s="32">
        <v>6.68</v>
      </c>
      <c r="BD103" s="53">
        <f>AVERAGE(Table27857[[#This Row],[PERSONAL FREEDOM]:[ECONOMIC FREEDOM]])</f>
        <v>6.9670208472222219</v>
      </c>
      <c r="BE103" s="54">
        <f t="shared" si="40"/>
        <v>75</v>
      </c>
      <c r="BF103" s="18">
        <f t="shared" si="41"/>
        <v>6.97</v>
      </c>
      <c r="BG103" s="31">
        <f>Table27857[[#This Row],[1 Rule of Law]]</f>
        <v>5.5783890000000005</v>
      </c>
      <c r="BH103" s="31">
        <f>Table27857[[#This Row],[2 Security &amp; Safety]]</f>
        <v>6.9844444444444447</v>
      </c>
      <c r="BI103" s="31">
        <f t="shared" si="42"/>
        <v>8.2266666666666666</v>
      </c>
    </row>
    <row r="104" spans="1:61" ht="15" customHeight="1" x14ac:dyDescent="0.25">
      <c r="A104" s="28" t="s">
        <v>140</v>
      </c>
      <c r="B104" s="29">
        <v>4.9000000000000004</v>
      </c>
      <c r="C104" s="29">
        <v>4.2</v>
      </c>
      <c r="D104" s="29">
        <v>4.3</v>
      </c>
      <c r="E104" s="29">
        <v>4.4555555555555557</v>
      </c>
      <c r="F104" s="29">
        <v>9.64</v>
      </c>
      <c r="G104" s="29">
        <v>10</v>
      </c>
      <c r="H104" s="29">
        <v>10</v>
      </c>
      <c r="I104" s="29">
        <v>7.5</v>
      </c>
      <c r="J104" s="29">
        <v>9.9281479660431593</v>
      </c>
      <c r="K104" s="29">
        <v>9.3677021011798072</v>
      </c>
      <c r="L104" s="29">
        <f>AVERAGE(Table27857[[#This Row],[2Bi Disappearance]:[2Bv Terrorism Injured ]])</f>
        <v>9.3591700134445936</v>
      </c>
      <c r="M104" s="29">
        <v>10</v>
      </c>
      <c r="N104" s="29">
        <v>7.5</v>
      </c>
      <c r="O104" s="30">
        <v>10</v>
      </c>
      <c r="P104" s="30">
        <v>10</v>
      </c>
      <c r="Q104" s="30">
        <f>AVERAGE(Table27857[[#This Row],[2Ciii(a) Equal Inheritance Rights: Widows]:[2Ciii(b) Equal Inheritance Rights: Daughters]])</f>
        <v>10</v>
      </c>
      <c r="R104" s="30">
        <f t="shared" si="43"/>
        <v>9.1666666666666661</v>
      </c>
      <c r="S104" s="29">
        <f t="shared" si="35"/>
        <v>9.3886122267037546</v>
      </c>
      <c r="T104" s="29">
        <v>10</v>
      </c>
      <c r="U104" s="29">
        <v>10</v>
      </c>
      <c r="V104" s="29">
        <v>5</v>
      </c>
      <c r="W104" s="29">
        <f t="shared" si="36"/>
        <v>8.3333333333333339</v>
      </c>
      <c r="X104" s="29">
        <v>7.5</v>
      </c>
      <c r="Y104" s="29">
        <v>5</v>
      </c>
      <c r="Z104" s="29">
        <f>AVERAGE(Table27857[[#This Row],[4A Freedom to establish religious organizations]:[4B Autonomy of religious organizations]])</f>
        <v>6.25</v>
      </c>
      <c r="AA104" s="29">
        <v>7.5</v>
      </c>
      <c r="AB104" s="29">
        <v>7.5</v>
      </c>
      <c r="AC104" s="29">
        <v>5</v>
      </c>
      <c r="AD104" s="29">
        <v>5</v>
      </c>
      <c r="AE104" s="29">
        <v>5</v>
      </c>
      <c r="AF104" s="29">
        <f>AVERAGE(Table27857[[#This Row],[5Ci Political parties]:[5Ciii Educational, sporting and cultural organizations]])</f>
        <v>5</v>
      </c>
      <c r="AG104" s="29">
        <v>7.5</v>
      </c>
      <c r="AH104" s="29">
        <v>2.5</v>
      </c>
      <c r="AI104" s="29">
        <v>7.5</v>
      </c>
      <c r="AJ104" s="29">
        <f>AVERAGE(Table27857[[#This Row],[5Di Political parties]:[5Diii Educational, sporting and cultural organizations5]])</f>
        <v>5.833333333333333</v>
      </c>
      <c r="AK104" s="29">
        <f t="shared" si="44"/>
        <v>6.458333333333333</v>
      </c>
      <c r="AL104" s="29">
        <v>10</v>
      </c>
      <c r="AM104" s="30">
        <v>4.666666666666667</v>
      </c>
      <c r="AN104" s="30">
        <v>4</v>
      </c>
      <c r="AO104" s="30">
        <v>5</v>
      </c>
      <c r="AP104" s="30">
        <v>5</v>
      </c>
      <c r="AQ104" s="30">
        <f>AVERAGE(Table27857[[#This Row],[6Di Access to foreign television (cable/ satellite)]:[6Dii Access to foreign newspapers]])</f>
        <v>5</v>
      </c>
      <c r="AR104" s="30">
        <v>5</v>
      </c>
      <c r="AS104" s="29">
        <f t="shared" si="37"/>
        <v>5.7333333333333334</v>
      </c>
      <c r="AT104" s="29">
        <v>10</v>
      </c>
      <c r="AU104" s="29">
        <v>10</v>
      </c>
      <c r="AV104" s="29">
        <f>AVERAGE(Table27857[[#This Row],[7Ai Parental Authority: In marriage]:[7Aii Parental Authority: After divorce]])</f>
        <v>10</v>
      </c>
      <c r="AW104" s="29">
        <v>10</v>
      </c>
      <c r="AX104" s="29">
        <v>10</v>
      </c>
      <c r="AY104" s="29">
        <f t="shared" si="38"/>
        <v>10</v>
      </c>
      <c r="AZ104" s="29">
        <v>10</v>
      </c>
      <c r="BA104" s="29">
        <f t="shared" si="39"/>
        <v>10</v>
      </c>
      <c r="BB104" s="31">
        <f>AVERAGE(Table27857[[#This Row],[RULE OF LAW]],Table27857[[#This Row],[SECURITY &amp; SAFETY]],Table27857[[#This Row],[PERSONAL FREEDOM (minus Security &amp;Safety and Rule of Law)]],Table27857[[#This Row],[PERSONAL FREEDOM (minus Security &amp;Safety and Rule of Law)]])</f>
        <v>7.1385419455648274</v>
      </c>
      <c r="BC104" s="32">
        <v>6.56</v>
      </c>
      <c r="BD104" s="53">
        <f>AVERAGE(Table27857[[#This Row],[PERSONAL FREEDOM]:[ECONOMIC FREEDOM]])</f>
        <v>6.8492709727824135</v>
      </c>
      <c r="BE104" s="54">
        <f t="shared" si="40"/>
        <v>81</v>
      </c>
      <c r="BF104" s="18">
        <f t="shared" si="41"/>
        <v>6.85</v>
      </c>
      <c r="BG104" s="31">
        <f>Table27857[[#This Row],[1 Rule of Law]]</f>
        <v>4.4555555555555557</v>
      </c>
      <c r="BH104" s="31">
        <f>Table27857[[#This Row],[2 Security &amp; Safety]]</f>
        <v>9.3886122267037546</v>
      </c>
      <c r="BI104" s="31">
        <f t="shared" si="42"/>
        <v>7.3549999999999995</v>
      </c>
    </row>
    <row r="105" spans="1:61" ht="15" customHeight="1" x14ac:dyDescent="0.25">
      <c r="A105" s="28" t="s">
        <v>59</v>
      </c>
      <c r="B105" s="29">
        <v>8.6999999999999993</v>
      </c>
      <c r="C105" s="29">
        <v>8.2999999999999989</v>
      </c>
      <c r="D105" s="29">
        <v>7.5</v>
      </c>
      <c r="E105" s="29">
        <v>8.1873015873015866</v>
      </c>
      <c r="F105" s="29">
        <v>8.68</v>
      </c>
      <c r="G105" s="29">
        <v>10</v>
      </c>
      <c r="H105" s="29">
        <v>10</v>
      </c>
      <c r="I105" s="29">
        <v>7.5</v>
      </c>
      <c r="J105" s="29">
        <v>10</v>
      </c>
      <c r="K105" s="29">
        <v>10</v>
      </c>
      <c r="L105" s="29">
        <f>AVERAGE(Table27857[[#This Row],[2Bi Disappearance]:[2Bv Terrorism Injured ]])</f>
        <v>9.5</v>
      </c>
      <c r="M105" s="29">
        <v>10</v>
      </c>
      <c r="N105" s="29">
        <v>10</v>
      </c>
      <c r="O105" s="30">
        <v>10</v>
      </c>
      <c r="P105" s="30">
        <v>10</v>
      </c>
      <c r="Q105" s="30">
        <f>AVERAGE(Table27857[[#This Row],[2Ciii(a) Equal Inheritance Rights: Widows]:[2Ciii(b) Equal Inheritance Rights: Daughters]])</f>
        <v>10</v>
      </c>
      <c r="R105" s="30">
        <f t="shared" si="43"/>
        <v>10</v>
      </c>
      <c r="S105" s="29">
        <f t="shared" si="35"/>
        <v>9.3933333333333326</v>
      </c>
      <c r="T105" s="29">
        <v>10</v>
      </c>
      <c r="U105" s="29">
        <v>10</v>
      </c>
      <c r="V105" s="29">
        <v>10</v>
      </c>
      <c r="W105" s="29">
        <f t="shared" si="36"/>
        <v>10</v>
      </c>
      <c r="X105" s="29">
        <v>10</v>
      </c>
      <c r="Y105" s="29">
        <v>10</v>
      </c>
      <c r="Z105" s="29">
        <f>AVERAGE(Table27857[[#This Row],[4A Freedom to establish religious organizations]:[4B Autonomy of religious organizations]])</f>
        <v>10</v>
      </c>
      <c r="AA105" s="29">
        <v>10</v>
      </c>
      <c r="AB105" s="29">
        <v>10</v>
      </c>
      <c r="AC105" s="29">
        <v>10</v>
      </c>
      <c r="AD105" s="29">
        <v>10</v>
      </c>
      <c r="AE105" s="29">
        <v>10</v>
      </c>
      <c r="AF105" s="29">
        <f>AVERAGE(Table27857[[#This Row],[5Ci Political parties]:[5Ciii Educational, sporting and cultural organizations]])</f>
        <v>10</v>
      </c>
      <c r="AG105" s="29">
        <v>10</v>
      </c>
      <c r="AH105" s="29">
        <v>10</v>
      </c>
      <c r="AI105" s="29">
        <v>10</v>
      </c>
      <c r="AJ105" s="29">
        <f>AVERAGE(Table27857[[#This Row],[5Di Political parties]:[5Diii Educational, sporting and cultural organizations5]])</f>
        <v>10</v>
      </c>
      <c r="AK105" s="29">
        <f t="shared" si="44"/>
        <v>10</v>
      </c>
      <c r="AL105" s="29">
        <v>10</v>
      </c>
      <c r="AM105" s="30">
        <v>9.6666666666666661</v>
      </c>
      <c r="AN105" s="30">
        <v>8.75</v>
      </c>
      <c r="AO105" s="30">
        <v>10</v>
      </c>
      <c r="AP105" s="30">
        <v>10</v>
      </c>
      <c r="AQ105" s="30">
        <f>AVERAGE(Table27857[[#This Row],[6Di Access to foreign television (cable/ satellite)]:[6Dii Access to foreign newspapers]])</f>
        <v>10</v>
      </c>
      <c r="AR105" s="30">
        <v>10</v>
      </c>
      <c r="AS105" s="29">
        <f t="shared" si="37"/>
        <v>9.6833333333333336</v>
      </c>
      <c r="AT105" s="29">
        <v>10</v>
      </c>
      <c r="AU105" s="29">
        <v>10</v>
      </c>
      <c r="AV105" s="29">
        <f>AVERAGE(Table27857[[#This Row],[7Ai Parental Authority: In marriage]:[7Aii Parental Authority: After divorce]])</f>
        <v>10</v>
      </c>
      <c r="AW105" s="29">
        <v>10</v>
      </c>
      <c r="AX105" s="29">
        <v>10</v>
      </c>
      <c r="AY105" s="29">
        <f t="shared" si="38"/>
        <v>10</v>
      </c>
      <c r="AZ105" s="29">
        <v>10</v>
      </c>
      <c r="BA105" s="29">
        <f t="shared" si="39"/>
        <v>10</v>
      </c>
      <c r="BB105" s="31">
        <f>AVERAGE(Table27857[[#This Row],[RULE OF LAW]],Table27857[[#This Row],[SECURITY &amp; SAFETY]],Table27857[[#This Row],[PERSONAL FREEDOM (minus Security &amp;Safety and Rule of Law)]],Table27857[[#This Row],[PERSONAL FREEDOM (minus Security &amp;Safety and Rule of Law)]])</f>
        <v>9.363492063492064</v>
      </c>
      <c r="BC105" s="32">
        <v>7.48</v>
      </c>
      <c r="BD105" s="53">
        <f>AVERAGE(Table27857[[#This Row],[PERSONAL FREEDOM]:[ECONOMIC FREEDOM]])</f>
        <v>8.4217460317460322</v>
      </c>
      <c r="BE105" s="54">
        <f t="shared" si="40"/>
        <v>14</v>
      </c>
      <c r="BF105" s="18">
        <f t="shared" si="41"/>
        <v>8.42</v>
      </c>
      <c r="BG105" s="31">
        <f>Table27857[[#This Row],[1 Rule of Law]]</f>
        <v>8.1873015873015866</v>
      </c>
      <c r="BH105" s="31">
        <f>Table27857[[#This Row],[2 Security &amp; Safety]]</f>
        <v>9.3933333333333326</v>
      </c>
      <c r="BI105" s="31">
        <f t="shared" si="42"/>
        <v>9.9366666666666674</v>
      </c>
    </row>
    <row r="106" spans="1:61" ht="15" customHeight="1" x14ac:dyDescent="0.25">
      <c r="A106" s="28" t="s">
        <v>56</v>
      </c>
      <c r="B106" s="29">
        <v>8.5</v>
      </c>
      <c r="C106" s="29">
        <v>7.5</v>
      </c>
      <c r="D106" s="29">
        <v>7.1999999999999993</v>
      </c>
      <c r="E106" s="29">
        <v>7.7380952380952381</v>
      </c>
      <c r="F106" s="29">
        <v>9.64</v>
      </c>
      <c r="G106" s="29">
        <v>10</v>
      </c>
      <c r="H106" s="29">
        <v>10</v>
      </c>
      <c r="I106" s="29">
        <v>10</v>
      </c>
      <c r="J106" s="29">
        <v>10</v>
      </c>
      <c r="K106" s="29">
        <v>10</v>
      </c>
      <c r="L106" s="29">
        <f>AVERAGE(Table27857[[#This Row],[2Bi Disappearance]:[2Bv Terrorism Injured ]])</f>
        <v>10</v>
      </c>
      <c r="M106" s="29">
        <v>10</v>
      </c>
      <c r="N106" s="29">
        <v>10</v>
      </c>
      <c r="O106" s="30">
        <v>10</v>
      </c>
      <c r="P106" s="30">
        <v>10</v>
      </c>
      <c r="Q106" s="30">
        <f>AVERAGE(Table27857[[#This Row],[2Ciii(a) Equal Inheritance Rights: Widows]:[2Ciii(b) Equal Inheritance Rights: Daughters]])</f>
        <v>10</v>
      </c>
      <c r="R106" s="30">
        <f t="shared" si="43"/>
        <v>10</v>
      </c>
      <c r="S106" s="29">
        <f t="shared" si="35"/>
        <v>9.8800000000000008</v>
      </c>
      <c r="T106" s="29">
        <v>10</v>
      </c>
      <c r="U106" s="29">
        <v>10</v>
      </c>
      <c r="V106" s="29">
        <v>10</v>
      </c>
      <c r="W106" s="29">
        <f t="shared" si="36"/>
        <v>10</v>
      </c>
      <c r="X106" s="29">
        <v>5</v>
      </c>
      <c r="Y106" s="29">
        <v>10</v>
      </c>
      <c r="Z106" s="29">
        <f>AVERAGE(Table27857[[#This Row],[4A Freedom to establish religious organizations]:[4B Autonomy of religious organizations]])</f>
        <v>7.5</v>
      </c>
      <c r="AA106" s="29">
        <v>10</v>
      </c>
      <c r="AB106" s="29">
        <v>10</v>
      </c>
      <c r="AC106" s="29">
        <v>10</v>
      </c>
      <c r="AD106" s="29">
        <v>7.5</v>
      </c>
      <c r="AE106" s="29">
        <v>10</v>
      </c>
      <c r="AF106" s="29">
        <f>AVERAGE(Table27857[[#This Row],[5Ci Political parties]:[5Ciii Educational, sporting and cultural organizations]])</f>
        <v>9.1666666666666661</v>
      </c>
      <c r="AG106" s="29">
        <v>5</v>
      </c>
      <c r="AH106" s="29">
        <v>2.5</v>
      </c>
      <c r="AI106" s="29">
        <v>10</v>
      </c>
      <c r="AJ106" s="29">
        <f>AVERAGE(Table27857[[#This Row],[5Di Political parties]:[5Diii Educational, sporting and cultural organizations5]])</f>
        <v>5.833333333333333</v>
      </c>
      <c r="AK106" s="29">
        <f t="shared" si="44"/>
        <v>8.75</v>
      </c>
      <c r="AL106" s="29">
        <v>10</v>
      </c>
      <c r="AM106" s="30">
        <v>9</v>
      </c>
      <c r="AN106" s="30">
        <v>8</v>
      </c>
      <c r="AO106" s="30">
        <v>10</v>
      </c>
      <c r="AP106" s="30">
        <v>10</v>
      </c>
      <c r="AQ106" s="30">
        <f>AVERAGE(Table27857[[#This Row],[6Di Access to foreign television (cable/ satellite)]:[6Dii Access to foreign newspapers]])</f>
        <v>10</v>
      </c>
      <c r="AR106" s="30">
        <v>10</v>
      </c>
      <c r="AS106" s="29">
        <f t="shared" si="37"/>
        <v>9.4</v>
      </c>
      <c r="AT106" s="29">
        <v>10</v>
      </c>
      <c r="AU106" s="29">
        <v>10</v>
      </c>
      <c r="AV106" s="29">
        <f>AVERAGE(Table27857[[#This Row],[7Ai Parental Authority: In marriage]:[7Aii Parental Authority: After divorce]])</f>
        <v>10</v>
      </c>
      <c r="AW106" s="29">
        <v>10</v>
      </c>
      <c r="AX106" s="29">
        <v>10</v>
      </c>
      <c r="AY106" s="29">
        <f t="shared" si="38"/>
        <v>10</v>
      </c>
      <c r="AZ106" s="29">
        <v>10</v>
      </c>
      <c r="BA106" s="29">
        <f t="shared" si="39"/>
        <v>10</v>
      </c>
      <c r="BB106" s="31">
        <f>AVERAGE(Table27857[[#This Row],[RULE OF LAW]],Table27857[[#This Row],[SECURITY &amp; SAFETY]],Table27857[[#This Row],[PERSONAL FREEDOM (minus Security &amp;Safety and Rule of Law)]],Table27857[[#This Row],[PERSONAL FREEDOM (minus Security &amp;Safety and Rule of Law)]])</f>
        <v>8.9695238095238103</v>
      </c>
      <c r="BC106" s="32">
        <v>8.19</v>
      </c>
      <c r="BD106" s="53">
        <f>AVERAGE(Table27857[[#This Row],[PERSONAL FREEDOM]:[ECONOMIC FREEDOM]])</f>
        <v>8.5797619047619058</v>
      </c>
      <c r="BE106" s="54">
        <f t="shared" si="40"/>
        <v>4</v>
      </c>
      <c r="BF106" s="18">
        <f t="shared" si="41"/>
        <v>8.58</v>
      </c>
      <c r="BG106" s="31">
        <f>Table27857[[#This Row],[1 Rule of Law]]</f>
        <v>7.7380952380952381</v>
      </c>
      <c r="BH106" s="31">
        <f>Table27857[[#This Row],[2 Security &amp; Safety]]</f>
        <v>9.8800000000000008</v>
      </c>
      <c r="BI106" s="31">
        <f t="shared" si="42"/>
        <v>9.129999999999999</v>
      </c>
    </row>
    <row r="107" spans="1:61" ht="15" customHeight="1" x14ac:dyDescent="0.25">
      <c r="A107" s="28" t="s">
        <v>126</v>
      </c>
      <c r="B107" s="29">
        <v>4</v>
      </c>
      <c r="C107" s="29">
        <v>3.7</v>
      </c>
      <c r="D107" s="29">
        <v>3.5</v>
      </c>
      <c r="E107" s="29">
        <v>3.7619047619047619</v>
      </c>
      <c r="F107" s="29">
        <v>5.4799999999999995</v>
      </c>
      <c r="G107" s="29">
        <v>10</v>
      </c>
      <c r="H107" s="29">
        <v>10</v>
      </c>
      <c r="I107" s="29">
        <v>7.5</v>
      </c>
      <c r="J107" s="29">
        <v>10</v>
      </c>
      <c r="K107" s="29">
        <v>10</v>
      </c>
      <c r="L107" s="29">
        <f>AVERAGE(Table27857[[#This Row],[2Bi Disappearance]:[2Bv Terrorism Injured ]])</f>
        <v>9.5</v>
      </c>
      <c r="M107" s="29">
        <v>10</v>
      </c>
      <c r="N107" s="29">
        <v>10</v>
      </c>
      <c r="O107" s="30">
        <v>5</v>
      </c>
      <c r="P107" s="30">
        <v>5</v>
      </c>
      <c r="Q107" s="30">
        <f>AVERAGE(Table27857[[#This Row],[2Ciii(a) Equal Inheritance Rights: Widows]:[2Ciii(b) Equal Inheritance Rights: Daughters]])</f>
        <v>5</v>
      </c>
      <c r="R107" s="30">
        <f t="shared" si="43"/>
        <v>8.3333333333333339</v>
      </c>
      <c r="S107" s="29">
        <f t="shared" si="35"/>
        <v>7.7711111111111109</v>
      </c>
      <c r="T107" s="29">
        <v>5</v>
      </c>
      <c r="U107" s="29">
        <v>10</v>
      </c>
      <c r="V107" s="29">
        <v>5</v>
      </c>
      <c r="W107" s="29">
        <f t="shared" si="36"/>
        <v>6.666666666666667</v>
      </c>
      <c r="X107" s="29">
        <v>5</v>
      </c>
      <c r="Y107" s="29">
        <v>7.5</v>
      </c>
      <c r="Z107" s="29">
        <f>AVERAGE(Table27857[[#This Row],[4A Freedom to establish religious organizations]:[4B Autonomy of religious organizations]])</f>
        <v>6.25</v>
      </c>
      <c r="AA107" s="29">
        <v>7.5</v>
      </c>
      <c r="AB107" s="29">
        <v>7.5</v>
      </c>
      <c r="AC107" s="29">
        <v>2.5</v>
      </c>
      <c r="AD107" s="29">
        <v>2.5</v>
      </c>
      <c r="AE107" s="29">
        <v>7.5</v>
      </c>
      <c r="AF107" s="29">
        <f>AVERAGE(Table27857[[#This Row],[5Ci Political parties]:[5Ciii Educational, sporting and cultural organizations]])</f>
        <v>4.166666666666667</v>
      </c>
      <c r="AG107" s="29">
        <v>2.5</v>
      </c>
      <c r="AH107" s="29">
        <v>5</v>
      </c>
      <c r="AI107" s="29">
        <v>5</v>
      </c>
      <c r="AJ107" s="29">
        <f>AVERAGE(Table27857[[#This Row],[5Di Political parties]:[5Diii Educational, sporting and cultural organizations5]])</f>
        <v>4.166666666666667</v>
      </c>
      <c r="AK107" s="29">
        <f t="shared" si="44"/>
        <v>5.8333333333333339</v>
      </c>
      <c r="AL107" s="29">
        <v>10</v>
      </c>
      <c r="AM107" s="30">
        <v>5.333333333333333</v>
      </c>
      <c r="AN107" s="30">
        <v>4.75</v>
      </c>
      <c r="AO107" s="30">
        <v>10</v>
      </c>
      <c r="AP107" s="30">
        <v>7.5</v>
      </c>
      <c r="AQ107" s="30">
        <f>AVERAGE(Table27857[[#This Row],[6Di Access to foreign television (cable/ satellite)]:[6Dii Access to foreign newspapers]])</f>
        <v>8.75</v>
      </c>
      <c r="AR107" s="30">
        <v>10</v>
      </c>
      <c r="AS107" s="29">
        <f t="shared" si="37"/>
        <v>7.7666666666666657</v>
      </c>
      <c r="AT107" s="29">
        <v>5</v>
      </c>
      <c r="AU107" s="29">
        <v>10</v>
      </c>
      <c r="AV107" s="29">
        <f>AVERAGE(Table27857[[#This Row],[7Ai Parental Authority: In marriage]:[7Aii Parental Authority: After divorce]])</f>
        <v>7.5</v>
      </c>
      <c r="AW107" s="29">
        <v>10</v>
      </c>
      <c r="AX107" s="29">
        <v>10</v>
      </c>
      <c r="AY107" s="29">
        <f t="shared" si="38"/>
        <v>10</v>
      </c>
      <c r="AZ107" s="29">
        <v>10</v>
      </c>
      <c r="BA107" s="29">
        <f t="shared" si="39"/>
        <v>9.1666666666666661</v>
      </c>
      <c r="BB107" s="31">
        <f>AVERAGE(Table27857[[#This Row],[RULE OF LAW]],Table27857[[#This Row],[SECURITY &amp; SAFETY]],Table27857[[#This Row],[PERSONAL FREEDOM (minus Security &amp;Safety and Rule of Law)]],Table27857[[#This Row],[PERSONAL FREEDOM (minus Security &amp;Safety and Rule of Law)]])</f>
        <v>6.4515873015873018</v>
      </c>
      <c r="BC107" s="32">
        <v>7.4</v>
      </c>
      <c r="BD107" s="53">
        <f>AVERAGE(Table27857[[#This Row],[PERSONAL FREEDOM]:[ECONOMIC FREEDOM]])</f>
        <v>6.9257936507936506</v>
      </c>
      <c r="BE107" s="54">
        <f t="shared" si="40"/>
        <v>77</v>
      </c>
      <c r="BF107" s="18">
        <f t="shared" si="41"/>
        <v>6.93</v>
      </c>
      <c r="BG107" s="31">
        <f>Table27857[[#This Row],[1 Rule of Law]]</f>
        <v>3.7619047619047619</v>
      </c>
      <c r="BH107" s="31">
        <f>Table27857[[#This Row],[2 Security &amp; Safety]]</f>
        <v>7.7711111111111109</v>
      </c>
      <c r="BI107" s="31">
        <f t="shared" si="42"/>
        <v>7.1366666666666658</v>
      </c>
    </row>
    <row r="108" spans="1:61" ht="15" customHeight="1" x14ac:dyDescent="0.25">
      <c r="A108" s="28" t="s">
        <v>175</v>
      </c>
      <c r="B108" s="29" t="s">
        <v>48</v>
      </c>
      <c r="C108" s="29" t="s">
        <v>48</v>
      </c>
      <c r="D108" s="29" t="s">
        <v>48</v>
      </c>
      <c r="E108" s="29">
        <v>4.1202139999999998</v>
      </c>
      <c r="F108" s="29">
        <v>8.120000000000001</v>
      </c>
      <c r="G108" s="29">
        <v>10</v>
      </c>
      <c r="H108" s="29">
        <v>10</v>
      </c>
      <c r="I108" s="29">
        <v>5</v>
      </c>
      <c r="J108" s="29">
        <v>9.5279300974866104</v>
      </c>
      <c r="K108" s="29">
        <v>9.6405006127013433</v>
      </c>
      <c r="L108" s="29">
        <f>AVERAGE(Table27857[[#This Row],[2Bi Disappearance]:[2Bv Terrorism Injured ]])</f>
        <v>8.8336861420375907</v>
      </c>
      <c r="M108" s="29">
        <v>9.8000000000000007</v>
      </c>
      <c r="N108" s="29">
        <v>7.5</v>
      </c>
      <c r="O108" s="30">
        <v>0</v>
      </c>
      <c r="P108" s="30">
        <v>0</v>
      </c>
      <c r="Q108" s="30">
        <f>AVERAGE(Table27857[[#This Row],[2Ciii(a) Equal Inheritance Rights: Widows]:[2Ciii(b) Equal Inheritance Rights: Daughters]])</f>
        <v>0</v>
      </c>
      <c r="R108" s="30">
        <f t="shared" si="43"/>
        <v>5.7666666666666666</v>
      </c>
      <c r="S108" s="29">
        <f t="shared" si="35"/>
        <v>7.5734509362347522</v>
      </c>
      <c r="T108" s="29">
        <v>5</v>
      </c>
      <c r="U108" s="29">
        <v>5</v>
      </c>
      <c r="V108" s="29">
        <v>0</v>
      </c>
      <c r="W108" s="29">
        <f t="shared" si="36"/>
        <v>3.3333333333333335</v>
      </c>
      <c r="X108" s="29">
        <v>7.5</v>
      </c>
      <c r="Y108" s="29">
        <v>7.5</v>
      </c>
      <c r="Z108" s="29">
        <f>AVERAGE(Table27857[[#This Row],[4A Freedom to establish religious organizations]:[4B Autonomy of religious organizations]])</f>
        <v>7.5</v>
      </c>
      <c r="AA108" s="29">
        <v>10</v>
      </c>
      <c r="AB108" s="29">
        <v>10</v>
      </c>
      <c r="AC108" s="29">
        <v>5</v>
      </c>
      <c r="AD108" s="29">
        <v>7.5</v>
      </c>
      <c r="AE108" s="29">
        <v>7.5</v>
      </c>
      <c r="AF108" s="29">
        <f>AVERAGE(Table27857[[#This Row],[5Ci Political parties]:[5Ciii Educational, sporting and cultural organizations]])</f>
        <v>6.666666666666667</v>
      </c>
      <c r="AG108" s="29">
        <v>7.5</v>
      </c>
      <c r="AH108" s="29">
        <v>7.5</v>
      </c>
      <c r="AI108" s="29">
        <v>7.5</v>
      </c>
      <c r="AJ108" s="29">
        <f>AVERAGE(Table27857[[#This Row],[5Di Political parties]:[5Diii Educational, sporting and cultural organizations5]])</f>
        <v>7.5</v>
      </c>
      <c r="AK108" s="29">
        <f t="shared" si="44"/>
        <v>8.5416666666666679</v>
      </c>
      <c r="AL108" s="29">
        <v>10</v>
      </c>
      <c r="AM108" s="30">
        <v>5</v>
      </c>
      <c r="AN108" s="30">
        <v>5</v>
      </c>
      <c r="AO108" s="30">
        <v>10</v>
      </c>
      <c r="AP108" s="30">
        <v>10</v>
      </c>
      <c r="AQ108" s="30">
        <f>AVERAGE(Table27857[[#This Row],[6Di Access to foreign television (cable/ satellite)]:[6Dii Access to foreign newspapers]])</f>
        <v>10</v>
      </c>
      <c r="AR108" s="30">
        <v>10</v>
      </c>
      <c r="AS108" s="29">
        <f t="shared" si="37"/>
        <v>8</v>
      </c>
      <c r="AT108" s="29">
        <v>5</v>
      </c>
      <c r="AU108" s="29">
        <v>0</v>
      </c>
      <c r="AV108" s="29">
        <f>AVERAGE(Table27857[[#This Row],[7Ai Parental Authority: In marriage]:[7Aii Parental Authority: After divorce]])</f>
        <v>2.5</v>
      </c>
      <c r="AW108" s="29">
        <v>10</v>
      </c>
      <c r="AX108" s="29">
        <v>10</v>
      </c>
      <c r="AY108" s="29">
        <f t="shared" si="38"/>
        <v>10</v>
      </c>
      <c r="AZ108" s="29">
        <v>0</v>
      </c>
      <c r="BA108" s="29">
        <f t="shared" si="39"/>
        <v>4.166666666666667</v>
      </c>
      <c r="BB108" s="31">
        <f>AVERAGE(Table27857[[#This Row],[RULE OF LAW]],Table27857[[#This Row],[SECURITY &amp; SAFETY]],Table27857[[#This Row],[PERSONAL FREEDOM (minus Security &amp;Safety and Rule of Law)]],Table27857[[#This Row],[PERSONAL FREEDOM (minus Security &amp;Safety and Rule of Law)]])</f>
        <v>6.0775829007253543</v>
      </c>
      <c r="BC108" s="32">
        <v>5.79</v>
      </c>
      <c r="BD108" s="53">
        <f>AVERAGE(Table27857[[#This Row],[PERSONAL FREEDOM]:[ECONOMIC FREEDOM]])</f>
        <v>5.9337914503626772</v>
      </c>
      <c r="BE108" s="54">
        <f t="shared" si="40"/>
        <v>132</v>
      </c>
      <c r="BF108" s="18">
        <f t="shared" si="41"/>
        <v>5.93</v>
      </c>
      <c r="BG108" s="31">
        <f>Table27857[[#This Row],[1 Rule of Law]]</f>
        <v>4.1202139999999998</v>
      </c>
      <c r="BH108" s="31">
        <f>Table27857[[#This Row],[2 Security &amp; Safety]]</f>
        <v>7.5734509362347522</v>
      </c>
      <c r="BI108" s="31">
        <f t="shared" si="42"/>
        <v>6.3083333333333336</v>
      </c>
    </row>
    <row r="109" spans="1:61" ht="15" customHeight="1" x14ac:dyDescent="0.25">
      <c r="A109" s="28" t="s">
        <v>179</v>
      </c>
      <c r="B109" s="29">
        <v>2.7</v>
      </c>
      <c r="C109" s="29">
        <v>5</v>
      </c>
      <c r="D109" s="29">
        <v>3.1</v>
      </c>
      <c r="E109" s="29">
        <v>3.5936507936507938</v>
      </c>
      <c r="F109" s="29">
        <v>2</v>
      </c>
      <c r="G109" s="29">
        <v>0</v>
      </c>
      <c r="H109" s="29">
        <v>7.1569075580123336</v>
      </c>
      <c r="I109" s="29">
        <v>2.5</v>
      </c>
      <c r="J109" s="29">
        <v>6.1218984641381251</v>
      </c>
      <c r="K109" s="29">
        <v>9.4074640446549456</v>
      </c>
      <c r="L109" s="29">
        <f>AVERAGE(Table27857[[#This Row],[2Bi Disappearance]:[2Bv Terrorism Injured ]])</f>
        <v>5.037254013361081</v>
      </c>
      <c r="M109" s="29">
        <v>7</v>
      </c>
      <c r="N109" s="29">
        <v>7.5</v>
      </c>
      <c r="O109" s="30">
        <v>0</v>
      </c>
      <c r="P109" s="30">
        <v>0</v>
      </c>
      <c r="Q109" s="30">
        <f>AVERAGE(Table27857[[#This Row],[2Ciii(a) Equal Inheritance Rights: Widows]:[2Ciii(b) Equal Inheritance Rights: Daughters]])</f>
        <v>0</v>
      </c>
      <c r="R109" s="30">
        <f t="shared" si="43"/>
        <v>4.833333333333333</v>
      </c>
      <c r="S109" s="29">
        <f t="shared" si="35"/>
        <v>3.9568624488981379</v>
      </c>
      <c r="T109" s="29">
        <v>5</v>
      </c>
      <c r="U109" s="29">
        <v>0</v>
      </c>
      <c r="V109" s="29">
        <v>5</v>
      </c>
      <c r="W109" s="29">
        <f t="shared" si="36"/>
        <v>3.3333333333333335</v>
      </c>
      <c r="X109" s="29">
        <v>10</v>
      </c>
      <c r="Y109" s="29">
        <v>2.5</v>
      </c>
      <c r="Z109" s="29">
        <f>AVERAGE(Table27857[[#This Row],[4A Freedom to establish religious organizations]:[4B Autonomy of religious organizations]])</f>
        <v>6.25</v>
      </c>
      <c r="AA109" s="29">
        <v>10</v>
      </c>
      <c r="AB109" s="29">
        <v>7.5</v>
      </c>
      <c r="AC109" s="29">
        <v>7.5</v>
      </c>
      <c r="AD109" s="29">
        <v>7.5</v>
      </c>
      <c r="AE109" s="29">
        <v>10</v>
      </c>
      <c r="AF109" s="29">
        <f>AVERAGE(Table27857[[#This Row],[5Ci Political parties]:[5Ciii Educational, sporting and cultural organizations]])</f>
        <v>8.3333333333333339</v>
      </c>
      <c r="AG109" s="29">
        <v>10</v>
      </c>
      <c r="AH109" s="29">
        <v>10</v>
      </c>
      <c r="AI109" s="29">
        <v>10</v>
      </c>
      <c r="AJ109" s="29">
        <f>AVERAGE(Table27857[[#This Row],[5Di Political parties]:[5Diii Educational, sporting and cultural organizations5]])</f>
        <v>10</v>
      </c>
      <c r="AK109" s="29">
        <f t="shared" si="44"/>
        <v>8.9583333333333339</v>
      </c>
      <c r="AL109" s="29">
        <v>10</v>
      </c>
      <c r="AM109" s="30">
        <v>5.333333333333333</v>
      </c>
      <c r="AN109" s="30">
        <v>4.5</v>
      </c>
      <c r="AO109" s="30">
        <v>10</v>
      </c>
      <c r="AP109" s="30">
        <v>10</v>
      </c>
      <c r="AQ109" s="30">
        <f>AVERAGE(Table27857[[#This Row],[6Di Access to foreign television (cable/ satellite)]:[6Dii Access to foreign newspapers]])</f>
        <v>10</v>
      </c>
      <c r="AR109" s="30">
        <v>10</v>
      </c>
      <c r="AS109" s="29">
        <f t="shared" si="37"/>
        <v>7.9666666666666659</v>
      </c>
      <c r="AT109" s="29">
        <v>5</v>
      </c>
      <c r="AU109" s="29">
        <v>5</v>
      </c>
      <c r="AV109" s="29">
        <f>AVERAGE(Table27857[[#This Row],[7Ai Parental Authority: In marriage]:[7Aii Parental Authority: After divorce]])</f>
        <v>5</v>
      </c>
      <c r="AW109" s="29">
        <v>0</v>
      </c>
      <c r="AX109" s="29" t="s">
        <v>48</v>
      </c>
      <c r="AY109" s="29">
        <f t="shared" si="38"/>
        <v>0</v>
      </c>
      <c r="AZ109" s="29">
        <v>5</v>
      </c>
      <c r="BA109" s="29">
        <f t="shared" si="39"/>
        <v>3.3333333333333335</v>
      </c>
      <c r="BB109" s="31">
        <f>AVERAGE(Table27857[[#This Row],[RULE OF LAW]],Table27857[[#This Row],[SECURITY &amp; SAFETY]],Table27857[[#This Row],[PERSONAL FREEDOM (minus Security &amp;Safety and Rule of Law)]],Table27857[[#This Row],[PERSONAL FREEDOM (minus Security &amp;Safety and Rule of Law)]])</f>
        <v>4.8717949773038995</v>
      </c>
      <c r="BC109" s="32">
        <v>6.44</v>
      </c>
      <c r="BD109" s="53">
        <f>AVERAGE(Table27857[[#This Row],[PERSONAL FREEDOM]:[ECONOMIC FREEDOM]])</f>
        <v>5.6558974886519504</v>
      </c>
      <c r="BE109" s="54">
        <f t="shared" si="40"/>
        <v>141</v>
      </c>
      <c r="BF109" s="18">
        <f t="shared" si="41"/>
        <v>5.66</v>
      </c>
      <c r="BG109" s="31">
        <f>Table27857[[#This Row],[1 Rule of Law]]</f>
        <v>3.5936507936507938</v>
      </c>
      <c r="BH109" s="31">
        <f>Table27857[[#This Row],[2 Security &amp; Safety]]</f>
        <v>3.9568624488981379</v>
      </c>
      <c r="BI109" s="31">
        <f t="shared" si="42"/>
        <v>5.9683333333333328</v>
      </c>
    </row>
    <row r="110" spans="1:61" ht="15" customHeight="1" x14ac:dyDescent="0.25">
      <c r="A110" s="28" t="s">
        <v>62</v>
      </c>
      <c r="B110" s="29">
        <v>9.2000000000000011</v>
      </c>
      <c r="C110" s="29">
        <v>8.6</v>
      </c>
      <c r="D110" s="29">
        <v>8.2999999999999989</v>
      </c>
      <c r="E110" s="29">
        <v>8.7111111111111104</v>
      </c>
      <c r="F110" s="29">
        <v>9.120000000000001</v>
      </c>
      <c r="G110" s="29">
        <v>10</v>
      </c>
      <c r="H110" s="29">
        <v>10</v>
      </c>
      <c r="I110" s="29">
        <v>10</v>
      </c>
      <c r="J110" s="29">
        <v>10</v>
      </c>
      <c r="K110" s="29">
        <v>10</v>
      </c>
      <c r="L110" s="29">
        <f>AVERAGE(Table27857[[#This Row],[2Bi Disappearance]:[2Bv Terrorism Injured ]])</f>
        <v>10</v>
      </c>
      <c r="M110" s="29">
        <v>10</v>
      </c>
      <c r="N110" s="29">
        <v>10</v>
      </c>
      <c r="O110" s="30">
        <v>10</v>
      </c>
      <c r="P110" s="30">
        <v>10</v>
      </c>
      <c r="Q110" s="30">
        <f>AVERAGE(Table27857[[#This Row],[2Ciii(a) Equal Inheritance Rights: Widows]:[2Ciii(b) Equal Inheritance Rights: Daughters]])</f>
        <v>10</v>
      </c>
      <c r="R110" s="30">
        <f t="shared" si="43"/>
        <v>10</v>
      </c>
      <c r="S110" s="29">
        <f t="shared" si="35"/>
        <v>9.706666666666667</v>
      </c>
      <c r="T110" s="29">
        <v>10</v>
      </c>
      <c r="U110" s="29">
        <v>10</v>
      </c>
      <c r="V110" s="29">
        <v>10</v>
      </c>
      <c r="W110" s="29">
        <f t="shared" si="36"/>
        <v>10</v>
      </c>
      <c r="X110" s="29">
        <v>10</v>
      </c>
      <c r="Y110" s="29">
        <v>7.5</v>
      </c>
      <c r="Z110" s="29">
        <f>AVERAGE(Table27857[[#This Row],[4A Freedom to establish religious organizations]:[4B Autonomy of religious organizations]])</f>
        <v>8.75</v>
      </c>
      <c r="AA110" s="29">
        <v>10</v>
      </c>
      <c r="AB110" s="29">
        <v>10</v>
      </c>
      <c r="AC110" s="29">
        <v>10</v>
      </c>
      <c r="AD110" s="29">
        <v>10</v>
      </c>
      <c r="AE110" s="29">
        <v>10</v>
      </c>
      <c r="AF110" s="29">
        <f>AVERAGE(Table27857[[#This Row],[5Ci Political parties]:[5Ciii Educational, sporting and cultural organizations]])</f>
        <v>10</v>
      </c>
      <c r="AG110" s="29">
        <v>10</v>
      </c>
      <c r="AH110" s="29">
        <v>10</v>
      </c>
      <c r="AI110" s="29">
        <v>10</v>
      </c>
      <c r="AJ110" s="29">
        <f>AVERAGE(Table27857[[#This Row],[5Di Political parties]:[5Diii Educational, sporting and cultural organizations5]])</f>
        <v>10</v>
      </c>
      <c r="AK110" s="29">
        <f t="shared" si="44"/>
        <v>10</v>
      </c>
      <c r="AL110" s="29">
        <v>10</v>
      </c>
      <c r="AM110" s="30">
        <v>9</v>
      </c>
      <c r="AN110" s="30">
        <v>9.25</v>
      </c>
      <c r="AO110" s="30">
        <v>10</v>
      </c>
      <c r="AP110" s="30">
        <v>10</v>
      </c>
      <c r="AQ110" s="30">
        <f>AVERAGE(Table27857[[#This Row],[6Di Access to foreign television (cable/ satellite)]:[6Dii Access to foreign newspapers]])</f>
        <v>10</v>
      </c>
      <c r="AR110" s="30">
        <v>10</v>
      </c>
      <c r="AS110" s="29">
        <f t="shared" si="37"/>
        <v>9.65</v>
      </c>
      <c r="AT110" s="29">
        <v>10</v>
      </c>
      <c r="AU110" s="29">
        <v>10</v>
      </c>
      <c r="AV110" s="29">
        <f>AVERAGE(Table27857[[#This Row],[7Ai Parental Authority: In marriage]:[7Aii Parental Authority: After divorce]])</f>
        <v>10</v>
      </c>
      <c r="AW110" s="29">
        <v>10</v>
      </c>
      <c r="AX110" s="29">
        <v>10</v>
      </c>
      <c r="AY110" s="29">
        <f t="shared" si="38"/>
        <v>10</v>
      </c>
      <c r="AZ110" s="29">
        <v>10</v>
      </c>
      <c r="BA110" s="29">
        <f t="shared" si="39"/>
        <v>10</v>
      </c>
      <c r="BB110" s="31">
        <f>AVERAGE(Table27857[[#This Row],[RULE OF LAW]],Table27857[[#This Row],[SECURITY &amp; SAFETY]],Table27857[[#This Row],[PERSONAL FREEDOM (minus Security &amp;Safety and Rule of Law)]],Table27857[[#This Row],[PERSONAL FREEDOM (minus Security &amp;Safety and Rule of Law)]])</f>
        <v>9.4444444444444446</v>
      </c>
      <c r="BC110" s="32">
        <v>7.51</v>
      </c>
      <c r="BD110" s="53">
        <f>AVERAGE(Table27857[[#This Row],[PERSONAL FREEDOM]:[ECONOMIC FREEDOM]])</f>
        <v>8.4772222222222222</v>
      </c>
      <c r="BE110" s="54">
        <f t="shared" si="40"/>
        <v>10</v>
      </c>
      <c r="BF110" s="18">
        <f t="shared" si="41"/>
        <v>8.48</v>
      </c>
      <c r="BG110" s="31">
        <f>Table27857[[#This Row],[1 Rule of Law]]</f>
        <v>8.7111111111111104</v>
      </c>
      <c r="BH110" s="31">
        <f>Table27857[[#This Row],[2 Security &amp; Safety]]</f>
        <v>9.706666666666667</v>
      </c>
      <c r="BI110" s="31">
        <f t="shared" si="42"/>
        <v>9.68</v>
      </c>
    </row>
    <row r="111" spans="1:61" ht="15" customHeight="1" x14ac:dyDescent="0.25">
      <c r="A111" s="28" t="s">
        <v>178</v>
      </c>
      <c r="B111" s="29" t="s">
        <v>48</v>
      </c>
      <c r="C111" s="29" t="s">
        <v>48</v>
      </c>
      <c r="D111" s="29" t="s">
        <v>48</v>
      </c>
      <c r="E111" s="29">
        <v>6.0842870000000007</v>
      </c>
      <c r="F111" s="29">
        <v>9.5599999999999987</v>
      </c>
      <c r="G111" s="29">
        <v>5</v>
      </c>
      <c r="H111" s="29">
        <v>10</v>
      </c>
      <c r="I111" s="29">
        <v>7.5</v>
      </c>
      <c r="J111" s="29">
        <v>10</v>
      </c>
      <c r="K111" s="29">
        <v>10</v>
      </c>
      <c r="L111" s="29">
        <f>AVERAGE(Table27857[[#This Row],[2Bi Disappearance]:[2Bv Terrorism Injured ]])</f>
        <v>8.5</v>
      </c>
      <c r="M111" s="29">
        <v>10</v>
      </c>
      <c r="N111" s="29">
        <v>7.5</v>
      </c>
      <c r="O111" s="30">
        <v>0</v>
      </c>
      <c r="P111" s="30">
        <v>0</v>
      </c>
      <c r="Q111" s="30">
        <f>AVERAGE(Table27857[[#This Row],[2Ciii(a) Equal Inheritance Rights: Widows]:[2Ciii(b) Equal Inheritance Rights: Daughters]])</f>
        <v>0</v>
      </c>
      <c r="R111" s="30">
        <f t="shared" si="43"/>
        <v>5.833333333333333</v>
      </c>
      <c r="S111" s="29">
        <f t="shared" si="35"/>
        <v>7.9644444444444433</v>
      </c>
      <c r="T111" s="29">
        <v>10</v>
      </c>
      <c r="U111" s="29">
        <v>10</v>
      </c>
      <c r="V111" s="29">
        <v>0</v>
      </c>
      <c r="W111" s="29">
        <f t="shared" si="36"/>
        <v>6.666666666666667</v>
      </c>
      <c r="X111" s="29">
        <v>2.5</v>
      </c>
      <c r="Y111" s="29">
        <v>5</v>
      </c>
      <c r="Z111" s="29">
        <f>AVERAGE(Table27857[[#This Row],[4A Freedom to establish religious organizations]:[4B Autonomy of religious organizations]])</f>
        <v>3.75</v>
      </c>
      <c r="AA111" s="29">
        <v>2.5</v>
      </c>
      <c r="AB111" s="29">
        <v>2.5</v>
      </c>
      <c r="AC111" s="29">
        <v>2.5</v>
      </c>
      <c r="AD111" s="29">
        <v>5</v>
      </c>
      <c r="AE111" s="29">
        <v>5</v>
      </c>
      <c r="AF111" s="29">
        <f>AVERAGE(Table27857[[#This Row],[5Ci Political parties]:[5Ciii Educational, sporting and cultural organizations]])</f>
        <v>4.166666666666667</v>
      </c>
      <c r="AG111" s="29">
        <v>2.5</v>
      </c>
      <c r="AH111" s="29">
        <v>2.5</v>
      </c>
      <c r="AI111" s="29">
        <v>5</v>
      </c>
      <c r="AJ111" s="29">
        <f>AVERAGE(Table27857[[#This Row],[5Di Political parties]:[5Diii Educational, sporting and cultural organizations5]])</f>
        <v>3.3333333333333335</v>
      </c>
      <c r="AK111" s="29">
        <f t="shared" si="44"/>
        <v>3.1250000000000004</v>
      </c>
      <c r="AL111" s="29">
        <v>10</v>
      </c>
      <c r="AM111" s="30">
        <v>1.6666666666666667</v>
      </c>
      <c r="AN111" s="30">
        <v>3.25</v>
      </c>
      <c r="AO111" s="30">
        <v>7.5</v>
      </c>
      <c r="AP111" s="30">
        <v>5</v>
      </c>
      <c r="AQ111" s="30">
        <f>AVERAGE(Table27857[[#This Row],[6Di Access to foreign television (cable/ satellite)]:[6Dii Access to foreign newspapers]])</f>
        <v>6.25</v>
      </c>
      <c r="AR111" s="30">
        <v>5</v>
      </c>
      <c r="AS111" s="29">
        <f t="shared" si="37"/>
        <v>5.2333333333333325</v>
      </c>
      <c r="AT111" s="29">
        <v>0</v>
      </c>
      <c r="AU111" s="29">
        <v>0</v>
      </c>
      <c r="AV111" s="29">
        <f>AVERAGE(Table27857[[#This Row],[7Ai Parental Authority: In marriage]:[7Aii Parental Authority: After divorce]])</f>
        <v>0</v>
      </c>
      <c r="AW111" s="29">
        <v>0</v>
      </c>
      <c r="AX111" s="29">
        <v>0</v>
      </c>
      <c r="AY111" s="29">
        <f t="shared" si="38"/>
        <v>0</v>
      </c>
      <c r="AZ111" s="29">
        <v>0</v>
      </c>
      <c r="BA111" s="29">
        <f t="shared" si="39"/>
        <v>0</v>
      </c>
      <c r="BB111" s="31">
        <f>AVERAGE(Table27857[[#This Row],[RULE OF LAW]],Table27857[[#This Row],[SECURITY &amp; SAFETY]],Table27857[[#This Row],[PERSONAL FREEDOM (minus Security &amp;Safety and Rule of Law)]],Table27857[[#This Row],[PERSONAL FREEDOM (minus Security &amp;Safety and Rule of Law)]])</f>
        <v>5.3896828611111109</v>
      </c>
      <c r="BC111" s="32">
        <v>7.21</v>
      </c>
      <c r="BD111" s="53">
        <f>AVERAGE(Table27857[[#This Row],[PERSONAL FREEDOM]:[ECONOMIC FREEDOM]])</f>
        <v>6.2998414305555555</v>
      </c>
      <c r="BE111" s="54">
        <f t="shared" si="40"/>
        <v>119</v>
      </c>
      <c r="BF111" s="18">
        <f t="shared" si="41"/>
        <v>6.3</v>
      </c>
      <c r="BG111" s="31">
        <f>Table27857[[#This Row],[1 Rule of Law]]</f>
        <v>6.0842870000000007</v>
      </c>
      <c r="BH111" s="31">
        <f>Table27857[[#This Row],[2 Security &amp; Safety]]</f>
        <v>7.9644444444444433</v>
      </c>
      <c r="BI111" s="31">
        <f t="shared" si="42"/>
        <v>3.7549999999999999</v>
      </c>
    </row>
    <row r="112" spans="1:61" ht="15" customHeight="1" x14ac:dyDescent="0.25">
      <c r="A112" s="28" t="s">
        <v>192</v>
      </c>
      <c r="B112" s="29">
        <v>2.4</v>
      </c>
      <c r="C112" s="29">
        <v>3.5999999999999996</v>
      </c>
      <c r="D112" s="29">
        <v>3.7</v>
      </c>
      <c r="E112" s="29">
        <v>3.2444444444444449</v>
      </c>
      <c r="F112" s="29">
        <v>6.9200000000000008</v>
      </c>
      <c r="G112" s="29">
        <v>0</v>
      </c>
      <c r="H112" s="29">
        <v>6.7364385564890235</v>
      </c>
      <c r="I112" s="29">
        <v>2.5</v>
      </c>
      <c r="J112" s="29">
        <v>4.7091303768108421</v>
      </c>
      <c r="K112" s="29">
        <v>3.6156349303492159</v>
      </c>
      <c r="L112" s="29">
        <f>AVERAGE(Table27857[[#This Row],[2Bi Disappearance]:[2Bv Terrorism Injured ]])</f>
        <v>3.5122407727298159</v>
      </c>
      <c r="M112" s="29">
        <v>10</v>
      </c>
      <c r="N112" s="29">
        <v>5</v>
      </c>
      <c r="O112" s="30">
        <v>0</v>
      </c>
      <c r="P112" s="30">
        <v>0</v>
      </c>
      <c r="Q112" s="30">
        <f>AVERAGE(Table27857[[#This Row],[2Ciii(a) Equal Inheritance Rights: Widows]:[2Ciii(b) Equal Inheritance Rights: Daughters]])</f>
        <v>0</v>
      </c>
      <c r="R112" s="30">
        <f t="shared" si="43"/>
        <v>5</v>
      </c>
      <c r="S112" s="29">
        <f t="shared" si="35"/>
        <v>5.1440802575766051</v>
      </c>
      <c r="T112" s="29">
        <v>5</v>
      </c>
      <c r="U112" s="29">
        <v>5</v>
      </c>
      <c r="V112" s="29">
        <v>5</v>
      </c>
      <c r="W112" s="29">
        <f t="shared" si="36"/>
        <v>5</v>
      </c>
      <c r="X112" s="29">
        <v>2.5</v>
      </c>
      <c r="Y112" s="29">
        <v>7.5</v>
      </c>
      <c r="Z112" s="29">
        <f>AVERAGE(Table27857[[#This Row],[4A Freedom to establish religious organizations]:[4B Autonomy of religious organizations]])</f>
        <v>5</v>
      </c>
      <c r="AA112" s="29">
        <v>7.5</v>
      </c>
      <c r="AB112" s="29">
        <v>7.5</v>
      </c>
      <c r="AC112" s="29">
        <v>7.5</v>
      </c>
      <c r="AD112" s="29">
        <v>7.5</v>
      </c>
      <c r="AE112" s="29">
        <v>7.5</v>
      </c>
      <c r="AF112" s="29">
        <f>AVERAGE(Table27857[[#This Row],[5Ci Political parties]:[5Ciii Educational, sporting and cultural organizations]])</f>
        <v>7.5</v>
      </c>
      <c r="AG112" s="29">
        <v>10</v>
      </c>
      <c r="AH112" s="29">
        <v>10</v>
      </c>
      <c r="AI112" s="29">
        <v>10</v>
      </c>
      <c r="AJ112" s="29">
        <f>AVERAGE(Table27857[[#This Row],[5Di Political parties]:[5Diii Educational, sporting and cultural organizations5]])</f>
        <v>10</v>
      </c>
      <c r="AK112" s="29">
        <f t="shared" si="44"/>
        <v>8.125</v>
      </c>
      <c r="AL112" s="29">
        <v>7.2405061075160848</v>
      </c>
      <c r="AM112" s="30">
        <v>3.6666666666666665</v>
      </c>
      <c r="AN112" s="30">
        <v>2.75</v>
      </c>
      <c r="AO112" s="30">
        <v>10</v>
      </c>
      <c r="AP112" s="30">
        <v>7.5</v>
      </c>
      <c r="AQ112" s="30">
        <f>AVERAGE(Table27857[[#This Row],[6Di Access to foreign television (cable/ satellite)]:[6Dii Access to foreign newspapers]])</f>
        <v>8.75</v>
      </c>
      <c r="AR112" s="30">
        <v>7.5</v>
      </c>
      <c r="AS112" s="29">
        <f t="shared" si="37"/>
        <v>5.9814345548365502</v>
      </c>
      <c r="AT112" s="29">
        <v>0</v>
      </c>
      <c r="AU112" s="29">
        <v>0</v>
      </c>
      <c r="AV112" s="29">
        <f>AVERAGE(Table27857[[#This Row],[7Ai Parental Authority: In marriage]:[7Aii Parental Authority: After divorce]])</f>
        <v>0</v>
      </c>
      <c r="AW112" s="29">
        <v>0</v>
      </c>
      <c r="AX112" s="29">
        <v>0</v>
      </c>
      <c r="AY112" s="29">
        <f t="shared" si="38"/>
        <v>0</v>
      </c>
      <c r="AZ112" s="29">
        <v>0</v>
      </c>
      <c r="BA112" s="29">
        <f t="shared" si="39"/>
        <v>0</v>
      </c>
      <c r="BB112" s="31">
        <f>AVERAGE(Table27857[[#This Row],[RULE OF LAW]],Table27857[[#This Row],[SECURITY &amp; SAFETY]],Table27857[[#This Row],[PERSONAL FREEDOM (minus Security &amp;Safety and Rule of Law)]],Table27857[[#This Row],[PERSONAL FREEDOM (minus Security &amp;Safety and Rule of Law)]])</f>
        <v>4.5077746309889175</v>
      </c>
      <c r="BC112" s="32">
        <v>6.28</v>
      </c>
      <c r="BD112" s="53">
        <f>AVERAGE(Table27857[[#This Row],[PERSONAL FREEDOM]:[ECONOMIC FREEDOM]])</f>
        <v>5.3938873154944584</v>
      </c>
      <c r="BE112" s="54">
        <f t="shared" si="40"/>
        <v>145</v>
      </c>
      <c r="BF112" s="18">
        <f t="shared" si="41"/>
        <v>5.39</v>
      </c>
      <c r="BG112" s="31">
        <f>Table27857[[#This Row],[1 Rule of Law]]</f>
        <v>3.2444444444444449</v>
      </c>
      <c r="BH112" s="31">
        <f>Table27857[[#This Row],[2 Security &amp; Safety]]</f>
        <v>5.1440802575766051</v>
      </c>
      <c r="BI112" s="31">
        <f t="shared" si="42"/>
        <v>4.8212869109673102</v>
      </c>
    </row>
    <row r="113" spans="1:61" ht="15" customHeight="1" x14ac:dyDescent="0.25">
      <c r="A113" s="28" t="s">
        <v>87</v>
      </c>
      <c r="B113" s="29">
        <v>5.6000000000000005</v>
      </c>
      <c r="C113" s="29">
        <v>4.5</v>
      </c>
      <c r="D113" s="29">
        <v>3.8</v>
      </c>
      <c r="E113" s="29">
        <v>4.6174603174603179</v>
      </c>
      <c r="F113" s="29">
        <v>3.1200000000000006</v>
      </c>
      <c r="G113" s="29">
        <v>10</v>
      </c>
      <c r="H113" s="29">
        <v>10</v>
      </c>
      <c r="I113" s="29">
        <v>10</v>
      </c>
      <c r="J113" s="29">
        <v>10</v>
      </c>
      <c r="K113" s="29">
        <v>10</v>
      </c>
      <c r="L113" s="29">
        <f>AVERAGE(Table27857[[#This Row],[2Bi Disappearance]:[2Bv Terrorism Injured ]])</f>
        <v>10</v>
      </c>
      <c r="M113" s="29">
        <v>10</v>
      </c>
      <c r="N113" s="29">
        <v>10</v>
      </c>
      <c r="O113" s="30">
        <v>10</v>
      </c>
      <c r="P113" s="30">
        <v>10</v>
      </c>
      <c r="Q113" s="30">
        <f>AVERAGE(Table27857[[#This Row],[2Ciii(a) Equal Inheritance Rights: Widows]:[2Ciii(b) Equal Inheritance Rights: Daughters]])</f>
        <v>10</v>
      </c>
      <c r="R113" s="30">
        <f t="shared" si="43"/>
        <v>10</v>
      </c>
      <c r="S113" s="29">
        <f t="shared" si="35"/>
        <v>7.706666666666667</v>
      </c>
      <c r="T113" s="29">
        <v>10</v>
      </c>
      <c r="U113" s="29">
        <v>10</v>
      </c>
      <c r="V113" s="29">
        <v>10</v>
      </c>
      <c r="W113" s="29">
        <f t="shared" si="36"/>
        <v>10</v>
      </c>
      <c r="X113" s="29">
        <v>10</v>
      </c>
      <c r="Y113" s="29">
        <v>10</v>
      </c>
      <c r="Z113" s="29">
        <f>AVERAGE(Table27857[[#This Row],[4A Freedom to establish religious organizations]:[4B Autonomy of religious organizations]])</f>
        <v>10</v>
      </c>
      <c r="AA113" s="29">
        <v>10</v>
      </c>
      <c r="AB113" s="29">
        <v>10</v>
      </c>
      <c r="AC113" s="29">
        <v>10</v>
      </c>
      <c r="AD113" s="29">
        <v>10</v>
      </c>
      <c r="AE113" s="29">
        <v>10</v>
      </c>
      <c r="AF113" s="29">
        <f>AVERAGE(Table27857[[#This Row],[5Ci Political parties]:[5Ciii Educational, sporting and cultural organizations]])</f>
        <v>10</v>
      </c>
      <c r="AG113" s="29">
        <v>10</v>
      </c>
      <c r="AH113" s="29">
        <v>10</v>
      </c>
      <c r="AI113" s="29">
        <v>10</v>
      </c>
      <c r="AJ113" s="29">
        <f>AVERAGE(Table27857[[#This Row],[5Di Political parties]:[5Diii Educational, sporting and cultural organizations5]])</f>
        <v>10</v>
      </c>
      <c r="AK113" s="29">
        <f t="shared" si="44"/>
        <v>10</v>
      </c>
      <c r="AL113" s="29">
        <v>10</v>
      </c>
      <c r="AM113" s="30">
        <v>4.333333333333333</v>
      </c>
      <c r="AN113" s="30">
        <v>5</v>
      </c>
      <c r="AO113" s="30">
        <v>10</v>
      </c>
      <c r="AP113" s="30">
        <v>10</v>
      </c>
      <c r="AQ113" s="30">
        <f>AVERAGE(Table27857[[#This Row],[6Di Access to foreign television (cable/ satellite)]:[6Dii Access to foreign newspapers]])</f>
        <v>10</v>
      </c>
      <c r="AR113" s="30">
        <v>10</v>
      </c>
      <c r="AS113" s="29">
        <f t="shared" si="37"/>
        <v>7.8666666666666654</v>
      </c>
      <c r="AT113" s="29">
        <v>10</v>
      </c>
      <c r="AU113" s="29">
        <v>10</v>
      </c>
      <c r="AV113" s="29">
        <f>AVERAGE(Table27857[[#This Row],[7Ai Parental Authority: In marriage]:[7Aii Parental Authority: After divorce]])</f>
        <v>10</v>
      </c>
      <c r="AW113" s="29">
        <v>10</v>
      </c>
      <c r="AX113" s="29">
        <v>10</v>
      </c>
      <c r="AY113" s="29">
        <f t="shared" si="38"/>
        <v>10</v>
      </c>
      <c r="AZ113" s="29">
        <v>10</v>
      </c>
      <c r="BA113" s="29">
        <f t="shared" si="39"/>
        <v>10</v>
      </c>
      <c r="BB113" s="31">
        <f>AVERAGE(Table27857[[#This Row],[RULE OF LAW]],Table27857[[#This Row],[SECURITY &amp; SAFETY]],Table27857[[#This Row],[PERSONAL FREEDOM (minus Security &amp;Safety and Rule of Law)]],Table27857[[#This Row],[PERSONAL FREEDOM (minus Security &amp;Safety and Rule of Law)]])</f>
        <v>7.8676984126984131</v>
      </c>
      <c r="BC113" s="32">
        <v>7.27</v>
      </c>
      <c r="BD113" s="53">
        <f>AVERAGE(Table27857[[#This Row],[PERSONAL FREEDOM]:[ECONOMIC FREEDOM]])</f>
        <v>7.5688492063492063</v>
      </c>
      <c r="BE113" s="54">
        <f t="shared" si="40"/>
        <v>49</v>
      </c>
      <c r="BF113" s="18">
        <f t="shared" si="41"/>
        <v>7.57</v>
      </c>
      <c r="BG113" s="31">
        <f>Table27857[[#This Row],[1 Rule of Law]]</f>
        <v>4.6174603174603179</v>
      </c>
      <c r="BH113" s="31">
        <f>Table27857[[#This Row],[2 Security &amp; Safety]]</f>
        <v>7.706666666666667</v>
      </c>
      <c r="BI113" s="31">
        <f t="shared" si="42"/>
        <v>9.5733333333333341</v>
      </c>
    </row>
    <row r="114" spans="1:61" ht="15" customHeight="1" x14ac:dyDescent="0.25">
      <c r="A114" s="28" t="s">
        <v>113</v>
      </c>
      <c r="B114" s="29" t="s">
        <v>48</v>
      </c>
      <c r="C114" s="29" t="s">
        <v>48</v>
      </c>
      <c r="D114" s="29" t="s">
        <v>48</v>
      </c>
      <c r="E114" s="29">
        <v>3.941662</v>
      </c>
      <c r="F114" s="29">
        <v>5.84</v>
      </c>
      <c r="G114" s="29">
        <v>10</v>
      </c>
      <c r="H114" s="29">
        <v>10</v>
      </c>
      <c r="I114" s="29">
        <v>7.5</v>
      </c>
      <c r="J114" s="29">
        <v>10</v>
      </c>
      <c r="K114" s="29">
        <v>10</v>
      </c>
      <c r="L114" s="29">
        <f>AVERAGE(Table27857[[#This Row],[2Bi Disappearance]:[2Bv Terrorism Injured ]])</f>
        <v>9.5</v>
      </c>
      <c r="M114" s="29">
        <v>10</v>
      </c>
      <c r="N114" s="29">
        <v>7.5</v>
      </c>
      <c r="O114" s="30">
        <v>5</v>
      </c>
      <c r="P114" s="30">
        <v>5</v>
      </c>
      <c r="Q114" s="30">
        <f>AVERAGE(Table27857[[#This Row],[2Ciii(a) Equal Inheritance Rights: Widows]:[2Ciii(b) Equal Inheritance Rights: Daughters]])</f>
        <v>5</v>
      </c>
      <c r="R114" s="30">
        <f t="shared" si="43"/>
        <v>7.5</v>
      </c>
      <c r="S114" s="29">
        <f t="shared" si="35"/>
        <v>7.6133333333333333</v>
      </c>
      <c r="T114" s="29">
        <v>10</v>
      </c>
      <c r="U114" s="29">
        <v>10</v>
      </c>
      <c r="V114" s="29">
        <v>10</v>
      </c>
      <c r="W114" s="29">
        <f t="shared" si="36"/>
        <v>10</v>
      </c>
      <c r="X114" s="29" t="s">
        <v>48</v>
      </c>
      <c r="Y114" s="29" t="s">
        <v>48</v>
      </c>
      <c r="Z114" s="29" t="s">
        <v>48</v>
      </c>
      <c r="AA114" s="29" t="s">
        <v>48</v>
      </c>
      <c r="AB114" s="29" t="s">
        <v>48</v>
      </c>
      <c r="AC114" s="29" t="s">
        <v>48</v>
      </c>
      <c r="AD114" s="29" t="s">
        <v>48</v>
      </c>
      <c r="AE114" s="29" t="s">
        <v>48</v>
      </c>
      <c r="AF114" s="29" t="s">
        <v>48</v>
      </c>
      <c r="AG114" s="29" t="s">
        <v>48</v>
      </c>
      <c r="AH114" s="29" t="s">
        <v>48</v>
      </c>
      <c r="AI114" s="29" t="s">
        <v>48</v>
      </c>
      <c r="AJ114" s="29" t="s">
        <v>48</v>
      </c>
      <c r="AK114" s="29" t="s">
        <v>48</v>
      </c>
      <c r="AL114" s="29">
        <v>10</v>
      </c>
      <c r="AM114" s="30">
        <v>8</v>
      </c>
      <c r="AN114" s="30">
        <v>6.75</v>
      </c>
      <c r="AO114" s="30" t="s">
        <v>48</v>
      </c>
      <c r="AP114" s="30" t="s">
        <v>48</v>
      </c>
      <c r="AQ114" s="30" t="s">
        <v>48</v>
      </c>
      <c r="AR114" s="30" t="s">
        <v>48</v>
      </c>
      <c r="AS114" s="29">
        <f t="shared" si="37"/>
        <v>8.25</v>
      </c>
      <c r="AT114" s="29">
        <v>5</v>
      </c>
      <c r="AU114" s="29">
        <v>10</v>
      </c>
      <c r="AV114" s="29">
        <f>AVERAGE(Table27857[[#This Row],[7Ai Parental Authority: In marriage]:[7Aii Parental Authority: After divorce]])</f>
        <v>7.5</v>
      </c>
      <c r="AW114" s="29">
        <v>0</v>
      </c>
      <c r="AX114" s="29">
        <v>10</v>
      </c>
      <c r="AY114" s="29">
        <f t="shared" si="38"/>
        <v>5</v>
      </c>
      <c r="AZ114" s="29">
        <v>10</v>
      </c>
      <c r="BA114" s="29">
        <f t="shared" si="39"/>
        <v>7.5</v>
      </c>
      <c r="BB114" s="31">
        <f>AVERAGE(Table27857[[#This Row],[RULE OF LAW]],Table27857[[#This Row],[SECURITY &amp; SAFETY]],Table27857[[#This Row],[PERSONAL FREEDOM (minus Security &amp;Safety and Rule of Law)]],Table27857[[#This Row],[PERSONAL FREEDOM (minus Security &amp;Safety and Rule of Law)]])</f>
        <v>7.1804155000000005</v>
      </c>
      <c r="BC114" s="32">
        <v>7.11</v>
      </c>
      <c r="BD114" s="53">
        <f>AVERAGE(Table27857[[#This Row],[PERSONAL FREEDOM]:[ECONOMIC FREEDOM]])</f>
        <v>7.1452077500000009</v>
      </c>
      <c r="BE114" s="54">
        <f t="shared" si="40"/>
        <v>60</v>
      </c>
      <c r="BF114" s="18">
        <f t="shared" si="41"/>
        <v>7.15</v>
      </c>
      <c r="BG114" s="31">
        <f>Table27857[[#This Row],[1 Rule of Law]]</f>
        <v>3.941662</v>
      </c>
      <c r="BH114" s="31">
        <f>Table27857[[#This Row],[2 Security &amp; Safety]]</f>
        <v>7.6133333333333333</v>
      </c>
      <c r="BI114" s="31">
        <f t="shared" si="42"/>
        <v>8.5833333333333339</v>
      </c>
    </row>
    <row r="115" spans="1:61" ht="15" customHeight="1" x14ac:dyDescent="0.25">
      <c r="A115" s="28" t="s">
        <v>121</v>
      </c>
      <c r="B115" s="29" t="s">
        <v>48</v>
      </c>
      <c r="C115" s="29" t="s">
        <v>48</v>
      </c>
      <c r="D115" s="29" t="s">
        <v>48</v>
      </c>
      <c r="E115" s="29">
        <v>3.9267829999999999</v>
      </c>
      <c r="F115" s="29">
        <v>6.1180501546125594</v>
      </c>
      <c r="G115" s="29">
        <v>10</v>
      </c>
      <c r="H115" s="29">
        <v>10</v>
      </c>
      <c r="I115" s="29">
        <v>5</v>
      </c>
      <c r="J115" s="29">
        <v>9.3813478543364965</v>
      </c>
      <c r="K115" s="29">
        <v>9.5360108907523724</v>
      </c>
      <c r="L115" s="29">
        <f>AVERAGE(Table27857[[#This Row],[2Bi Disappearance]:[2Bv Terrorism Injured ]])</f>
        <v>8.7834717490177745</v>
      </c>
      <c r="M115" s="29">
        <v>10</v>
      </c>
      <c r="N115" s="29">
        <v>10</v>
      </c>
      <c r="O115" s="30">
        <v>5</v>
      </c>
      <c r="P115" s="30">
        <v>5</v>
      </c>
      <c r="Q115" s="30">
        <f>AVERAGE(Table27857[[#This Row],[2Ciii(a) Equal Inheritance Rights: Widows]:[2Ciii(b) Equal Inheritance Rights: Daughters]])</f>
        <v>5</v>
      </c>
      <c r="R115" s="30">
        <f t="shared" si="43"/>
        <v>8.3333333333333339</v>
      </c>
      <c r="S115" s="29">
        <f t="shared" si="35"/>
        <v>7.7449517456545562</v>
      </c>
      <c r="T115" s="29">
        <v>10</v>
      </c>
      <c r="U115" s="29">
        <v>10</v>
      </c>
      <c r="V115" s="29">
        <v>10</v>
      </c>
      <c r="W115" s="29">
        <f t="shared" si="36"/>
        <v>10</v>
      </c>
      <c r="X115" s="29">
        <v>5</v>
      </c>
      <c r="Y115" s="29">
        <v>7.5</v>
      </c>
      <c r="Z115" s="29">
        <f>AVERAGE(Table27857[[#This Row],[4A Freedom to establish religious organizations]:[4B Autonomy of religious organizations]])</f>
        <v>6.25</v>
      </c>
      <c r="AA115" s="29">
        <v>7.5</v>
      </c>
      <c r="AB115" s="29">
        <v>7.5</v>
      </c>
      <c r="AC115" s="29">
        <v>5</v>
      </c>
      <c r="AD115" s="29">
        <v>5</v>
      </c>
      <c r="AE115" s="29">
        <v>5</v>
      </c>
      <c r="AF115" s="29">
        <f>AVERAGE(Table27857[[#This Row],[5Ci Political parties]:[5Ciii Educational, sporting and cultural organizations]])</f>
        <v>5</v>
      </c>
      <c r="AG115" s="29">
        <v>5</v>
      </c>
      <c r="AH115" s="29">
        <v>5</v>
      </c>
      <c r="AI115" s="29">
        <v>5</v>
      </c>
      <c r="AJ115" s="29">
        <f>AVERAGE(Table27857[[#This Row],[5Di Political parties]:[5Diii Educational, sporting and cultural organizations5]])</f>
        <v>5</v>
      </c>
      <c r="AK115" s="29">
        <f t="shared" ref="AK115:AK126" si="45">AVERAGE(AA115,AB115,AF115,AJ115)</f>
        <v>6.25</v>
      </c>
      <c r="AL115" s="29">
        <v>10</v>
      </c>
      <c r="AM115" s="30">
        <v>4.333333333333333</v>
      </c>
      <c r="AN115" s="30">
        <v>4</v>
      </c>
      <c r="AO115" s="30">
        <v>10</v>
      </c>
      <c r="AP115" s="30">
        <v>10</v>
      </c>
      <c r="AQ115" s="30">
        <f>AVERAGE(Table27857[[#This Row],[6Di Access to foreign television (cable/ satellite)]:[6Dii Access to foreign newspapers]])</f>
        <v>10</v>
      </c>
      <c r="AR115" s="30">
        <v>10</v>
      </c>
      <c r="AS115" s="29">
        <f t="shared" si="37"/>
        <v>7.6666666666666661</v>
      </c>
      <c r="AT115" s="29">
        <v>10</v>
      </c>
      <c r="AU115" s="29">
        <v>10</v>
      </c>
      <c r="AV115" s="29">
        <f>AVERAGE(Table27857[[#This Row],[7Ai Parental Authority: In marriage]:[7Aii Parental Authority: After divorce]])</f>
        <v>10</v>
      </c>
      <c r="AW115" s="29">
        <v>10</v>
      </c>
      <c r="AX115" s="29">
        <v>10</v>
      </c>
      <c r="AY115" s="29">
        <f t="shared" si="38"/>
        <v>10</v>
      </c>
      <c r="AZ115" s="29">
        <v>10</v>
      </c>
      <c r="BA115" s="29">
        <f t="shared" si="39"/>
        <v>10</v>
      </c>
      <c r="BB115" s="31">
        <f>AVERAGE(Table27857[[#This Row],[RULE OF LAW]],Table27857[[#This Row],[SECURITY &amp; SAFETY]],Table27857[[#This Row],[PERSONAL FREEDOM (minus Security &amp;Safety and Rule of Law)]],Table27857[[#This Row],[PERSONAL FREEDOM (minus Security &amp;Safety and Rule of Law)]])</f>
        <v>6.934600353080306</v>
      </c>
      <c r="BC115" s="32">
        <v>6.85</v>
      </c>
      <c r="BD115" s="53">
        <f>AVERAGE(Table27857[[#This Row],[PERSONAL FREEDOM]:[ECONOMIC FREEDOM]])</f>
        <v>6.8923001765401528</v>
      </c>
      <c r="BE115" s="54">
        <f t="shared" si="40"/>
        <v>79</v>
      </c>
      <c r="BF115" s="18">
        <f t="shared" si="41"/>
        <v>6.89</v>
      </c>
      <c r="BG115" s="31">
        <f>Table27857[[#This Row],[1 Rule of Law]]</f>
        <v>3.9267829999999999</v>
      </c>
      <c r="BH115" s="31">
        <f>Table27857[[#This Row],[2 Security &amp; Safety]]</f>
        <v>7.7449517456545562</v>
      </c>
      <c r="BI115" s="31">
        <f t="shared" si="42"/>
        <v>8.0333333333333332</v>
      </c>
    </row>
    <row r="116" spans="1:61" ht="15" customHeight="1" x14ac:dyDescent="0.25">
      <c r="A116" s="28" t="s">
        <v>98</v>
      </c>
      <c r="B116" s="29">
        <v>6.7</v>
      </c>
      <c r="C116" s="29">
        <v>3.9000000000000004</v>
      </c>
      <c r="D116" s="29">
        <v>3.7</v>
      </c>
      <c r="E116" s="29">
        <v>4.8015873015873014</v>
      </c>
      <c r="F116" s="29">
        <v>6.16</v>
      </c>
      <c r="G116" s="29">
        <v>10</v>
      </c>
      <c r="H116" s="29">
        <v>10</v>
      </c>
      <c r="I116" s="29">
        <v>7.5</v>
      </c>
      <c r="J116" s="29">
        <v>9.9454722221704213</v>
      </c>
      <c r="K116" s="29">
        <v>9.9738266666418021</v>
      </c>
      <c r="L116" s="29">
        <f>AVERAGE(Table27857[[#This Row],[2Bi Disappearance]:[2Bv Terrorism Injured ]])</f>
        <v>9.4838597777624436</v>
      </c>
      <c r="M116" s="29">
        <v>10</v>
      </c>
      <c r="N116" s="29">
        <v>10</v>
      </c>
      <c r="O116" s="30">
        <v>5</v>
      </c>
      <c r="P116" s="30">
        <v>5</v>
      </c>
      <c r="Q116" s="30">
        <f>AVERAGE(Table27857[[#This Row],[2Ciii(a) Equal Inheritance Rights: Widows]:[2Ciii(b) Equal Inheritance Rights: Daughters]])</f>
        <v>5</v>
      </c>
      <c r="R116" s="30">
        <f t="shared" si="43"/>
        <v>8.3333333333333339</v>
      </c>
      <c r="S116" s="29">
        <f t="shared" si="35"/>
        <v>7.9923977036985931</v>
      </c>
      <c r="T116" s="29">
        <v>10</v>
      </c>
      <c r="U116" s="29">
        <v>10</v>
      </c>
      <c r="V116" s="29">
        <v>10</v>
      </c>
      <c r="W116" s="29">
        <f t="shared" si="36"/>
        <v>10</v>
      </c>
      <c r="X116" s="29">
        <v>7.5</v>
      </c>
      <c r="Y116" s="29">
        <v>7.5</v>
      </c>
      <c r="Z116" s="29">
        <f>AVERAGE(Table27857[[#This Row],[4A Freedom to establish religious organizations]:[4B Autonomy of religious organizations]])</f>
        <v>7.5</v>
      </c>
      <c r="AA116" s="29">
        <v>7.5</v>
      </c>
      <c r="AB116" s="29">
        <v>7.5</v>
      </c>
      <c r="AC116" s="29">
        <v>7.5</v>
      </c>
      <c r="AD116" s="29">
        <v>5</v>
      </c>
      <c r="AE116" s="29">
        <v>7.5</v>
      </c>
      <c r="AF116" s="29">
        <f>AVERAGE(Table27857[[#This Row],[5Ci Political parties]:[5Ciii Educational, sporting and cultural organizations]])</f>
        <v>6.666666666666667</v>
      </c>
      <c r="AG116" s="29">
        <v>7.5</v>
      </c>
      <c r="AH116" s="29">
        <v>7.5</v>
      </c>
      <c r="AI116" s="29">
        <v>7.5</v>
      </c>
      <c r="AJ116" s="29">
        <f>AVERAGE(Table27857[[#This Row],[5Di Political parties]:[5Diii Educational, sporting and cultural organizations5]])</f>
        <v>7.5</v>
      </c>
      <c r="AK116" s="29">
        <f t="shared" si="45"/>
        <v>7.291666666666667</v>
      </c>
      <c r="AL116" s="29">
        <v>10</v>
      </c>
      <c r="AM116" s="30">
        <v>5.333333333333333</v>
      </c>
      <c r="AN116" s="30">
        <v>5.5</v>
      </c>
      <c r="AO116" s="30">
        <v>10</v>
      </c>
      <c r="AP116" s="30">
        <v>10</v>
      </c>
      <c r="AQ116" s="30">
        <f>AVERAGE(Table27857[[#This Row],[6Di Access to foreign television (cable/ satellite)]:[6Dii Access to foreign newspapers]])</f>
        <v>10</v>
      </c>
      <c r="AR116" s="30">
        <v>10</v>
      </c>
      <c r="AS116" s="29">
        <f t="shared" si="37"/>
        <v>8.1666666666666661</v>
      </c>
      <c r="AT116" s="29">
        <v>10</v>
      </c>
      <c r="AU116" s="29">
        <v>5</v>
      </c>
      <c r="AV116" s="29">
        <f>AVERAGE(Table27857[[#This Row],[7Ai Parental Authority: In marriage]:[7Aii Parental Authority: After divorce]])</f>
        <v>7.5</v>
      </c>
      <c r="AW116" s="29">
        <v>10</v>
      </c>
      <c r="AX116" s="29">
        <v>10</v>
      </c>
      <c r="AY116" s="29">
        <f t="shared" si="38"/>
        <v>10</v>
      </c>
      <c r="AZ116" s="29">
        <v>10</v>
      </c>
      <c r="BA116" s="29">
        <f t="shared" si="39"/>
        <v>9.1666666666666661</v>
      </c>
      <c r="BB116" s="31">
        <f>AVERAGE(Table27857[[#This Row],[RULE OF LAW]],Table27857[[#This Row],[SECURITY &amp; SAFETY]],Table27857[[#This Row],[PERSONAL FREEDOM (minus Security &amp;Safety and Rule of Law)]],Table27857[[#This Row],[PERSONAL FREEDOM (minus Security &amp;Safety and Rule of Law)]])</f>
        <v>7.4109962513214738</v>
      </c>
      <c r="BC116" s="32">
        <v>7.34</v>
      </c>
      <c r="BD116" s="53">
        <f>AVERAGE(Table27857[[#This Row],[PERSONAL FREEDOM]:[ECONOMIC FREEDOM]])</f>
        <v>7.3754981256607373</v>
      </c>
      <c r="BE116" s="54">
        <f t="shared" si="40"/>
        <v>55</v>
      </c>
      <c r="BF116" s="18">
        <f t="shared" si="41"/>
        <v>7.38</v>
      </c>
      <c r="BG116" s="31">
        <f>Table27857[[#This Row],[1 Rule of Law]]</f>
        <v>4.8015873015873014</v>
      </c>
      <c r="BH116" s="31">
        <f>Table27857[[#This Row],[2 Security &amp; Safety]]</f>
        <v>7.9923977036985931</v>
      </c>
      <c r="BI116" s="31">
        <f t="shared" si="42"/>
        <v>8.4250000000000007</v>
      </c>
    </row>
    <row r="117" spans="1:61" ht="15" customHeight="1" x14ac:dyDescent="0.25">
      <c r="A117" s="28" t="s">
        <v>147</v>
      </c>
      <c r="B117" s="29">
        <v>3.5999999999999996</v>
      </c>
      <c r="C117" s="29">
        <v>3.9000000000000004</v>
      </c>
      <c r="D117" s="29">
        <v>3.5999999999999996</v>
      </c>
      <c r="E117" s="29">
        <v>3.734920634920635</v>
      </c>
      <c r="F117" s="29">
        <v>6.48</v>
      </c>
      <c r="G117" s="29">
        <v>5</v>
      </c>
      <c r="H117" s="29">
        <v>8.2440259268137055</v>
      </c>
      <c r="I117" s="29">
        <v>2.5</v>
      </c>
      <c r="J117" s="29">
        <v>8.5207455764792499</v>
      </c>
      <c r="K117" s="29">
        <v>8.6348497283166488</v>
      </c>
      <c r="L117" s="29">
        <f>AVERAGE(Table27857[[#This Row],[2Bi Disappearance]:[2Bv Terrorism Injured ]])</f>
        <v>6.5799242463219203</v>
      </c>
      <c r="M117" s="29">
        <v>10</v>
      </c>
      <c r="N117" s="29">
        <v>10</v>
      </c>
      <c r="O117" s="30">
        <v>5</v>
      </c>
      <c r="P117" s="30">
        <v>5</v>
      </c>
      <c r="Q117" s="30">
        <f>AVERAGE(Table27857[[#This Row],[2Ciii(a) Equal Inheritance Rights: Widows]:[2Ciii(b) Equal Inheritance Rights: Daughters]])</f>
        <v>5</v>
      </c>
      <c r="R117" s="30">
        <f t="shared" si="43"/>
        <v>8.3333333333333339</v>
      </c>
      <c r="S117" s="29">
        <f t="shared" si="35"/>
        <v>7.1310858598850855</v>
      </c>
      <c r="T117" s="29">
        <v>5</v>
      </c>
      <c r="U117" s="29">
        <v>10</v>
      </c>
      <c r="V117" s="29">
        <v>5</v>
      </c>
      <c r="W117" s="29">
        <f t="shared" si="36"/>
        <v>6.666666666666667</v>
      </c>
      <c r="X117" s="29">
        <v>5</v>
      </c>
      <c r="Y117" s="29">
        <v>10</v>
      </c>
      <c r="Z117" s="29">
        <f>AVERAGE(Table27857[[#This Row],[4A Freedom to establish religious organizations]:[4B Autonomy of religious organizations]])</f>
        <v>7.5</v>
      </c>
      <c r="AA117" s="29">
        <v>7.5</v>
      </c>
      <c r="AB117" s="29">
        <v>7.5</v>
      </c>
      <c r="AC117" s="29">
        <v>2.5</v>
      </c>
      <c r="AD117" s="29">
        <v>5</v>
      </c>
      <c r="AE117" s="29">
        <v>5</v>
      </c>
      <c r="AF117" s="29">
        <f>AVERAGE(Table27857[[#This Row],[5Ci Political parties]:[5Ciii Educational, sporting and cultural organizations]])</f>
        <v>4.166666666666667</v>
      </c>
      <c r="AG117" s="29">
        <v>7.5</v>
      </c>
      <c r="AH117" s="29">
        <v>5</v>
      </c>
      <c r="AI117" s="29">
        <v>7.5</v>
      </c>
      <c r="AJ117" s="29">
        <f>AVERAGE(Table27857[[#This Row],[5Di Political parties]:[5Diii Educational, sporting and cultural organizations5]])</f>
        <v>6.666666666666667</v>
      </c>
      <c r="AK117" s="29">
        <f t="shared" si="45"/>
        <v>6.4583333333333339</v>
      </c>
      <c r="AL117" s="29">
        <v>6.9253372259383958</v>
      </c>
      <c r="AM117" s="30">
        <v>5.666666666666667</v>
      </c>
      <c r="AN117" s="30">
        <v>4.75</v>
      </c>
      <c r="AO117" s="30">
        <v>7.5</v>
      </c>
      <c r="AP117" s="30">
        <v>10</v>
      </c>
      <c r="AQ117" s="30">
        <f>AVERAGE(Table27857[[#This Row],[6Di Access to foreign television (cable/ satellite)]:[6Dii Access to foreign newspapers]])</f>
        <v>8.75</v>
      </c>
      <c r="AR117" s="30">
        <v>7.5</v>
      </c>
      <c r="AS117" s="29">
        <f t="shared" si="37"/>
        <v>6.7184007785210129</v>
      </c>
      <c r="AT117" s="29">
        <v>0</v>
      </c>
      <c r="AU117" s="29">
        <v>0</v>
      </c>
      <c r="AV117" s="29">
        <f>AVERAGE(Table27857[[#This Row],[7Ai Parental Authority: In marriage]:[7Aii Parental Authority: After divorce]])</f>
        <v>0</v>
      </c>
      <c r="AW117" s="29">
        <v>10</v>
      </c>
      <c r="AX117" s="29">
        <v>10</v>
      </c>
      <c r="AY117" s="29">
        <f t="shared" si="38"/>
        <v>10</v>
      </c>
      <c r="AZ117" s="29">
        <v>5</v>
      </c>
      <c r="BA117" s="29">
        <f t="shared" si="39"/>
        <v>5</v>
      </c>
      <c r="BB117" s="31">
        <f>AVERAGE(Table27857[[#This Row],[RULE OF LAW]],Table27857[[#This Row],[SECURITY &amp; SAFETY]],Table27857[[#This Row],[PERSONAL FREEDOM (minus Security &amp;Safety and Rule of Law)]],Table27857[[#This Row],[PERSONAL FREEDOM (minus Security &amp;Safety and Rule of Law)]])</f>
        <v>5.9508417015535313</v>
      </c>
      <c r="BC117" s="32">
        <v>7.14</v>
      </c>
      <c r="BD117" s="53">
        <f>AVERAGE(Table27857[[#This Row],[PERSONAL FREEDOM]:[ECONOMIC FREEDOM]])</f>
        <v>6.5454208507767655</v>
      </c>
      <c r="BE117" s="54">
        <f t="shared" si="40"/>
        <v>101</v>
      </c>
      <c r="BF117" s="18">
        <f t="shared" si="41"/>
        <v>6.55</v>
      </c>
      <c r="BG117" s="31">
        <f>Table27857[[#This Row],[1 Rule of Law]]</f>
        <v>3.734920634920635</v>
      </c>
      <c r="BH117" s="31">
        <f>Table27857[[#This Row],[2 Security &amp; Safety]]</f>
        <v>7.1310858598850855</v>
      </c>
      <c r="BI117" s="31">
        <f t="shared" si="42"/>
        <v>6.4686801557042033</v>
      </c>
    </row>
    <row r="118" spans="1:61" ht="15" customHeight="1" x14ac:dyDescent="0.25">
      <c r="A118" s="28" t="s">
        <v>72</v>
      </c>
      <c r="B118" s="29">
        <v>7.4</v>
      </c>
      <c r="C118" s="29">
        <v>6.2</v>
      </c>
      <c r="D118" s="29">
        <v>6.8999999999999995</v>
      </c>
      <c r="E118" s="29">
        <v>6.8587301587301575</v>
      </c>
      <c r="F118" s="29">
        <v>9.5200000000000014</v>
      </c>
      <c r="G118" s="29">
        <v>10</v>
      </c>
      <c r="H118" s="29">
        <v>10</v>
      </c>
      <c r="I118" s="29">
        <v>10</v>
      </c>
      <c r="J118" s="29">
        <v>10</v>
      </c>
      <c r="K118" s="29">
        <v>10</v>
      </c>
      <c r="L118" s="29">
        <f>AVERAGE(Table27857[[#This Row],[2Bi Disappearance]:[2Bv Terrorism Injured ]])</f>
        <v>10</v>
      </c>
      <c r="M118" s="29">
        <v>10</v>
      </c>
      <c r="N118" s="29">
        <v>10</v>
      </c>
      <c r="O118" s="30">
        <v>10</v>
      </c>
      <c r="P118" s="30">
        <v>10</v>
      </c>
      <c r="Q118" s="30">
        <f>AVERAGE(Table27857[[#This Row],[2Ciii(a) Equal Inheritance Rights: Widows]:[2Ciii(b) Equal Inheritance Rights: Daughters]])</f>
        <v>10</v>
      </c>
      <c r="R118" s="30">
        <f t="shared" si="43"/>
        <v>10</v>
      </c>
      <c r="S118" s="29">
        <f t="shared" si="35"/>
        <v>9.8400000000000016</v>
      </c>
      <c r="T118" s="29">
        <v>10</v>
      </c>
      <c r="U118" s="29">
        <v>10</v>
      </c>
      <c r="V118" s="29">
        <v>10</v>
      </c>
      <c r="W118" s="29">
        <f t="shared" si="36"/>
        <v>10</v>
      </c>
      <c r="X118" s="29">
        <v>10</v>
      </c>
      <c r="Y118" s="29">
        <v>10</v>
      </c>
      <c r="Z118" s="29">
        <f>AVERAGE(Table27857[[#This Row],[4A Freedom to establish religious organizations]:[4B Autonomy of religious organizations]])</f>
        <v>10</v>
      </c>
      <c r="AA118" s="29">
        <v>10</v>
      </c>
      <c r="AB118" s="29">
        <v>10</v>
      </c>
      <c r="AC118" s="29">
        <v>10</v>
      </c>
      <c r="AD118" s="29">
        <v>10</v>
      </c>
      <c r="AE118" s="29">
        <v>5</v>
      </c>
      <c r="AF118" s="29">
        <f>AVERAGE(Table27857[[#This Row],[5Ci Political parties]:[5Ciii Educational, sporting and cultural organizations]])</f>
        <v>8.3333333333333339</v>
      </c>
      <c r="AG118" s="29">
        <v>10</v>
      </c>
      <c r="AH118" s="29">
        <v>10</v>
      </c>
      <c r="AI118" s="29">
        <v>10</v>
      </c>
      <c r="AJ118" s="29">
        <f>AVERAGE(Table27857[[#This Row],[5Di Political parties]:[5Diii Educational, sporting and cultural organizations5]])</f>
        <v>10</v>
      </c>
      <c r="AK118" s="29">
        <f t="shared" si="45"/>
        <v>9.5833333333333339</v>
      </c>
      <c r="AL118" s="29">
        <v>10</v>
      </c>
      <c r="AM118" s="30">
        <v>7</v>
      </c>
      <c r="AN118" s="30">
        <v>7.25</v>
      </c>
      <c r="AO118" s="30">
        <v>10</v>
      </c>
      <c r="AP118" s="30">
        <v>10</v>
      </c>
      <c r="AQ118" s="30">
        <f>AVERAGE(Table27857[[#This Row],[6Di Access to foreign television (cable/ satellite)]:[6Dii Access to foreign newspapers]])</f>
        <v>10</v>
      </c>
      <c r="AR118" s="30">
        <v>10</v>
      </c>
      <c r="AS118" s="29">
        <f t="shared" si="37"/>
        <v>8.85</v>
      </c>
      <c r="AT118" s="29">
        <v>10</v>
      </c>
      <c r="AU118" s="29">
        <v>10</v>
      </c>
      <c r="AV118" s="29">
        <f>AVERAGE(Table27857[[#This Row],[7Ai Parental Authority: In marriage]:[7Aii Parental Authority: After divorce]])</f>
        <v>10</v>
      </c>
      <c r="AW118" s="29">
        <v>10</v>
      </c>
      <c r="AX118" s="29">
        <v>10</v>
      </c>
      <c r="AY118" s="29">
        <f t="shared" si="38"/>
        <v>10</v>
      </c>
      <c r="AZ118" s="29">
        <v>10</v>
      </c>
      <c r="BA118" s="29">
        <f t="shared" si="39"/>
        <v>10</v>
      </c>
      <c r="BB118" s="31">
        <f>AVERAGE(Table27857[[#This Row],[RULE OF LAW]],Table27857[[#This Row],[SECURITY &amp; SAFETY]],Table27857[[#This Row],[PERSONAL FREEDOM (minus Security &amp;Safety and Rule of Law)]],Table27857[[#This Row],[PERSONAL FREEDOM (minus Security &amp;Safety and Rule of Law)]])</f>
        <v>9.018015873015873</v>
      </c>
      <c r="BC118" s="32">
        <v>7.29</v>
      </c>
      <c r="BD118" s="53">
        <f>AVERAGE(Table27857[[#This Row],[PERSONAL FREEDOM]:[ECONOMIC FREEDOM]])</f>
        <v>8.1540079365079361</v>
      </c>
      <c r="BE118" s="54">
        <f t="shared" si="40"/>
        <v>25</v>
      </c>
      <c r="BF118" s="18">
        <f t="shared" si="41"/>
        <v>8.15</v>
      </c>
      <c r="BG118" s="31">
        <f>Table27857[[#This Row],[1 Rule of Law]]</f>
        <v>6.8587301587301575</v>
      </c>
      <c r="BH118" s="31">
        <f>Table27857[[#This Row],[2 Security &amp; Safety]]</f>
        <v>9.8400000000000016</v>
      </c>
      <c r="BI118" s="31">
        <f t="shared" si="42"/>
        <v>9.6866666666666674</v>
      </c>
    </row>
    <row r="119" spans="1:61" ht="15" customHeight="1" x14ac:dyDescent="0.25">
      <c r="A119" s="28" t="s">
        <v>65</v>
      </c>
      <c r="B119" s="29">
        <v>7.3</v>
      </c>
      <c r="C119" s="29">
        <v>6.2</v>
      </c>
      <c r="D119" s="29">
        <v>5.8999999999999995</v>
      </c>
      <c r="E119" s="29">
        <v>6.4619047619047612</v>
      </c>
      <c r="F119" s="29">
        <v>9.5200000000000014</v>
      </c>
      <c r="G119" s="29">
        <v>10</v>
      </c>
      <c r="H119" s="29">
        <v>10</v>
      </c>
      <c r="I119" s="29">
        <v>10</v>
      </c>
      <c r="J119" s="29">
        <v>10</v>
      </c>
      <c r="K119" s="29">
        <v>10</v>
      </c>
      <c r="L119" s="29">
        <f>AVERAGE(Table27857[[#This Row],[2Bi Disappearance]:[2Bv Terrorism Injured ]])</f>
        <v>10</v>
      </c>
      <c r="M119" s="29">
        <v>10</v>
      </c>
      <c r="N119" s="29">
        <v>10</v>
      </c>
      <c r="O119" s="30">
        <v>10</v>
      </c>
      <c r="P119" s="30">
        <v>10</v>
      </c>
      <c r="Q119" s="30">
        <f>AVERAGE(Table27857[[#This Row],[2Ciii(a) Equal Inheritance Rights: Widows]:[2Ciii(b) Equal Inheritance Rights: Daughters]])</f>
        <v>10</v>
      </c>
      <c r="R119" s="30">
        <f t="shared" si="43"/>
        <v>10</v>
      </c>
      <c r="S119" s="29">
        <f t="shared" si="35"/>
        <v>9.8400000000000016</v>
      </c>
      <c r="T119" s="29">
        <v>10</v>
      </c>
      <c r="U119" s="29">
        <v>10</v>
      </c>
      <c r="V119" s="29">
        <v>10</v>
      </c>
      <c r="W119" s="29">
        <f t="shared" si="36"/>
        <v>10</v>
      </c>
      <c r="X119" s="29">
        <v>10</v>
      </c>
      <c r="Y119" s="29">
        <v>10</v>
      </c>
      <c r="Z119" s="29">
        <f>AVERAGE(Table27857[[#This Row],[4A Freedom to establish religious organizations]:[4B Autonomy of religious organizations]])</f>
        <v>10</v>
      </c>
      <c r="AA119" s="29">
        <v>10</v>
      </c>
      <c r="AB119" s="29">
        <v>10</v>
      </c>
      <c r="AC119" s="29">
        <v>10</v>
      </c>
      <c r="AD119" s="29">
        <v>10</v>
      </c>
      <c r="AE119" s="29">
        <v>10</v>
      </c>
      <c r="AF119" s="29">
        <f>AVERAGE(Table27857[[#This Row],[5Ci Political parties]:[5Ciii Educational, sporting and cultural organizations]])</f>
        <v>10</v>
      </c>
      <c r="AG119" s="29">
        <v>10</v>
      </c>
      <c r="AH119" s="29">
        <v>10</v>
      </c>
      <c r="AI119" s="29">
        <v>10</v>
      </c>
      <c r="AJ119" s="29">
        <f>AVERAGE(Table27857[[#This Row],[5Di Political parties]:[5Diii Educational, sporting and cultural organizations5]])</f>
        <v>10</v>
      </c>
      <c r="AK119" s="29">
        <f t="shared" si="45"/>
        <v>10</v>
      </c>
      <c r="AL119" s="29">
        <v>10</v>
      </c>
      <c r="AM119" s="30">
        <v>8.3333333333333339</v>
      </c>
      <c r="AN119" s="30">
        <v>8.25</v>
      </c>
      <c r="AO119" s="30">
        <v>10</v>
      </c>
      <c r="AP119" s="30">
        <v>10</v>
      </c>
      <c r="AQ119" s="30">
        <f>AVERAGE(Table27857[[#This Row],[6Di Access to foreign television (cable/ satellite)]:[6Dii Access to foreign newspapers]])</f>
        <v>10</v>
      </c>
      <c r="AR119" s="30">
        <v>10</v>
      </c>
      <c r="AS119" s="29">
        <f t="shared" si="37"/>
        <v>9.3166666666666664</v>
      </c>
      <c r="AT119" s="29">
        <v>10</v>
      </c>
      <c r="AU119" s="29">
        <v>10</v>
      </c>
      <c r="AV119" s="29">
        <f>AVERAGE(Table27857[[#This Row],[7Ai Parental Authority: In marriage]:[7Aii Parental Authority: After divorce]])</f>
        <v>10</v>
      </c>
      <c r="AW119" s="29">
        <v>10</v>
      </c>
      <c r="AX119" s="29">
        <v>10</v>
      </c>
      <c r="AY119" s="29">
        <f t="shared" si="38"/>
        <v>10</v>
      </c>
      <c r="AZ119" s="29">
        <v>10</v>
      </c>
      <c r="BA119" s="29">
        <f t="shared" si="39"/>
        <v>10</v>
      </c>
      <c r="BB119" s="31">
        <f>AVERAGE(Table27857[[#This Row],[RULE OF LAW]],Table27857[[#This Row],[SECURITY &amp; SAFETY]],Table27857[[#This Row],[PERSONAL FREEDOM (minus Security &amp;Safety and Rule of Law)]],Table27857[[#This Row],[PERSONAL FREEDOM (minus Security &amp;Safety and Rule of Law)]])</f>
        <v>9.0071428571428562</v>
      </c>
      <c r="BC119" s="32">
        <v>7.42</v>
      </c>
      <c r="BD119" s="53">
        <f>AVERAGE(Table27857[[#This Row],[PERSONAL FREEDOM]:[ECONOMIC FREEDOM]])</f>
        <v>8.2135714285714272</v>
      </c>
      <c r="BE119" s="54">
        <f t="shared" si="40"/>
        <v>22</v>
      </c>
      <c r="BF119" s="18">
        <f t="shared" si="41"/>
        <v>8.2100000000000009</v>
      </c>
      <c r="BG119" s="31">
        <f>Table27857[[#This Row],[1 Rule of Law]]</f>
        <v>6.4619047619047612</v>
      </c>
      <c r="BH119" s="31">
        <f>Table27857[[#This Row],[2 Security &amp; Safety]]</f>
        <v>9.8400000000000016</v>
      </c>
      <c r="BI119" s="31">
        <f t="shared" si="42"/>
        <v>9.8633333333333333</v>
      </c>
    </row>
    <row r="120" spans="1:61" ht="15" customHeight="1" x14ac:dyDescent="0.25">
      <c r="A120" s="28" t="s">
        <v>176</v>
      </c>
      <c r="B120" s="29" t="s">
        <v>48</v>
      </c>
      <c r="C120" s="29" t="s">
        <v>48</v>
      </c>
      <c r="D120" s="29" t="s">
        <v>48</v>
      </c>
      <c r="E120" s="29">
        <v>6.753857</v>
      </c>
      <c r="F120" s="29">
        <v>9.5599999999999987</v>
      </c>
      <c r="G120" s="29">
        <v>5</v>
      </c>
      <c r="H120" s="29">
        <v>10</v>
      </c>
      <c r="I120" s="29">
        <v>10</v>
      </c>
      <c r="J120" s="29">
        <v>10</v>
      </c>
      <c r="K120" s="29">
        <v>10</v>
      </c>
      <c r="L120" s="29">
        <f>AVERAGE(Table27857[[#This Row],[2Bi Disappearance]:[2Bv Terrorism Injured ]])</f>
        <v>9</v>
      </c>
      <c r="M120" s="29">
        <v>10</v>
      </c>
      <c r="N120" s="29">
        <v>7.5</v>
      </c>
      <c r="O120" s="30">
        <v>0</v>
      </c>
      <c r="P120" s="30">
        <v>0</v>
      </c>
      <c r="Q120" s="30">
        <f>AVERAGE(Table27857[[#This Row],[2Ciii(a) Equal Inheritance Rights: Widows]:[2Ciii(b) Equal Inheritance Rights: Daughters]])</f>
        <v>0</v>
      </c>
      <c r="R120" s="30">
        <f t="shared" si="43"/>
        <v>5.833333333333333</v>
      </c>
      <c r="S120" s="29">
        <f t="shared" si="35"/>
        <v>8.1311111111111103</v>
      </c>
      <c r="T120" s="29">
        <v>0</v>
      </c>
      <c r="U120" s="29">
        <v>10</v>
      </c>
      <c r="V120" s="29">
        <v>0</v>
      </c>
      <c r="W120" s="29">
        <f t="shared" si="36"/>
        <v>3.3333333333333335</v>
      </c>
      <c r="X120" s="29">
        <v>2.5</v>
      </c>
      <c r="Y120" s="29">
        <v>2.5</v>
      </c>
      <c r="Z120" s="29">
        <f>AVERAGE(Table27857[[#This Row],[4A Freedom to establish religious organizations]:[4B Autonomy of religious organizations]])</f>
        <v>2.5</v>
      </c>
      <c r="AA120" s="29">
        <v>2.5</v>
      </c>
      <c r="AB120" s="29">
        <v>5</v>
      </c>
      <c r="AC120" s="29">
        <v>0</v>
      </c>
      <c r="AD120" s="29">
        <v>0</v>
      </c>
      <c r="AE120" s="29">
        <v>5</v>
      </c>
      <c r="AF120" s="29">
        <f>AVERAGE(Table27857[[#This Row],[5Ci Political parties]:[5Ciii Educational, sporting and cultural organizations]])</f>
        <v>1.6666666666666667</v>
      </c>
      <c r="AG120" s="29">
        <v>0</v>
      </c>
      <c r="AH120" s="29">
        <v>0</v>
      </c>
      <c r="AI120" s="29">
        <v>2.5</v>
      </c>
      <c r="AJ120" s="29">
        <f>AVERAGE(Table27857[[#This Row],[5Di Political parties]:[5Diii Educational, sporting and cultural organizations5]])</f>
        <v>0.83333333333333337</v>
      </c>
      <c r="AK120" s="29">
        <f t="shared" si="45"/>
        <v>2.5</v>
      </c>
      <c r="AL120" s="29">
        <v>10</v>
      </c>
      <c r="AM120" s="30">
        <v>3.3333333333333335</v>
      </c>
      <c r="AN120" s="30">
        <v>3.75</v>
      </c>
      <c r="AO120" s="30">
        <v>7.5</v>
      </c>
      <c r="AP120" s="30">
        <v>5</v>
      </c>
      <c r="AQ120" s="30">
        <f>AVERAGE(Table27857[[#This Row],[6Di Access to foreign television (cable/ satellite)]:[6Dii Access to foreign newspapers]])</f>
        <v>6.25</v>
      </c>
      <c r="AR120" s="30">
        <v>5</v>
      </c>
      <c r="AS120" s="29">
        <f t="shared" si="37"/>
        <v>5.666666666666667</v>
      </c>
      <c r="AT120" s="29">
        <v>0</v>
      </c>
      <c r="AU120" s="29">
        <v>0</v>
      </c>
      <c r="AV120" s="29">
        <f>AVERAGE(Table27857[[#This Row],[7Ai Parental Authority: In marriage]:[7Aii Parental Authority: After divorce]])</f>
        <v>0</v>
      </c>
      <c r="AW120" s="29">
        <v>0</v>
      </c>
      <c r="AX120" s="29">
        <v>0</v>
      </c>
      <c r="AY120" s="29">
        <f t="shared" si="38"/>
        <v>0</v>
      </c>
      <c r="AZ120" s="29">
        <v>0</v>
      </c>
      <c r="BA120" s="29">
        <f t="shared" si="39"/>
        <v>0</v>
      </c>
      <c r="BB120" s="31">
        <f>AVERAGE(Table27857[[#This Row],[RULE OF LAW]],Table27857[[#This Row],[SECURITY &amp; SAFETY]],Table27857[[#This Row],[PERSONAL FREEDOM (minus Security &amp;Safety and Rule of Law)]],Table27857[[#This Row],[PERSONAL FREEDOM (minus Security &amp;Safety and Rule of Law)]])</f>
        <v>5.1212420277777779</v>
      </c>
      <c r="BC120" s="32">
        <v>7.77</v>
      </c>
      <c r="BD120" s="53">
        <f>AVERAGE(Table27857[[#This Row],[PERSONAL FREEDOM]:[ECONOMIC FREEDOM]])</f>
        <v>6.4456210138888892</v>
      </c>
      <c r="BE120" s="54">
        <f t="shared" si="40"/>
        <v>108</v>
      </c>
      <c r="BF120" s="18">
        <f t="shared" si="41"/>
        <v>6.45</v>
      </c>
      <c r="BG120" s="31">
        <f>Table27857[[#This Row],[1 Rule of Law]]</f>
        <v>6.753857</v>
      </c>
      <c r="BH120" s="31">
        <f>Table27857[[#This Row],[2 Security &amp; Safety]]</f>
        <v>8.1311111111111103</v>
      </c>
      <c r="BI120" s="31">
        <f t="shared" si="42"/>
        <v>2.8</v>
      </c>
    </row>
    <row r="121" spans="1:61" ht="15" customHeight="1" x14ac:dyDescent="0.25">
      <c r="A121" s="28" t="s">
        <v>79</v>
      </c>
      <c r="B121" s="29">
        <v>7.1</v>
      </c>
      <c r="C121" s="29">
        <v>5.8999999999999995</v>
      </c>
      <c r="D121" s="29">
        <v>5.6000000000000005</v>
      </c>
      <c r="E121" s="29">
        <v>6.1952380952380945</v>
      </c>
      <c r="F121" s="29">
        <v>9.32</v>
      </c>
      <c r="G121" s="29">
        <v>10</v>
      </c>
      <c r="H121" s="29">
        <v>10</v>
      </c>
      <c r="I121" s="29">
        <v>10</v>
      </c>
      <c r="J121" s="29">
        <v>10</v>
      </c>
      <c r="K121" s="29">
        <v>10</v>
      </c>
      <c r="L121" s="29">
        <f>AVERAGE(Table27857[[#This Row],[2Bi Disappearance]:[2Bv Terrorism Injured ]])</f>
        <v>10</v>
      </c>
      <c r="M121" s="29">
        <v>10</v>
      </c>
      <c r="N121" s="29">
        <v>10</v>
      </c>
      <c r="O121" s="30">
        <v>10</v>
      </c>
      <c r="P121" s="30">
        <v>10</v>
      </c>
      <c r="Q121" s="30">
        <f>AVERAGE(Table27857[[#This Row],[2Ciii(a) Equal Inheritance Rights: Widows]:[2Ciii(b) Equal Inheritance Rights: Daughters]])</f>
        <v>10</v>
      </c>
      <c r="R121" s="30">
        <f t="shared" si="43"/>
        <v>10</v>
      </c>
      <c r="S121" s="29">
        <f t="shared" si="35"/>
        <v>9.7733333333333334</v>
      </c>
      <c r="T121" s="29">
        <v>10</v>
      </c>
      <c r="U121" s="29">
        <v>10</v>
      </c>
      <c r="V121" s="29">
        <v>10</v>
      </c>
      <c r="W121" s="29">
        <f t="shared" si="36"/>
        <v>10</v>
      </c>
      <c r="X121" s="29">
        <v>10</v>
      </c>
      <c r="Y121" s="29">
        <v>5</v>
      </c>
      <c r="Z121" s="29">
        <f>AVERAGE(Table27857[[#This Row],[4A Freedom to establish religious organizations]:[4B Autonomy of religious organizations]])</f>
        <v>7.5</v>
      </c>
      <c r="AA121" s="29">
        <v>10</v>
      </c>
      <c r="AB121" s="29">
        <v>7.5</v>
      </c>
      <c r="AC121" s="29">
        <v>7.5</v>
      </c>
      <c r="AD121" s="29">
        <v>5</v>
      </c>
      <c r="AE121" s="29">
        <v>7.5</v>
      </c>
      <c r="AF121" s="29">
        <f>AVERAGE(Table27857[[#This Row],[5Ci Political parties]:[5Ciii Educational, sporting and cultural organizations]])</f>
        <v>6.666666666666667</v>
      </c>
      <c r="AG121" s="29">
        <v>10</v>
      </c>
      <c r="AH121" s="29">
        <v>5</v>
      </c>
      <c r="AI121" s="29">
        <v>10</v>
      </c>
      <c r="AJ121" s="29">
        <f>AVERAGE(Table27857[[#This Row],[5Di Political parties]:[5Diii Educational, sporting and cultural organizations5]])</f>
        <v>8.3333333333333339</v>
      </c>
      <c r="AK121" s="29">
        <f t="shared" si="45"/>
        <v>8.125</v>
      </c>
      <c r="AL121" s="29">
        <v>10</v>
      </c>
      <c r="AM121" s="30">
        <v>6</v>
      </c>
      <c r="AN121" s="30">
        <v>6.25</v>
      </c>
      <c r="AO121" s="30">
        <v>10</v>
      </c>
      <c r="AP121" s="30">
        <v>10</v>
      </c>
      <c r="AQ121" s="30">
        <f>AVERAGE(Table27857[[#This Row],[6Di Access to foreign television (cable/ satellite)]:[6Dii Access to foreign newspapers]])</f>
        <v>10</v>
      </c>
      <c r="AR121" s="30">
        <v>10</v>
      </c>
      <c r="AS121" s="29">
        <f t="shared" si="37"/>
        <v>8.4499999999999993</v>
      </c>
      <c r="AT121" s="29">
        <v>10</v>
      </c>
      <c r="AU121" s="29">
        <v>10</v>
      </c>
      <c r="AV121" s="29">
        <f>AVERAGE(Table27857[[#This Row],[7Ai Parental Authority: In marriage]:[7Aii Parental Authority: After divorce]])</f>
        <v>10</v>
      </c>
      <c r="AW121" s="29">
        <v>10</v>
      </c>
      <c r="AX121" s="29">
        <v>10</v>
      </c>
      <c r="AY121" s="29">
        <f t="shared" si="38"/>
        <v>10</v>
      </c>
      <c r="AZ121" s="29">
        <v>10</v>
      </c>
      <c r="BA121" s="29">
        <f t="shared" si="39"/>
        <v>10</v>
      </c>
      <c r="BB121" s="31">
        <f>AVERAGE(Table27857[[#This Row],[RULE OF LAW]],Table27857[[#This Row],[SECURITY &amp; SAFETY]],Table27857[[#This Row],[PERSONAL FREEDOM (minus Security &amp;Safety and Rule of Law)]],Table27857[[#This Row],[PERSONAL FREEDOM (minus Security &amp;Safety and Rule of Law)]])</f>
        <v>8.3996428571428581</v>
      </c>
      <c r="BC121" s="32">
        <v>7.69</v>
      </c>
      <c r="BD121" s="53">
        <f>AVERAGE(Table27857[[#This Row],[PERSONAL FREEDOM]:[ECONOMIC FREEDOM]])</f>
        <v>8.0448214285714297</v>
      </c>
      <c r="BE121" s="54">
        <f t="shared" si="40"/>
        <v>31</v>
      </c>
      <c r="BF121" s="18">
        <f t="shared" si="41"/>
        <v>8.0399999999999991</v>
      </c>
      <c r="BG121" s="31">
        <f>Table27857[[#This Row],[1 Rule of Law]]</f>
        <v>6.1952380952380945</v>
      </c>
      <c r="BH121" s="31">
        <f>Table27857[[#This Row],[2 Security &amp; Safety]]</f>
        <v>9.7733333333333334</v>
      </c>
      <c r="BI121" s="31">
        <f t="shared" si="42"/>
        <v>8.8150000000000013</v>
      </c>
    </row>
    <row r="122" spans="1:61" ht="15" customHeight="1" x14ac:dyDescent="0.25">
      <c r="A122" s="28" t="s">
        <v>164</v>
      </c>
      <c r="B122" s="29">
        <v>4</v>
      </c>
      <c r="C122" s="29">
        <v>4.6000000000000005</v>
      </c>
      <c r="D122" s="29">
        <v>3.5999999999999996</v>
      </c>
      <c r="E122" s="29">
        <v>4.0476190476190483</v>
      </c>
      <c r="F122" s="29">
        <v>6.32</v>
      </c>
      <c r="G122" s="29">
        <v>0</v>
      </c>
      <c r="H122" s="29">
        <v>9.3356882071461129</v>
      </c>
      <c r="I122" s="29">
        <v>5</v>
      </c>
      <c r="J122" s="29">
        <v>9.6585530295471287</v>
      </c>
      <c r="K122" s="29">
        <v>9.5986256020798884</v>
      </c>
      <c r="L122" s="29">
        <f>AVERAGE(Table27857[[#This Row],[2Bi Disappearance]:[2Bv Terrorism Injured ]])</f>
        <v>6.7185733677546269</v>
      </c>
      <c r="M122" s="29">
        <v>10</v>
      </c>
      <c r="N122" s="29">
        <v>10</v>
      </c>
      <c r="O122" s="30">
        <v>10</v>
      </c>
      <c r="P122" s="30">
        <v>10</v>
      </c>
      <c r="Q122" s="30">
        <f>AVERAGE(Table27857[[#This Row],[2Ciii(a) Equal Inheritance Rights: Widows]:[2Ciii(b) Equal Inheritance Rights: Daughters]])</f>
        <v>10</v>
      </c>
      <c r="R122" s="30">
        <f t="shared" si="43"/>
        <v>10</v>
      </c>
      <c r="S122" s="29">
        <f t="shared" si="35"/>
        <v>7.6795244559182088</v>
      </c>
      <c r="T122" s="29">
        <v>10</v>
      </c>
      <c r="U122" s="29">
        <v>0</v>
      </c>
      <c r="V122" s="29">
        <v>10</v>
      </c>
      <c r="W122" s="29">
        <f t="shared" si="36"/>
        <v>6.666666666666667</v>
      </c>
      <c r="X122" s="29">
        <v>2.5</v>
      </c>
      <c r="Y122" s="29">
        <v>5</v>
      </c>
      <c r="Z122" s="29">
        <f>AVERAGE(Table27857[[#This Row],[4A Freedom to establish religious organizations]:[4B Autonomy of religious organizations]])</f>
        <v>3.75</v>
      </c>
      <c r="AA122" s="29">
        <v>5</v>
      </c>
      <c r="AB122" s="29">
        <v>2.5</v>
      </c>
      <c r="AC122" s="29">
        <v>5</v>
      </c>
      <c r="AD122" s="29">
        <v>7.5</v>
      </c>
      <c r="AE122" s="29">
        <v>7.5</v>
      </c>
      <c r="AF122" s="29">
        <f>AVERAGE(Table27857[[#This Row],[5Ci Political parties]:[5Ciii Educational, sporting and cultural organizations]])</f>
        <v>6.666666666666667</v>
      </c>
      <c r="AG122" s="29">
        <v>2.5</v>
      </c>
      <c r="AH122" s="29">
        <v>5</v>
      </c>
      <c r="AI122" s="29">
        <v>2.5</v>
      </c>
      <c r="AJ122" s="29">
        <f>AVERAGE(Table27857[[#This Row],[5Di Political parties]:[5Diii Educational, sporting and cultural organizations5]])</f>
        <v>3.3333333333333335</v>
      </c>
      <c r="AK122" s="29">
        <f t="shared" si="45"/>
        <v>4.375</v>
      </c>
      <c r="AL122" s="29">
        <v>8.6063388961107243</v>
      </c>
      <c r="AM122" s="30">
        <v>1.6666666666666667</v>
      </c>
      <c r="AN122" s="30">
        <v>2</v>
      </c>
      <c r="AO122" s="30">
        <v>10</v>
      </c>
      <c r="AP122" s="30">
        <v>10</v>
      </c>
      <c r="AQ122" s="30">
        <f>AVERAGE(Table27857[[#This Row],[6Di Access to foreign television (cable/ satellite)]:[6Dii Access to foreign newspapers]])</f>
        <v>10</v>
      </c>
      <c r="AR122" s="30">
        <v>10</v>
      </c>
      <c r="AS122" s="29">
        <f t="shared" si="37"/>
        <v>6.4546011125554781</v>
      </c>
      <c r="AT122" s="29">
        <v>10</v>
      </c>
      <c r="AU122" s="29">
        <v>10</v>
      </c>
      <c r="AV122" s="29">
        <f>AVERAGE(Table27857[[#This Row],[7Ai Parental Authority: In marriage]:[7Aii Parental Authority: After divorce]])</f>
        <v>10</v>
      </c>
      <c r="AW122" s="29">
        <v>10</v>
      </c>
      <c r="AX122" s="29">
        <v>10</v>
      </c>
      <c r="AY122" s="29">
        <f t="shared" si="38"/>
        <v>10</v>
      </c>
      <c r="AZ122" s="29">
        <v>10</v>
      </c>
      <c r="BA122" s="29">
        <f t="shared" si="39"/>
        <v>10</v>
      </c>
      <c r="BB122" s="31">
        <f>AVERAGE(Table27857[[#This Row],[RULE OF LAW]],Table27857[[#This Row],[SECURITY &amp; SAFETY]],Table27857[[#This Row],[PERSONAL FREEDOM (minus Security &amp;Safety and Rule of Law)]],Table27857[[#This Row],[PERSONAL FREEDOM (minus Security &amp;Safety and Rule of Law)]])</f>
        <v>6.0564126538065288</v>
      </c>
      <c r="BC122" s="32">
        <v>6.69</v>
      </c>
      <c r="BD122" s="53">
        <f>AVERAGE(Table27857[[#This Row],[PERSONAL FREEDOM]:[ECONOMIC FREEDOM]])</f>
        <v>6.3732063269032651</v>
      </c>
      <c r="BE122" s="54">
        <f t="shared" si="40"/>
        <v>117</v>
      </c>
      <c r="BF122" s="18">
        <f t="shared" si="41"/>
        <v>6.37</v>
      </c>
      <c r="BG122" s="31">
        <f>Table27857[[#This Row],[1 Rule of Law]]</f>
        <v>4.0476190476190483</v>
      </c>
      <c r="BH122" s="31">
        <f>Table27857[[#This Row],[2 Security &amp; Safety]]</f>
        <v>7.6795244559182088</v>
      </c>
      <c r="BI122" s="31">
        <f t="shared" si="42"/>
        <v>6.2492535558444287</v>
      </c>
    </row>
    <row r="123" spans="1:61" ht="15" customHeight="1" x14ac:dyDescent="0.25">
      <c r="A123" s="28" t="s">
        <v>155</v>
      </c>
      <c r="B123" s="29" t="s">
        <v>48</v>
      </c>
      <c r="C123" s="29" t="s">
        <v>48</v>
      </c>
      <c r="D123" s="29" t="s">
        <v>48</v>
      </c>
      <c r="E123" s="29">
        <v>4.834422</v>
      </c>
      <c r="F123" s="29">
        <v>0.75999999999999945</v>
      </c>
      <c r="G123" s="29">
        <v>0</v>
      </c>
      <c r="H123" s="29">
        <v>10</v>
      </c>
      <c r="I123" s="29">
        <v>5</v>
      </c>
      <c r="J123" s="29">
        <v>9.8194635449506436</v>
      </c>
      <c r="K123" s="29">
        <v>9.0251031427334745</v>
      </c>
      <c r="L123" s="29">
        <f>AVERAGE(Table27857[[#This Row],[2Bi Disappearance]:[2Bv Terrorism Injured ]])</f>
        <v>6.7689133375368247</v>
      </c>
      <c r="M123" s="29">
        <v>10</v>
      </c>
      <c r="N123" s="29">
        <v>10</v>
      </c>
      <c r="O123" s="30">
        <v>5</v>
      </c>
      <c r="P123" s="30">
        <v>5</v>
      </c>
      <c r="Q123" s="30">
        <f>AVERAGE(Table27857[[#This Row],[2Ciii(a) Equal Inheritance Rights: Widows]:[2Ciii(b) Equal Inheritance Rights: Daughters]])</f>
        <v>5</v>
      </c>
      <c r="R123" s="30">
        <f t="shared" si="43"/>
        <v>8.3333333333333339</v>
      </c>
      <c r="S123" s="29">
        <f t="shared" si="35"/>
        <v>5.2874155569567192</v>
      </c>
      <c r="T123" s="29">
        <v>5</v>
      </c>
      <c r="U123" s="29">
        <v>10</v>
      </c>
      <c r="V123" s="29">
        <v>5</v>
      </c>
      <c r="W123" s="29">
        <f t="shared" si="36"/>
        <v>6.666666666666667</v>
      </c>
      <c r="X123" s="29">
        <v>5</v>
      </c>
      <c r="Y123" s="29">
        <v>2.5</v>
      </c>
      <c r="Z123" s="29">
        <f>AVERAGE(Table27857[[#This Row],[4A Freedom to establish religious organizations]:[4B Autonomy of religious organizations]])</f>
        <v>3.75</v>
      </c>
      <c r="AA123" s="29">
        <v>5</v>
      </c>
      <c r="AB123" s="29">
        <v>5</v>
      </c>
      <c r="AC123" s="29">
        <v>0</v>
      </c>
      <c r="AD123" s="29">
        <v>2.5</v>
      </c>
      <c r="AE123" s="29">
        <v>2.5</v>
      </c>
      <c r="AF123" s="29">
        <f>AVERAGE(Table27857[[#This Row],[5Ci Political parties]:[5Ciii Educational, sporting and cultural organizations]])</f>
        <v>1.6666666666666667</v>
      </c>
      <c r="AG123" s="29">
        <v>0</v>
      </c>
      <c r="AH123" s="29">
        <v>2.5</v>
      </c>
      <c r="AI123" s="29">
        <v>5</v>
      </c>
      <c r="AJ123" s="29">
        <f>AVERAGE(Table27857[[#This Row],[5Di Political parties]:[5Diii Educational, sporting and cultural organizations5]])</f>
        <v>2.5</v>
      </c>
      <c r="AK123" s="29">
        <f t="shared" si="45"/>
        <v>3.5416666666666665</v>
      </c>
      <c r="AL123" s="29">
        <v>10</v>
      </c>
      <c r="AM123" s="30">
        <v>2.6666666666666665</v>
      </c>
      <c r="AN123" s="30">
        <v>1.75</v>
      </c>
      <c r="AO123" s="30">
        <v>10</v>
      </c>
      <c r="AP123" s="30">
        <v>7.5</v>
      </c>
      <c r="AQ123" s="30">
        <f>AVERAGE(Table27857[[#This Row],[6Di Access to foreign television (cable/ satellite)]:[6Dii Access to foreign newspapers]])</f>
        <v>8.75</v>
      </c>
      <c r="AR123" s="30">
        <v>7.5</v>
      </c>
      <c r="AS123" s="29">
        <f t="shared" si="37"/>
        <v>6.1333333333333329</v>
      </c>
      <c r="AT123" s="29">
        <v>5</v>
      </c>
      <c r="AU123" s="29">
        <v>10</v>
      </c>
      <c r="AV123" s="29">
        <f>AVERAGE(Table27857[[#This Row],[7Ai Parental Authority: In marriage]:[7Aii Parental Authority: After divorce]])</f>
        <v>7.5</v>
      </c>
      <c r="AW123" s="29">
        <v>10</v>
      </c>
      <c r="AX123" s="29">
        <v>10</v>
      </c>
      <c r="AY123" s="29">
        <f t="shared" si="38"/>
        <v>10</v>
      </c>
      <c r="AZ123" s="29">
        <v>10</v>
      </c>
      <c r="BA123" s="29">
        <f t="shared" si="39"/>
        <v>9.1666666666666661</v>
      </c>
      <c r="BB123" s="31">
        <f>AVERAGE(Table27857[[#This Row],[RULE OF LAW]],Table27857[[#This Row],[SECURITY &amp; SAFETY]],Table27857[[#This Row],[PERSONAL FREEDOM (minus Security &amp;Safety and Rule of Law)]],Table27857[[#This Row],[PERSONAL FREEDOM (minus Security &amp;Safety and Rule of Law)]])</f>
        <v>5.4562927225725133</v>
      </c>
      <c r="BC123" s="32">
        <v>7.43</v>
      </c>
      <c r="BD123" s="53">
        <f>AVERAGE(Table27857[[#This Row],[PERSONAL FREEDOM]:[ECONOMIC FREEDOM]])</f>
        <v>6.4431463612862565</v>
      </c>
      <c r="BE123" s="54">
        <f t="shared" si="40"/>
        <v>109</v>
      </c>
      <c r="BF123" s="18">
        <f t="shared" si="41"/>
        <v>6.44</v>
      </c>
      <c r="BG123" s="31">
        <f>Table27857[[#This Row],[1 Rule of Law]]</f>
        <v>4.834422</v>
      </c>
      <c r="BH123" s="31">
        <f>Table27857[[#This Row],[2 Security &amp; Safety]]</f>
        <v>5.2874155569567192</v>
      </c>
      <c r="BI123" s="31">
        <f t="shared" si="42"/>
        <v>5.8516666666666666</v>
      </c>
    </row>
    <row r="124" spans="1:61" ht="15" customHeight="1" x14ac:dyDescent="0.25">
      <c r="A124" s="28" t="s">
        <v>201</v>
      </c>
      <c r="B124" s="29" t="s">
        <v>48</v>
      </c>
      <c r="C124" s="29" t="s">
        <v>48</v>
      </c>
      <c r="D124" s="29" t="s">
        <v>48</v>
      </c>
      <c r="E124" s="29">
        <v>5.5783890000000005</v>
      </c>
      <c r="F124" s="29">
        <v>9.68</v>
      </c>
      <c r="G124" s="29">
        <v>0</v>
      </c>
      <c r="H124" s="29">
        <v>10</v>
      </c>
      <c r="I124" s="29">
        <v>5</v>
      </c>
      <c r="J124" s="29">
        <v>9.9779257130267869</v>
      </c>
      <c r="K124" s="29">
        <v>9.9337771390803589</v>
      </c>
      <c r="L124" s="29">
        <f>AVERAGE(Table27857[[#This Row],[2Bi Disappearance]:[2Bv Terrorism Injured ]])</f>
        <v>6.9823405704214281</v>
      </c>
      <c r="M124" s="29">
        <v>10</v>
      </c>
      <c r="N124" s="29">
        <v>5</v>
      </c>
      <c r="O124" s="30">
        <v>0</v>
      </c>
      <c r="P124" s="30">
        <v>0</v>
      </c>
      <c r="Q124" s="30">
        <f>AVERAGE(Table27857[[#This Row],[2Ciii(a) Equal Inheritance Rights: Widows]:[2Ciii(b) Equal Inheritance Rights: Daughters]])</f>
        <v>0</v>
      </c>
      <c r="R124" s="30">
        <f t="shared" si="43"/>
        <v>5</v>
      </c>
      <c r="S124" s="29">
        <f t="shared" si="35"/>
        <v>7.2207801901404762</v>
      </c>
      <c r="T124" s="29">
        <v>0</v>
      </c>
      <c r="U124" s="29">
        <v>0</v>
      </c>
      <c r="V124" s="29">
        <v>0</v>
      </c>
      <c r="W124" s="29">
        <f t="shared" si="36"/>
        <v>0</v>
      </c>
      <c r="X124" s="29">
        <v>2.5</v>
      </c>
      <c r="Y124" s="29">
        <v>2.5</v>
      </c>
      <c r="Z124" s="29">
        <f>AVERAGE(Table27857[[#This Row],[4A Freedom to establish religious organizations]:[4B Autonomy of religious organizations]])</f>
        <v>2.5</v>
      </c>
      <c r="AA124" s="29">
        <v>0</v>
      </c>
      <c r="AB124" s="29">
        <v>0</v>
      </c>
      <c r="AC124" s="29">
        <v>0</v>
      </c>
      <c r="AD124" s="29">
        <v>0</v>
      </c>
      <c r="AE124" s="29">
        <v>0</v>
      </c>
      <c r="AF124" s="29">
        <f>AVERAGE(Table27857[[#This Row],[5Ci Political parties]:[5Ciii Educational, sporting and cultural organizations]])</f>
        <v>0</v>
      </c>
      <c r="AG124" s="29">
        <v>0</v>
      </c>
      <c r="AH124" s="29">
        <v>0</v>
      </c>
      <c r="AI124" s="29">
        <v>2.5</v>
      </c>
      <c r="AJ124" s="29">
        <f>AVERAGE(Table27857[[#This Row],[5Di Political parties]:[5Diii Educational, sporting and cultural organizations5]])</f>
        <v>0.83333333333333337</v>
      </c>
      <c r="AK124" s="29">
        <f t="shared" si="45"/>
        <v>0.20833333333333334</v>
      </c>
      <c r="AL124" s="29">
        <v>10</v>
      </c>
      <c r="AM124" s="30">
        <v>0.33333333333333331</v>
      </c>
      <c r="AN124" s="30">
        <v>2.75</v>
      </c>
      <c r="AO124" s="30">
        <v>5</v>
      </c>
      <c r="AP124" s="30">
        <v>2.5</v>
      </c>
      <c r="AQ124" s="30">
        <f>AVERAGE(Table27857[[#This Row],[6Di Access to foreign television (cable/ satellite)]:[6Dii Access to foreign newspapers]])</f>
        <v>3.75</v>
      </c>
      <c r="AR124" s="30">
        <v>2.5</v>
      </c>
      <c r="AS124" s="29">
        <f t="shared" si="37"/>
        <v>3.8666666666666671</v>
      </c>
      <c r="AT124" s="29">
        <v>0</v>
      </c>
      <c r="AU124" s="29">
        <v>0</v>
      </c>
      <c r="AV124" s="29">
        <f>AVERAGE(Table27857[[#This Row],[7Ai Parental Authority: In marriage]:[7Aii Parental Authority: After divorce]])</f>
        <v>0</v>
      </c>
      <c r="AW124" s="29">
        <v>0</v>
      </c>
      <c r="AX124" s="29">
        <v>0</v>
      </c>
      <c r="AY124" s="29">
        <f t="shared" si="38"/>
        <v>0</v>
      </c>
      <c r="AZ124" s="29">
        <v>0</v>
      </c>
      <c r="BA124" s="29">
        <f t="shared" si="39"/>
        <v>0</v>
      </c>
      <c r="BB124" s="31">
        <f>AVERAGE(Table27857[[#This Row],[RULE OF LAW]],Table27857[[#This Row],[SECURITY &amp; SAFETY]],Table27857[[#This Row],[PERSONAL FREEDOM (minus Security &amp;Safety and Rule of Law)]],Table27857[[#This Row],[PERSONAL FREEDOM (minus Security &amp;Safety and Rule of Law)]])</f>
        <v>3.8572922975351189</v>
      </c>
      <c r="BC124" s="32">
        <v>6.95</v>
      </c>
      <c r="BD124" s="53">
        <f>AVERAGE(Table27857[[#This Row],[PERSONAL FREEDOM]:[ECONOMIC FREEDOM]])</f>
        <v>5.4036461487675593</v>
      </c>
      <c r="BE124" s="54">
        <f t="shared" si="40"/>
        <v>144</v>
      </c>
      <c r="BF124" s="18">
        <f t="shared" si="41"/>
        <v>5.4</v>
      </c>
      <c r="BG124" s="31">
        <f>Table27857[[#This Row],[1 Rule of Law]]</f>
        <v>5.5783890000000005</v>
      </c>
      <c r="BH124" s="31">
        <f>Table27857[[#This Row],[2 Security &amp; Safety]]</f>
        <v>7.2207801901404762</v>
      </c>
      <c r="BI124" s="31">
        <f t="shared" si="42"/>
        <v>1.3149999999999999</v>
      </c>
    </row>
    <row r="125" spans="1:61" ht="15" customHeight="1" x14ac:dyDescent="0.25">
      <c r="A125" s="28" t="s">
        <v>160</v>
      </c>
      <c r="B125" s="29">
        <v>5.2</v>
      </c>
      <c r="C125" s="29">
        <v>5.5</v>
      </c>
      <c r="D125" s="29">
        <v>4.0999999999999996</v>
      </c>
      <c r="E125" s="29">
        <v>4.9730158730158731</v>
      </c>
      <c r="F125" s="29">
        <v>8.8800000000000008</v>
      </c>
      <c r="G125" s="29">
        <v>10</v>
      </c>
      <c r="H125" s="29">
        <v>10</v>
      </c>
      <c r="I125" s="29">
        <v>5</v>
      </c>
      <c r="J125" s="29">
        <v>9.8359238727085199</v>
      </c>
      <c r="K125" s="29">
        <v>9.9859363319464443</v>
      </c>
      <c r="L125" s="29">
        <f>AVERAGE(Table27857[[#This Row],[2Bi Disappearance]:[2Bv Terrorism Injured ]])</f>
        <v>8.9643720409309928</v>
      </c>
      <c r="M125" s="29">
        <v>7.4</v>
      </c>
      <c r="N125" s="29">
        <v>10</v>
      </c>
      <c r="O125" s="30">
        <v>5</v>
      </c>
      <c r="P125" s="30">
        <v>5</v>
      </c>
      <c r="Q125" s="30">
        <f>AVERAGE(Table27857[[#This Row],[2Ciii(a) Equal Inheritance Rights: Widows]:[2Ciii(b) Equal Inheritance Rights: Daughters]])</f>
        <v>5</v>
      </c>
      <c r="R125" s="30">
        <f t="shared" si="43"/>
        <v>7.4666666666666659</v>
      </c>
      <c r="S125" s="29">
        <f t="shared" si="35"/>
        <v>8.4370129025325529</v>
      </c>
      <c r="T125" s="29">
        <v>5</v>
      </c>
      <c r="U125" s="29">
        <v>10</v>
      </c>
      <c r="V125" s="29">
        <v>5</v>
      </c>
      <c r="W125" s="29">
        <f t="shared" si="36"/>
        <v>6.666666666666667</v>
      </c>
      <c r="X125" s="29">
        <v>7.5</v>
      </c>
      <c r="Y125" s="29">
        <v>5</v>
      </c>
      <c r="Z125" s="29">
        <f>AVERAGE(Table27857[[#This Row],[4A Freedom to establish religious organizations]:[4B Autonomy of religious organizations]])</f>
        <v>6.25</v>
      </c>
      <c r="AA125" s="29">
        <v>10</v>
      </c>
      <c r="AB125" s="29">
        <v>10</v>
      </c>
      <c r="AC125" s="29">
        <v>7.5</v>
      </c>
      <c r="AD125" s="29">
        <v>7.5</v>
      </c>
      <c r="AE125" s="29">
        <v>7.5</v>
      </c>
      <c r="AF125" s="29">
        <f>AVERAGE(Table27857[[#This Row],[5Ci Political parties]:[5Ciii Educational, sporting and cultural organizations]])</f>
        <v>7.5</v>
      </c>
      <c r="AG125" s="29">
        <v>10</v>
      </c>
      <c r="AH125" s="29">
        <v>10</v>
      </c>
      <c r="AI125" s="29">
        <v>10</v>
      </c>
      <c r="AJ125" s="29">
        <f>AVERAGE(Table27857[[#This Row],[5Di Political parties]:[5Diii Educational, sporting and cultural organizations5]])</f>
        <v>10</v>
      </c>
      <c r="AK125" s="29">
        <f t="shared" si="45"/>
        <v>9.375</v>
      </c>
      <c r="AL125" s="29">
        <v>10</v>
      </c>
      <c r="AM125" s="30">
        <v>4</v>
      </c>
      <c r="AN125" s="30">
        <v>6</v>
      </c>
      <c r="AO125" s="30">
        <v>10</v>
      </c>
      <c r="AP125" s="30">
        <v>10</v>
      </c>
      <c r="AQ125" s="30">
        <f>AVERAGE(Table27857[[#This Row],[6Di Access to foreign television (cable/ satellite)]:[6Dii Access to foreign newspapers]])</f>
        <v>10</v>
      </c>
      <c r="AR125" s="30">
        <v>10</v>
      </c>
      <c r="AS125" s="29">
        <f t="shared" si="37"/>
        <v>8</v>
      </c>
      <c r="AT125" s="29">
        <v>0</v>
      </c>
      <c r="AU125" s="29">
        <v>5</v>
      </c>
      <c r="AV125" s="29">
        <f>AVERAGE(Table27857[[#This Row],[7Ai Parental Authority: In marriage]:[7Aii Parental Authority: After divorce]])</f>
        <v>2.5</v>
      </c>
      <c r="AW125" s="29">
        <v>0</v>
      </c>
      <c r="AX125" s="29">
        <v>0</v>
      </c>
      <c r="AY125" s="29">
        <f t="shared" si="38"/>
        <v>0</v>
      </c>
      <c r="AZ125" s="29">
        <v>5</v>
      </c>
      <c r="BA125" s="29">
        <f t="shared" si="39"/>
        <v>2.5</v>
      </c>
      <c r="BB125" s="31">
        <f>AVERAGE(Table27857[[#This Row],[RULE OF LAW]],Table27857[[#This Row],[SECURITY &amp; SAFETY]],Table27857[[#This Row],[PERSONAL FREEDOM (minus Security &amp;Safety and Rule of Law)]],Table27857[[#This Row],[PERSONAL FREEDOM (minus Security &amp;Safety and Rule of Law)]])</f>
        <v>6.6316738605537733</v>
      </c>
      <c r="BC125" s="32">
        <v>6.32</v>
      </c>
      <c r="BD125" s="53">
        <f>AVERAGE(Table27857[[#This Row],[PERSONAL FREEDOM]:[ECONOMIC FREEDOM]])</f>
        <v>6.4758369302768868</v>
      </c>
      <c r="BE125" s="54">
        <f t="shared" si="40"/>
        <v>105</v>
      </c>
      <c r="BF125" s="18">
        <f t="shared" si="41"/>
        <v>6.48</v>
      </c>
      <c r="BG125" s="31">
        <f>Table27857[[#This Row],[1 Rule of Law]]</f>
        <v>4.9730158730158731</v>
      </c>
      <c r="BH125" s="31">
        <f>Table27857[[#This Row],[2 Security &amp; Safety]]</f>
        <v>8.4370129025325529</v>
      </c>
      <c r="BI125" s="31">
        <f t="shared" si="42"/>
        <v>6.5583333333333345</v>
      </c>
    </row>
    <row r="126" spans="1:61" ht="15" customHeight="1" x14ac:dyDescent="0.25">
      <c r="A126" s="28" t="s">
        <v>124</v>
      </c>
      <c r="B126" s="29">
        <v>5.3000000000000007</v>
      </c>
      <c r="C126" s="29">
        <v>4.5</v>
      </c>
      <c r="D126" s="29">
        <v>4.0999999999999996</v>
      </c>
      <c r="E126" s="29">
        <v>4.6349206349206344</v>
      </c>
      <c r="F126" s="29">
        <v>9.5200000000000014</v>
      </c>
      <c r="G126" s="29">
        <v>10</v>
      </c>
      <c r="H126" s="29">
        <v>10</v>
      </c>
      <c r="I126" s="29">
        <v>7.5</v>
      </c>
      <c r="J126" s="29">
        <v>10</v>
      </c>
      <c r="K126" s="29">
        <v>10</v>
      </c>
      <c r="L126" s="29">
        <f>AVERAGE(Table27857[[#This Row],[2Bi Disappearance]:[2Bv Terrorism Injured ]])</f>
        <v>9.5</v>
      </c>
      <c r="M126" s="29">
        <v>10</v>
      </c>
      <c r="N126" s="29">
        <v>10</v>
      </c>
      <c r="O126" s="30">
        <v>5</v>
      </c>
      <c r="P126" s="30">
        <v>10</v>
      </c>
      <c r="Q126" s="30">
        <f>AVERAGE(Table27857[[#This Row],[2Ciii(a) Equal Inheritance Rights: Widows]:[2Ciii(b) Equal Inheritance Rights: Daughters]])</f>
        <v>7.5</v>
      </c>
      <c r="R126" s="30">
        <f t="shared" si="43"/>
        <v>9.1666666666666661</v>
      </c>
      <c r="S126" s="29">
        <f t="shared" si="35"/>
        <v>9.3955555555555552</v>
      </c>
      <c r="T126" s="29">
        <v>5</v>
      </c>
      <c r="U126" s="29">
        <v>5</v>
      </c>
      <c r="V126" s="29">
        <v>10</v>
      </c>
      <c r="W126" s="29">
        <f t="shared" si="36"/>
        <v>6.666666666666667</v>
      </c>
      <c r="X126" s="29">
        <v>5</v>
      </c>
      <c r="Y126" s="29">
        <v>7.5</v>
      </c>
      <c r="Z126" s="29">
        <f>AVERAGE(Table27857[[#This Row],[4A Freedom to establish religious organizations]:[4B Autonomy of religious organizations]])</f>
        <v>6.25</v>
      </c>
      <c r="AA126" s="29">
        <v>7.5</v>
      </c>
      <c r="AB126" s="29">
        <v>10</v>
      </c>
      <c r="AC126" s="29">
        <v>5</v>
      </c>
      <c r="AD126" s="29">
        <v>5</v>
      </c>
      <c r="AE126" s="29">
        <v>7.5</v>
      </c>
      <c r="AF126" s="29">
        <f>AVERAGE(Table27857[[#This Row],[5Ci Political parties]:[5Ciii Educational, sporting and cultural organizations]])</f>
        <v>5.833333333333333</v>
      </c>
      <c r="AG126" s="29">
        <v>10</v>
      </c>
      <c r="AH126" s="29">
        <v>5</v>
      </c>
      <c r="AI126" s="29">
        <v>7.5</v>
      </c>
      <c r="AJ126" s="29">
        <f>AVERAGE(Table27857[[#This Row],[5Di Political parties]:[5Diii Educational, sporting and cultural organizations5]])</f>
        <v>7.5</v>
      </c>
      <c r="AK126" s="29">
        <f t="shared" si="45"/>
        <v>7.708333333333333</v>
      </c>
      <c r="AL126" s="29">
        <v>10</v>
      </c>
      <c r="AM126" s="30">
        <v>7</v>
      </c>
      <c r="AN126" s="30">
        <v>6</v>
      </c>
      <c r="AO126" s="30">
        <v>10</v>
      </c>
      <c r="AP126" s="30">
        <v>7.5</v>
      </c>
      <c r="AQ126" s="30">
        <f>AVERAGE(Table27857[[#This Row],[6Di Access to foreign television (cable/ satellite)]:[6Dii Access to foreign newspapers]])</f>
        <v>8.75</v>
      </c>
      <c r="AR126" s="30">
        <v>10</v>
      </c>
      <c r="AS126" s="29">
        <f t="shared" si="37"/>
        <v>8.35</v>
      </c>
      <c r="AT126" s="29">
        <v>10</v>
      </c>
      <c r="AU126" s="29">
        <v>10</v>
      </c>
      <c r="AV126" s="29">
        <f>AVERAGE(Table27857[[#This Row],[7Ai Parental Authority: In marriage]:[7Aii Parental Authority: After divorce]])</f>
        <v>10</v>
      </c>
      <c r="AW126" s="29">
        <v>10</v>
      </c>
      <c r="AX126" s="29">
        <v>10</v>
      </c>
      <c r="AY126" s="29">
        <f t="shared" si="38"/>
        <v>10</v>
      </c>
      <c r="AZ126" s="29">
        <v>10</v>
      </c>
      <c r="BA126" s="29">
        <f t="shared" si="39"/>
        <v>10</v>
      </c>
      <c r="BB126" s="31">
        <f>AVERAGE(Table27857[[#This Row],[RULE OF LAW]],Table27857[[#This Row],[SECURITY &amp; SAFETY]],Table27857[[#This Row],[PERSONAL FREEDOM (minus Security &amp;Safety and Rule of Law)]],Table27857[[#This Row],[PERSONAL FREEDOM (minus Security &amp;Safety and Rule of Law)]])</f>
        <v>7.4051190476190465</v>
      </c>
      <c r="BC126" s="32">
        <v>6.65</v>
      </c>
      <c r="BD126" s="53">
        <f>AVERAGE(Table27857[[#This Row],[PERSONAL FREEDOM]:[ECONOMIC FREEDOM]])</f>
        <v>7.0275595238095239</v>
      </c>
      <c r="BE126" s="54">
        <f t="shared" si="40"/>
        <v>66</v>
      </c>
      <c r="BF126" s="18">
        <f t="shared" si="41"/>
        <v>7.03</v>
      </c>
      <c r="BG126" s="31">
        <f>Table27857[[#This Row],[1 Rule of Law]]</f>
        <v>4.6349206349206344</v>
      </c>
      <c r="BH126" s="31">
        <f>Table27857[[#This Row],[2 Security &amp; Safety]]</f>
        <v>9.3955555555555552</v>
      </c>
      <c r="BI126" s="31">
        <f t="shared" si="42"/>
        <v>7.794999999999999</v>
      </c>
    </row>
    <row r="127" spans="1:61" ht="15" customHeight="1" x14ac:dyDescent="0.25">
      <c r="A127" s="28" t="s">
        <v>129</v>
      </c>
      <c r="B127" s="29" t="s">
        <v>48</v>
      </c>
      <c r="C127" s="29" t="s">
        <v>48</v>
      </c>
      <c r="D127" s="29" t="s">
        <v>48</v>
      </c>
      <c r="E127" s="29">
        <v>5.1617680000000004</v>
      </c>
      <c r="F127" s="29">
        <v>6.2</v>
      </c>
      <c r="G127" s="29">
        <v>10</v>
      </c>
      <c r="H127" s="29">
        <v>10</v>
      </c>
      <c r="I127" s="29" t="s">
        <v>48</v>
      </c>
      <c r="J127" s="29">
        <v>10</v>
      </c>
      <c r="K127" s="29">
        <v>10</v>
      </c>
      <c r="L127" s="29">
        <f>AVERAGE(Table27857[[#This Row],[2Bi Disappearance]:[2Bv Terrorism Injured ]])</f>
        <v>10</v>
      </c>
      <c r="M127" s="29" t="s">
        <v>48</v>
      </c>
      <c r="N127" s="29" t="s">
        <v>48</v>
      </c>
      <c r="O127" s="30" t="s">
        <v>48</v>
      </c>
      <c r="P127" s="30" t="s">
        <v>48</v>
      </c>
      <c r="Q127" s="30" t="s">
        <v>48</v>
      </c>
      <c r="R127" s="30" t="s">
        <v>48</v>
      </c>
      <c r="S127" s="29">
        <f t="shared" si="35"/>
        <v>8.1</v>
      </c>
      <c r="T127" s="29">
        <v>10</v>
      </c>
      <c r="U127" s="29">
        <v>10</v>
      </c>
      <c r="V127" s="29" t="s">
        <v>48</v>
      </c>
      <c r="W127" s="29">
        <f t="shared" si="36"/>
        <v>10</v>
      </c>
      <c r="X127" s="29" t="s">
        <v>48</v>
      </c>
      <c r="Y127" s="29" t="s">
        <v>48</v>
      </c>
      <c r="Z127" s="29" t="s">
        <v>48</v>
      </c>
      <c r="AA127" s="29" t="s">
        <v>48</v>
      </c>
      <c r="AB127" s="29" t="s">
        <v>48</v>
      </c>
      <c r="AC127" s="29" t="s">
        <v>48</v>
      </c>
      <c r="AD127" s="29" t="s">
        <v>48</v>
      </c>
      <c r="AE127" s="29" t="s">
        <v>48</v>
      </c>
      <c r="AF127" s="29" t="s">
        <v>48</v>
      </c>
      <c r="AG127" s="29" t="s">
        <v>48</v>
      </c>
      <c r="AH127" s="29" t="s">
        <v>48</v>
      </c>
      <c r="AI127" s="29" t="s">
        <v>48</v>
      </c>
      <c r="AJ127" s="29" t="s">
        <v>48</v>
      </c>
      <c r="AK127" s="29" t="s">
        <v>48</v>
      </c>
      <c r="AL127" s="29">
        <v>10</v>
      </c>
      <c r="AM127" s="30">
        <v>4.666666666666667</v>
      </c>
      <c r="AN127" s="30">
        <v>5.25</v>
      </c>
      <c r="AO127" s="30" t="s">
        <v>48</v>
      </c>
      <c r="AP127" s="30" t="s">
        <v>48</v>
      </c>
      <c r="AQ127" s="30" t="s">
        <v>48</v>
      </c>
      <c r="AR127" s="30" t="s">
        <v>48</v>
      </c>
      <c r="AS127" s="29">
        <f t="shared" si="37"/>
        <v>6.6388888888888893</v>
      </c>
      <c r="AT127" s="29" t="s">
        <v>48</v>
      </c>
      <c r="AU127" s="29" t="s">
        <v>48</v>
      </c>
      <c r="AV127" s="29" t="s">
        <v>48</v>
      </c>
      <c r="AW127" s="29">
        <v>0</v>
      </c>
      <c r="AX127" s="29">
        <v>10</v>
      </c>
      <c r="AY127" s="29">
        <f t="shared" si="38"/>
        <v>5</v>
      </c>
      <c r="AZ127" s="29" t="s">
        <v>48</v>
      </c>
      <c r="BA127" s="29">
        <f t="shared" si="39"/>
        <v>5</v>
      </c>
      <c r="BB127" s="31">
        <f>AVERAGE(Table27857[[#This Row],[RULE OF LAW]],Table27857[[#This Row],[SECURITY &amp; SAFETY]],Table27857[[#This Row],[PERSONAL FREEDOM (minus Security &amp;Safety and Rule of Law)]],Table27857[[#This Row],[PERSONAL FREEDOM (minus Security &amp;Safety and Rule of Law)]])</f>
        <v>6.921923481481481</v>
      </c>
      <c r="BC127" s="32">
        <v>7.07</v>
      </c>
      <c r="BD127" s="53">
        <f>AVERAGE(Table27857[[#This Row],[PERSONAL FREEDOM]:[ECONOMIC FREEDOM]])</f>
        <v>6.9959617407407411</v>
      </c>
      <c r="BE127" s="54">
        <f t="shared" si="40"/>
        <v>70</v>
      </c>
      <c r="BF127" s="18">
        <f t="shared" si="41"/>
        <v>7</v>
      </c>
      <c r="BG127" s="31">
        <f>Table27857[[#This Row],[1 Rule of Law]]</f>
        <v>5.1617680000000004</v>
      </c>
      <c r="BH127" s="31">
        <f>Table27857[[#This Row],[2 Security &amp; Safety]]</f>
        <v>8.1</v>
      </c>
      <c r="BI127" s="31">
        <f t="shared" si="42"/>
        <v>7.2129629629629628</v>
      </c>
    </row>
    <row r="128" spans="1:61" ht="15" customHeight="1" x14ac:dyDescent="0.25">
      <c r="A128" s="28" t="s">
        <v>170</v>
      </c>
      <c r="B128" s="29">
        <v>4.4000000000000004</v>
      </c>
      <c r="C128" s="29">
        <v>4.6999999999999993</v>
      </c>
      <c r="D128" s="29">
        <v>3.2</v>
      </c>
      <c r="E128" s="29">
        <v>4.125396825396825</v>
      </c>
      <c r="F128" s="29">
        <v>9.24</v>
      </c>
      <c r="G128" s="29">
        <v>10</v>
      </c>
      <c r="H128" s="29">
        <v>10</v>
      </c>
      <c r="I128" s="29">
        <v>7.5</v>
      </c>
      <c r="J128" s="29">
        <v>10</v>
      </c>
      <c r="K128" s="29">
        <v>10</v>
      </c>
      <c r="L128" s="29">
        <f>AVERAGE(Table27857[[#This Row],[2Bi Disappearance]:[2Bv Terrorism Injured ]])</f>
        <v>9.5</v>
      </c>
      <c r="M128" s="29">
        <v>1.2</v>
      </c>
      <c r="N128" s="29">
        <v>10</v>
      </c>
      <c r="O128" s="30">
        <v>5</v>
      </c>
      <c r="P128" s="30">
        <v>5</v>
      </c>
      <c r="Q128" s="30">
        <f>AVERAGE(Table27857[[#This Row],[2Ciii(a) Equal Inheritance Rights: Widows]:[2Ciii(b) Equal Inheritance Rights: Daughters]])</f>
        <v>5</v>
      </c>
      <c r="R128" s="30">
        <f t="shared" ref="R128:R134" si="46">AVERAGE(M128:N128,Q128)</f>
        <v>5.3999999999999995</v>
      </c>
      <c r="S128" s="29">
        <f t="shared" si="35"/>
        <v>8.0466666666666669</v>
      </c>
      <c r="T128" s="29">
        <v>5</v>
      </c>
      <c r="U128" s="29">
        <v>0</v>
      </c>
      <c r="V128" s="29">
        <v>5</v>
      </c>
      <c r="W128" s="29">
        <f t="shared" si="36"/>
        <v>3.3333333333333335</v>
      </c>
      <c r="X128" s="29">
        <v>7.5</v>
      </c>
      <c r="Y128" s="29">
        <v>7.5</v>
      </c>
      <c r="Z128" s="29">
        <f>AVERAGE(Table27857[[#This Row],[4A Freedom to establish religious organizations]:[4B Autonomy of religious organizations]])</f>
        <v>7.5</v>
      </c>
      <c r="AA128" s="29">
        <v>5</v>
      </c>
      <c r="AB128" s="29">
        <v>5</v>
      </c>
      <c r="AC128" s="29">
        <v>5</v>
      </c>
      <c r="AD128" s="29">
        <v>5</v>
      </c>
      <c r="AE128" s="29">
        <v>7.5</v>
      </c>
      <c r="AF128" s="29">
        <f>AVERAGE(Table27857[[#This Row],[5Ci Political parties]:[5Ciii Educational, sporting and cultural organizations]])</f>
        <v>5.833333333333333</v>
      </c>
      <c r="AG128" s="29">
        <v>5</v>
      </c>
      <c r="AH128" s="29">
        <v>5</v>
      </c>
      <c r="AI128" s="29">
        <v>5</v>
      </c>
      <c r="AJ128" s="29">
        <f>AVERAGE(Table27857[[#This Row],[5Di Political parties]:[5Diii Educational, sporting and cultural organizations5]])</f>
        <v>5</v>
      </c>
      <c r="AK128" s="29">
        <f t="shared" ref="AK128:AK134" si="47">AVERAGE(AA128,AB128,AF128,AJ128)</f>
        <v>5.208333333333333</v>
      </c>
      <c r="AL128" s="29">
        <v>10</v>
      </c>
      <c r="AM128" s="30">
        <v>5.333333333333333</v>
      </c>
      <c r="AN128" s="30">
        <v>5.25</v>
      </c>
      <c r="AO128" s="30">
        <v>7.5</v>
      </c>
      <c r="AP128" s="30">
        <v>5</v>
      </c>
      <c r="AQ128" s="30">
        <f>AVERAGE(Table27857[[#This Row],[6Di Access to foreign television (cable/ satellite)]:[6Dii Access to foreign newspapers]])</f>
        <v>6.25</v>
      </c>
      <c r="AR128" s="30">
        <v>7.5</v>
      </c>
      <c r="AS128" s="29">
        <f t="shared" si="37"/>
        <v>6.8666666666666654</v>
      </c>
      <c r="AT128" s="29">
        <v>10</v>
      </c>
      <c r="AU128" s="29">
        <v>10</v>
      </c>
      <c r="AV128" s="29">
        <f>AVERAGE(Table27857[[#This Row],[7Ai Parental Authority: In marriage]:[7Aii Parental Authority: After divorce]])</f>
        <v>10</v>
      </c>
      <c r="AW128" s="29">
        <v>0</v>
      </c>
      <c r="AX128" s="29">
        <v>10</v>
      </c>
      <c r="AY128" s="29">
        <f t="shared" si="38"/>
        <v>5</v>
      </c>
      <c r="AZ128" s="29">
        <v>10</v>
      </c>
      <c r="BA128" s="29">
        <f t="shared" si="39"/>
        <v>8.3333333333333339</v>
      </c>
      <c r="BB128" s="31">
        <f>AVERAGE(Table27857[[#This Row],[RULE OF LAW]],Table27857[[#This Row],[SECURITY &amp; SAFETY]],Table27857[[#This Row],[PERSONAL FREEDOM (minus Security &amp;Safety and Rule of Law)]],Table27857[[#This Row],[PERSONAL FREEDOM (minus Security &amp;Safety and Rule of Law)]])</f>
        <v>6.167182539682539</v>
      </c>
      <c r="BC128" s="32">
        <v>6.08</v>
      </c>
      <c r="BD128" s="53">
        <f>AVERAGE(Table27857[[#This Row],[PERSONAL FREEDOM]:[ECONOMIC FREEDOM]])</f>
        <v>6.1235912698412696</v>
      </c>
      <c r="BE128" s="54">
        <f t="shared" si="40"/>
        <v>125</v>
      </c>
      <c r="BF128" s="18">
        <f t="shared" si="41"/>
        <v>6.12</v>
      </c>
      <c r="BG128" s="31">
        <f>Table27857[[#This Row],[1 Rule of Law]]</f>
        <v>4.125396825396825</v>
      </c>
      <c r="BH128" s="31">
        <f>Table27857[[#This Row],[2 Security &amp; Safety]]</f>
        <v>8.0466666666666669</v>
      </c>
      <c r="BI128" s="31">
        <f t="shared" si="42"/>
        <v>6.2483333333333331</v>
      </c>
    </row>
    <row r="129" spans="1:61" ht="15" customHeight="1" x14ac:dyDescent="0.25">
      <c r="A129" s="28" t="s">
        <v>102</v>
      </c>
      <c r="B129" s="29">
        <v>8.1000000000000014</v>
      </c>
      <c r="C129" s="29">
        <v>7.7</v>
      </c>
      <c r="D129" s="29">
        <v>8.5</v>
      </c>
      <c r="E129" s="29">
        <v>8.0857142857142854</v>
      </c>
      <c r="F129" s="29">
        <v>9.92</v>
      </c>
      <c r="G129" s="29">
        <v>10</v>
      </c>
      <c r="H129" s="29">
        <v>10</v>
      </c>
      <c r="I129" s="29">
        <v>10</v>
      </c>
      <c r="J129" s="29">
        <v>10</v>
      </c>
      <c r="K129" s="29">
        <v>10</v>
      </c>
      <c r="L129" s="29">
        <f>AVERAGE(Table27857[[#This Row],[2Bi Disappearance]:[2Bv Terrorism Injured ]])</f>
        <v>10</v>
      </c>
      <c r="M129" s="29">
        <v>10</v>
      </c>
      <c r="N129" s="29">
        <v>10</v>
      </c>
      <c r="O129" s="30">
        <v>5</v>
      </c>
      <c r="P129" s="30">
        <v>5</v>
      </c>
      <c r="Q129" s="30">
        <f>AVERAGE(Table27857[[#This Row],[2Ciii(a) Equal Inheritance Rights: Widows]:[2Ciii(b) Equal Inheritance Rights: Daughters]])</f>
        <v>5</v>
      </c>
      <c r="R129" s="30">
        <f t="shared" si="46"/>
        <v>8.3333333333333339</v>
      </c>
      <c r="S129" s="29">
        <f t="shared" si="35"/>
        <v>9.4177777777777791</v>
      </c>
      <c r="T129" s="29">
        <v>5</v>
      </c>
      <c r="U129" s="29">
        <v>5</v>
      </c>
      <c r="V129" s="29">
        <v>10</v>
      </c>
      <c r="W129" s="29">
        <f t="shared" si="36"/>
        <v>6.666666666666667</v>
      </c>
      <c r="X129" s="29">
        <v>5</v>
      </c>
      <c r="Y129" s="29">
        <v>5</v>
      </c>
      <c r="Z129" s="29">
        <f>AVERAGE(Table27857[[#This Row],[4A Freedom to establish religious organizations]:[4B Autonomy of religious organizations]])</f>
        <v>5</v>
      </c>
      <c r="AA129" s="29">
        <v>2.5</v>
      </c>
      <c r="AB129" s="29">
        <v>0</v>
      </c>
      <c r="AC129" s="29">
        <v>5</v>
      </c>
      <c r="AD129" s="29">
        <v>2.5</v>
      </c>
      <c r="AE129" s="29">
        <v>5</v>
      </c>
      <c r="AF129" s="29">
        <f>AVERAGE(Table27857[[#This Row],[5Ci Political parties]:[5Ciii Educational, sporting and cultural organizations]])</f>
        <v>4.166666666666667</v>
      </c>
      <c r="AG129" s="29">
        <v>5</v>
      </c>
      <c r="AH129" s="29">
        <v>2.5</v>
      </c>
      <c r="AI129" s="29">
        <v>5</v>
      </c>
      <c r="AJ129" s="29">
        <f>AVERAGE(Table27857[[#This Row],[5Di Political parties]:[5Diii Educational, sporting and cultural organizations5]])</f>
        <v>4.166666666666667</v>
      </c>
      <c r="AK129" s="29">
        <f t="shared" si="47"/>
        <v>2.7083333333333335</v>
      </c>
      <c r="AL129" s="29">
        <v>10</v>
      </c>
      <c r="AM129" s="30">
        <v>2</v>
      </c>
      <c r="AN129" s="30">
        <v>4.5</v>
      </c>
      <c r="AO129" s="30">
        <v>5</v>
      </c>
      <c r="AP129" s="30">
        <v>7.5</v>
      </c>
      <c r="AQ129" s="30">
        <f>AVERAGE(Table27857[[#This Row],[6Di Access to foreign television (cable/ satellite)]:[6Dii Access to foreign newspapers]])</f>
        <v>6.25</v>
      </c>
      <c r="AR129" s="30">
        <v>5</v>
      </c>
      <c r="AS129" s="29">
        <f t="shared" si="37"/>
        <v>5.55</v>
      </c>
      <c r="AT129" s="29">
        <v>10</v>
      </c>
      <c r="AU129" s="29">
        <v>10</v>
      </c>
      <c r="AV129" s="29">
        <f>AVERAGE(Table27857[[#This Row],[7Ai Parental Authority: In marriage]:[7Aii Parental Authority: After divorce]])</f>
        <v>10</v>
      </c>
      <c r="AW129" s="29">
        <v>0</v>
      </c>
      <c r="AX129" s="29">
        <v>10</v>
      </c>
      <c r="AY129" s="29">
        <f t="shared" si="38"/>
        <v>5</v>
      </c>
      <c r="AZ129" s="29">
        <v>10</v>
      </c>
      <c r="BA129" s="29">
        <f t="shared" si="39"/>
        <v>8.3333333333333339</v>
      </c>
      <c r="BB129" s="31">
        <f>AVERAGE(Table27857[[#This Row],[RULE OF LAW]],Table27857[[#This Row],[SECURITY &amp; SAFETY]],Table27857[[#This Row],[PERSONAL FREEDOM (minus Security &amp;Safety and Rule of Law)]],Table27857[[#This Row],[PERSONAL FREEDOM (minus Security &amp;Safety and Rule of Law)]])</f>
        <v>7.2017063492063498</v>
      </c>
      <c r="BC129" s="32">
        <v>8.52</v>
      </c>
      <c r="BD129" s="53">
        <f>AVERAGE(Table27857[[#This Row],[PERSONAL FREEDOM]:[ECONOMIC FREEDOM]])</f>
        <v>7.8608531746031751</v>
      </c>
      <c r="BE129" s="54">
        <f t="shared" si="40"/>
        <v>37</v>
      </c>
      <c r="BF129" s="18">
        <f t="shared" si="41"/>
        <v>7.86</v>
      </c>
      <c r="BG129" s="31">
        <f>Table27857[[#This Row],[1 Rule of Law]]</f>
        <v>8.0857142857142854</v>
      </c>
      <c r="BH129" s="31">
        <f>Table27857[[#This Row],[2 Security &amp; Safety]]</f>
        <v>9.4177777777777791</v>
      </c>
      <c r="BI129" s="31">
        <f t="shared" si="42"/>
        <v>5.6516666666666664</v>
      </c>
    </row>
    <row r="130" spans="1:61" ht="15" customHeight="1" x14ac:dyDescent="0.25">
      <c r="A130" s="28" t="s">
        <v>75</v>
      </c>
      <c r="B130" s="29" t="s">
        <v>48</v>
      </c>
      <c r="C130" s="29" t="s">
        <v>48</v>
      </c>
      <c r="D130" s="29" t="s">
        <v>48</v>
      </c>
      <c r="E130" s="29">
        <v>5.9057340000000007</v>
      </c>
      <c r="F130" s="29">
        <v>9.4400000000000013</v>
      </c>
      <c r="G130" s="29">
        <v>10</v>
      </c>
      <c r="H130" s="29">
        <v>10</v>
      </c>
      <c r="I130" s="29">
        <v>7.5</v>
      </c>
      <c r="J130" s="29">
        <v>10</v>
      </c>
      <c r="K130" s="29">
        <v>10</v>
      </c>
      <c r="L130" s="29">
        <f>AVERAGE(Table27857[[#This Row],[2Bi Disappearance]:[2Bv Terrorism Injured ]])</f>
        <v>9.5</v>
      </c>
      <c r="M130" s="29">
        <v>10</v>
      </c>
      <c r="N130" s="29">
        <v>10</v>
      </c>
      <c r="O130" s="30">
        <v>10</v>
      </c>
      <c r="P130" s="30">
        <v>10</v>
      </c>
      <c r="Q130" s="30">
        <f>AVERAGE(Table27857[[#This Row],[2Ciii(a) Equal Inheritance Rights: Widows]:[2Ciii(b) Equal Inheritance Rights: Daughters]])</f>
        <v>10</v>
      </c>
      <c r="R130" s="30">
        <f t="shared" si="46"/>
        <v>10</v>
      </c>
      <c r="S130" s="29">
        <f t="shared" ref="S130:S158" si="48">AVERAGE(F130,L130,R130)</f>
        <v>9.6466666666666665</v>
      </c>
      <c r="T130" s="29">
        <v>10</v>
      </c>
      <c r="U130" s="29">
        <v>10</v>
      </c>
      <c r="V130" s="29">
        <v>10</v>
      </c>
      <c r="W130" s="29">
        <f t="shared" ref="W130:W158" si="49">AVERAGE(T130:V130)</f>
        <v>10</v>
      </c>
      <c r="X130" s="29">
        <v>10</v>
      </c>
      <c r="Y130" s="29">
        <v>10</v>
      </c>
      <c r="Z130" s="29">
        <f>AVERAGE(Table27857[[#This Row],[4A Freedom to establish religious organizations]:[4B Autonomy of religious organizations]])</f>
        <v>10</v>
      </c>
      <c r="AA130" s="29">
        <v>10</v>
      </c>
      <c r="AB130" s="29">
        <v>10</v>
      </c>
      <c r="AC130" s="29">
        <v>10</v>
      </c>
      <c r="AD130" s="29">
        <v>10</v>
      </c>
      <c r="AE130" s="29">
        <v>10</v>
      </c>
      <c r="AF130" s="29">
        <f>AVERAGE(Table27857[[#This Row],[5Ci Political parties]:[5Ciii Educational, sporting and cultural organizations]])</f>
        <v>10</v>
      </c>
      <c r="AG130" s="29">
        <v>10</v>
      </c>
      <c r="AH130" s="29">
        <v>10</v>
      </c>
      <c r="AI130" s="29">
        <v>10</v>
      </c>
      <c r="AJ130" s="29">
        <f>AVERAGE(Table27857[[#This Row],[5Di Political parties]:[5Diii Educational, sporting and cultural organizations5]])</f>
        <v>10</v>
      </c>
      <c r="AK130" s="29">
        <f t="shared" si="47"/>
        <v>10</v>
      </c>
      <c r="AL130" s="29">
        <v>10</v>
      </c>
      <c r="AM130" s="30">
        <v>7.666666666666667</v>
      </c>
      <c r="AN130" s="30">
        <v>7.75</v>
      </c>
      <c r="AO130" s="30">
        <v>10</v>
      </c>
      <c r="AP130" s="30">
        <v>10</v>
      </c>
      <c r="AQ130" s="30">
        <f>AVERAGE(Table27857[[#This Row],[6Di Access to foreign television (cable/ satellite)]:[6Dii Access to foreign newspapers]])</f>
        <v>10</v>
      </c>
      <c r="AR130" s="30">
        <v>10</v>
      </c>
      <c r="AS130" s="29">
        <f t="shared" ref="AS130:AS158" si="50">AVERAGE(AL130:AN130,AQ130:AR130)</f>
        <v>9.0833333333333339</v>
      </c>
      <c r="AT130" s="29">
        <v>10</v>
      </c>
      <c r="AU130" s="29">
        <v>10</v>
      </c>
      <c r="AV130" s="29">
        <f>AVERAGE(Table27857[[#This Row],[7Ai Parental Authority: In marriage]:[7Aii Parental Authority: After divorce]])</f>
        <v>10</v>
      </c>
      <c r="AW130" s="29">
        <v>10</v>
      </c>
      <c r="AX130" s="29">
        <v>10</v>
      </c>
      <c r="AY130" s="29">
        <f t="shared" ref="AY130:AY158" si="51">IFERROR(AVERAGE(AW130:AX130),"-")</f>
        <v>10</v>
      </c>
      <c r="AZ130" s="29">
        <v>10</v>
      </c>
      <c r="BA130" s="29">
        <f t="shared" ref="BA130:BA158" si="52">AVERAGE(AV130,AZ130,AY130)</f>
        <v>10</v>
      </c>
      <c r="BB130" s="31">
        <f>AVERAGE(Table27857[[#This Row],[RULE OF LAW]],Table27857[[#This Row],[SECURITY &amp; SAFETY]],Table27857[[#This Row],[PERSONAL FREEDOM (minus Security &amp;Safety and Rule of Law)]],Table27857[[#This Row],[PERSONAL FREEDOM (minus Security &amp;Safety and Rule of Law)]])</f>
        <v>8.7964334999999991</v>
      </c>
      <c r="BC130" s="32">
        <v>7.29</v>
      </c>
      <c r="BD130" s="53">
        <f>AVERAGE(Table27857[[#This Row],[PERSONAL FREEDOM]:[ECONOMIC FREEDOM]])</f>
        <v>8.0432167499999991</v>
      </c>
      <c r="BE130" s="54">
        <f t="shared" ref="BE130:BE158" si="53">RANK(BF130,$BF$2:$BF$158)</f>
        <v>31</v>
      </c>
      <c r="BF130" s="18">
        <f t="shared" ref="BF130:BF158" si="54">ROUND(BD130, 2)</f>
        <v>8.0399999999999991</v>
      </c>
      <c r="BG130" s="31">
        <f>Table27857[[#This Row],[1 Rule of Law]]</f>
        <v>5.9057340000000007</v>
      </c>
      <c r="BH130" s="31">
        <f>Table27857[[#This Row],[2 Security &amp; Safety]]</f>
        <v>9.6466666666666665</v>
      </c>
      <c r="BI130" s="31">
        <f t="shared" ref="BI130:BI158" si="55">AVERAGE(AS130,W130,AK130,BA130,Z130)</f>
        <v>9.8166666666666664</v>
      </c>
    </row>
    <row r="131" spans="1:61" ht="15" customHeight="1" x14ac:dyDescent="0.25">
      <c r="A131" s="28" t="s">
        <v>89</v>
      </c>
      <c r="B131" s="29">
        <v>8.4</v>
      </c>
      <c r="C131" s="29">
        <v>6.1</v>
      </c>
      <c r="D131" s="29">
        <v>5.8</v>
      </c>
      <c r="E131" s="29">
        <v>6.761904761904761</v>
      </c>
      <c r="F131" s="29">
        <v>9.7199999999999989</v>
      </c>
      <c r="G131" s="29">
        <v>10</v>
      </c>
      <c r="H131" s="29">
        <v>10</v>
      </c>
      <c r="I131" s="29">
        <v>7.5</v>
      </c>
      <c r="J131" s="29">
        <v>10</v>
      </c>
      <c r="K131" s="29">
        <v>10</v>
      </c>
      <c r="L131" s="29">
        <f>AVERAGE(Table27857[[#This Row],[2Bi Disappearance]:[2Bv Terrorism Injured ]])</f>
        <v>9.5</v>
      </c>
      <c r="M131" s="29">
        <v>10</v>
      </c>
      <c r="N131" s="29">
        <v>10</v>
      </c>
      <c r="O131" s="30">
        <v>10</v>
      </c>
      <c r="P131" s="30">
        <v>10</v>
      </c>
      <c r="Q131" s="30">
        <f>AVERAGE(Table27857[[#This Row],[2Ciii(a) Equal Inheritance Rights: Widows]:[2Ciii(b) Equal Inheritance Rights: Daughters]])</f>
        <v>10</v>
      </c>
      <c r="R131" s="30">
        <f t="shared" si="46"/>
        <v>10</v>
      </c>
      <c r="S131" s="29">
        <f t="shared" si="48"/>
        <v>9.74</v>
      </c>
      <c r="T131" s="29">
        <v>10</v>
      </c>
      <c r="U131" s="29">
        <v>10</v>
      </c>
      <c r="V131" s="29">
        <v>10</v>
      </c>
      <c r="W131" s="29">
        <f t="shared" si="49"/>
        <v>10</v>
      </c>
      <c r="X131" s="29">
        <v>10</v>
      </c>
      <c r="Y131" s="29">
        <v>10</v>
      </c>
      <c r="Z131" s="29">
        <f>AVERAGE(Table27857[[#This Row],[4A Freedom to establish religious organizations]:[4B Autonomy of religious organizations]])</f>
        <v>10</v>
      </c>
      <c r="AA131" s="29">
        <v>10</v>
      </c>
      <c r="AB131" s="29">
        <v>10</v>
      </c>
      <c r="AC131" s="29">
        <v>10</v>
      </c>
      <c r="AD131" s="29">
        <v>10</v>
      </c>
      <c r="AE131" s="29">
        <v>10</v>
      </c>
      <c r="AF131" s="29">
        <f>AVERAGE(Table27857[[#This Row],[5Ci Political parties]:[5Ciii Educational, sporting and cultural organizations]])</f>
        <v>10</v>
      </c>
      <c r="AG131" s="29">
        <v>10</v>
      </c>
      <c r="AH131" s="29">
        <v>10</v>
      </c>
      <c r="AI131" s="29">
        <v>10</v>
      </c>
      <c r="AJ131" s="29">
        <f>AVERAGE(Table27857[[#This Row],[5Di Political parties]:[5Diii Educational, sporting and cultural organizations5]])</f>
        <v>10</v>
      </c>
      <c r="AK131" s="29">
        <f t="shared" si="47"/>
        <v>10</v>
      </c>
      <c r="AL131" s="29">
        <v>10</v>
      </c>
      <c r="AM131" s="30">
        <v>8</v>
      </c>
      <c r="AN131" s="30">
        <v>7.25</v>
      </c>
      <c r="AO131" s="30">
        <v>10</v>
      </c>
      <c r="AP131" s="30">
        <v>10</v>
      </c>
      <c r="AQ131" s="30">
        <f>AVERAGE(Table27857[[#This Row],[6Di Access to foreign television (cable/ satellite)]:[6Dii Access to foreign newspapers]])</f>
        <v>10</v>
      </c>
      <c r="AR131" s="30">
        <v>10</v>
      </c>
      <c r="AS131" s="29">
        <f t="shared" si="50"/>
        <v>9.0500000000000007</v>
      </c>
      <c r="AT131" s="29">
        <v>10</v>
      </c>
      <c r="AU131" s="29">
        <v>10</v>
      </c>
      <c r="AV131" s="29">
        <f>AVERAGE(Table27857[[#This Row],[7Ai Parental Authority: In marriage]:[7Aii Parental Authority: After divorce]])</f>
        <v>10</v>
      </c>
      <c r="AW131" s="29">
        <v>10</v>
      </c>
      <c r="AX131" s="29">
        <v>10</v>
      </c>
      <c r="AY131" s="29">
        <f t="shared" si="51"/>
        <v>10</v>
      </c>
      <c r="AZ131" s="29">
        <v>10</v>
      </c>
      <c r="BA131" s="29">
        <f t="shared" si="52"/>
        <v>10</v>
      </c>
      <c r="BB131" s="31">
        <f>AVERAGE(Table27857[[#This Row],[RULE OF LAW]],Table27857[[#This Row],[SECURITY &amp; SAFETY]],Table27857[[#This Row],[PERSONAL FREEDOM (minus Security &amp;Safety and Rule of Law)]],Table27857[[#This Row],[PERSONAL FREEDOM (minus Security &amp;Safety and Rule of Law)]])</f>
        <v>9.0304761904761897</v>
      </c>
      <c r="BC131" s="32">
        <v>6.44</v>
      </c>
      <c r="BD131" s="53">
        <f>AVERAGE(Table27857[[#This Row],[PERSONAL FREEDOM]:[ECONOMIC FREEDOM]])</f>
        <v>7.7352380952380955</v>
      </c>
      <c r="BE131" s="54">
        <f t="shared" si="53"/>
        <v>42</v>
      </c>
      <c r="BF131" s="18">
        <f t="shared" si="54"/>
        <v>7.74</v>
      </c>
      <c r="BG131" s="31">
        <f>Table27857[[#This Row],[1 Rule of Law]]</f>
        <v>6.761904761904761</v>
      </c>
      <c r="BH131" s="31">
        <f>Table27857[[#This Row],[2 Security &amp; Safety]]</f>
        <v>9.74</v>
      </c>
      <c r="BI131" s="31">
        <f t="shared" si="55"/>
        <v>9.8099999999999987</v>
      </c>
    </row>
    <row r="132" spans="1:61" ht="15" customHeight="1" x14ac:dyDescent="0.25">
      <c r="A132" s="28" t="s">
        <v>109</v>
      </c>
      <c r="B132" s="29">
        <v>5.4</v>
      </c>
      <c r="C132" s="29">
        <v>5.3000000000000007</v>
      </c>
      <c r="D132" s="29">
        <v>4.5</v>
      </c>
      <c r="E132" s="29">
        <v>5.0650793650793648</v>
      </c>
      <c r="F132" s="29">
        <v>0</v>
      </c>
      <c r="G132" s="29">
        <v>5</v>
      </c>
      <c r="H132" s="29">
        <v>10</v>
      </c>
      <c r="I132" s="29">
        <v>2.5</v>
      </c>
      <c r="J132" s="29">
        <v>9.9498346015459607</v>
      </c>
      <c r="K132" s="29">
        <v>9.9811879755797346</v>
      </c>
      <c r="L132" s="29">
        <f>AVERAGE(Table27857[[#This Row],[2Bi Disappearance]:[2Bv Terrorism Injured ]])</f>
        <v>7.4862045154251389</v>
      </c>
      <c r="M132" s="29">
        <v>10</v>
      </c>
      <c r="N132" s="29">
        <v>7.5</v>
      </c>
      <c r="O132" s="30">
        <v>10</v>
      </c>
      <c r="P132" s="30">
        <v>10</v>
      </c>
      <c r="Q132" s="30">
        <f>AVERAGE(Table27857[[#This Row],[2Ciii(a) Equal Inheritance Rights: Widows]:[2Ciii(b) Equal Inheritance Rights: Daughters]])</f>
        <v>10</v>
      </c>
      <c r="R132" s="30">
        <f t="shared" si="46"/>
        <v>9.1666666666666661</v>
      </c>
      <c r="S132" s="29">
        <f t="shared" si="48"/>
        <v>5.550957060697268</v>
      </c>
      <c r="T132" s="29">
        <v>10</v>
      </c>
      <c r="U132" s="29">
        <v>10</v>
      </c>
      <c r="V132" s="29">
        <v>10</v>
      </c>
      <c r="W132" s="29">
        <f t="shared" si="49"/>
        <v>10</v>
      </c>
      <c r="X132" s="29">
        <v>7.5</v>
      </c>
      <c r="Y132" s="29">
        <v>10</v>
      </c>
      <c r="Z132" s="29">
        <f>AVERAGE(Table27857[[#This Row],[4A Freedom to establish religious organizations]:[4B Autonomy of religious organizations]])</f>
        <v>8.75</v>
      </c>
      <c r="AA132" s="29">
        <v>10</v>
      </c>
      <c r="AB132" s="29">
        <v>10</v>
      </c>
      <c r="AC132" s="29">
        <v>5</v>
      </c>
      <c r="AD132" s="29">
        <v>2.5</v>
      </c>
      <c r="AE132" s="29">
        <v>7.5</v>
      </c>
      <c r="AF132" s="29">
        <f>AVERAGE(Table27857[[#This Row],[5Ci Political parties]:[5Ciii Educational, sporting and cultural organizations]])</f>
        <v>5</v>
      </c>
      <c r="AG132" s="29">
        <v>10</v>
      </c>
      <c r="AH132" s="29">
        <v>7.5</v>
      </c>
      <c r="AI132" s="29">
        <v>7.5</v>
      </c>
      <c r="AJ132" s="29">
        <f>AVERAGE(Table27857[[#This Row],[5Di Political parties]:[5Diii Educational, sporting and cultural organizations5]])</f>
        <v>8.3333333333333339</v>
      </c>
      <c r="AK132" s="29">
        <f t="shared" si="47"/>
        <v>8.3333333333333339</v>
      </c>
      <c r="AL132" s="29">
        <v>10</v>
      </c>
      <c r="AM132" s="30">
        <v>7</v>
      </c>
      <c r="AN132" s="30">
        <v>6.5</v>
      </c>
      <c r="AO132" s="30">
        <v>10</v>
      </c>
      <c r="AP132" s="30">
        <v>10</v>
      </c>
      <c r="AQ132" s="30">
        <f>AVERAGE(Table27857[[#This Row],[6Di Access to foreign television (cable/ satellite)]:[6Dii Access to foreign newspapers]])</f>
        <v>10</v>
      </c>
      <c r="AR132" s="30">
        <v>7.5</v>
      </c>
      <c r="AS132" s="29">
        <f t="shared" si="50"/>
        <v>8.1999999999999993</v>
      </c>
      <c r="AT132" s="29">
        <v>10</v>
      </c>
      <c r="AU132" s="29">
        <v>10</v>
      </c>
      <c r="AV132" s="29">
        <f>AVERAGE(Table27857[[#This Row],[7Ai Parental Authority: In marriage]:[7Aii Parental Authority: After divorce]])</f>
        <v>10</v>
      </c>
      <c r="AW132" s="29">
        <v>10</v>
      </c>
      <c r="AX132" s="29">
        <v>10</v>
      </c>
      <c r="AY132" s="29">
        <f t="shared" si="51"/>
        <v>10</v>
      </c>
      <c r="AZ132" s="29">
        <v>10</v>
      </c>
      <c r="BA132" s="29">
        <f t="shared" si="52"/>
        <v>10</v>
      </c>
      <c r="BB132" s="31">
        <f>AVERAGE(Table27857[[#This Row],[RULE OF LAW]],Table27857[[#This Row],[SECURITY &amp; SAFETY]],Table27857[[#This Row],[PERSONAL FREEDOM (minus Security &amp;Safety and Rule of Law)]],Table27857[[#This Row],[PERSONAL FREEDOM (minus Security &amp;Safety and Rule of Law)]])</f>
        <v>7.1823424397774911</v>
      </c>
      <c r="BC132" s="32">
        <v>6.74</v>
      </c>
      <c r="BD132" s="53">
        <f>AVERAGE(Table27857[[#This Row],[PERSONAL FREEDOM]:[ECONOMIC FREEDOM]])</f>
        <v>6.9611712198887457</v>
      </c>
      <c r="BE132" s="54">
        <f t="shared" si="53"/>
        <v>76</v>
      </c>
      <c r="BF132" s="18">
        <f t="shared" si="54"/>
        <v>6.96</v>
      </c>
      <c r="BG132" s="31">
        <f>Table27857[[#This Row],[1 Rule of Law]]</f>
        <v>5.0650793650793648</v>
      </c>
      <c r="BH132" s="31">
        <f>Table27857[[#This Row],[2 Security &amp; Safety]]</f>
        <v>5.550957060697268</v>
      </c>
      <c r="BI132" s="31">
        <f t="shared" si="55"/>
        <v>9.0566666666666666</v>
      </c>
    </row>
    <row r="133" spans="1:61" ht="15" customHeight="1" x14ac:dyDescent="0.25">
      <c r="A133" s="28" t="s">
        <v>83</v>
      </c>
      <c r="B133" s="29">
        <v>8.2999999999999989</v>
      </c>
      <c r="C133" s="29">
        <v>6.2</v>
      </c>
      <c r="D133" s="29">
        <v>6.2</v>
      </c>
      <c r="E133" s="29">
        <v>6.8825396825396821</v>
      </c>
      <c r="F133" s="29">
        <v>9.68</v>
      </c>
      <c r="G133" s="29">
        <v>0</v>
      </c>
      <c r="H133" s="29">
        <v>10</v>
      </c>
      <c r="I133" s="29">
        <v>10</v>
      </c>
      <c r="J133" s="29">
        <v>10</v>
      </c>
      <c r="K133" s="29">
        <v>9.9957099998509218</v>
      </c>
      <c r="L133" s="29">
        <f>AVERAGE(Table27857[[#This Row],[2Bi Disappearance]:[2Bv Terrorism Injured ]])</f>
        <v>7.9991419999701847</v>
      </c>
      <c r="M133" s="29">
        <v>10</v>
      </c>
      <c r="N133" s="29">
        <v>10</v>
      </c>
      <c r="O133" s="30">
        <v>5</v>
      </c>
      <c r="P133" s="30">
        <v>10</v>
      </c>
      <c r="Q133" s="30">
        <f>AVERAGE(Table27857[[#This Row],[2Ciii(a) Equal Inheritance Rights: Widows]:[2Ciii(b) Equal Inheritance Rights: Daughters]])</f>
        <v>7.5</v>
      </c>
      <c r="R133" s="30">
        <f t="shared" si="46"/>
        <v>9.1666666666666661</v>
      </c>
      <c r="S133" s="29">
        <f t="shared" si="48"/>
        <v>8.9486028888789502</v>
      </c>
      <c r="T133" s="29">
        <v>10</v>
      </c>
      <c r="U133" s="29">
        <v>10</v>
      </c>
      <c r="V133" s="29">
        <v>10</v>
      </c>
      <c r="W133" s="29">
        <f t="shared" si="49"/>
        <v>10</v>
      </c>
      <c r="X133" s="29">
        <v>7.5</v>
      </c>
      <c r="Y133" s="29">
        <v>7.5</v>
      </c>
      <c r="Z133" s="29">
        <f>AVERAGE(Table27857[[#This Row],[4A Freedom to establish religious organizations]:[4B Autonomy of religious organizations]])</f>
        <v>7.5</v>
      </c>
      <c r="AA133" s="29">
        <v>10</v>
      </c>
      <c r="AB133" s="29">
        <v>10</v>
      </c>
      <c r="AC133" s="29">
        <v>7.5</v>
      </c>
      <c r="AD133" s="29">
        <v>7.5</v>
      </c>
      <c r="AE133" s="29">
        <v>10</v>
      </c>
      <c r="AF133" s="29">
        <f>AVERAGE(Table27857[[#This Row],[5Ci Political parties]:[5Ciii Educational, sporting and cultural organizations]])</f>
        <v>8.3333333333333339</v>
      </c>
      <c r="AG133" s="29">
        <v>10</v>
      </c>
      <c r="AH133" s="29">
        <v>10</v>
      </c>
      <c r="AI133" s="29">
        <v>7.5</v>
      </c>
      <c r="AJ133" s="29">
        <f>AVERAGE(Table27857[[#This Row],[5Di Political parties]:[5Diii Educational, sporting and cultural organizations5]])</f>
        <v>9.1666666666666661</v>
      </c>
      <c r="AK133" s="29">
        <f t="shared" si="47"/>
        <v>9.375</v>
      </c>
      <c r="AL133" s="29">
        <v>10</v>
      </c>
      <c r="AM133" s="30">
        <v>8</v>
      </c>
      <c r="AN133" s="30">
        <v>6.5</v>
      </c>
      <c r="AO133" s="30">
        <v>7.5</v>
      </c>
      <c r="AP133" s="30">
        <v>10</v>
      </c>
      <c r="AQ133" s="30">
        <f>AVERAGE(Table27857[[#This Row],[6Di Access to foreign television (cable/ satellite)]:[6Dii Access to foreign newspapers]])</f>
        <v>8.75</v>
      </c>
      <c r="AR133" s="30">
        <v>10</v>
      </c>
      <c r="AS133" s="29">
        <f t="shared" si="50"/>
        <v>8.65</v>
      </c>
      <c r="AT133" s="29">
        <v>10</v>
      </c>
      <c r="AU133" s="29">
        <v>10</v>
      </c>
      <c r="AV133" s="29">
        <f>AVERAGE(Table27857[[#This Row],[7Ai Parental Authority: In marriage]:[7Aii Parental Authority: After divorce]])</f>
        <v>10</v>
      </c>
      <c r="AW133" s="29">
        <v>10</v>
      </c>
      <c r="AX133" s="29">
        <v>10</v>
      </c>
      <c r="AY133" s="29">
        <f t="shared" si="51"/>
        <v>10</v>
      </c>
      <c r="AZ133" s="29">
        <v>10</v>
      </c>
      <c r="BA133" s="29">
        <f t="shared" si="52"/>
        <v>10</v>
      </c>
      <c r="BB133" s="31">
        <f>AVERAGE(Table27857[[#This Row],[RULE OF LAW]],Table27857[[#This Row],[SECURITY &amp; SAFETY]],Table27857[[#This Row],[PERSONAL FREEDOM (minus Security &amp;Safety and Rule of Law)]],Table27857[[#This Row],[PERSONAL FREEDOM (minus Security &amp;Safety and Rule of Law)]])</f>
        <v>8.5102856428546581</v>
      </c>
      <c r="BC133" s="32">
        <v>7.27</v>
      </c>
      <c r="BD133" s="53">
        <f>AVERAGE(Table27857[[#This Row],[PERSONAL FREEDOM]:[ECONOMIC FREEDOM]])</f>
        <v>7.8901428214273288</v>
      </c>
      <c r="BE133" s="54">
        <f t="shared" si="53"/>
        <v>35</v>
      </c>
      <c r="BF133" s="18">
        <f t="shared" si="54"/>
        <v>7.89</v>
      </c>
      <c r="BG133" s="31">
        <f>Table27857[[#This Row],[1 Rule of Law]]</f>
        <v>6.8825396825396821</v>
      </c>
      <c r="BH133" s="31">
        <f>Table27857[[#This Row],[2 Security &amp; Safety]]</f>
        <v>8.9486028888789502</v>
      </c>
      <c r="BI133" s="31">
        <f t="shared" si="55"/>
        <v>9.1050000000000004</v>
      </c>
    </row>
    <row r="134" spans="1:61" ht="15" customHeight="1" x14ac:dyDescent="0.25">
      <c r="A134" s="28" t="s">
        <v>173</v>
      </c>
      <c r="B134" s="29">
        <v>4.0999999999999996</v>
      </c>
      <c r="C134" s="29">
        <v>4.0999999999999996</v>
      </c>
      <c r="D134" s="29">
        <v>4.9000000000000004</v>
      </c>
      <c r="E134" s="29">
        <v>4.3412698412698418</v>
      </c>
      <c r="F134" s="29">
        <v>8.64</v>
      </c>
      <c r="G134" s="29">
        <v>0</v>
      </c>
      <c r="H134" s="29">
        <v>10</v>
      </c>
      <c r="I134" s="29">
        <v>5</v>
      </c>
      <c r="J134" s="29">
        <v>10</v>
      </c>
      <c r="K134" s="29">
        <v>9.7851877166430707</v>
      </c>
      <c r="L134" s="29">
        <f>AVERAGE(Table27857[[#This Row],[2Bi Disappearance]:[2Bv Terrorism Injured ]])</f>
        <v>6.9570375433286147</v>
      </c>
      <c r="M134" s="29">
        <v>10</v>
      </c>
      <c r="N134" s="29">
        <v>10</v>
      </c>
      <c r="O134" s="30">
        <v>5</v>
      </c>
      <c r="P134" s="30">
        <v>5</v>
      </c>
      <c r="Q134" s="30">
        <f>AVERAGE(Table27857[[#This Row],[2Ciii(a) Equal Inheritance Rights: Widows]:[2Ciii(b) Equal Inheritance Rights: Daughters]])</f>
        <v>5</v>
      </c>
      <c r="R134" s="30">
        <f t="shared" si="46"/>
        <v>8.3333333333333339</v>
      </c>
      <c r="S134" s="29">
        <f t="shared" si="48"/>
        <v>7.9767902922206488</v>
      </c>
      <c r="T134" s="29">
        <v>5</v>
      </c>
      <c r="U134" s="29">
        <v>5</v>
      </c>
      <c r="V134" s="29">
        <v>10</v>
      </c>
      <c r="W134" s="29">
        <f t="shared" si="49"/>
        <v>6.666666666666667</v>
      </c>
      <c r="X134" s="29">
        <v>7.5</v>
      </c>
      <c r="Y134" s="29">
        <v>5</v>
      </c>
      <c r="Z134" s="29">
        <f>AVERAGE(Table27857[[#This Row],[4A Freedom to establish religious organizations]:[4B Autonomy of religious organizations]])</f>
        <v>6.25</v>
      </c>
      <c r="AA134" s="29">
        <v>7.5</v>
      </c>
      <c r="AB134" s="29">
        <v>7.5</v>
      </c>
      <c r="AC134" s="29">
        <v>10</v>
      </c>
      <c r="AD134" s="29">
        <v>5</v>
      </c>
      <c r="AE134" s="29">
        <v>5</v>
      </c>
      <c r="AF134" s="29">
        <f>AVERAGE(Table27857[[#This Row],[5Ci Political parties]:[5Ciii Educational, sporting and cultural organizations]])</f>
        <v>6.666666666666667</v>
      </c>
      <c r="AG134" s="29">
        <v>7.5</v>
      </c>
      <c r="AH134" s="29">
        <v>7.5</v>
      </c>
      <c r="AI134" s="29">
        <v>7.5</v>
      </c>
      <c r="AJ134" s="29">
        <f>AVERAGE(Table27857[[#This Row],[5Di Political parties]:[5Diii Educational, sporting and cultural organizations5]])</f>
        <v>7.5</v>
      </c>
      <c r="AK134" s="29">
        <f t="shared" si="47"/>
        <v>7.291666666666667</v>
      </c>
      <c r="AL134" s="29">
        <v>10</v>
      </c>
      <c r="AM134" s="30">
        <v>2.3333333333333335</v>
      </c>
      <c r="AN134" s="30">
        <v>1.75</v>
      </c>
      <c r="AO134" s="30">
        <v>10</v>
      </c>
      <c r="AP134" s="30">
        <v>7.5</v>
      </c>
      <c r="AQ134" s="30">
        <f>AVERAGE(Table27857[[#This Row],[6Di Access to foreign television (cable/ satellite)]:[6Dii Access to foreign newspapers]])</f>
        <v>8.75</v>
      </c>
      <c r="AR134" s="30">
        <v>7.5</v>
      </c>
      <c r="AS134" s="29">
        <f t="shared" si="50"/>
        <v>6.0666666666666673</v>
      </c>
      <c r="AT134" s="29">
        <v>0</v>
      </c>
      <c r="AU134" s="29">
        <v>0</v>
      </c>
      <c r="AV134" s="29">
        <f>AVERAGE(Table27857[[#This Row],[7Ai Parental Authority: In marriage]:[7Aii Parental Authority: After divorce]])</f>
        <v>0</v>
      </c>
      <c r="AW134" s="29">
        <v>0</v>
      </c>
      <c r="AX134" s="29">
        <v>0</v>
      </c>
      <c r="AY134" s="29">
        <f t="shared" si="51"/>
        <v>0</v>
      </c>
      <c r="AZ134" s="29">
        <v>0</v>
      </c>
      <c r="BA134" s="29">
        <f t="shared" si="52"/>
        <v>0</v>
      </c>
      <c r="BB134" s="31">
        <f>AVERAGE(Table27857[[#This Row],[RULE OF LAW]],Table27857[[#This Row],[SECURITY &amp; SAFETY]],Table27857[[#This Row],[PERSONAL FREEDOM (minus Security &amp;Safety and Rule of Law)]],Table27857[[#This Row],[PERSONAL FREEDOM (minus Security &amp;Safety and Rule of Law)]])</f>
        <v>5.7070150333726239</v>
      </c>
      <c r="BC134" s="32">
        <v>6.57</v>
      </c>
      <c r="BD134" s="53">
        <f>AVERAGE(Table27857[[#This Row],[PERSONAL FREEDOM]:[ECONOMIC FREEDOM]])</f>
        <v>6.1385075166863121</v>
      </c>
      <c r="BE134" s="54">
        <f t="shared" si="53"/>
        <v>124</v>
      </c>
      <c r="BF134" s="18">
        <f t="shared" si="54"/>
        <v>6.14</v>
      </c>
      <c r="BG134" s="31">
        <f>Table27857[[#This Row],[1 Rule of Law]]</f>
        <v>4.3412698412698418</v>
      </c>
      <c r="BH134" s="31">
        <f>Table27857[[#This Row],[2 Security &amp; Safety]]</f>
        <v>7.9767902922206488</v>
      </c>
      <c r="BI134" s="31">
        <f t="shared" si="55"/>
        <v>5.2550000000000008</v>
      </c>
    </row>
    <row r="135" spans="1:61" ht="15" customHeight="1" x14ac:dyDescent="0.25">
      <c r="A135" s="28" t="s">
        <v>99</v>
      </c>
      <c r="B135" s="29" t="s">
        <v>48</v>
      </c>
      <c r="C135" s="29" t="s">
        <v>48</v>
      </c>
      <c r="D135" s="29" t="s">
        <v>48</v>
      </c>
      <c r="E135" s="29">
        <v>5.0724919999999996</v>
      </c>
      <c r="F135" s="29">
        <v>7.5599999999999987</v>
      </c>
      <c r="G135" s="29">
        <v>10</v>
      </c>
      <c r="H135" s="29">
        <v>10</v>
      </c>
      <c r="I135" s="29" t="s">
        <v>48</v>
      </c>
      <c r="J135" s="29">
        <v>10</v>
      </c>
      <c r="K135" s="29">
        <v>10</v>
      </c>
      <c r="L135" s="29">
        <f>AVERAGE(Table27857[[#This Row],[2Bi Disappearance]:[2Bv Terrorism Injured ]])</f>
        <v>10</v>
      </c>
      <c r="M135" s="29" t="s">
        <v>48</v>
      </c>
      <c r="N135" s="29" t="s">
        <v>48</v>
      </c>
      <c r="O135" s="30" t="s">
        <v>48</v>
      </c>
      <c r="P135" s="30" t="s">
        <v>48</v>
      </c>
      <c r="Q135" s="30" t="s">
        <v>48</v>
      </c>
      <c r="R135" s="30" t="s">
        <v>48</v>
      </c>
      <c r="S135" s="29">
        <f t="shared" si="48"/>
        <v>8.7799999999999994</v>
      </c>
      <c r="T135" s="29">
        <v>10</v>
      </c>
      <c r="U135" s="29">
        <v>10</v>
      </c>
      <c r="V135" s="29" t="s">
        <v>48</v>
      </c>
      <c r="W135" s="29">
        <f t="shared" si="49"/>
        <v>10</v>
      </c>
      <c r="X135" s="29" t="s">
        <v>48</v>
      </c>
      <c r="Y135" s="29" t="s">
        <v>48</v>
      </c>
      <c r="Z135" s="29" t="s">
        <v>48</v>
      </c>
      <c r="AA135" s="29" t="s">
        <v>48</v>
      </c>
      <c r="AB135" s="29" t="s">
        <v>48</v>
      </c>
      <c r="AC135" s="29" t="s">
        <v>48</v>
      </c>
      <c r="AD135" s="29" t="s">
        <v>48</v>
      </c>
      <c r="AE135" s="29" t="s">
        <v>48</v>
      </c>
      <c r="AF135" s="29" t="s">
        <v>48</v>
      </c>
      <c r="AG135" s="29" t="s">
        <v>48</v>
      </c>
      <c r="AH135" s="29" t="s">
        <v>48</v>
      </c>
      <c r="AI135" s="29" t="s">
        <v>48</v>
      </c>
      <c r="AJ135" s="29" t="s">
        <v>48</v>
      </c>
      <c r="AK135" s="29" t="s">
        <v>48</v>
      </c>
      <c r="AL135" s="29">
        <v>10</v>
      </c>
      <c r="AM135" s="30">
        <v>7.333333333333333</v>
      </c>
      <c r="AN135" s="30">
        <v>6.75</v>
      </c>
      <c r="AO135" s="30" t="s">
        <v>48</v>
      </c>
      <c r="AP135" s="30" t="s">
        <v>48</v>
      </c>
      <c r="AQ135" s="30" t="s">
        <v>48</v>
      </c>
      <c r="AR135" s="30" t="s">
        <v>48</v>
      </c>
      <c r="AS135" s="29">
        <f t="shared" si="50"/>
        <v>8.0277777777777768</v>
      </c>
      <c r="AT135" s="29" t="s">
        <v>48</v>
      </c>
      <c r="AU135" s="29" t="s">
        <v>48</v>
      </c>
      <c r="AV135" s="29" t="s">
        <v>48</v>
      </c>
      <c r="AW135" s="29">
        <v>10</v>
      </c>
      <c r="AX135" s="29">
        <v>10</v>
      </c>
      <c r="AY135" s="29">
        <f t="shared" si="51"/>
        <v>10</v>
      </c>
      <c r="AZ135" s="29" t="s">
        <v>48</v>
      </c>
      <c r="BA135" s="29">
        <f t="shared" si="52"/>
        <v>10</v>
      </c>
      <c r="BB135" s="31">
        <f>AVERAGE(Table27857[[#This Row],[RULE OF LAW]],Table27857[[#This Row],[SECURITY &amp; SAFETY]],Table27857[[#This Row],[PERSONAL FREEDOM (minus Security &amp;Safety and Rule of Law)]],Table27857[[#This Row],[PERSONAL FREEDOM (minus Security &amp;Safety and Rule of Law)]])</f>
        <v>8.1344192962962971</v>
      </c>
      <c r="BC135" s="32">
        <v>6.77</v>
      </c>
      <c r="BD135" s="53">
        <f>AVERAGE(Table27857[[#This Row],[PERSONAL FREEDOM]:[ECONOMIC FREEDOM]])</f>
        <v>7.4522096481481483</v>
      </c>
      <c r="BE135" s="54">
        <f t="shared" si="53"/>
        <v>51</v>
      </c>
      <c r="BF135" s="18">
        <f t="shared" si="54"/>
        <v>7.45</v>
      </c>
      <c r="BG135" s="31">
        <f>Table27857[[#This Row],[1 Rule of Law]]</f>
        <v>5.0724919999999996</v>
      </c>
      <c r="BH135" s="31">
        <f>Table27857[[#This Row],[2 Security &amp; Safety]]</f>
        <v>8.7799999999999994</v>
      </c>
      <c r="BI135" s="31">
        <f t="shared" si="55"/>
        <v>9.3425925925925934</v>
      </c>
    </row>
    <row r="136" spans="1:61" ht="15" customHeight="1" x14ac:dyDescent="0.25">
      <c r="A136" s="28" t="s">
        <v>186</v>
      </c>
      <c r="B136" s="29" t="s">
        <v>48</v>
      </c>
      <c r="C136" s="29" t="s">
        <v>48</v>
      </c>
      <c r="D136" s="29" t="s">
        <v>48</v>
      </c>
      <c r="E136" s="29">
        <v>4.5368360000000001</v>
      </c>
      <c r="F136" s="29">
        <v>0</v>
      </c>
      <c r="G136" s="29">
        <v>5</v>
      </c>
      <c r="H136" s="29">
        <v>10</v>
      </c>
      <c r="I136" s="29">
        <v>7.5</v>
      </c>
      <c r="J136" s="29">
        <v>9.2004100297367515</v>
      </c>
      <c r="K136" s="29">
        <v>9.8400820059473499</v>
      </c>
      <c r="L136" s="29">
        <f>AVERAGE(Table27857[[#This Row],[2Bi Disappearance]:[2Bv Terrorism Injured ]])</f>
        <v>8.3080984071368214</v>
      </c>
      <c r="M136" s="29">
        <v>10</v>
      </c>
      <c r="N136" s="29">
        <v>10</v>
      </c>
      <c r="O136" s="30">
        <v>0</v>
      </c>
      <c r="P136" s="30">
        <v>5</v>
      </c>
      <c r="Q136" s="30">
        <f>AVERAGE(Table27857[[#This Row],[2Ciii(a) Equal Inheritance Rights: Widows]:[2Ciii(b) Equal Inheritance Rights: Daughters]])</f>
        <v>2.5</v>
      </c>
      <c r="R136" s="30">
        <f>AVERAGE(M136:N136,Q136)</f>
        <v>7.5</v>
      </c>
      <c r="S136" s="29">
        <f t="shared" si="48"/>
        <v>5.2693661357122741</v>
      </c>
      <c r="T136" s="29">
        <v>5</v>
      </c>
      <c r="U136" s="29">
        <v>5</v>
      </c>
      <c r="V136" s="29">
        <v>5</v>
      </c>
      <c r="W136" s="29">
        <f t="shared" si="49"/>
        <v>5</v>
      </c>
      <c r="X136" s="29" t="s">
        <v>48</v>
      </c>
      <c r="Y136" s="29" t="s">
        <v>48</v>
      </c>
      <c r="Z136" s="29" t="s">
        <v>48</v>
      </c>
      <c r="AA136" s="29" t="s">
        <v>48</v>
      </c>
      <c r="AB136" s="29" t="s">
        <v>48</v>
      </c>
      <c r="AC136" s="29" t="s">
        <v>48</v>
      </c>
      <c r="AD136" s="29" t="s">
        <v>48</v>
      </c>
      <c r="AE136" s="29" t="s">
        <v>48</v>
      </c>
      <c r="AF136" s="29" t="s">
        <v>48</v>
      </c>
      <c r="AG136" s="29" t="s">
        <v>48</v>
      </c>
      <c r="AH136" s="29" t="s">
        <v>48</v>
      </c>
      <c r="AI136" s="29" t="s">
        <v>48</v>
      </c>
      <c r="AJ136" s="29" t="s">
        <v>48</v>
      </c>
      <c r="AK136" s="29" t="s">
        <v>48</v>
      </c>
      <c r="AL136" s="29">
        <v>10</v>
      </c>
      <c r="AM136" s="30">
        <v>1.6666666666666667</v>
      </c>
      <c r="AN136" s="30">
        <v>3</v>
      </c>
      <c r="AO136" s="30" t="s">
        <v>48</v>
      </c>
      <c r="AP136" s="30" t="s">
        <v>48</v>
      </c>
      <c r="AQ136" s="30" t="s">
        <v>48</v>
      </c>
      <c r="AR136" s="30" t="s">
        <v>48</v>
      </c>
      <c r="AS136" s="29">
        <f t="shared" si="50"/>
        <v>4.8888888888888884</v>
      </c>
      <c r="AT136" s="29">
        <v>5</v>
      </c>
      <c r="AU136" s="29">
        <v>0</v>
      </c>
      <c r="AV136" s="29">
        <f>AVERAGE(Table27857[[#This Row],[7Ai Parental Authority: In marriage]:[7Aii Parental Authority: After divorce]])</f>
        <v>2.5</v>
      </c>
      <c r="AW136" s="29">
        <v>0</v>
      </c>
      <c r="AX136" s="29">
        <v>10</v>
      </c>
      <c r="AY136" s="29">
        <f t="shared" si="51"/>
        <v>5</v>
      </c>
      <c r="AZ136" s="29">
        <v>5</v>
      </c>
      <c r="BA136" s="29">
        <f t="shared" si="52"/>
        <v>4.166666666666667</v>
      </c>
      <c r="BB136" s="31">
        <f>AVERAGE(Table27857[[#This Row],[RULE OF LAW]],Table27857[[#This Row],[SECURITY &amp; SAFETY]],Table27857[[#This Row],[PERSONAL FREEDOM (minus Security &amp;Safety and Rule of Law)]],Table27857[[#This Row],[PERSONAL FREEDOM (minus Security &amp;Safety and Rule of Law)]])</f>
        <v>4.7941431265206615</v>
      </c>
      <c r="BC136" s="32">
        <v>6.79</v>
      </c>
      <c r="BD136" s="53">
        <f>AVERAGE(Table27857[[#This Row],[PERSONAL FREEDOM]:[ECONOMIC FREEDOM]])</f>
        <v>5.7920715632603308</v>
      </c>
      <c r="BE136" s="54">
        <f t="shared" si="53"/>
        <v>136</v>
      </c>
      <c r="BF136" s="18">
        <f t="shared" si="54"/>
        <v>5.79</v>
      </c>
      <c r="BG136" s="31">
        <f>Table27857[[#This Row],[1 Rule of Law]]</f>
        <v>4.5368360000000001</v>
      </c>
      <c r="BH136" s="31">
        <f>Table27857[[#This Row],[2 Security &amp; Safety]]</f>
        <v>5.2693661357122741</v>
      </c>
      <c r="BI136" s="31">
        <f t="shared" si="55"/>
        <v>4.685185185185186</v>
      </c>
    </row>
    <row r="137" spans="1:61" ht="15" customHeight="1" x14ac:dyDescent="0.25">
      <c r="A137" s="28" t="s">
        <v>64</v>
      </c>
      <c r="B137" s="29">
        <v>9.6</v>
      </c>
      <c r="C137" s="29">
        <v>7.8000000000000007</v>
      </c>
      <c r="D137" s="29">
        <v>7.8000000000000007</v>
      </c>
      <c r="E137" s="29">
        <v>8.4206349206349209</v>
      </c>
      <c r="F137" s="29">
        <v>9.7199999999999989</v>
      </c>
      <c r="G137" s="29">
        <v>10</v>
      </c>
      <c r="H137" s="29">
        <v>10</v>
      </c>
      <c r="I137" s="29">
        <v>10</v>
      </c>
      <c r="J137" s="29">
        <v>10</v>
      </c>
      <c r="K137" s="29">
        <v>10</v>
      </c>
      <c r="L137" s="29">
        <f>AVERAGE(Table27857[[#This Row],[2Bi Disappearance]:[2Bv Terrorism Injured ]])</f>
        <v>10</v>
      </c>
      <c r="M137" s="29">
        <v>10</v>
      </c>
      <c r="N137" s="29">
        <v>10</v>
      </c>
      <c r="O137" s="30">
        <v>10</v>
      </c>
      <c r="P137" s="30">
        <v>10</v>
      </c>
      <c r="Q137" s="30">
        <f>AVERAGE(Table27857[[#This Row],[2Ciii(a) Equal Inheritance Rights: Widows]:[2Ciii(b) Equal Inheritance Rights: Daughters]])</f>
        <v>10</v>
      </c>
      <c r="R137" s="30">
        <f>AVERAGE(M137:N137,Q137)</f>
        <v>10</v>
      </c>
      <c r="S137" s="29">
        <f t="shared" si="48"/>
        <v>9.9066666666666663</v>
      </c>
      <c r="T137" s="29">
        <v>10</v>
      </c>
      <c r="U137" s="29">
        <v>10</v>
      </c>
      <c r="V137" s="29">
        <v>10</v>
      </c>
      <c r="W137" s="29">
        <f t="shared" si="49"/>
        <v>10</v>
      </c>
      <c r="X137" s="29">
        <v>10</v>
      </c>
      <c r="Y137" s="29">
        <v>10</v>
      </c>
      <c r="Z137" s="29">
        <f>AVERAGE(Table27857[[#This Row],[4A Freedom to establish religious organizations]:[4B Autonomy of religious organizations]])</f>
        <v>10</v>
      </c>
      <c r="AA137" s="29">
        <v>10</v>
      </c>
      <c r="AB137" s="29">
        <v>10</v>
      </c>
      <c r="AC137" s="29">
        <v>10</v>
      </c>
      <c r="AD137" s="29">
        <v>10</v>
      </c>
      <c r="AE137" s="29">
        <v>10</v>
      </c>
      <c r="AF137" s="29">
        <f>AVERAGE(Table27857[[#This Row],[5Ci Political parties]:[5Ciii Educational, sporting and cultural organizations]])</f>
        <v>10</v>
      </c>
      <c r="AG137" s="29">
        <v>10</v>
      </c>
      <c r="AH137" s="29">
        <v>10</v>
      </c>
      <c r="AI137" s="29">
        <v>10</v>
      </c>
      <c r="AJ137" s="29">
        <f>AVERAGE(Table27857[[#This Row],[5Di Political parties]:[5Diii Educational, sporting and cultural organizations5]])</f>
        <v>10</v>
      </c>
      <c r="AK137" s="29">
        <f>AVERAGE(AA137,AB137,AF137,AJ137)</f>
        <v>10</v>
      </c>
      <c r="AL137" s="29">
        <v>10</v>
      </c>
      <c r="AM137" s="30">
        <v>9.3333333333333339</v>
      </c>
      <c r="AN137" s="30">
        <v>9</v>
      </c>
      <c r="AO137" s="30">
        <v>10</v>
      </c>
      <c r="AP137" s="30">
        <v>10</v>
      </c>
      <c r="AQ137" s="30">
        <f>AVERAGE(Table27857[[#This Row],[6Di Access to foreign television (cable/ satellite)]:[6Dii Access to foreign newspapers]])</f>
        <v>10</v>
      </c>
      <c r="AR137" s="30">
        <v>10</v>
      </c>
      <c r="AS137" s="29">
        <f t="shared" si="50"/>
        <v>9.6666666666666679</v>
      </c>
      <c r="AT137" s="29">
        <v>10</v>
      </c>
      <c r="AU137" s="29">
        <v>10</v>
      </c>
      <c r="AV137" s="29">
        <f>AVERAGE(Table27857[[#This Row],[7Ai Parental Authority: In marriage]:[7Aii Parental Authority: After divorce]])</f>
        <v>10</v>
      </c>
      <c r="AW137" s="29">
        <v>10</v>
      </c>
      <c r="AX137" s="29">
        <v>10</v>
      </c>
      <c r="AY137" s="29">
        <f t="shared" si="51"/>
        <v>10</v>
      </c>
      <c r="AZ137" s="29">
        <v>5</v>
      </c>
      <c r="BA137" s="29">
        <f t="shared" si="52"/>
        <v>8.3333333333333339</v>
      </c>
      <c r="BB137" s="31">
        <f>AVERAGE(Table27857[[#This Row],[RULE OF LAW]],Table27857[[#This Row],[SECURITY &amp; SAFETY]],Table27857[[#This Row],[PERSONAL FREEDOM (minus Security &amp;Safety and Rule of Law)]],Table27857[[#This Row],[PERSONAL FREEDOM (minus Security &amp;Safety and Rule of Law)]])</f>
        <v>9.3818253968253966</v>
      </c>
      <c r="BC137" s="32">
        <v>7.33</v>
      </c>
      <c r="BD137" s="53">
        <f>AVERAGE(Table27857[[#This Row],[PERSONAL FREEDOM]:[ECONOMIC FREEDOM]])</f>
        <v>8.3559126984126983</v>
      </c>
      <c r="BE137" s="54">
        <f t="shared" si="53"/>
        <v>15</v>
      </c>
      <c r="BF137" s="18">
        <f t="shared" si="54"/>
        <v>8.36</v>
      </c>
      <c r="BG137" s="31">
        <f>Table27857[[#This Row],[1 Rule of Law]]</f>
        <v>8.4206349206349209</v>
      </c>
      <c r="BH137" s="31">
        <f>Table27857[[#This Row],[2 Security &amp; Safety]]</f>
        <v>9.9066666666666663</v>
      </c>
      <c r="BI137" s="31">
        <f t="shared" si="55"/>
        <v>9.6</v>
      </c>
    </row>
    <row r="138" spans="1:61" ht="15" customHeight="1" x14ac:dyDescent="0.25">
      <c r="A138" s="28" t="s">
        <v>50</v>
      </c>
      <c r="B138" s="29" t="s">
        <v>48</v>
      </c>
      <c r="C138" s="29" t="s">
        <v>48</v>
      </c>
      <c r="D138" s="29" t="s">
        <v>48</v>
      </c>
      <c r="E138" s="29">
        <v>7.9144449999999997</v>
      </c>
      <c r="F138" s="29">
        <v>9.76</v>
      </c>
      <c r="G138" s="29">
        <v>10</v>
      </c>
      <c r="H138" s="29">
        <v>10</v>
      </c>
      <c r="I138" s="29">
        <v>10</v>
      </c>
      <c r="J138" s="29">
        <v>10</v>
      </c>
      <c r="K138" s="29">
        <v>10</v>
      </c>
      <c r="L138" s="29">
        <f>AVERAGE(Table27857[[#This Row],[2Bi Disappearance]:[2Bv Terrorism Injured ]])</f>
        <v>10</v>
      </c>
      <c r="M138" s="29">
        <v>10</v>
      </c>
      <c r="N138" s="29">
        <v>10</v>
      </c>
      <c r="O138" s="30">
        <v>10</v>
      </c>
      <c r="P138" s="30">
        <v>5</v>
      </c>
      <c r="Q138" s="30">
        <f>AVERAGE(Table27857[[#This Row],[2Ciii(a) Equal Inheritance Rights: Widows]:[2Ciii(b) Equal Inheritance Rights: Daughters]])</f>
        <v>7.5</v>
      </c>
      <c r="R138" s="30">
        <f>AVERAGE(M138:N138,Q138)</f>
        <v>9.1666666666666661</v>
      </c>
      <c r="S138" s="29">
        <f t="shared" si="48"/>
        <v>9.6422222222222214</v>
      </c>
      <c r="T138" s="29">
        <v>10</v>
      </c>
      <c r="U138" s="29">
        <v>10</v>
      </c>
      <c r="V138" s="29">
        <v>10</v>
      </c>
      <c r="W138" s="29">
        <f t="shared" si="49"/>
        <v>10</v>
      </c>
      <c r="X138" s="29">
        <v>10</v>
      </c>
      <c r="Y138" s="29">
        <v>10</v>
      </c>
      <c r="Z138" s="29">
        <f>AVERAGE(Table27857[[#This Row],[4A Freedom to establish religious organizations]:[4B Autonomy of religious organizations]])</f>
        <v>10</v>
      </c>
      <c r="AA138" s="29">
        <v>10</v>
      </c>
      <c r="AB138" s="29">
        <v>10</v>
      </c>
      <c r="AC138" s="29">
        <v>10</v>
      </c>
      <c r="AD138" s="29">
        <v>10</v>
      </c>
      <c r="AE138" s="29">
        <v>10</v>
      </c>
      <c r="AF138" s="29">
        <f>AVERAGE(Table27857[[#This Row],[5Ci Political parties]:[5Ciii Educational, sporting and cultural organizations]])</f>
        <v>10</v>
      </c>
      <c r="AG138" s="29">
        <v>10</v>
      </c>
      <c r="AH138" s="29">
        <v>10</v>
      </c>
      <c r="AI138" s="29">
        <v>10</v>
      </c>
      <c r="AJ138" s="29">
        <f>AVERAGE(Table27857[[#This Row],[5Di Political parties]:[5Diii Educational, sporting and cultural organizations5]])</f>
        <v>10</v>
      </c>
      <c r="AK138" s="29">
        <f>AVERAGE(AA138,AB138,AF138,AJ138)</f>
        <v>10</v>
      </c>
      <c r="AL138" s="29">
        <v>10</v>
      </c>
      <c r="AM138" s="30">
        <v>8.6666666666666661</v>
      </c>
      <c r="AN138" s="30">
        <v>9.25</v>
      </c>
      <c r="AO138" s="30">
        <v>10</v>
      </c>
      <c r="AP138" s="30">
        <v>10</v>
      </c>
      <c r="AQ138" s="30">
        <f>AVERAGE(Table27857[[#This Row],[6Di Access to foreign television (cable/ satellite)]:[6Dii Access to foreign newspapers]])</f>
        <v>10</v>
      </c>
      <c r="AR138" s="30">
        <v>10</v>
      </c>
      <c r="AS138" s="29">
        <f t="shared" si="50"/>
        <v>9.5833333333333321</v>
      </c>
      <c r="AT138" s="29">
        <v>10</v>
      </c>
      <c r="AU138" s="29">
        <v>10</v>
      </c>
      <c r="AV138" s="29">
        <f>AVERAGE(Table27857[[#This Row],[7Ai Parental Authority: In marriage]:[7Aii Parental Authority: After divorce]])</f>
        <v>10</v>
      </c>
      <c r="AW138" s="29">
        <v>10</v>
      </c>
      <c r="AX138" s="29">
        <v>10</v>
      </c>
      <c r="AY138" s="29">
        <f t="shared" si="51"/>
        <v>10</v>
      </c>
      <c r="AZ138" s="29">
        <v>10</v>
      </c>
      <c r="BA138" s="29">
        <f t="shared" si="52"/>
        <v>10</v>
      </c>
      <c r="BB138" s="31">
        <f>AVERAGE(Table27857[[#This Row],[RULE OF LAW]],Table27857[[#This Row],[SECURITY &amp; SAFETY]],Table27857[[#This Row],[PERSONAL FREEDOM (minus Security &amp;Safety and Rule of Law)]],Table27857[[#This Row],[PERSONAL FREEDOM (minus Security &amp;Safety and Rule of Law)]])</f>
        <v>9.3475001388888881</v>
      </c>
      <c r="BC138" s="32">
        <v>8.16</v>
      </c>
      <c r="BD138" s="53">
        <f>AVERAGE(Table27857[[#This Row],[PERSONAL FREEDOM]:[ECONOMIC FREEDOM]])</f>
        <v>8.7537500694444432</v>
      </c>
      <c r="BE138" s="54">
        <f t="shared" si="53"/>
        <v>2</v>
      </c>
      <c r="BF138" s="18">
        <f t="shared" si="54"/>
        <v>8.75</v>
      </c>
      <c r="BG138" s="31">
        <f>Table27857[[#This Row],[1 Rule of Law]]</f>
        <v>7.9144449999999997</v>
      </c>
      <c r="BH138" s="31">
        <f>Table27857[[#This Row],[2 Security &amp; Safety]]</f>
        <v>9.6422222222222214</v>
      </c>
      <c r="BI138" s="31">
        <f t="shared" si="55"/>
        <v>9.9166666666666661</v>
      </c>
    </row>
    <row r="139" spans="1:61" ht="15" customHeight="1" x14ac:dyDescent="0.25">
      <c r="A139" s="28" t="s">
        <v>204</v>
      </c>
      <c r="B139" s="29" t="s">
        <v>48</v>
      </c>
      <c r="C139" s="29" t="s">
        <v>48</v>
      </c>
      <c r="D139" s="29" t="s">
        <v>48</v>
      </c>
      <c r="E139" s="29">
        <v>3.5845579999999999</v>
      </c>
      <c r="F139" s="29">
        <v>9.120000000000001</v>
      </c>
      <c r="G139" s="29">
        <v>0</v>
      </c>
      <c r="H139" s="29">
        <v>0</v>
      </c>
      <c r="I139" s="29">
        <v>0</v>
      </c>
      <c r="J139" s="29">
        <v>0</v>
      </c>
      <c r="K139" s="29">
        <v>0</v>
      </c>
      <c r="L139" s="29">
        <f>AVERAGE(Table27857[[#This Row],[2Bi Disappearance]:[2Bv Terrorism Injured ]])</f>
        <v>0</v>
      </c>
      <c r="M139" s="29">
        <v>10</v>
      </c>
      <c r="N139" s="29">
        <v>7.5</v>
      </c>
      <c r="O139" s="30">
        <v>0</v>
      </c>
      <c r="P139" s="30">
        <v>0</v>
      </c>
      <c r="Q139" s="30">
        <f>AVERAGE(Table27857[[#This Row],[2Ciii(a) Equal Inheritance Rights: Widows]:[2Ciii(b) Equal Inheritance Rights: Daughters]])</f>
        <v>0</v>
      </c>
      <c r="R139" s="30">
        <f>AVERAGE(M139:N139,Q139)</f>
        <v>5.833333333333333</v>
      </c>
      <c r="S139" s="29">
        <f t="shared" si="48"/>
        <v>4.9844444444444447</v>
      </c>
      <c r="T139" s="29">
        <v>0</v>
      </c>
      <c r="U139" s="29">
        <v>5</v>
      </c>
      <c r="V139" s="29">
        <v>0</v>
      </c>
      <c r="W139" s="29">
        <f t="shared" si="49"/>
        <v>1.6666666666666667</v>
      </c>
      <c r="X139" s="29">
        <v>10</v>
      </c>
      <c r="Y139" s="29">
        <v>7.5</v>
      </c>
      <c r="Z139" s="29">
        <f>AVERAGE(Table27857[[#This Row],[4A Freedom to establish religious organizations]:[4B Autonomy of religious organizations]])</f>
        <v>8.75</v>
      </c>
      <c r="AA139" s="29">
        <v>7.5</v>
      </c>
      <c r="AB139" s="29">
        <v>2.5</v>
      </c>
      <c r="AC139" s="29">
        <v>2.5</v>
      </c>
      <c r="AD139" s="29">
        <v>2.5</v>
      </c>
      <c r="AE139" s="29">
        <v>7.5</v>
      </c>
      <c r="AF139" s="29">
        <f>AVERAGE(Table27857[[#This Row],[5Ci Political parties]:[5Ciii Educational, sporting and cultural organizations]])</f>
        <v>4.166666666666667</v>
      </c>
      <c r="AG139" s="29">
        <v>5</v>
      </c>
      <c r="AH139" s="29">
        <v>2.5</v>
      </c>
      <c r="AI139" s="29">
        <v>10</v>
      </c>
      <c r="AJ139" s="29">
        <f>AVERAGE(Table27857[[#This Row],[5Di Political parties]:[5Diii Educational, sporting and cultural organizations5]])</f>
        <v>5.833333333333333</v>
      </c>
      <c r="AK139" s="29">
        <f>AVERAGE(AA139,AB139,AF139,AJ139)</f>
        <v>5</v>
      </c>
      <c r="AL139" s="29">
        <v>0</v>
      </c>
      <c r="AM139" s="40">
        <v>0.33333333333333331</v>
      </c>
      <c r="AN139" s="29">
        <v>0.5</v>
      </c>
      <c r="AO139" s="30">
        <v>7.5</v>
      </c>
      <c r="AP139" s="30">
        <v>5</v>
      </c>
      <c r="AQ139" s="30">
        <f>AVERAGE(Table27857[[#This Row],[6Di Access to foreign television (cable/ satellite)]:[6Dii Access to foreign newspapers]])</f>
        <v>6.25</v>
      </c>
      <c r="AR139" s="30">
        <v>7.5</v>
      </c>
      <c r="AS139" s="29">
        <f t="shared" si="50"/>
        <v>2.9166666666666665</v>
      </c>
      <c r="AT139" s="29">
        <v>0</v>
      </c>
      <c r="AU139" s="29">
        <v>0</v>
      </c>
      <c r="AV139" s="29">
        <f>AVERAGE(Table27857[[#This Row],[7Ai Parental Authority: In marriage]:[7Aii Parental Authority: After divorce]])</f>
        <v>0</v>
      </c>
      <c r="AW139" s="29">
        <v>0</v>
      </c>
      <c r="AX139" s="29">
        <v>0</v>
      </c>
      <c r="AY139" s="29">
        <f t="shared" si="51"/>
        <v>0</v>
      </c>
      <c r="AZ139" s="29">
        <v>0</v>
      </c>
      <c r="BA139" s="29">
        <f t="shared" si="52"/>
        <v>0</v>
      </c>
      <c r="BB139" s="31">
        <f>AVERAGE(Table27857[[#This Row],[RULE OF LAW]],Table27857[[#This Row],[SECURITY &amp; SAFETY]],Table27857[[#This Row],[PERSONAL FREEDOM (minus Security &amp;Safety and Rule of Law)]],Table27857[[#This Row],[PERSONAL FREEDOM (minus Security &amp;Safety and Rule of Law)]])</f>
        <v>3.9755839444444443</v>
      </c>
      <c r="BC139" s="32">
        <v>5.19</v>
      </c>
      <c r="BD139" s="53">
        <f>AVERAGE(Table27857[[#This Row],[PERSONAL FREEDOM]:[ECONOMIC FREEDOM]])</f>
        <v>4.5827919722222221</v>
      </c>
      <c r="BE139" s="54">
        <f t="shared" si="53"/>
        <v>157</v>
      </c>
      <c r="BF139" s="18">
        <f t="shared" si="54"/>
        <v>4.58</v>
      </c>
      <c r="BG139" s="31">
        <f>Table27857[[#This Row],[1 Rule of Law]]</f>
        <v>3.5845579999999999</v>
      </c>
      <c r="BH139" s="31">
        <f>Table27857[[#This Row],[2 Security &amp; Safety]]</f>
        <v>4.9844444444444447</v>
      </c>
      <c r="BI139" s="31">
        <f t="shared" si="55"/>
        <v>3.6666666666666665</v>
      </c>
    </row>
    <row r="140" spans="1:61" ht="15" customHeight="1" x14ac:dyDescent="0.25">
      <c r="A140" s="28" t="s">
        <v>69</v>
      </c>
      <c r="B140" s="29" t="s">
        <v>48</v>
      </c>
      <c r="C140" s="29" t="s">
        <v>48</v>
      </c>
      <c r="D140" s="29" t="s">
        <v>48</v>
      </c>
      <c r="E140" s="29">
        <v>6.7687359999999996</v>
      </c>
      <c r="F140" s="29" t="s">
        <v>48</v>
      </c>
      <c r="G140" s="29">
        <v>10</v>
      </c>
      <c r="H140" s="29">
        <v>10</v>
      </c>
      <c r="I140" s="29">
        <v>7.5</v>
      </c>
      <c r="J140" s="29">
        <v>10</v>
      </c>
      <c r="K140" s="29">
        <v>9.9914162043863541</v>
      </c>
      <c r="L140" s="29">
        <f>AVERAGE(Table27857[[#This Row],[2Bi Disappearance]:[2Bv Terrorism Injured ]])</f>
        <v>9.4982832408772708</v>
      </c>
      <c r="M140" s="29" t="s">
        <v>48</v>
      </c>
      <c r="N140" s="29" t="s">
        <v>48</v>
      </c>
      <c r="O140" s="30" t="s">
        <v>48</v>
      </c>
      <c r="P140" s="30" t="s">
        <v>48</v>
      </c>
      <c r="Q140" s="30" t="s">
        <v>48</v>
      </c>
      <c r="R140" s="30" t="s">
        <v>48</v>
      </c>
      <c r="S140" s="29">
        <f t="shared" si="48"/>
        <v>9.4982832408772708</v>
      </c>
      <c r="T140" s="29">
        <v>10</v>
      </c>
      <c r="U140" s="29">
        <v>10</v>
      </c>
      <c r="V140" s="29" t="s">
        <v>48</v>
      </c>
      <c r="W140" s="29">
        <f t="shared" si="49"/>
        <v>10</v>
      </c>
      <c r="X140" s="29">
        <v>10</v>
      </c>
      <c r="Y140" s="29">
        <v>7.5</v>
      </c>
      <c r="Z140" s="29">
        <f>AVERAGE(Table27857[[#This Row],[4A Freedom to establish religious organizations]:[4B Autonomy of religious organizations]])</f>
        <v>8.75</v>
      </c>
      <c r="AA140" s="29">
        <v>10</v>
      </c>
      <c r="AB140" s="29">
        <v>10</v>
      </c>
      <c r="AC140" s="29">
        <v>7.5</v>
      </c>
      <c r="AD140" s="29">
        <v>7.5</v>
      </c>
      <c r="AE140" s="29">
        <v>7.5</v>
      </c>
      <c r="AF140" s="29">
        <f>AVERAGE(Table27857[[#This Row],[5Ci Political parties]:[5Ciii Educational, sporting and cultural organizations]])</f>
        <v>7.5</v>
      </c>
      <c r="AG140" s="29">
        <v>10</v>
      </c>
      <c r="AH140" s="29">
        <v>10</v>
      </c>
      <c r="AI140" s="29">
        <v>10</v>
      </c>
      <c r="AJ140" s="29">
        <f>AVERAGE(Table27857[[#This Row],[5Di Political parties]:[5Diii Educational, sporting and cultural organizations5]])</f>
        <v>10</v>
      </c>
      <c r="AK140" s="29">
        <f>AVERAGE(AA140,AB140,AF140,AJ140)</f>
        <v>9.375</v>
      </c>
      <c r="AL140" s="29">
        <v>10</v>
      </c>
      <c r="AM140" s="30">
        <v>7</v>
      </c>
      <c r="AN140" s="30">
        <v>7.75</v>
      </c>
      <c r="AO140" s="30">
        <v>10</v>
      </c>
      <c r="AP140" s="30">
        <v>10</v>
      </c>
      <c r="AQ140" s="30">
        <f>AVERAGE(Table27857[[#This Row],[6Di Access to foreign television (cable/ satellite)]:[6Dii Access to foreign newspapers]])</f>
        <v>10</v>
      </c>
      <c r="AR140" s="30">
        <v>10</v>
      </c>
      <c r="AS140" s="29">
        <f t="shared" si="50"/>
        <v>8.9499999999999993</v>
      </c>
      <c r="AT140" s="29" t="s">
        <v>48</v>
      </c>
      <c r="AU140" s="29" t="s">
        <v>48</v>
      </c>
      <c r="AV140" s="29" t="s">
        <v>48</v>
      </c>
      <c r="AW140" s="29">
        <v>10</v>
      </c>
      <c r="AX140" s="29">
        <v>10</v>
      </c>
      <c r="AY140" s="29">
        <f t="shared" si="51"/>
        <v>10</v>
      </c>
      <c r="AZ140" s="29" t="s">
        <v>48</v>
      </c>
      <c r="BA140" s="29">
        <f t="shared" si="52"/>
        <v>10</v>
      </c>
      <c r="BB140" s="31">
        <f>AVERAGE(Table27857[[#This Row],[RULE OF LAW]],Table27857[[#This Row],[SECURITY &amp; SAFETY]],Table27857[[#This Row],[PERSONAL FREEDOM (minus Security &amp;Safety and Rule of Law)]],Table27857[[#This Row],[PERSONAL FREEDOM (minus Security &amp;Safety and Rule of Law)]])</f>
        <v>8.7742548102193183</v>
      </c>
      <c r="BC140" s="32">
        <v>7.76</v>
      </c>
      <c r="BD140" s="53">
        <f>AVERAGE(Table27857[[#This Row],[PERSONAL FREEDOM]:[ECONOMIC FREEDOM]])</f>
        <v>8.2671274051096582</v>
      </c>
      <c r="BE140" s="54">
        <f t="shared" si="53"/>
        <v>17</v>
      </c>
      <c r="BF140" s="18">
        <f t="shared" si="54"/>
        <v>8.27</v>
      </c>
      <c r="BG140" s="31">
        <f>Table27857[[#This Row],[1 Rule of Law]]</f>
        <v>6.7687359999999996</v>
      </c>
      <c r="BH140" s="31">
        <f>Table27857[[#This Row],[2 Security &amp; Safety]]</f>
        <v>9.4982832408772708</v>
      </c>
      <c r="BI140" s="31">
        <f t="shared" si="55"/>
        <v>9.4150000000000009</v>
      </c>
    </row>
    <row r="141" spans="1:61" ht="15" customHeight="1" x14ac:dyDescent="0.25">
      <c r="A141" s="28" t="s">
        <v>163</v>
      </c>
      <c r="B141" s="29" t="s">
        <v>48</v>
      </c>
      <c r="C141" s="29" t="s">
        <v>48</v>
      </c>
      <c r="D141" s="29" t="s">
        <v>48</v>
      </c>
      <c r="E141" s="29">
        <v>3.4655239999999998</v>
      </c>
      <c r="F141" s="29">
        <v>9.36</v>
      </c>
      <c r="G141" s="29">
        <v>10</v>
      </c>
      <c r="H141" s="29">
        <v>10</v>
      </c>
      <c r="I141" s="29">
        <v>2.5</v>
      </c>
      <c r="J141" s="29">
        <v>9.6712646064326453</v>
      </c>
      <c r="K141" s="29">
        <v>7.9782773295607656</v>
      </c>
      <c r="L141" s="29">
        <f>AVERAGE(Table27857[[#This Row],[2Bi Disappearance]:[2Bv Terrorism Injured ]])</f>
        <v>8.0299083871986827</v>
      </c>
      <c r="M141" s="29">
        <v>10</v>
      </c>
      <c r="N141" s="29">
        <v>10</v>
      </c>
      <c r="O141" s="30">
        <v>5</v>
      </c>
      <c r="P141" s="30">
        <v>5</v>
      </c>
      <c r="Q141" s="30">
        <f>AVERAGE(Table27857[[#This Row],[2Ciii(a) Equal Inheritance Rights: Widows]:[2Ciii(b) Equal Inheritance Rights: Daughters]])</f>
        <v>5</v>
      </c>
      <c r="R141" s="30">
        <f t="shared" ref="R141:R158" si="56">AVERAGE(M141:N141,Q141)</f>
        <v>8.3333333333333339</v>
      </c>
      <c r="S141" s="29">
        <f t="shared" si="48"/>
        <v>8.574413906844006</v>
      </c>
      <c r="T141" s="29">
        <v>5</v>
      </c>
      <c r="U141" s="29">
        <v>10</v>
      </c>
      <c r="V141" s="29">
        <v>10</v>
      </c>
      <c r="W141" s="29">
        <f t="shared" si="49"/>
        <v>8.3333333333333339</v>
      </c>
      <c r="X141" s="29" t="s">
        <v>48</v>
      </c>
      <c r="Y141" s="29" t="s">
        <v>48</v>
      </c>
      <c r="Z141" s="29" t="s">
        <v>48</v>
      </c>
      <c r="AA141" s="29" t="s">
        <v>48</v>
      </c>
      <c r="AB141" s="29" t="s">
        <v>48</v>
      </c>
      <c r="AC141" s="29" t="s">
        <v>48</v>
      </c>
      <c r="AD141" s="29" t="s">
        <v>48</v>
      </c>
      <c r="AE141" s="29" t="s">
        <v>48</v>
      </c>
      <c r="AF141" s="29" t="s">
        <v>48</v>
      </c>
      <c r="AG141" s="29" t="s">
        <v>48</v>
      </c>
      <c r="AH141" s="29" t="s">
        <v>48</v>
      </c>
      <c r="AI141" s="29" t="s">
        <v>48</v>
      </c>
      <c r="AJ141" s="29" t="s">
        <v>48</v>
      </c>
      <c r="AK141" s="29" t="s">
        <v>48</v>
      </c>
      <c r="AL141" s="29">
        <v>10</v>
      </c>
      <c r="AM141" s="30">
        <v>1.6666666666666667</v>
      </c>
      <c r="AN141" s="30">
        <v>2.5</v>
      </c>
      <c r="AO141" s="30" t="s">
        <v>48</v>
      </c>
      <c r="AP141" s="30" t="s">
        <v>48</v>
      </c>
      <c r="AQ141" s="30" t="s">
        <v>48</v>
      </c>
      <c r="AR141" s="30" t="s">
        <v>48</v>
      </c>
      <c r="AS141" s="29">
        <f t="shared" si="50"/>
        <v>4.7222222222222223</v>
      </c>
      <c r="AT141" s="29">
        <v>10</v>
      </c>
      <c r="AU141" s="29">
        <v>10</v>
      </c>
      <c r="AV141" s="29">
        <f>AVERAGE(Table27857[[#This Row],[7Ai Parental Authority: In marriage]:[7Aii Parental Authority: After divorce]])</f>
        <v>10</v>
      </c>
      <c r="AW141" s="29">
        <v>0</v>
      </c>
      <c r="AX141" s="29">
        <v>0</v>
      </c>
      <c r="AY141" s="29">
        <f t="shared" si="51"/>
        <v>0</v>
      </c>
      <c r="AZ141" s="29">
        <v>5</v>
      </c>
      <c r="BA141" s="29">
        <f t="shared" si="52"/>
        <v>5</v>
      </c>
      <c r="BB141" s="31">
        <f>AVERAGE(Table27857[[#This Row],[RULE OF LAW]],Table27857[[#This Row],[SECURITY &amp; SAFETY]],Table27857[[#This Row],[PERSONAL FREEDOM (minus Security &amp;Safety and Rule of Law)]],Table27857[[#This Row],[PERSONAL FREEDOM (minus Security &amp;Safety and Rule of Law)]])</f>
        <v>6.0192437359702611</v>
      </c>
      <c r="BC141" s="32">
        <v>6.81</v>
      </c>
      <c r="BD141" s="53">
        <f>AVERAGE(Table27857[[#This Row],[PERSONAL FREEDOM]:[ECONOMIC FREEDOM]])</f>
        <v>6.4146218679851303</v>
      </c>
      <c r="BE141" s="54">
        <f t="shared" si="53"/>
        <v>111</v>
      </c>
      <c r="BF141" s="18">
        <f t="shared" si="54"/>
        <v>6.41</v>
      </c>
      <c r="BG141" s="31">
        <f>Table27857[[#This Row],[1 Rule of Law]]</f>
        <v>3.4655239999999998</v>
      </c>
      <c r="BH141" s="31">
        <f>Table27857[[#This Row],[2 Security &amp; Safety]]</f>
        <v>8.574413906844006</v>
      </c>
      <c r="BI141" s="31">
        <f t="shared" si="55"/>
        <v>6.018518518518519</v>
      </c>
    </row>
    <row r="142" spans="1:61" ht="15" customHeight="1" x14ac:dyDescent="0.25">
      <c r="A142" s="28" t="s">
        <v>136</v>
      </c>
      <c r="B142" s="29">
        <v>4.2</v>
      </c>
      <c r="C142" s="29">
        <v>4.8</v>
      </c>
      <c r="D142" s="29">
        <v>4.5</v>
      </c>
      <c r="E142" s="29">
        <v>4.5047619047619047</v>
      </c>
      <c r="F142" s="29">
        <v>4.9200000000000008</v>
      </c>
      <c r="G142" s="29">
        <v>5</v>
      </c>
      <c r="H142" s="29">
        <v>10</v>
      </c>
      <c r="I142" s="29">
        <v>7.5</v>
      </c>
      <c r="J142" s="29">
        <v>10</v>
      </c>
      <c r="K142" s="29">
        <v>10</v>
      </c>
      <c r="L142" s="29">
        <f>AVERAGE(Table27857[[#This Row],[2Bi Disappearance]:[2Bv Terrorism Injured ]])</f>
        <v>8.5</v>
      </c>
      <c r="M142" s="29">
        <v>8.5</v>
      </c>
      <c r="N142" s="29">
        <v>7.5</v>
      </c>
      <c r="O142" s="30">
        <v>0</v>
      </c>
      <c r="P142" s="30">
        <v>0</v>
      </c>
      <c r="Q142" s="30">
        <f>AVERAGE(Table27857[[#This Row],[2Ciii(a) Equal Inheritance Rights: Widows]:[2Ciii(b) Equal Inheritance Rights: Daughters]])</f>
        <v>0</v>
      </c>
      <c r="R142" s="30">
        <f t="shared" si="56"/>
        <v>5.333333333333333</v>
      </c>
      <c r="S142" s="29">
        <f t="shared" si="48"/>
        <v>6.2511111111111113</v>
      </c>
      <c r="T142" s="29">
        <v>10</v>
      </c>
      <c r="U142" s="29">
        <v>10</v>
      </c>
      <c r="V142" s="29">
        <v>5</v>
      </c>
      <c r="W142" s="29">
        <f t="shared" si="49"/>
        <v>8.3333333333333339</v>
      </c>
      <c r="X142" s="29">
        <v>10</v>
      </c>
      <c r="Y142" s="29">
        <v>7.5</v>
      </c>
      <c r="Z142" s="29">
        <f>AVERAGE(Table27857[[#This Row],[4A Freedom to establish religious organizations]:[4B Autonomy of religious organizations]])</f>
        <v>8.75</v>
      </c>
      <c r="AA142" s="29">
        <v>5</v>
      </c>
      <c r="AB142" s="29">
        <v>5</v>
      </c>
      <c r="AC142" s="29">
        <v>7.5</v>
      </c>
      <c r="AD142" s="29">
        <v>5</v>
      </c>
      <c r="AE142" s="29">
        <v>7.5</v>
      </c>
      <c r="AF142" s="29">
        <f>AVERAGE(Table27857[[#This Row],[5Ci Political parties]:[5Ciii Educational, sporting and cultural organizations]])</f>
        <v>6.666666666666667</v>
      </c>
      <c r="AG142" s="29">
        <v>2.5</v>
      </c>
      <c r="AH142" s="29">
        <v>2.5</v>
      </c>
      <c r="AI142" s="29">
        <v>10</v>
      </c>
      <c r="AJ142" s="29">
        <f>AVERAGE(Table27857[[#This Row],[5Di Political parties]:[5Diii Educational, sporting and cultural organizations5]])</f>
        <v>5</v>
      </c>
      <c r="AK142" s="29">
        <f>AVERAGE(AA142,AB142,AF142,AJ142)</f>
        <v>5.416666666666667</v>
      </c>
      <c r="AL142" s="29">
        <v>10</v>
      </c>
      <c r="AM142" s="30">
        <v>4</v>
      </c>
      <c r="AN142" s="30">
        <v>4.5</v>
      </c>
      <c r="AO142" s="30">
        <v>7.5</v>
      </c>
      <c r="AP142" s="30">
        <v>7.5</v>
      </c>
      <c r="AQ142" s="30">
        <f>AVERAGE(Table27857[[#This Row],[6Di Access to foreign television (cable/ satellite)]:[6Dii Access to foreign newspapers]])</f>
        <v>7.5</v>
      </c>
      <c r="AR142" s="30">
        <v>10</v>
      </c>
      <c r="AS142" s="29">
        <f t="shared" si="50"/>
        <v>7.2</v>
      </c>
      <c r="AT142" s="29">
        <v>5</v>
      </c>
      <c r="AU142" s="29">
        <v>5</v>
      </c>
      <c r="AV142" s="29">
        <f>AVERAGE(Table27857[[#This Row],[7Ai Parental Authority: In marriage]:[7Aii Parental Authority: After divorce]])</f>
        <v>5</v>
      </c>
      <c r="AW142" s="29">
        <v>10</v>
      </c>
      <c r="AX142" s="29">
        <v>10</v>
      </c>
      <c r="AY142" s="29">
        <f t="shared" si="51"/>
        <v>10</v>
      </c>
      <c r="AZ142" s="29">
        <v>10</v>
      </c>
      <c r="BA142" s="29">
        <f t="shared" si="52"/>
        <v>8.3333333333333339</v>
      </c>
      <c r="BB142" s="31">
        <f>AVERAGE(Table27857[[#This Row],[RULE OF LAW]],Table27857[[#This Row],[SECURITY &amp; SAFETY]],Table27857[[#This Row],[PERSONAL FREEDOM (minus Security &amp;Safety and Rule of Law)]],Table27857[[#This Row],[PERSONAL FREEDOM (minus Security &amp;Safety and Rule of Law)]])</f>
        <v>6.4923015873015881</v>
      </c>
      <c r="BC142" s="32">
        <v>6.92</v>
      </c>
      <c r="BD142" s="53">
        <f>AVERAGE(Table27857[[#This Row],[PERSONAL FREEDOM]:[ECONOMIC FREEDOM]])</f>
        <v>6.706150793650794</v>
      </c>
      <c r="BE142" s="54">
        <f t="shared" si="53"/>
        <v>91</v>
      </c>
      <c r="BF142" s="18">
        <f t="shared" si="54"/>
        <v>6.71</v>
      </c>
      <c r="BG142" s="31">
        <f>Table27857[[#This Row],[1 Rule of Law]]</f>
        <v>4.5047619047619047</v>
      </c>
      <c r="BH142" s="31">
        <f>Table27857[[#This Row],[2 Security &amp; Safety]]</f>
        <v>6.2511111111111113</v>
      </c>
      <c r="BI142" s="31">
        <f t="shared" si="55"/>
        <v>7.6066666666666674</v>
      </c>
    </row>
    <row r="143" spans="1:61" ht="15" customHeight="1" x14ac:dyDescent="0.25">
      <c r="A143" s="28" t="s">
        <v>146</v>
      </c>
      <c r="B143" s="29">
        <v>5.0999999999999996</v>
      </c>
      <c r="C143" s="29">
        <v>3.9000000000000004</v>
      </c>
      <c r="D143" s="29">
        <v>5.0999999999999996</v>
      </c>
      <c r="E143" s="29">
        <v>4.7111111111111104</v>
      </c>
      <c r="F143" s="29">
        <v>8</v>
      </c>
      <c r="G143" s="29">
        <v>5</v>
      </c>
      <c r="H143" s="29">
        <v>9.0709363152245075</v>
      </c>
      <c r="I143" s="29">
        <v>5</v>
      </c>
      <c r="J143" s="29">
        <v>8.7497174880414939</v>
      </c>
      <c r="K143" s="29">
        <v>7.9926294215116762</v>
      </c>
      <c r="L143" s="29">
        <f>AVERAGE(Table27857[[#This Row],[2Bi Disappearance]:[2Bv Terrorism Injured ]])</f>
        <v>7.1626566449555353</v>
      </c>
      <c r="M143" s="29">
        <v>10</v>
      </c>
      <c r="N143" s="29">
        <v>10</v>
      </c>
      <c r="O143" s="30">
        <v>5</v>
      </c>
      <c r="P143" s="30">
        <v>5</v>
      </c>
      <c r="Q143" s="30">
        <f>AVERAGE(Table27857[[#This Row],[2Ciii(a) Equal Inheritance Rights: Widows]:[2Ciii(b) Equal Inheritance Rights: Daughters]])</f>
        <v>5</v>
      </c>
      <c r="R143" s="30">
        <f t="shared" si="56"/>
        <v>8.3333333333333339</v>
      </c>
      <c r="S143" s="29">
        <f t="shared" si="48"/>
        <v>7.8319966594296231</v>
      </c>
      <c r="T143" s="29">
        <v>10</v>
      </c>
      <c r="U143" s="29">
        <v>10</v>
      </c>
      <c r="V143" s="29">
        <v>10</v>
      </c>
      <c r="W143" s="29">
        <f t="shared" si="49"/>
        <v>10</v>
      </c>
      <c r="X143" s="29">
        <v>7.5</v>
      </c>
      <c r="Y143" s="29">
        <v>7.5</v>
      </c>
      <c r="Z143" s="29">
        <f>AVERAGE(Table27857[[#This Row],[4A Freedom to establish religious organizations]:[4B Autonomy of religious organizations]])</f>
        <v>7.5</v>
      </c>
      <c r="AA143" s="29">
        <v>7.5</v>
      </c>
      <c r="AB143" s="29">
        <v>7.5</v>
      </c>
      <c r="AC143" s="29">
        <v>7.5</v>
      </c>
      <c r="AD143" s="29">
        <v>7.5</v>
      </c>
      <c r="AE143" s="29">
        <v>7.5</v>
      </c>
      <c r="AF143" s="29">
        <f>AVERAGE(Table27857[[#This Row],[5Ci Political parties]:[5Ciii Educational, sporting and cultural organizations]])</f>
        <v>7.5</v>
      </c>
      <c r="AG143" s="29">
        <v>10</v>
      </c>
      <c r="AH143" s="29">
        <v>7.5</v>
      </c>
      <c r="AI143" s="29">
        <v>7.5</v>
      </c>
      <c r="AJ143" s="29">
        <f>AVERAGE(Table27857[[#This Row],[5Di Political parties]:[5Diii Educational, sporting and cultural organizations5]])</f>
        <v>8.3333333333333339</v>
      </c>
      <c r="AK143" s="29">
        <f>AVERAGE(AA143,AB143,AF143,AJ143)</f>
        <v>7.7083333333333339</v>
      </c>
      <c r="AL143" s="29">
        <v>10</v>
      </c>
      <c r="AM143" s="30">
        <v>3</v>
      </c>
      <c r="AN143" s="30">
        <v>3.25</v>
      </c>
      <c r="AO143" s="30">
        <v>7.5</v>
      </c>
      <c r="AP143" s="30">
        <v>7.5</v>
      </c>
      <c r="AQ143" s="30">
        <f>AVERAGE(Table27857[[#This Row],[6Di Access to foreign television (cable/ satellite)]:[6Dii Access to foreign newspapers]])</f>
        <v>7.5</v>
      </c>
      <c r="AR143" s="30">
        <v>5</v>
      </c>
      <c r="AS143" s="29">
        <f t="shared" si="50"/>
        <v>5.75</v>
      </c>
      <c r="AT143" s="29">
        <v>10</v>
      </c>
      <c r="AU143" s="29">
        <v>5</v>
      </c>
      <c r="AV143" s="29">
        <f>AVERAGE(Table27857[[#This Row],[7Ai Parental Authority: In marriage]:[7Aii Parental Authority: After divorce]])</f>
        <v>7.5</v>
      </c>
      <c r="AW143" s="29" t="s">
        <v>48</v>
      </c>
      <c r="AX143" s="29" t="s">
        <v>48</v>
      </c>
      <c r="AY143" s="29" t="str">
        <f t="shared" si="51"/>
        <v>-</v>
      </c>
      <c r="AZ143" s="29">
        <v>0</v>
      </c>
      <c r="BA143" s="29">
        <f t="shared" si="52"/>
        <v>3.75</v>
      </c>
      <c r="BB143" s="31">
        <f>AVERAGE(Table27857[[#This Row],[RULE OF LAW]],Table27857[[#This Row],[SECURITY &amp; SAFETY]],Table27857[[#This Row],[PERSONAL FREEDOM (minus Security &amp;Safety and Rule of Law)]],Table27857[[#This Row],[PERSONAL FREEDOM (minus Security &amp;Safety and Rule of Law)]])</f>
        <v>6.6066102759685164</v>
      </c>
      <c r="BC143" s="32">
        <v>6.63</v>
      </c>
      <c r="BD143" s="53">
        <f>AVERAGE(Table27857[[#This Row],[PERSONAL FREEDOM]:[ECONOMIC FREEDOM]])</f>
        <v>6.6183051379842581</v>
      </c>
      <c r="BE143" s="54">
        <f t="shared" si="53"/>
        <v>97</v>
      </c>
      <c r="BF143" s="18">
        <f t="shared" si="54"/>
        <v>6.62</v>
      </c>
      <c r="BG143" s="31">
        <f>Table27857[[#This Row],[1 Rule of Law]]</f>
        <v>4.7111111111111104</v>
      </c>
      <c r="BH143" s="31">
        <f>Table27857[[#This Row],[2 Security &amp; Safety]]</f>
        <v>7.8319966594296231</v>
      </c>
      <c r="BI143" s="31">
        <f t="shared" si="55"/>
        <v>6.9416666666666673</v>
      </c>
    </row>
    <row r="144" spans="1:61" ht="15" customHeight="1" x14ac:dyDescent="0.25">
      <c r="A144" s="28" t="s">
        <v>187</v>
      </c>
      <c r="B144" s="29" t="s">
        <v>48</v>
      </c>
      <c r="C144" s="29" t="s">
        <v>48</v>
      </c>
      <c r="D144" s="29" t="s">
        <v>48</v>
      </c>
      <c r="E144" s="29">
        <v>3.8523860000000001</v>
      </c>
      <c r="F144" s="29">
        <v>5.88</v>
      </c>
      <c r="G144" s="29">
        <v>10</v>
      </c>
      <c r="H144" s="29">
        <v>10</v>
      </c>
      <c r="I144" s="29">
        <v>7.5</v>
      </c>
      <c r="J144" s="29">
        <v>10</v>
      </c>
      <c r="K144" s="29">
        <v>10</v>
      </c>
      <c r="L144" s="29">
        <f>AVERAGE(Table27857[[#This Row],[2Bi Disappearance]:[2Bv Terrorism Injured ]])</f>
        <v>9.5</v>
      </c>
      <c r="M144" s="29">
        <v>9.6</v>
      </c>
      <c r="N144" s="29">
        <v>10</v>
      </c>
      <c r="O144" s="30">
        <v>5</v>
      </c>
      <c r="P144" s="30">
        <v>5</v>
      </c>
      <c r="Q144" s="30">
        <f>AVERAGE(Table27857[[#This Row],[2Ciii(a) Equal Inheritance Rights: Widows]:[2Ciii(b) Equal Inheritance Rights: Daughters]])</f>
        <v>5</v>
      </c>
      <c r="R144" s="30">
        <f t="shared" si="56"/>
        <v>8.2000000000000011</v>
      </c>
      <c r="S144" s="29">
        <f t="shared" si="48"/>
        <v>7.8599999999999994</v>
      </c>
      <c r="T144" s="29">
        <v>5</v>
      </c>
      <c r="U144" s="29">
        <v>0</v>
      </c>
      <c r="V144" s="29">
        <v>10</v>
      </c>
      <c r="W144" s="29">
        <f t="shared" si="49"/>
        <v>5</v>
      </c>
      <c r="X144" s="29">
        <v>7.5</v>
      </c>
      <c r="Y144" s="29">
        <v>7.5</v>
      </c>
      <c r="Z144" s="29">
        <f>AVERAGE(Table27857[[#This Row],[4A Freedom to establish religious organizations]:[4B Autonomy of religious organizations]])</f>
        <v>7.5</v>
      </c>
      <c r="AA144" s="29">
        <v>5</v>
      </c>
      <c r="AB144" s="29">
        <v>5</v>
      </c>
      <c r="AC144" s="29">
        <v>5</v>
      </c>
      <c r="AD144" s="29">
        <v>5</v>
      </c>
      <c r="AE144" s="29">
        <v>7.5</v>
      </c>
      <c r="AF144" s="29">
        <f>AVERAGE(Table27857[[#This Row],[5Ci Political parties]:[5Ciii Educational, sporting and cultural organizations]])</f>
        <v>5.833333333333333</v>
      </c>
      <c r="AG144" s="29">
        <v>5</v>
      </c>
      <c r="AH144" s="29">
        <v>7.5</v>
      </c>
      <c r="AI144" s="29">
        <v>7.5</v>
      </c>
      <c r="AJ144" s="29">
        <f>AVERAGE(Table27857[[#This Row],[5Di Political parties]:[5Diii Educational, sporting and cultural organizations5]])</f>
        <v>6.666666666666667</v>
      </c>
      <c r="AK144" s="29">
        <f>AVERAGE(AA144,AB144,AF144,AJ144)</f>
        <v>5.625</v>
      </c>
      <c r="AL144" s="29">
        <v>10</v>
      </c>
      <c r="AM144" s="30">
        <v>3.3333333333333335</v>
      </c>
      <c r="AN144" s="30">
        <v>3.75</v>
      </c>
      <c r="AO144" s="30">
        <v>7.5</v>
      </c>
      <c r="AP144" s="30">
        <v>7.5</v>
      </c>
      <c r="AQ144" s="30">
        <f>AVERAGE(Table27857[[#This Row],[6Di Access to foreign television (cable/ satellite)]:[6Dii Access to foreign newspapers]])</f>
        <v>7.5</v>
      </c>
      <c r="AR144" s="30">
        <v>7.5</v>
      </c>
      <c r="AS144" s="29">
        <f t="shared" si="50"/>
        <v>6.416666666666667</v>
      </c>
      <c r="AT144" s="29">
        <v>5</v>
      </c>
      <c r="AU144" s="29">
        <v>5</v>
      </c>
      <c r="AV144" s="29">
        <f>AVERAGE(Table27857[[#This Row],[7Ai Parental Authority: In marriage]:[7Aii Parental Authority: After divorce]])</f>
        <v>5</v>
      </c>
      <c r="AW144" s="29">
        <v>0</v>
      </c>
      <c r="AX144" s="29">
        <v>0</v>
      </c>
      <c r="AY144" s="29">
        <f t="shared" si="51"/>
        <v>0</v>
      </c>
      <c r="AZ144" s="29">
        <v>5</v>
      </c>
      <c r="BA144" s="29">
        <f t="shared" si="52"/>
        <v>3.3333333333333335</v>
      </c>
      <c r="BB144" s="31">
        <f>AVERAGE(Table27857[[#This Row],[RULE OF LAW]],Table27857[[#This Row],[SECURITY &amp; SAFETY]],Table27857[[#This Row],[PERSONAL FREEDOM (minus Security &amp;Safety and Rule of Law)]],Table27857[[#This Row],[PERSONAL FREEDOM (minus Security &amp;Safety and Rule of Law)]])</f>
        <v>5.7155964999999993</v>
      </c>
      <c r="BC144" s="32">
        <v>5.71</v>
      </c>
      <c r="BD144" s="53">
        <f>AVERAGE(Table27857[[#This Row],[PERSONAL FREEDOM]:[ECONOMIC FREEDOM]])</f>
        <v>5.7127982499999996</v>
      </c>
      <c r="BE144" s="54">
        <f t="shared" si="53"/>
        <v>140</v>
      </c>
      <c r="BF144" s="18">
        <f t="shared" si="54"/>
        <v>5.71</v>
      </c>
      <c r="BG144" s="31">
        <f>Table27857[[#This Row],[1 Rule of Law]]</f>
        <v>3.8523860000000001</v>
      </c>
      <c r="BH144" s="31">
        <f>Table27857[[#This Row],[2 Security &amp; Safety]]</f>
        <v>7.8599999999999994</v>
      </c>
      <c r="BI144" s="31">
        <f t="shared" si="55"/>
        <v>5.5750000000000002</v>
      </c>
    </row>
    <row r="145" spans="1:61" ht="15" customHeight="1" x14ac:dyDescent="0.25">
      <c r="A145" s="28" t="s">
        <v>123</v>
      </c>
      <c r="B145" s="29" t="s">
        <v>48</v>
      </c>
      <c r="C145" s="29" t="s">
        <v>48</v>
      </c>
      <c r="D145" s="29" t="s">
        <v>48</v>
      </c>
      <c r="E145" s="29">
        <v>4.9385779999999997</v>
      </c>
      <c r="F145" s="29">
        <v>0</v>
      </c>
      <c r="G145" s="29">
        <v>10</v>
      </c>
      <c r="H145" s="29">
        <v>10</v>
      </c>
      <c r="I145" s="29">
        <v>7.5</v>
      </c>
      <c r="J145" s="29">
        <v>10</v>
      </c>
      <c r="K145" s="29">
        <v>9.2582922921735005</v>
      </c>
      <c r="L145" s="29">
        <f>AVERAGE(Table27857[[#This Row],[2Bi Disappearance]:[2Bv Terrorism Injured ]])</f>
        <v>9.3516584584347004</v>
      </c>
      <c r="M145" s="29">
        <v>10</v>
      </c>
      <c r="N145" s="29">
        <v>10</v>
      </c>
      <c r="O145" s="30">
        <v>5</v>
      </c>
      <c r="P145" s="30">
        <v>5</v>
      </c>
      <c r="Q145" s="30">
        <f>AVERAGE(Table27857[[#This Row],[2Ciii(a) Equal Inheritance Rights: Widows]:[2Ciii(b) Equal Inheritance Rights: Daughters]])</f>
        <v>5</v>
      </c>
      <c r="R145" s="30">
        <f t="shared" si="56"/>
        <v>8.3333333333333339</v>
      </c>
      <c r="S145" s="29">
        <f t="shared" si="48"/>
        <v>5.8949972639226784</v>
      </c>
      <c r="T145" s="29">
        <v>10</v>
      </c>
      <c r="U145" s="29">
        <v>10</v>
      </c>
      <c r="V145" s="29">
        <v>10</v>
      </c>
      <c r="W145" s="29">
        <f t="shared" si="49"/>
        <v>10</v>
      </c>
      <c r="X145" s="29" t="s">
        <v>48</v>
      </c>
      <c r="Y145" s="29" t="s">
        <v>48</v>
      </c>
      <c r="Z145" s="29" t="s">
        <v>48</v>
      </c>
      <c r="AA145" s="29" t="s">
        <v>48</v>
      </c>
      <c r="AB145" s="29" t="s">
        <v>48</v>
      </c>
      <c r="AC145" s="29" t="s">
        <v>48</v>
      </c>
      <c r="AD145" s="29" t="s">
        <v>48</v>
      </c>
      <c r="AE145" s="29" t="s">
        <v>48</v>
      </c>
      <c r="AF145" s="29" t="s">
        <v>48</v>
      </c>
      <c r="AG145" s="29" t="s">
        <v>48</v>
      </c>
      <c r="AH145" s="29" t="s">
        <v>48</v>
      </c>
      <c r="AI145" s="29" t="s">
        <v>48</v>
      </c>
      <c r="AJ145" s="29" t="s">
        <v>48</v>
      </c>
      <c r="AK145" s="29" t="s">
        <v>48</v>
      </c>
      <c r="AL145" s="29">
        <v>10</v>
      </c>
      <c r="AM145" s="30">
        <v>8</v>
      </c>
      <c r="AN145" s="30">
        <v>7.25</v>
      </c>
      <c r="AO145" s="30" t="s">
        <v>48</v>
      </c>
      <c r="AP145" s="30" t="s">
        <v>48</v>
      </c>
      <c r="AQ145" s="30" t="s">
        <v>48</v>
      </c>
      <c r="AR145" s="30" t="s">
        <v>48</v>
      </c>
      <c r="AS145" s="29">
        <f t="shared" si="50"/>
        <v>8.4166666666666661</v>
      </c>
      <c r="AT145" s="29">
        <v>10</v>
      </c>
      <c r="AU145" s="29">
        <v>10</v>
      </c>
      <c r="AV145" s="29">
        <f>AVERAGE(Table27857[[#This Row],[7Ai Parental Authority: In marriage]:[7Aii Parental Authority: After divorce]])</f>
        <v>10</v>
      </c>
      <c r="AW145" s="29">
        <v>0</v>
      </c>
      <c r="AX145" s="29">
        <v>0</v>
      </c>
      <c r="AY145" s="29">
        <f t="shared" si="51"/>
        <v>0</v>
      </c>
      <c r="AZ145" s="29">
        <v>10</v>
      </c>
      <c r="BA145" s="29">
        <f t="shared" si="52"/>
        <v>6.666666666666667</v>
      </c>
      <c r="BB145" s="31">
        <f>AVERAGE(Table27857[[#This Row],[RULE OF LAW]],Table27857[[#This Row],[SECURITY &amp; SAFETY]],Table27857[[#This Row],[PERSONAL FREEDOM (minus Security &amp;Safety and Rule of Law)]],Table27857[[#This Row],[PERSONAL FREEDOM (minus Security &amp;Safety and Rule of Law)]])</f>
        <v>6.8889493715362251</v>
      </c>
      <c r="BC145" s="32">
        <v>7.07</v>
      </c>
      <c r="BD145" s="53">
        <f>AVERAGE(Table27857[[#This Row],[PERSONAL FREEDOM]:[ECONOMIC FREEDOM]])</f>
        <v>6.9794746857681123</v>
      </c>
      <c r="BE145" s="54">
        <f t="shared" si="53"/>
        <v>73</v>
      </c>
      <c r="BF145" s="18">
        <f t="shared" si="54"/>
        <v>6.98</v>
      </c>
      <c r="BG145" s="31">
        <f>Table27857[[#This Row],[1 Rule of Law]]</f>
        <v>4.9385779999999997</v>
      </c>
      <c r="BH145" s="31">
        <f>Table27857[[#This Row],[2 Security &amp; Safety]]</f>
        <v>5.8949972639226784</v>
      </c>
      <c r="BI145" s="31">
        <f t="shared" si="55"/>
        <v>8.3611111111111107</v>
      </c>
    </row>
    <row r="146" spans="1:61" ht="15" customHeight="1" x14ac:dyDescent="0.25">
      <c r="A146" s="28" t="s">
        <v>174</v>
      </c>
      <c r="B146" s="29">
        <v>4.5</v>
      </c>
      <c r="C146" s="29">
        <v>5.4</v>
      </c>
      <c r="D146" s="29">
        <v>4.5</v>
      </c>
      <c r="E146" s="29">
        <v>4.8015873015873023</v>
      </c>
      <c r="F146" s="29">
        <v>9.120000000000001</v>
      </c>
      <c r="G146" s="29">
        <v>10</v>
      </c>
      <c r="H146" s="29">
        <v>10</v>
      </c>
      <c r="I146" s="29">
        <v>2.5</v>
      </c>
      <c r="J146" s="29">
        <v>9.2345259419158285</v>
      </c>
      <c r="K146" s="29">
        <v>9.485601432967437</v>
      </c>
      <c r="L146" s="29">
        <f>AVERAGE(Table27857[[#This Row],[2Bi Disappearance]:[2Bv Terrorism Injured ]])</f>
        <v>8.2440254749766524</v>
      </c>
      <c r="M146" s="29">
        <v>10</v>
      </c>
      <c r="N146" s="29">
        <v>7.5</v>
      </c>
      <c r="O146" s="30">
        <v>0</v>
      </c>
      <c r="P146" s="30">
        <v>0</v>
      </c>
      <c r="Q146" s="30">
        <f>AVERAGE(Table27857[[#This Row],[2Ciii(a) Equal Inheritance Rights: Widows]:[2Ciii(b) Equal Inheritance Rights: Daughters]])</f>
        <v>0</v>
      </c>
      <c r="R146" s="30">
        <f t="shared" si="56"/>
        <v>5.833333333333333</v>
      </c>
      <c r="S146" s="29">
        <f t="shared" si="48"/>
        <v>7.7324529361033285</v>
      </c>
      <c r="T146" s="29">
        <v>0</v>
      </c>
      <c r="U146" s="29">
        <v>10</v>
      </c>
      <c r="V146" s="29">
        <v>5</v>
      </c>
      <c r="W146" s="29">
        <f t="shared" si="49"/>
        <v>5</v>
      </c>
      <c r="X146" s="29">
        <v>2.5</v>
      </c>
      <c r="Y146" s="29">
        <v>5</v>
      </c>
      <c r="Z146" s="29">
        <f>AVERAGE(Table27857[[#This Row],[4A Freedom to establish religious organizations]:[4B Autonomy of religious organizations]])</f>
        <v>3.75</v>
      </c>
      <c r="AA146" s="29">
        <v>7.5</v>
      </c>
      <c r="AB146" s="29">
        <v>5</v>
      </c>
      <c r="AC146" s="29">
        <v>7.5</v>
      </c>
      <c r="AD146" s="29">
        <v>7.5</v>
      </c>
      <c r="AE146" s="29">
        <v>5</v>
      </c>
      <c r="AF146" s="29">
        <f>AVERAGE(Table27857[[#This Row],[5Ci Political parties]:[5Ciii Educational, sporting and cultural organizations]])</f>
        <v>6.666666666666667</v>
      </c>
      <c r="AG146" s="29">
        <v>7.5</v>
      </c>
      <c r="AH146" s="29">
        <v>7.5</v>
      </c>
      <c r="AI146" s="29">
        <v>7.5</v>
      </c>
      <c r="AJ146" s="29">
        <f>AVERAGE(Table27857[[#This Row],[5Di Political parties]:[5Diii Educational, sporting and cultural organizations5]])</f>
        <v>7.5</v>
      </c>
      <c r="AK146" s="29">
        <f t="shared" ref="AK146:AK155" si="57">AVERAGE(AA146,AB146,AF146,AJ146)</f>
        <v>6.666666666666667</v>
      </c>
      <c r="AL146" s="29">
        <v>10</v>
      </c>
      <c r="AM146" s="30">
        <v>4</v>
      </c>
      <c r="AN146" s="30">
        <v>5.25</v>
      </c>
      <c r="AO146" s="30">
        <v>10</v>
      </c>
      <c r="AP146" s="30">
        <v>7.5</v>
      </c>
      <c r="AQ146" s="30">
        <f>AVERAGE(Table27857[[#This Row],[6Di Access to foreign television (cable/ satellite)]:[6Dii Access to foreign newspapers]])</f>
        <v>8.75</v>
      </c>
      <c r="AR146" s="30">
        <v>5</v>
      </c>
      <c r="AS146" s="29">
        <f t="shared" si="50"/>
        <v>6.6</v>
      </c>
      <c r="AT146" s="29">
        <v>5</v>
      </c>
      <c r="AU146" s="29">
        <v>0</v>
      </c>
      <c r="AV146" s="29">
        <f>AVERAGE(Table27857[[#This Row],[7Ai Parental Authority: In marriage]:[7Aii Parental Authority: After divorce]])</f>
        <v>2.5</v>
      </c>
      <c r="AW146" s="29">
        <v>0</v>
      </c>
      <c r="AX146" s="29">
        <v>0</v>
      </c>
      <c r="AY146" s="29">
        <f t="shared" si="51"/>
        <v>0</v>
      </c>
      <c r="AZ146" s="29">
        <v>10</v>
      </c>
      <c r="BA146" s="29">
        <f t="shared" si="52"/>
        <v>4.166666666666667</v>
      </c>
      <c r="BB146" s="31">
        <f>AVERAGE(Table27857[[#This Row],[RULE OF LAW]],Table27857[[#This Row],[SECURITY &amp; SAFETY]],Table27857[[#This Row],[PERSONAL FREEDOM (minus Security &amp;Safety and Rule of Law)]],Table27857[[#This Row],[PERSONAL FREEDOM (minus Security &amp;Safety and Rule of Law)]])</f>
        <v>5.7518433927559904</v>
      </c>
      <c r="BC146" s="32">
        <v>6.39</v>
      </c>
      <c r="BD146" s="53">
        <f>AVERAGE(Table27857[[#This Row],[PERSONAL FREEDOM]:[ECONOMIC FREEDOM]])</f>
        <v>6.0709216963779955</v>
      </c>
      <c r="BE146" s="54">
        <f t="shared" si="53"/>
        <v>129</v>
      </c>
      <c r="BF146" s="18">
        <f t="shared" si="54"/>
        <v>6.07</v>
      </c>
      <c r="BG146" s="31">
        <f>Table27857[[#This Row],[1 Rule of Law]]</f>
        <v>4.8015873015873023</v>
      </c>
      <c r="BH146" s="31">
        <f>Table27857[[#This Row],[2 Security &amp; Safety]]</f>
        <v>7.7324529361033285</v>
      </c>
      <c r="BI146" s="31">
        <f t="shared" si="55"/>
        <v>5.2366666666666664</v>
      </c>
    </row>
    <row r="147" spans="1:61" ht="15" customHeight="1" x14ac:dyDescent="0.25">
      <c r="A147" s="28" t="s">
        <v>119</v>
      </c>
      <c r="B147" s="29">
        <v>4.5</v>
      </c>
      <c r="C147" s="29">
        <v>5.2</v>
      </c>
      <c r="D147" s="29">
        <v>3.9000000000000004</v>
      </c>
      <c r="E147" s="29">
        <v>4.5634920634920633</v>
      </c>
      <c r="F147" s="29">
        <v>8.9599999999999991</v>
      </c>
      <c r="G147" s="29">
        <v>10</v>
      </c>
      <c r="H147" s="29">
        <v>9.8666848010887911</v>
      </c>
      <c r="I147" s="29">
        <v>5</v>
      </c>
      <c r="J147" s="29">
        <v>9.6311612830123199</v>
      </c>
      <c r="K147" s="29">
        <v>9.4880696361809562</v>
      </c>
      <c r="L147" s="29">
        <f>AVERAGE(Table27857[[#This Row],[2Bi Disappearance]:[2Bv Terrorism Injured ]])</f>
        <v>8.7971831440564134</v>
      </c>
      <c r="M147" s="29">
        <v>10</v>
      </c>
      <c r="N147" s="29">
        <v>10</v>
      </c>
      <c r="O147" s="30">
        <v>10</v>
      </c>
      <c r="P147" s="30">
        <v>10</v>
      </c>
      <c r="Q147" s="30">
        <f>AVERAGE(Table27857[[#This Row],[2Ciii(a) Equal Inheritance Rights: Widows]:[2Ciii(b) Equal Inheritance Rights: Daughters]])</f>
        <v>10</v>
      </c>
      <c r="R147" s="30">
        <f t="shared" si="56"/>
        <v>10</v>
      </c>
      <c r="S147" s="29">
        <f t="shared" si="48"/>
        <v>9.2523943813521381</v>
      </c>
      <c r="T147" s="29">
        <v>10</v>
      </c>
      <c r="U147" s="29">
        <v>10</v>
      </c>
      <c r="V147" s="29">
        <v>10</v>
      </c>
      <c r="W147" s="29">
        <f t="shared" si="49"/>
        <v>10</v>
      </c>
      <c r="X147" s="29">
        <v>5</v>
      </c>
      <c r="Y147" s="29">
        <v>5</v>
      </c>
      <c r="Z147" s="29">
        <f>AVERAGE(Table27857[[#This Row],[4A Freedom to establish religious organizations]:[4B Autonomy of religious organizations]])</f>
        <v>5</v>
      </c>
      <c r="AA147" s="29">
        <v>7.5</v>
      </c>
      <c r="AB147" s="29">
        <v>7.5</v>
      </c>
      <c r="AC147" s="29">
        <v>5</v>
      </c>
      <c r="AD147" s="29">
        <v>7.5</v>
      </c>
      <c r="AE147" s="29">
        <v>5</v>
      </c>
      <c r="AF147" s="29">
        <f>AVERAGE(Table27857[[#This Row],[5Ci Political parties]:[5Ciii Educational, sporting and cultural organizations]])</f>
        <v>5.833333333333333</v>
      </c>
      <c r="AG147" s="29">
        <v>7.5</v>
      </c>
      <c r="AH147" s="29">
        <v>7.5</v>
      </c>
      <c r="AI147" s="29">
        <v>7.5</v>
      </c>
      <c r="AJ147" s="29">
        <f>AVERAGE(Table27857[[#This Row],[5Di Political parties]:[5Diii Educational, sporting and cultural organizations5]])</f>
        <v>7.5</v>
      </c>
      <c r="AK147" s="29">
        <f t="shared" si="57"/>
        <v>7.083333333333333</v>
      </c>
      <c r="AL147" s="29">
        <v>10</v>
      </c>
      <c r="AM147" s="30">
        <v>2.3333333333333335</v>
      </c>
      <c r="AN147" s="30">
        <v>3.5</v>
      </c>
      <c r="AO147" s="30">
        <v>10</v>
      </c>
      <c r="AP147" s="30">
        <v>10</v>
      </c>
      <c r="AQ147" s="30">
        <f>AVERAGE(Table27857[[#This Row],[6Di Access to foreign television (cable/ satellite)]:[6Dii Access to foreign newspapers]])</f>
        <v>10</v>
      </c>
      <c r="AR147" s="30">
        <v>5</v>
      </c>
      <c r="AS147" s="29">
        <f t="shared" si="50"/>
        <v>6.166666666666667</v>
      </c>
      <c r="AT147" s="29">
        <v>10</v>
      </c>
      <c r="AU147" s="29">
        <v>10</v>
      </c>
      <c r="AV147" s="29">
        <f>AVERAGE(Table27857[[#This Row],[7Ai Parental Authority: In marriage]:[7Aii Parental Authority: After divorce]])</f>
        <v>10</v>
      </c>
      <c r="AW147" s="29">
        <v>10</v>
      </c>
      <c r="AX147" s="29">
        <v>10</v>
      </c>
      <c r="AY147" s="29">
        <f t="shared" si="51"/>
        <v>10</v>
      </c>
      <c r="AZ147" s="29">
        <v>10</v>
      </c>
      <c r="BA147" s="29">
        <f t="shared" si="52"/>
        <v>10</v>
      </c>
      <c r="BB147" s="31">
        <f>AVERAGE(Table27857[[#This Row],[RULE OF LAW]],Table27857[[#This Row],[SECURITY &amp; SAFETY]],Table27857[[#This Row],[PERSONAL FREEDOM (minus Security &amp;Safety and Rule of Law)]],Table27857[[#This Row],[PERSONAL FREEDOM (minus Security &amp;Safety and Rule of Law)]])</f>
        <v>7.2789716112110501</v>
      </c>
      <c r="BC147" s="32">
        <v>6.92</v>
      </c>
      <c r="BD147" s="53">
        <f>AVERAGE(Table27857[[#This Row],[PERSONAL FREEDOM]:[ECONOMIC FREEDOM]])</f>
        <v>7.099485805605525</v>
      </c>
      <c r="BE147" s="54">
        <f t="shared" si="53"/>
        <v>61</v>
      </c>
      <c r="BF147" s="18">
        <f t="shared" si="54"/>
        <v>7.1</v>
      </c>
      <c r="BG147" s="31">
        <f>Table27857[[#This Row],[1 Rule of Law]]</f>
        <v>4.5634920634920633</v>
      </c>
      <c r="BH147" s="31">
        <f>Table27857[[#This Row],[2 Security &amp; Safety]]</f>
        <v>9.2523943813521381</v>
      </c>
      <c r="BI147" s="31">
        <f t="shared" si="55"/>
        <v>7.65</v>
      </c>
    </row>
    <row r="148" spans="1:61" ht="15" customHeight="1" x14ac:dyDescent="0.25">
      <c r="A148" s="28" t="s">
        <v>144</v>
      </c>
      <c r="B148" s="29">
        <v>2.3000000000000003</v>
      </c>
      <c r="C148" s="29">
        <v>4.8</v>
      </c>
      <c r="D148" s="29">
        <v>3.5999999999999996</v>
      </c>
      <c r="E148" s="29">
        <v>3.5873015873015879</v>
      </c>
      <c r="F148" s="29">
        <v>5.7200000000000006</v>
      </c>
      <c r="G148" s="29">
        <v>5</v>
      </c>
      <c r="H148" s="29">
        <v>9.0885904733588578</v>
      </c>
      <c r="I148" s="29">
        <v>5</v>
      </c>
      <c r="J148" s="29">
        <v>10</v>
      </c>
      <c r="K148" s="29">
        <v>10</v>
      </c>
      <c r="L148" s="29">
        <f>AVERAGE(Table27857[[#This Row],[2Bi Disappearance]:[2Bv Terrorism Injured ]])</f>
        <v>7.817718094671771</v>
      </c>
      <c r="M148" s="29">
        <v>9.9</v>
      </c>
      <c r="N148" s="29">
        <v>7.5</v>
      </c>
      <c r="O148" s="30">
        <v>5</v>
      </c>
      <c r="P148" s="30">
        <v>5</v>
      </c>
      <c r="Q148" s="30">
        <f>AVERAGE(Table27857[[#This Row],[2Ciii(a) Equal Inheritance Rights: Widows]:[2Ciii(b) Equal Inheritance Rights: Daughters]])</f>
        <v>5</v>
      </c>
      <c r="R148" s="30">
        <f t="shared" si="56"/>
        <v>7.4666666666666659</v>
      </c>
      <c r="S148" s="29">
        <f t="shared" si="48"/>
        <v>7.0014615871128116</v>
      </c>
      <c r="T148" s="29">
        <v>10</v>
      </c>
      <c r="U148" s="29">
        <v>10</v>
      </c>
      <c r="V148" s="29">
        <v>5</v>
      </c>
      <c r="W148" s="29">
        <f t="shared" si="49"/>
        <v>8.3333333333333339</v>
      </c>
      <c r="X148" s="29">
        <v>7.5</v>
      </c>
      <c r="Y148" s="29">
        <v>5</v>
      </c>
      <c r="Z148" s="29">
        <f>AVERAGE(Table27857[[#This Row],[4A Freedom to establish religious organizations]:[4B Autonomy of religious organizations]])</f>
        <v>6.25</v>
      </c>
      <c r="AA148" s="29">
        <v>5</v>
      </c>
      <c r="AB148" s="29">
        <v>5</v>
      </c>
      <c r="AC148" s="29">
        <v>5</v>
      </c>
      <c r="AD148" s="29">
        <v>5</v>
      </c>
      <c r="AE148" s="29">
        <v>7.5</v>
      </c>
      <c r="AF148" s="29">
        <f>AVERAGE(Table27857[[#This Row],[5Ci Political parties]:[5Ciii Educational, sporting and cultural organizations]])</f>
        <v>5.833333333333333</v>
      </c>
      <c r="AG148" s="29">
        <v>5</v>
      </c>
      <c r="AH148" s="29">
        <v>7.5</v>
      </c>
      <c r="AI148" s="29">
        <v>10</v>
      </c>
      <c r="AJ148" s="29">
        <f>AVERAGE(Table27857[[#This Row],[5Di Political parties]:[5Diii Educational, sporting and cultural organizations5]])</f>
        <v>7.5</v>
      </c>
      <c r="AK148" s="29">
        <f t="shared" si="57"/>
        <v>5.833333333333333</v>
      </c>
      <c r="AL148" s="29">
        <v>10</v>
      </c>
      <c r="AM148" s="30">
        <v>3.6666666666666665</v>
      </c>
      <c r="AN148" s="30">
        <v>4</v>
      </c>
      <c r="AO148" s="30">
        <v>10</v>
      </c>
      <c r="AP148" s="30">
        <v>7.5</v>
      </c>
      <c r="AQ148" s="30">
        <f>AVERAGE(Table27857[[#This Row],[6Di Access to foreign television (cable/ satellite)]:[6Dii Access to foreign newspapers]])</f>
        <v>8.75</v>
      </c>
      <c r="AR148" s="30">
        <v>7.5</v>
      </c>
      <c r="AS148" s="29">
        <f t="shared" si="50"/>
        <v>6.7833333333333332</v>
      </c>
      <c r="AT148" s="29">
        <v>5</v>
      </c>
      <c r="AU148" s="29">
        <v>5</v>
      </c>
      <c r="AV148" s="29">
        <f>AVERAGE(Table27857[[#This Row],[7Ai Parental Authority: In marriage]:[7Aii Parental Authority: After divorce]])</f>
        <v>5</v>
      </c>
      <c r="AW148" s="29">
        <v>0</v>
      </c>
      <c r="AX148" s="29">
        <v>0</v>
      </c>
      <c r="AY148" s="29">
        <f t="shared" si="51"/>
        <v>0</v>
      </c>
      <c r="AZ148" s="29">
        <v>10</v>
      </c>
      <c r="BA148" s="29">
        <f t="shared" si="52"/>
        <v>5</v>
      </c>
      <c r="BB148" s="31">
        <f>AVERAGE(Table27857[[#This Row],[RULE OF LAW]],Table27857[[#This Row],[SECURITY &amp; SAFETY]],Table27857[[#This Row],[PERSONAL FREEDOM (minus Security &amp;Safety and Rule of Law)]],Table27857[[#This Row],[PERSONAL FREEDOM (minus Security &amp;Safety and Rule of Law)]])</f>
        <v>5.8671907936036005</v>
      </c>
      <c r="BC148" s="32">
        <v>7.3</v>
      </c>
      <c r="BD148" s="53">
        <f>AVERAGE(Table27857[[#This Row],[PERSONAL FREEDOM]:[ECONOMIC FREEDOM]])</f>
        <v>6.5835953968018002</v>
      </c>
      <c r="BE148" s="54">
        <f t="shared" si="53"/>
        <v>100</v>
      </c>
      <c r="BF148" s="18">
        <f t="shared" si="54"/>
        <v>6.58</v>
      </c>
      <c r="BG148" s="31">
        <f>Table27857[[#This Row],[1 Rule of Law]]</f>
        <v>3.5873015873015879</v>
      </c>
      <c r="BH148" s="31">
        <f>Table27857[[#This Row],[2 Security &amp; Safety]]</f>
        <v>7.0014615871128116</v>
      </c>
      <c r="BI148" s="31">
        <f t="shared" si="55"/>
        <v>6.44</v>
      </c>
    </row>
    <row r="149" spans="1:61" ht="15" customHeight="1" x14ac:dyDescent="0.25">
      <c r="A149" s="28" t="s">
        <v>133</v>
      </c>
      <c r="B149" s="29">
        <v>4.9000000000000004</v>
      </c>
      <c r="C149" s="29">
        <v>5.2</v>
      </c>
      <c r="D149" s="29">
        <v>3.3000000000000003</v>
      </c>
      <c r="E149" s="29">
        <v>4.4555555555555548</v>
      </c>
      <c r="F149" s="29">
        <v>8.2799999999999994</v>
      </c>
      <c r="G149" s="29">
        <v>10</v>
      </c>
      <c r="H149" s="29">
        <v>10</v>
      </c>
      <c r="I149" s="29">
        <v>2.5</v>
      </c>
      <c r="J149" s="29">
        <v>9.9926723177751988</v>
      </c>
      <c r="K149" s="29">
        <v>9.9868101719953568</v>
      </c>
      <c r="L149" s="29">
        <f>AVERAGE(Table27857[[#This Row],[2Bi Disappearance]:[2Bv Terrorism Injured ]])</f>
        <v>8.4958964979541118</v>
      </c>
      <c r="M149" s="29">
        <v>10</v>
      </c>
      <c r="N149" s="29">
        <v>7.5</v>
      </c>
      <c r="O149" s="30">
        <v>10</v>
      </c>
      <c r="P149" s="30">
        <v>10</v>
      </c>
      <c r="Q149" s="30">
        <f>AVERAGE(Table27857[[#This Row],[2Ciii(a) Equal Inheritance Rights: Widows]:[2Ciii(b) Equal Inheritance Rights: Daughters]])</f>
        <v>10</v>
      </c>
      <c r="R149" s="30">
        <f t="shared" si="56"/>
        <v>9.1666666666666661</v>
      </c>
      <c r="S149" s="29">
        <f t="shared" si="48"/>
        <v>8.647521054873593</v>
      </c>
      <c r="T149" s="29">
        <v>10</v>
      </c>
      <c r="U149" s="29">
        <v>10</v>
      </c>
      <c r="V149" s="29">
        <v>10</v>
      </c>
      <c r="W149" s="29">
        <f t="shared" si="49"/>
        <v>10</v>
      </c>
      <c r="X149" s="29">
        <v>7.5</v>
      </c>
      <c r="Y149" s="29">
        <v>7.5</v>
      </c>
      <c r="Z149" s="29">
        <f>AVERAGE(Table27857[[#This Row],[4A Freedom to establish religious organizations]:[4B Autonomy of religious organizations]])</f>
        <v>7.5</v>
      </c>
      <c r="AA149" s="29">
        <v>7.5</v>
      </c>
      <c r="AB149" s="29">
        <v>7.5</v>
      </c>
      <c r="AC149" s="29">
        <v>5</v>
      </c>
      <c r="AD149" s="29">
        <v>7.5</v>
      </c>
      <c r="AE149" s="29">
        <v>7.5</v>
      </c>
      <c r="AF149" s="29">
        <f>AVERAGE(Table27857[[#This Row],[5Ci Political parties]:[5Ciii Educational, sporting and cultural organizations]])</f>
        <v>6.666666666666667</v>
      </c>
      <c r="AG149" s="29">
        <v>5</v>
      </c>
      <c r="AH149" s="29">
        <v>7.5</v>
      </c>
      <c r="AI149" s="29">
        <v>7.5</v>
      </c>
      <c r="AJ149" s="29">
        <f>AVERAGE(Table27857[[#This Row],[5Di Political parties]:[5Diii Educational, sporting and cultural organizations5]])</f>
        <v>6.666666666666667</v>
      </c>
      <c r="AK149" s="29">
        <f t="shared" si="57"/>
        <v>7.0833333333333339</v>
      </c>
      <c r="AL149" s="29">
        <v>10</v>
      </c>
      <c r="AM149" s="30">
        <v>3.6666666666666665</v>
      </c>
      <c r="AN149" s="30">
        <v>4</v>
      </c>
      <c r="AO149" s="30">
        <v>10</v>
      </c>
      <c r="AP149" s="30">
        <v>5</v>
      </c>
      <c r="AQ149" s="30">
        <f>AVERAGE(Table27857[[#This Row],[6Di Access to foreign television (cable/ satellite)]:[6Dii Access to foreign newspapers]])</f>
        <v>7.5</v>
      </c>
      <c r="AR149" s="30">
        <v>10</v>
      </c>
      <c r="AS149" s="29">
        <f t="shared" si="50"/>
        <v>7.0333333333333332</v>
      </c>
      <c r="AT149" s="29">
        <v>10</v>
      </c>
      <c r="AU149" s="29">
        <v>10</v>
      </c>
      <c r="AV149" s="29">
        <f>AVERAGE(Table27857[[#This Row],[7Ai Parental Authority: In marriage]:[7Aii Parental Authority: After divorce]])</f>
        <v>10</v>
      </c>
      <c r="AW149" s="29">
        <v>10</v>
      </c>
      <c r="AX149" s="29">
        <v>10</v>
      </c>
      <c r="AY149" s="29">
        <f t="shared" si="51"/>
        <v>10</v>
      </c>
      <c r="AZ149" s="29">
        <v>10</v>
      </c>
      <c r="BA149" s="29">
        <f t="shared" si="52"/>
        <v>10</v>
      </c>
      <c r="BB149" s="31">
        <f>AVERAGE(Table27857[[#This Row],[RULE OF LAW]],Table27857[[#This Row],[SECURITY &amp; SAFETY]],Table27857[[#This Row],[PERSONAL FREEDOM (minus Security &amp;Safety and Rule of Law)]],Table27857[[#This Row],[PERSONAL FREEDOM (minus Security &amp;Safety and Rule of Law)]])</f>
        <v>7.4374358192739543</v>
      </c>
      <c r="BC149" s="32">
        <v>6.2</v>
      </c>
      <c r="BD149" s="53">
        <f>AVERAGE(Table27857[[#This Row],[PERSONAL FREEDOM]:[ECONOMIC FREEDOM]])</f>
        <v>6.8187179096369768</v>
      </c>
      <c r="BE149" s="54">
        <f t="shared" si="53"/>
        <v>84</v>
      </c>
      <c r="BF149" s="18">
        <f t="shared" si="54"/>
        <v>6.82</v>
      </c>
      <c r="BG149" s="31">
        <f>Table27857[[#This Row],[1 Rule of Law]]</f>
        <v>4.4555555555555548</v>
      </c>
      <c r="BH149" s="31">
        <f>Table27857[[#This Row],[2 Security &amp; Safety]]</f>
        <v>8.647521054873593</v>
      </c>
      <c r="BI149" s="31">
        <f t="shared" si="55"/>
        <v>8.3233333333333341</v>
      </c>
    </row>
    <row r="150" spans="1:61" ht="15" customHeight="1" x14ac:dyDescent="0.25">
      <c r="A150" s="28" t="s">
        <v>184</v>
      </c>
      <c r="B150" s="29">
        <v>6.6000000000000005</v>
      </c>
      <c r="C150" s="29">
        <v>5.8999999999999995</v>
      </c>
      <c r="D150" s="29">
        <v>7.8000000000000007</v>
      </c>
      <c r="E150" s="29">
        <v>6.7507936507936517</v>
      </c>
      <c r="F150" s="29">
        <v>8.9599999999999991</v>
      </c>
      <c r="G150" s="29">
        <v>10</v>
      </c>
      <c r="H150" s="29">
        <v>10</v>
      </c>
      <c r="I150" s="29">
        <v>10</v>
      </c>
      <c r="J150" s="29">
        <v>10</v>
      </c>
      <c r="K150" s="29">
        <v>10</v>
      </c>
      <c r="L150" s="29">
        <f>AVERAGE(Table27857[[#This Row],[2Bi Disappearance]:[2Bv Terrorism Injured ]])</f>
        <v>10</v>
      </c>
      <c r="M150" s="29">
        <v>10</v>
      </c>
      <c r="N150" s="29">
        <v>7.5</v>
      </c>
      <c r="O150" s="30">
        <v>0</v>
      </c>
      <c r="P150" s="30">
        <v>0</v>
      </c>
      <c r="Q150" s="30">
        <f>AVERAGE(Table27857[[#This Row],[2Ciii(a) Equal Inheritance Rights: Widows]:[2Ciii(b) Equal Inheritance Rights: Daughters]])</f>
        <v>0</v>
      </c>
      <c r="R150" s="30">
        <f t="shared" si="56"/>
        <v>5.833333333333333</v>
      </c>
      <c r="S150" s="29">
        <f t="shared" si="48"/>
        <v>8.2644444444444449</v>
      </c>
      <c r="T150" s="29">
        <v>0</v>
      </c>
      <c r="U150" s="29">
        <v>5</v>
      </c>
      <c r="V150" s="29">
        <v>0</v>
      </c>
      <c r="W150" s="29">
        <f t="shared" si="49"/>
        <v>1.6666666666666667</v>
      </c>
      <c r="X150" s="29">
        <v>0</v>
      </c>
      <c r="Y150" s="29">
        <v>5</v>
      </c>
      <c r="Z150" s="29">
        <f>AVERAGE(Table27857[[#This Row],[4A Freedom to establish religious organizations]:[4B Autonomy of religious organizations]])</f>
        <v>2.5</v>
      </c>
      <c r="AA150" s="29">
        <v>0</v>
      </c>
      <c r="AB150" s="29">
        <v>0</v>
      </c>
      <c r="AC150" s="29">
        <v>0</v>
      </c>
      <c r="AD150" s="29">
        <v>0</v>
      </c>
      <c r="AE150" s="29">
        <v>5</v>
      </c>
      <c r="AF150" s="29">
        <f>AVERAGE(Table27857[[#This Row],[5Ci Political parties]:[5Ciii Educational, sporting and cultural organizations]])</f>
        <v>1.6666666666666667</v>
      </c>
      <c r="AG150" s="29">
        <v>0</v>
      </c>
      <c r="AH150" s="29">
        <v>0</v>
      </c>
      <c r="AI150" s="29">
        <v>2.5</v>
      </c>
      <c r="AJ150" s="29">
        <f>AVERAGE(Table27857[[#This Row],[5Di Political parties]:[5Diii Educational, sporting and cultural organizations5]])</f>
        <v>0.83333333333333337</v>
      </c>
      <c r="AK150" s="29">
        <f t="shared" si="57"/>
        <v>0.625</v>
      </c>
      <c r="AL150" s="29">
        <v>10</v>
      </c>
      <c r="AM150" s="30">
        <v>1.6666666666666667</v>
      </c>
      <c r="AN150" s="30">
        <v>3</v>
      </c>
      <c r="AO150" s="30">
        <v>5</v>
      </c>
      <c r="AP150" s="30">
        <v>7.5</v>
      </c>
      <c r="AQ150" s="30">
        <f>AVERAGE(Table27857[[#This Row],[6Di Access to foreign television (cable/ satellite)]:[6Dii Access to foreign newspapers]])</f>
        <v>6.25</v>
      </c>
      <c r="AR150" s="30">
        <v>2.5</v>
      </c>
      <c r="AS150" s="29">
        <f t="shared" si="50"/>
        <v>4.6833333333333327</v>
      </c>
      <c r="AT150" s="29">
        <v>0</v>
      </c>
      <c r="AU150" s="29">
        <v>0</v>
      </c>
      <c r="AV150" s="29">
        <f>AVERAGE(Table27857[[#This Row],[7Ai Parental Authority: In marriage]:[7Aii Parental Authority: After divorce]])</f>
        <v>0</v>
      </c>
      <c r="AW150" s="29">
        <v>0</v>
      </c>
      <c r="AX150" s="29">
        <v>0</v>
      </c>
      <c r="AY150" s="29">
        <f t="shared" si="51"/>
        <v>0</v>
      </c>
      <c r="AZ150" s="29">
        <v>0</v>
      </c>
      <c r="BA150" s="29">
        <f t="shared" si="52"/>
        <v>0</v>
      </c>
      <c r="BB150" s="31">
        <f>AVERAGE(Table27857[[#This Row],[RULE OF LAW]],Table27857[[#This Row],[SECURITY &amp; SAFETY]],Table27857[[#This Row],[PERSONAL FREEDOM (minus Security &amp;Safety and Rule of Law)]],Table27857[[#This Row],[PERSONAL FREEDOM (minus Security &amp;Safety and Rule of Law)]])</f>
        <v>4.7013095238095239</v>
      </c>
      <c r="BC150" s="32">
        <v>8.15</v>
      </c>
      <c r="BD150" s="53">
        <f>AVERAGE(Table27857[[#This Row],[PERSONAL FREEDOM]:[ECONOMIC FREEDOM]])</f>
        <v>6.4256547619047621</v>
      </c>
      <c r="BE150" s="54">
        <f t="shared" si="53"/>
        <v>110</v>
      </c>
      <c r="BF150" s="18">
        <f t="shared" si="54"/>
        <v>6.43</v>
      </c>
      <c r="BG150" s="31">
        <f>Table27857[[#This Row],[1 Rule of Law]]</f>
        <v>6.7507936507936517</v>
      </c>
      <c r="BH150" s="31">
        <f>Table27857[[#This Row],[2 Security &amp; Safety]]</f>
        <v>8.2644444444444449</v>
      </c>
      <c r="BI150" s="31">
        <f t="shared" si="55"/>
        <v>1.895</v>
      </c>
    </row>
    <row r="151" spans="1:61" ht="15" customHeight="1" x14ac:dyDescent="0.25">
      <c r="A151" s="28" t="s">
        <v>53</v>
      </c>
      <c r="B151" s="29">
        <v>7.8000000000000007</v>
      </c>
      <c r="C151" s="29">
        <v>7.1999999999999993</v>
      </c>
      <c r="D151" s="29">
        <v>7.1999999999999993</v>
      </c>
      <c r="E151" s="29">
        <v>7.4206349206349209</v>
      </c>
      <c r="F151" s="29">
        <v>9.6</v>
      </c>
      <c r="G151" s="29">
        <v>10</v>
      </c>
      <c r="H151" s="29">
        <v>10</v>
      </c>
      <c r="I151" s="29">
        <v>10</v>
      </c>
      <c r="J151" s="29">
        <v>9.9792013675599982</v>
      </c>
      <c r="K151" s="29">
        <v>9.8003331285759963</v>
      </c>
      <c r="L151" s="29">
        <f>AVERAGE(Table27857[[#This Row],[2Bi Disappearance]:[2Bv Terrorism Injured ]])</f>
        <v>9.9559068992271982</v>
      </c>
      <c r="M151" s="29">
        <v>10</v>
      </c>
      <c r="N151" s="29">
        <v>10</v>
      </c>
      <c r="O151" s="30">
        <v>10</v>
      </c>
      <c r="P151" s="30">
        <v>10</v>
      </c>
      <c r="Q151" s="30">
        <f>AVERAGE(Table27857[[#This Row],[2Ciii(a) Equal Inheritance Rights: Widows]:[2Ciii(b) Equal Inheritance Rights: Daughters]])</f>
        <v>10</v>
      </c>
      <c r="R151" s="30">
        <f t="shared" si="56"/>
        <v>10</v>
      </c>
      <c r="S151" s="29">
        <f t="shared" si="48"/>
        <v>9.8519689664090659</v>
      </c>
      <c r="T151" s="29">
        <v>10</v>
      </c>
      <c r="U151" s="29">
        <v>10</v>
      </c>
      <c r="V151" s="29">
        <v>10</v>
      </c>
      <c r="W151" s="29">
        <f t="shared" si="49"/>
        <v>10</v>
      </c>
      <c r="X151" s="29">
        <v>10</v>
      </c>
      <c r="Y151" s="29">
        <v>10</v>
      </c>
      <c r="Z151" s="29">
        <f>AVERAGE(Table27857[[#This Row],[4A Freedom to establish religious organizations]:[4B Autonomy of religious organizations]])</f>
        <v>10</v>
      </c>
      <c r="AA151" s="29">
        <v>10</v>
      </c>
      <c r="AB151" s="29">
        <v>10</v>
      </c>
      <c r="AC151" s="29">
        <v>10</v>
      </c>
      <c r="AD151" s="29">
        <v>10</v>
      </c>
      <c r="AE151" s="29">
        <v>10</v>
      </c>
      <c r="AF151" s="29">
        <f>AVERAGE(Table27857[[#This Row],[5Ci Political parties]:[5Ciii Educational, sporting and cultural organizations]])</f>
        <v>10</v>
      </c>
      <c r="AG151" s="29">
        <v>10</v>
      </c>
      <c r="AH151" s="29">
        <v>10</v>
      </c>
      <c r="AI151" s="29">
        <v>10</v>
      </c>
      <c r="AJ151" s="29">
        <f>AVERAGE(Table27857[[#This Row],[5Di Political parties]:[5Diii Educational, sporting and cultural organizations5]])</f>
        <v>10</v>
      </c>
      <c r="AK151" s="29">
        <f t="shared" si="57"/>
        <v>10</v>
      </c>
      <c r="AL151" s="29">
        <v>10</v>
      </c>
      <c r="AM151" s="30">
        <v>7.333333333333333</v>
      </c>
      <c r="AN151" s="30">
        <v>7.5</v>
      </c>
      <c r="AO151" s="30">
        <v>10</v>
      </c>
      <c r="AP151" s="30">
        <v>10</v>
      </c>
      <c r="AQ151" s="30">
        <f>AVERAGE(Table27857[[#This Row],[6Di Access to foreign television (cable/ satellite)]:[6Dii Access to foreign newspapers]])</f>
        <v>10</v>
      </c>
      <c r="AR151" s="30">
        <v>10</v>
      </c>
      <c r="AS151" s="29">
        <f t="shared" si="50"/>
        <v>8.966666666666665</v>
      </c>
      <c r="AT151" s="29">
        <v>10</v>
      </c>
      <c r="AU151" s="29">
        <v>10</v>
      </c>
      <c r="AV151" s="29">
        <f>AVERAGE(Table27857[[#This Row],[7Ai Parental Authority: In marriage]:[7Aii Parental Authority: After divorce]])</f>
        <v>10</v>
      </c>
      <c r="AW151" s="29">
        <v>10</v>
      </c>
      <c r="AX151" s="29">
        <v>10</v>
      </c>
      <c r="AY151" s="29">
        <f t="shared" si="51"/>
        <v>10</v>
      </c>
      <c r="AZ151" s="29">
        <v>10</v>
      </c>
      <c r="BA151" s="29">
        <f t="shared" si="52"/>
        <v>10</v>
      </c>
      <c r="BB151" s="31">
        <f>AVERAGE(Table27857[[#This Row],[RULE OF LAW]],Table27857[[#This Row],[SECURITY &amp; SAFETY]],Table27857[[#This Row],[PERSONAL FREEDOM (minus Security &amp;Safety and Rule of Law)]],Table27857[[#This Row],[PERSONAL FREEDOM (minus Security &amp;Safety and Rule of Law)]])</f>
        <v>9.2148176384276628</v>
      </c>
      <c r="BC151" s="32">
        <v>7.87</v>
      </c>
      <c r="BD151" s="53">
        <f>AVERAGE(Table27857[[#This Row],[PERSONAL FREEDOM]:[ECONOMIC FREEDOM]])</f>
        <v>8.542408819213831</v>
      </c>
      <c r="BE151" s="54">
        <f t="shared" si="53"/>
        <v>7</v>
      </c>
      <c r="BF151" s="18">
        <f t="shared" si="54"/>
        <v>8.5399999999999991</v>
      </c>
      <c r="BG151" s="31">
        <f>Table27857[[#This Row],[1 Rule of Law]]</f>
        <v>7.4206349206349209</v>
      </c>
      <c r="BH151" s="31">
        <f>Table27857[[#This Row],[2 Security &amp; Safety]]</f>
        <v>9.8519689664090659</v>
      </c>
      <c r="BI151" s="31">
        <f t="shared" si="55"/>
        <v>9.793333333333333</v>
      </c>
    </row>
    <row r="152" spans="1:61" ht="15" customHeight="1" x14ac:dyDescent="0.25">
      <c r="A152" s="28" t="s">
        <v>68</v>
      </c>
      <c r="B152" s="29">
        <v>6.8999999999999995</v>
      </c>
      <c r="C152" s="29">
        <v>6.1</v>
      </c>
      <c r="D152" s="29">
        <v>6.5</v>
      </c>
      <c r="E152" s="29">
        <v>6.4793650793650803</v>
      </c>
      <c r="F152" s="29">
        <v>8.120000000000001</v>
      </c>
      <c r="G152" s="29">
        <v>10</v>
      </c>
      <c r="H152" s="29">
        <v>9.9631382063872511</v>
      </c>
      <c r="I152" s="29">
        <v>10</v>
      </c>
      <c r="J152" s="29">
        <v>9.9936808353806725</v>
      </c>
      <c r="K152" s="29">
        <v>9.8312783046639307</v>
      </c>
      <c r="L152" s="29">
        <f>AVERAGE(Table27857[[#This Row],[2Bi Disappearance]:[2Bv Terrorism Injured ]])</f>
        <v>9.9576194692863709</v>
      </c>
      <c r="M152" s="29">
        <v>10</v>
      </c>
      <c r="N152" s="29">
        <v>10</v>
      </c>
      <c r="O152" s="30">
        <v>10</v>
      </c>
      <c r="P152" s="30">
        <v>10</v>
      </c>
      <c r="Q152" s="30">
        <f>AVERAGE(Table27857[[#This Row],[2Ciii(a) Equal Inheritance Rights: Widows]:[2Ciii(b) Equal Inheritance Rights: Daughters]])</f>
        <v>10</v>
      </c>
      <c r="R152" s="30">
        <f t="shared" si="56"/>
        <v>10</v>
      </c>
      <c r="S152" s="29">
        <f t="shared" si="48"/>
        <v>9.3592064897621245</v>
      </c>
      <c r="T152" s="29">
        <v>5</v>
      </c>
      <c r="U152" s="29">
        <v>10</v>
      </c>
      <c r="V152" s="29">
        <v>10</v>
      </c>
      <c r="W152" s="29">
        <f t="shared" si="49"/>
        <v>8.3333333333333339</v>
      </c>
      <c r="X152" s="29">
        <v>10</v>
      </c>
      <c r="Y152" s="29">
        <v>10</v>
      </c>
      <c r="Z152" s="29">
        <f>AVERAGE(Table27857[[#This Row],[4A Freedom to establish religious organizations]:[4B Autonomy of religious organizations]])</f>
        <v>10</v>
      </c>
      <c r="AA152" s="29">
        <v>10</v>
      </c>
      <c r="AB152" s="29">
        <v>10</v>
      </c>
      <c r="AC152" s="29">
        <v>10</v>
      </c>
      <c r="AD152" s="29">
        <v>10</v>
      </c>
      <c r="AE152" s="29">
        <v>10</v>
      </c>
      <c r="AF152" s="29">
        <f>AVERAGE(Table27857[[#This Row],[5Ci Political parties]:[5Ciii Educational, sporting and cultural organizations]])</f>
        <v>10</v>
      </c>
      <c r="AG152" s="29">
        <v>10</v>
      </c>
      <c r="AH152" s="29">
        <v>10</v>
      </c>
      <c r="AI152" s="29">
        <v>10</v>
      </c>
      <c r="AJ152" s="29">
        <f>AVERAGE(Table27857[[#This Row],[5Di Political parties]:[5Diii Educational, sporting and cultural organizations5]])</f>
        <v>10</v>
      </c>
      <c r="AK152" s="29">
        <f t="shared" si="57"/>
        <v>10</v>
      </c>
      <c r="AL152" s="29">
        <v>10</v>
      </c>
      <c r="AM152" s="30">
        <v>8</v>
      </c>
      <c r="AN152" s="30">
        <v>7.5</v>
      </c>
      <c r="AO152" s="30">
        <v>10</v>
      </c>
      <c r="AP152" s="30">
        <v>10</v>
      </c>
      <c r="AQ152" s="30">
        <f>AVERAGE(Table27857[[#This Row],[6Di Access to foreign television (cable/ satellite)]:[6Dii Access to foreign newspapers]])</f>
        <v>10</v>
      </c>
      <c r="AR152" s="30">
        <v>10</v>
      </c>
      <c r="AS152" s="29">
        <f t="shared" si="50"/>
        <v>9.1</v>
      </c>
      <c r="AT152" s="29">
        <v>10</v>
      </c>
      <c r="AU152" s="29">
        <v>10</v>
      </c>
      <c r="AV152" s="29">
        <f>AVERAGE(Table27857[[#This Row],[7Ai Parental Authority: In marriage]:[7Aii Parental Authority: After divorce]])</f>
        <v>10</v>
      </c>
      <c r="AW152" s="29">
        <v>10</v>
      </c>
      <c r="AX152" s="29">
        <v>10</v>
      </c>
      <c r="AY152" s="29">
        <f t="shared" si="51"/>
        <v>10</v>
      </c>
      <c r="AZ152" s="29">
        <v>10</v>
      </c>
      <c r="BA152" s="29">
        <f t="shared" si="52"/>
        <v>10</v>
      </c>
      <c r="BB152" s="31">
        <f>AVERAGE(Table27857[[#This Row],[RULE OF LAW]],Table27857[[#This Row],[SECURITY &amp; SAFETY]],Table27857[[#This Row],[PERSONAL FREEDOM (minus Security &amp;Safety and Rule of Law)]],Table27857[[#This Row],[PERSONAL FREEDOM (minus Security &amp;Safety and Rule of Law)]])</f>
        <v>8.7029762256151351</v>
      </c>
      <c r="BC152" s="32">
        <v>7.73</v>
      </c>
      <c r="BD152" s="53">
        <f>AVERAGE(Table27857[[#This Row],[PERSONAL FREEDOM]:[ECONOMIC FREEDOM]])</f>
        <v>8.2164881128075677</v>
      </c>
      <c r="BE152" s="54">
        <f t="shared" si="53"/>
        <v>19</v>
      </c>
      <c r="BF152" s="18">
        <f t="shared" si="54"/>
        <v>8.2200000000000006</v>
      </c>
      <c r="BG152" s="31">
        <f>Table27857[[#This Row],[1 Rule of Law]]</f>
        <v>6.4793650793650803</v>
      </c>
      <c r="BH152" s="31">
        <f>Table27857[[#This Row],[2 Security &amp; Safety]]</f>
        <v>9.3592064897621245</v>
      </c>
      <c r="BI152" s="31">
        <f t="shared" si="55"/>
        <v>9.4866666666666681</v>
      </c>
    </row>
    <row r="153" spans="1:61" ht="15" customHeight="1" x14ac:dyDescent="0.25">
      <c r="A153" s="28" t="s">
        <v>82</v>
      </c>
      <c r="B153" s="29">
        <v>7.1</v>
      </c>
      <c r="C153" s="29">
        <v>7</v>
      </c>
      <c r="D153" s="29">
        <v>4.6999999999999993</v>
      </c>
      <c r="E153" s="29">
        <v>6.2698412698412698</v>
      </c>
      <c r="F153" s="29">
        <v>6.8400000000000007</v>
      </c>
      <c r="G153" s="29">
        <v>10</v>
      </c>
      <c r="H153" s="29">
        <v>10</v>
      </c>
      <c r="I153" s="29">
        <v>10</v>
      </c>
      <c r="J153" s="29">
        <v>10</v>
      </c>
      <c r="K153" s="29">
        <v>10</v>
      </c>
      <c r="L153" s="29">
        <f>AVERAGE(Table27857[[#This Row],[2Bi Disappearance]:[2Bv Terrorism Injured ]])</f>
        <v>10</v>
      </c>
      <c r="M153" s="29">
        <v>10</v>
      </c>
      <c r="N153" s="29">
        <v>10</v>
      </c>
      <c r="O153" s="30">
        <v>5</v>
      </c>
      <c r="P153" s="30">
        <v>5</v>
      </c>
      <c r="Q153" s="30">
        <f>AVERAGE(Table27857[[#This Row],[2Ciii(a) Equal Inheritance Rights: Widows]:[2Ciii(b) Equal Inheritance Rights: Daughters]])</f>
        <v>5</v>
      </c>
      <c r="R153" s="30">
        <f t="shared" si="56"/>
        <v>8.3333333333333339</v>
      </c>
      <c r="S153" s="29">
        <f t="shared" si="48"/>
        <v>8.3911111111111101</v>
      </c>
      <c r="T153" s="29">
        <v>10</v>
      </c>
      <c r="U153" s="29">
        <v>10</v>
      </c>
      <c r="V153" s="29">
        <v>10</v>
      </c>
      <c r="W153" s="29">
        <f t="shared" si="49"/>
        <v>10</v>
      </c>
      <c r="X153" s="29">
        <v>10</v>
      </c>
      <c r="Y153" s="29">
        <v>10</v>
      </c>
      <c r="Z153" s="29">
        <f>AVERAGE(Table27857[[#This Row],[4A Freedom to establish religious organizations]:[4B Autonomy of religious organizations]])</f>
        <v>10</v>
      </c>
      <c r="AA153" s="29">
        <v>10</v>
      </c>
      <c r="AB153" s="29">
        <v>10</v>
      </c>
      <c r="AC153" s="29">
        <v>7.5</v>
      </c>
      <c r="AD153" s="29">
        <v>7.5</v>
      </c>
      <c r="AE153" s="29">
        <v>7.5</v>
      </c>
      <c r="AF153" s="29">
        <f>AVERAGE(Table27857[[#This Row],[5Ci Political parties]:[5Ciii Educational, sporting and cultural organizations]])</f>
        <v>7.5</v>
      </c>
      <c r="AG153" s="29">
        <v>10</v>
      </c>
      <c r="AH153" s="29">
        <v>7.5</v>
      </c>
      <c r="AI153" s="29">
        <v>7.5</v>
      </c>
      <c r="AJ153" s="29">
        <f>AVERAGE(Table27857[[#This Row],[5Di Political parties]:[5Diii Educational, sporting and cultural organizations5]])</f>
        <v>8.3333333333333339</v>
      </c>
      <c r="AK153" s="29">
        <f t="shared" si="57"/>
        <v>8.9583333333333339</v>
      </c>
      <c r="AL153" s="29">
        <v>10</v>
      </c>
      <c r="AM153" s="40">
        <v>7.333333333333333</v>
      </c>
      <c r="AN153" s="29">
        <v>7.5</v>
      </c>
      <c r="AO153" s="29">
        <v>10</v>
      </c>
      <c r="AP153" s="29">
        <v>10</v>
      </c>
      <c r="AQ153" s="30">
        <f>AVERAGE(Table27857[[#This Row],[6Di Access to foreign television (cable/ satellite)]:[6Dii Access to foreign newspapers]])</f>
        <v>10</v>
      </c>
      <c r="AR153" s="29">
        <v>10</v>
      </c>
      <c r="AS153" s="29">
        <f t="shared" si="50"/>
        <v>8.966666666666665</v>
      </c>
      <c r="AT153" s="29">
        <v>10</v>
      </c>
      <c r="AU153" s="29">
        <v>10</v>
      </c>
      <c r="AV153" s="29">
        <f>AVERAGE(Table27857[[#This Row],[7Ai Parental Authority: In marriage]:[7Aii Parental Authority: After divorce]])</f>
        <v>10</v>
      </c>
      <c r="AW153" s="29">
        <v>10</v>
      </c>
      <c r="AX153" s="29">
        <v>10</v>
      </c>
      <c r="AY153" s="29">
        <f t="shared" si="51"/>
        <v>10</v>
      </c>
      <c r="AZ153" s="29">
        <v>10</v>
      </c>
      <c r="BA153" s="29">
        <f t="shared" si="52"/>
        <v>10</v>
      </c>
      <c r="BB153" s="31">
        <f>AVERAGE(Table27857[[#This Row],[RULE OF LAW]],Table27857[[#This Row],[SECURITY &amp; SAFETY]],Table27857[[#This Row],[PERSONAL FREEDOM (minus Security &amp;Safety and Rule of Law)]],Table27857[[#This Row],[PERSONAL FREEDOM (minus Security &amp;Safety and Rule of Law)]])</f>
        <v>8.4577380952380956</v>
      </c>
      <c r="BC153" s="32">
        <v>7.18</v>
      </c>
      <c r="BD153" s="53">
        <f>AVERAGE(Table27857[[#This Row],[PERSONAL FREEDOM]:[ECONOMIC FREEDOM]])</f>
        <v>7.8188690476190477</v>
      </c>
      <c r="BE153" s="54">
        <f t="shared" si="53"/>
        <v>38</v>
      </c>
      <c r="BF153" s="18">
        <f t="shared" si="54"/>
        <v>7.82</v>
      </c>
      <c r="BG153" s="31">
        <f>Table27857[[#This Row],[1 Rule of Law]]</f>
        <v>6.2698412698412698</v>
      </c>
      <c r="BH153" s="31">
        <f>Table27857[[#This Row],[2 Security &amp; Safety]]</f>
        <v>8.3911111111111101</v>
      </c>
      <c r="BI153" s="31">
        <f t="shared" si="55"/>
        <v>9.5849999999999991</v>
      </c>
    </row>
    <row r="154" spans="1:61" ht="15" customHeight="1" x14ac:dyDescent="0.25">
      <c r="A154" s="28" t="s">
        <v>194</v>
      </c>
      <c r="B154" s="29">
        <v>2.5</v>
      </c>
      <c r="C154" s="29">
        <v>3.3000000000000003</v>
      </c>
      <c r="D154" s="29">
        <v>1.6</v>
      </c>
      <c r="E154" s="29">
        <v>2.4539682539682541</v>
      </c>
      <c r="F154" s="29">
        <v>0</v>
      </c>
      <c r="G154" s="29">
        <v>10</v>
      </c>
      <c r="H154" s="29">
        <v>10</v>
      </c>
      <c r="I154" s="29">
        <v>5</v>
      </c>
      <c r="J154" s="29">
        <v>10</v>
      </c>
      <c r="K154" s="29">
        <v>10</v>
      </c>
      <c r="L154" s="29">
        <f>AVERAGE(Table27857[[#This Row],[2Bi Disappearance]:[2Bv Terrorism Injured ]])</f>
        <v>9</v>
      </c>
      <c r="M154" s="29">
        <v>10</v>
      </c>
      <c r="N154" s="29">
        <v>10</v>
      </c>
      <c r="O154" s="30">
        <v>10</v>
      </c>
      <c r="P154" s="30">
        <v>10</v>
      </c>
      <c r="Q154" s="30">
        <f>AVERAGE(Table27857[[#This Row],[2Ciii(a) Equal Inheritance Rights: Widows]:[2Ciii(b) Equal Inheritance Rights: Daughters]])</f>
        <v>10</v>
      </c>
      <c r="R154" s="30">
        <f t="shared" si="56"/>
        <v>10</v>
      </c>
      <c r="S154" s="29">
        <f t="shared" si="48"/>
        <v>6.333333333333333</v>
      </c>
      <c r="T154" s="29">
        <v>10</v>
      </c>
      <c r="U154" s="29">
        <v>10</v>
      </c>
      <c r="V154" s="29">
        <v>10</v>
      </c>
      <c r="W154" s="29">
        <f t="shared" si="49"/>
        <v>10</v>
      </c>
      <c r="X154" s="29">
        <v>10</v>
      </c>
      <c r="Y154" s="29">
        <v>7.5</v>
      </c>
      <c r="Z154" s="29">
        <f>AVERAGE(Table27857[[#This Row],[4A Freedom to establish religious organizations]:[4B Autonomy of religious organizations]])</f>
        <v>8.75</v>
      </c>
      <c r="AA154" s="29">
        <v>10</v>
      </c>
      <c r="AB154" s="29">
        <v>10</v>
      </c>
      <c r="AC154" s="29">
        <v>10</v>
      </c>
      <c r="AD154" s="29">
        <v>5</v>
      </c>
      <c r="AE154" s="29">
        <v>5</v>
      </c>
      <c r="AF154" s="29">
        <f>AVERAGE(Table27857[[#This Row],[5Ci Political parties]:[5Ciii Educational, sporting and cultural organizations]])</f>
        <v>6.666666666666667</v>
      </c>
      <c r="AG154" s="29">
        <v>10</v>
      </c>
      <c r="AH154" s="29">
        <v>7.5</v>
      </c>
      <c r="AI154" s="29">
        <v>10</v>
      </c>
      <c r="AJ154" s="29">
        <f>AVERAGE(Table27857[[#This Row],[5Di Political parties]:[5Diii Educational, sporting and cultural organizations5]])</f>
        <v>9.1666666666666661</v>
      </c>
      <c r="AK154" s="29">
        <f t="shared" si="57"/>
        <v>8.9583333333333339</v>
      </c>
      <c r="AL154" s="29">
        <v>10</v>
      </c>
      <c r="AM154" s="30">
        <v>1.3333333333333333</v>
      </c>
      <c r="AN154" s="30">
        <v>2.5</v>
      </c>
      <c r="AO154" s="30">
        <v>10</v>
      </c>
      <c r="AP154" s="30">
        <v>10</v>
      </c>
      <c r="AQ154" s="30">
        <f>AVERAGE(Table27857[[#This Row],[6Di Access to foreign television (cable/ satellite)]:[6Dii Access to foreign newspapers]])</f>
        <v>10</v>
      </c>
      <c r="AR154" s="30">
        <v>7.5</v>
      </c>
      <c r="AS154" s="29">
        <f t="shared" si="50"/>
        <v>6.2666666666666675</v>
      </c>
      <c r="AT154" s="29">
        <v>10</v>
      </c>
      <c r="AU154" s="29">
        <v>10</v>
      </c>
      <c r="AV154" s="29">
        <f>AVERAGE(Table27857[[#This Row],[7Ai Parental Authority: In marriage]:[7Aii Parental Authority: After divorce]])</f>
        <v>10</v>
      </c>
      <c r="AW154" s="29">
        <v>10</v>
      </c>
      <c r="AX154" s="29">
        <v>10</v>
      </c>
      <c r="AY154" s="29">
        <f t="shared" si="51"/>
        <v>10</v>
      </c>
      <c r="AZ154" s="29">
        <v>10</v>
      </c>
      <c r="BA154" s="29">
        <f t="shared" si="52"/>
        <v>10</v>
      </c>
      <c r="BB154" s="31">
        <f>AVERAGE(Table27857[[#This Row],[RULE OF LAW]],Table27857[[#This Row],[SECURITY &amp; SAFETY]],Table27857[[#This Row],[PERSONAL FREEDOM (minus Security &amp;Safety and Rule of Law)]],Table27857[[#This Row],[PERSONAL FREEDOM (minus Security &amp;Safety and Rule of Law)]])</f>
        <v>6.594325396825397</v>
      </c>
      <c r="BC154" s="32">
        <v>3.23</v>
      </c>
      <c r="BD154" s="53">
        <f>AVERAGE(Table27857[[#This Row],[PERSONAL FREEDOM]:[ECONOMIC FREEDOM]])</f>
        <v>4.9121626984126987</v>
      </c>
      <c r="BE154" s="54">
        <f t="shared" si="53"/>
        <v>153</v>
      </c>
      <c r="BF154" s="18">
        <f t="shared" si="54"/>
        <v>4.91</v>
      </c>
      <c r="BG154" s="31">
        <f>Table27857[[#This Row],[1 Rule of Law]]</f>
        <v>2.4539682539682541</v>
      </c>
      <c r="BH154" s="31">
        <f>Table27857[[#This Row],[2 Security &amp; Safety]]</f>
        <v>6.333333333333333</v>
      </c>
      <c r="BI154" s="31">
        <f t="shared" si="55"/>
        <v>8.7949999999999999</v>
      </c>
    </row>
    <row r="155" spans="1:61" ht="15" customHeight="1" x14ac:dyDescent="0.25">
      <c r="A155" s="28" t="s">
        <v>181</v>
      </c>
      <c r="B155" s="29">
        <v>6.2</v>
      </c>
      <c r="C155" s="29">
        <v>4.2</v>
      </c>
      <c r="D155" s="29">
        <v>4.6999999999999993</v>
      </c>
      <c r="E155" s="29">
        <v>5.0619047619047617</v>
      </c>
      <c r="F155" s="29">
        <v>8.68</v>
      </c>
      <c r="G155" s="29">
        <v>10</v>
      </c>
      <c r="H155" s="29">
        <v>10</v>
      </c>
      <c r="I155" s="29">
        <v>10</v>
      </c>
      <c r="J155" s="29">
        <v>10</v>
      </c>
      <c r="K155" s="29">
        <v>10</v>
      </c>
      <c r="L155" s="29">
        <f>AVERAGE(Table27857[[#This Row],[2Bi Disappearance]:[2Bv Terrorism Injured ]])</f>
        <v>10</v>
      </c>
      <c r="M155" s="29">
        <v>10</v>
      </c>
      <c r="N155" s="29">
        <v>7.5</v>
      </c>
      <c r="O155" s="30">
        <v>5</v>
      </c>
      <c r="P155" s="30">
        <v>5</v>
      </c>
      <c r="Q155" s="30">
        <f>AVERAGE(Table27857[[#This Row],[2Ciii(a) Equal Inheritance Rights: Widows]:[2Ciii(b) Equal Inheritance Rights: Daughters]])</f>
        <v>5</v>
      </c>
      <c r="R155" s="30">
        <f t="shared" si="56"/>
        <v>7.5</v>
      </c>
      <c r="S155" s="29">
        <f t="shared" si="48"/>
        <v>8.7266666666666666</v>
      </c>
      <c r="T155" s="29">
        <v>5</v>
      </c>
      <c r="U155" s="29">
        <v>0</v>
      </c>
      <c r="V155" s="29">
        <v>5</v>
      </c>
      <c r="W155" s="29">
        <f t="shared" si="49"/>
        <v>3.3333333333333335</v>
      </c>
      <c r="X155" s="29">
        <v>2.5</v>
      </c>
      <c r="Y155" s="29">
        <v>2.5</v>
      </c>
      <c r="Z155" s="29">
        <f>AVERAGE(Table27857[[#This Row],[4A Freedom to establish religious organizations]:[4B Autonomy of religious organizations]])</f>
        <v>2.5</v>
      </c>
      <c r="AA155" s="29">
        <v>2.5</v>
      </c>
      <c r="AB155" s="29">
        <v>2.5</v>
      </c>
      <c r="AC155" s="29">
        <v>7.5</v>
      </c>
      <c r="AD155" s="29">
        <v>2.5</v>
      </c>
      <c r="AE155" s="29">
        <v>2.5</v>
      </c>
      <c r="AF155" s="29">
        <f>AVERAGE(Table27857[[#This Row],[5Ci Political parties]:[5Ciii Educational, sporting and cultural organizations]])</f>
        <v>4.166666666666667</v>
      </c>
      <c r="AG155" s="29">
        <v>0</v>
      </c>
      <c r="AH155" s="29">
        <v>2.5</v>
      </c>
      <c r="AI155" s="29">
        <v>7.5</v>
      </c>
      <c r="AJ155" s="29">
        <f>AVERAGE(Table27857[[#This Row],[5Di Political parties]:[5Diii Educational, sporting and cultural organizations5]])</f>
        <v>3.3333333333333335</v>
      </c>
      <c r="AK155" s="29">
        <f t="shared" si="57"/>
        <v>3.1250000000000004</v>
      </c>
      <c r="AL155" s="29">
        <v>10</v>
      </c>
      <c r="AM155" s="30">
        <v>0.33333333333333331</v>
      </c>
      <c r="AN155" s="30">
        <v>1.75</v>
      </c>
      <c r="AO155" s="30">
        <v>7.5</v>
      </c>
      <c r="AP155" s="30">
        <v>5</v>
      </c>
      <c r="AQ155" s="30">
        <f>AVERAGE(Table27857[[#This Row],[6Di Access to foreign television (cable/ satellite)]:[6Dii Access to foreign newspapers]])</f>
        <v>6.25</v>
      </c>
      <c r="AR155" s="30">
        <v>2.5</v>
      </c>
      <c r="AS155" s="29">
        <f t="shared" si="50"/>
        <v>4.166666666666667</v>
      </c>
      <c r="AT155" s="29">
        <v>10</v>
      </c>
      <c r="AU155" s="29">
        <v>10</v>
      </c>
      <c r="AV155" s="29">
        <f>AVERAGE(Table27857[[#This Row],[7Ai Parental Authority: In marriage]:[7Aii Parental Authority: After divorce]])</f>
        <v>10</v>
      </c>
      <c r="AW155" s="29">
        <v>10</v>
      </c>
      <c r="AX155" s="29">
        <v>10</v>
      </c>
      <c r="AY155" s="29">
        <f t="shared" si="51"/>
        <v>10</v>
      </c>
      <c r="AZ155" s="29">
        <v>10</v>
      </c>
      <c r="BA155" s="29">
        <f t="shared" si="52"/>
        <v>10</v>
      </c>
      <c r="BB155" s="31">
        <f>AVERAGE(Table27857[[#This Row],[RULE OF LAW]],Table27857[[#This Row],[SECURITY &amp; SAFETY]],Table27857[[#This Row],[PERSONAL FREEDOM (minus Security &amp;Safety and Rule of Law)]],Table27857[[#This Row],[PERSONAL FREEDOM (minus Security &amp;Safety and Rule of Law)]])</f>
        <v>5.7596428571428575</v>
      </c>
      <c r="BC155" s="32">
        <v>6.46</v>
      </c>
      <c r="BD155" s="53">
        <f>AVERAGE(Table27857[[#This Row],[PERSONAL FREEDOM]:[ECONOMIC FREEDOM]])</f>
        <v>6.1098214285714292</v>
      </c>
      <c r="BE155" s="54">
        <f t="shared" si="53"/>
        <v>126</v>
      </c>
      <c r="BF155" s="18">
        <f t="shared" si="54"/>
        <v>6.11</v>
      </c>
      <c r="BG155" s="31">
        <f>Table27857[[#This Row],[1 Rule of Law]]</f>
        <v>5.0619047619047617</v>
      </c>
      <c r="BH155" s="31">
        <f>Table27857[[#This Row],[2 Security &amp; Safety]]</f>
        <v>8.7266666666666666</v>
      </c>
      <c r="BI155" s="31">
        <f t="shared" si="55"/>
        <v>4.625</v>
      </c>
    </row>
    <row r="156" spans="1:61" ht="15" customHeight="1" x14ac:dyDescent="0.25">
      <c r="A156" s="28" t="s">
        <v>203</v>
      </c>
      <c r="B156" s="29" t="s">
        <v>48</v>
      </c>
      <c r="C156" s="29" t="s">
        <v>48</v>
      </c>
      <c r="D156" s="29" t="s">
        <v>48</v>
      </c>
      <c r="E156" s="29">
        <v>3.33161</v>
      </c>
      <c r="F156" s="29">
        <v>8.08</v>
      </c>
      <c r="G156" s="29">
        <v>0</v>
      </c>
      <c r="H156" s="29">
        <v>2.4151090453401665</v>
      </c>
      <c r="I156" s="29">
        <v>2.5</v>
      </c>
      <c r="J156" s="29">
        <v>1.8406938955896806</v>
      </c>
      <c r="K156" s="29">
        <v>2.911194856488315</v>
      </c>
      <c r="L156" s="29">
        <f>AVERAGE(Table27857[[#This Row],[2Bi Disappearance]:[2Bv Terrorism Injured ]])</f>
        <v>1.9333995594836324</v>
      </c>
      <c r="M156" s="29">
        <v>6.2</v>
      </c>
      <c r="N156" s="29">
        <v>7.5</v>
      </c>
      <c r="O156" s="30">
        <v>0</v>
      </c>
      <c r="P156" s="30">
        <v>0</v>
      </c>
      <c r="Q156" s="30">
        <f>AVERAGE(Table27857[[#This Row],[2Ciii(a) Equal Inheritance Rights: Widows]:[2Ciii(b) Equal Inheritance Rights: Daughters]])</f>
        <v>0</v>
      </c>
      <c r="R156" s="30">
        <f t="shared" si="56"/>
        <v>4.5666666666666664</v>
      </c>
      <c r="S156" s="29">
        <f t="shared" si="48"/>
        <v>4.8600220753834327</v>
      </c>
      <c r="T156" s="29">
        <v>0</v>
      </c>
      <c r="U156" s="29">
        <v>5</v>
      </c>
      <c r="V156" s="29">
        <v>0</v>
      </c>
      <c r="W156" s="29">
        <f t="shared" si="49"/>
        <v>1.6666666666666667</v>
      </c>
      <c r="X156" s="29" t="s">
        <v>48</v>
      </c>
      <c r="Y156" s="29" t="s">
        <v>48</v>
      </c>
      <c r="Z156" s="29" t="s">
        <v>48</v>
      </c>
      <c r="AA156" s="29" t="s">
        <v>48</v>
      </c>
      <c r="AB156" s="29" t="s">
        <v>48</v>
      </c>
      <c r="AC156" s="29" t="s">
        <v>48</v>
      </c>
      <c r="AD156" s="29" t="s">
        <v>48</v>
      </c>
      <c r="AE156" s="29" t="s">
        <v>48</v>
      </c>
      <c r="AF156" s="29" t="s">
        <v>48</v>
      </c>
      <c r="AG156" s="29" t="s">
        <v>48</v>
      </c>
      <c r="AH156" s="29" t="s">
        <v>48</v>
      </c>
      <c r="AI156" s="29" t="s">
        <v>48</v>
      </c>
      <c r="AJ156" s="29" t="s">
        <v>48</v>
      </c>
      <c r="AK156" s="29" t="s">
        <v>48</v>
      </c>
      <c r="AL156" s="29">
        <v>10</v>
      </c>
      <c r="AM156" s="30">
        <v>2</v>
      </c>
      <c r="AN156" s="30">
        <v>2.75</v>
      </c>
      <c r="AO156" s="30" t="s">
        <v>48</v>
      </c>
      <c r="AP156" s="30" t="s">
        <v>48</v>
      </c>
      <c r="AQ156" s="30" t="s">
        <v>48</v>
      </c>
      <c r="AR156" s="30" t="s">
        <v>48</v>
      </c>
      <c r="AS156" s="29">
        <f t="shared" si="50"/>
        <v>4.916666666666667</v>
      </c>
      <c r="AT156" s="29">
        <v>0</v>
      </c>
      <c r="AU156" s="29">
        <v>0</v>
      </c>
      <c r="AV156" s="29">
        <f>AVERAGE(Table27857[[#This Row],[7Ai Parental Authority: In marriage]:[7Aii Parental Authority: After divorce]])</f>
        <v>0</v>
      </c>
      <c r="AW156" s="29">
        <v>0</v>
      </c>
      <c r="AX156" s="29">
        <v>0</v>
      </c>
      <c r="AY156" s="29">
        <f t="shared" si="51"/>
        <v>0</v>
      </c>
      <c r="AZ156" s="29">
        <v>0</v>
      </c>
      <c r="BA156" s="29">
        <f t="shared" si="52"/>
        <v>0</v>
      </c>
      <c r="BB156" s="31">
        <f>AVERAGE(Table27857[[#This Row],[RULE OF LAW]],Table27857[[#This Row],[SECURITY &amp; SAFETY]],Table27857[[#This Row],[PERSONAL FREEDOM (minus Security &amp;Safety and Rule of Law)]],Table27857[[#This Row],[PERSONAL FREEDOM (minus Security &amp;Safety and Rule of Law)]])</f>
        <v>3.1451302410680806</v>
      </c>
      <c r="BC156" s="32">
        <v>6.28</v>
      </c>
      <c r="BD156" s="53">
        <f>AVERAGE(Table27857[[#This Row],[PERSONAL FREEDOM]:[ECONOMIC FREEDOM]])</f>
        <v>4.7125651205340402</v>
      </c>
      <c r="BE156" s="54">
        <f t="shared" si="53"/>
        <v>155</v>
      </c>
      <c r="BF156" s="18">
        <f t="shared" si="54"/>
        <v>4.71</v>
      </c>
      <c r="BG156" s="31">
        <f>Table27857[[#This Row],[1 Rule of Law]]</f>
        <v>3.33161</v>
      </c>
      <c r="BH156" s="31">
        <f>Table27857[[#This Row],[2 Security &amp; Safety]]</f>
        <v>4.8600220753834327</v>
      </c>
      <c r="BI156" s="31">
        <f t="shared" si="55"/>
        <v>2.1944444444444446</v>
      </c>
    </row>
    <row r="157" spans="1:61" ht="15" customHeight="1" x14ac:dyDescent="0.25">
      <c r="A157" s="28" t="s">
        <v>150</v>
      </c>
      <c r="B157" s="29">
        <v>3.9000000000000004</v>
      </c>
      <c r="C157" s="29">
        <v>4.6999999999999993</v>
      </c>
      <c r="D157" s="29">
        <v>3.5</v>
      </c>
      <c r="E157" s="29">
        <v>4.0539682539682538</v>
      </c>
      <c r="F157" s="29">
        <v>5.7200000000000006</v>
      </c>
      <c r="G157" s="29">
        <v>10</v>
      </c>
      <c r="H157" s="29">
        <v>10</v>
      </c>
      <c r="I157" s="29">
        <v>7.5</v>
      </c>
      <c r="J157" s="29">
        <v>10</v>
      </c>
      <c r="K157" s="29">
        <v>10</v>
      </c>
      <c r="L157" s="29">
        <f>AVERAGE(Table27857[[#This Row],[2Bi Disappearance]:[2Bv Terrorism Injured ]])</f>
        <v>9.5</v>
      </c>
      <c r="M157" s="29">
        <v>9.9</v>
      </c>
      <c r="N157" s="29">
        <v>7.5</v>
      </c>
      <c r="O157" s="30">
        <v>5</v>
      </c>
      <c r="P157" s="30">
        <v>5</v>
      </c>
      <c r="Q157" s="30">
        <f>AVERAGE(Table27857[[#This Row],[2Ciii(a) Equal Inheritance Rights: Widows]:[2Ciii(b) Equal Inheritance Rights: Daughters]])</f>
        <v>5</v>
      </c>
      <c r="R157" s="30">
        <f t="shared" si="56"/>
        <v>7.4666666666666659</v>
      </c>
      <c r="S157" s="29">
        <f t="shared" si="48"/>
        <v>7.5622222222222222</v>
      </c>
      <c r="T157" s="29">
        <v>10</v>
      </c>
      <c r="U157" s="29">
        <v>5</v>
      </c>
      <c r="V157" s="29">
        <v>5</v>
      </c>
      <c r="W157" s="29">
        <f t="shared" si="49"/>
        <v>6.666666666666667</v>
      </c>
      <c r="X157" s="29">
        <v>7.5</v>
      </c>
      <c r="Y157" s="29">
        <v>7.5</v>
      </c>
      <c r="Z157" s="29">
        <f>AVERAGE(Table27857[[#This Row],[4A Freedom to establish religious organizations]:[4B Autonomy of religious organizations]])</f>
        <v>7.5</v>
      </c>
      <c r="AA157" s="29">
        <v>7.5</v>
      </c>
      <c r="AB157" s="29">
        <v>7.5</v>
      </c>
      <c r="AC157" s="29">
        <v>7.5</v>
      </c>
      <c r="AD157" s="29">
        <v>7.5</v>
      </c>
      <c r="AE157" s="29">
        <v>10</v>
      </c>
      <c r="AF157" s="29">
        <f>AVERAGE(Table27857[[#This Row],[5Ci Political parties]:[5Ciii Educational, sporting and cultural organizations]])</f>
        <v>8.3333333333333339</v>
      </c>
      <c r="AG157" s="29">
        <v>7.5</v>
      </c>
      <c r="AH157" s="29">
        <v>5</v>
      </c>
      <c r="AI157" s="29">
        <v>10</v>
      </c>
      <c r="AJ157" s="29">
        <f>AVERAGE(Table27857[[#This Row],[5Di Political parties]:[5Diii Educational, sporting and cultural organizations5]])</f>
        <v>7.5</v>
      </c>
      <c r="AK157" s="29">
        <f>AVERAGE(AA157,AB157,AF157,AJ157)</f>
        <v>7.7083333333333339</v>
      </c>
      <c r="AL157" s="29">
        <v>10</v>
      </c>
      <c r="AM157" s="30">
        <v>4</v>
      </c>
      <c r="AN157" s="30">
        <v>4</v>
      </c>
      <c r="AO157" s="30">
        <v>7.5</v>
      </c>
      <c r="AP157" s="30">
        <v>7.5</v>
      </c>
      <c r="AQ157" s="30">
        <f>AVERAGE(Table27857[[#This Row],[6Di Access to foreign television (cable/ satellite)]:[6Dii Access to foreign newspapers]])</f>
        <v>7.5</v>
      </c>
      <c r="AR157" s="30">
        <v>7.5</v>
      </c>
      <c r="AS157" s="29">
        <f t="shared" si="50"/>
        <v>6.6</v>
      </c>
      <c r="AT157" s="29">
        <v>0</v>
      </c>
      <c r="AU157" s="29">
        <v>5</v>
      </c>
      <c r="AV157" s="29">
        <f>AVERAGE(Table27857[[#This Row],[7Ai Parental Authority: In marriage]:[7Aii Parental Authority: After divorce]])</f>
        <v>2.5</v>
      </c>
      <c r="AW157" s="29">
        <v>0</v>
      </c>
      <c r="AX157" s="29">
        <v>10</v>
      </c>
      <c r="AY157" s="29">
        <f t="shared" si="51"/>
        <v>5</v>
      </c>
      <c r="AZ157" s="29" t="s">
        <v>48</v>
      </c>
      <c r="BA157" s="29">
        <f t="shared" si="52"/>
        <v>3.75</v>
      </c>
      <c r="BB157" s="31">
        <f>AVERAGE(Table27857[[#This Row],[RULE OF LAW]],Table27857[[#This Row],[SECURITY &amp; SAFETY]],Table27857[[#This Row],[PERSONAL FREEDOM (minus Security &amp;Safety and Rule of Law)]],Table27857[[#This Row],[PERSONAL FREEDOM (minus Security &amp;Safety and Rule of Law)]])</f>
        <v>6.1265476190476189</v>
      </c>
      <c r="BC157" s="32">
        <v>6.97</v>
      </c>
      <c r="BD157" s="53">
        <f>AVERAGE(Table27857[[#This Row],[PERSONAL FREEDOM]:[ECONOMIC FREEDOM]])</f>
        <v>6.5482738095238098</v>
      </c>
      <c r="BE157" s="54">
        <f t="shared" si="53"/>
        <v>101</v>
      </c>
      <c r="BF157" s="18">
        <f t="shared" si="54"/>
        <v>6.55</v>
      </c>
      <c r="BG157" s="31">
        <f>Table27857[[#This Row],[1 Rule of Law]]</f>
        <v>4.0539682539682538</v>
      </c>
      <c r="BH157" s="31">
        <f>Table27857[[#This Row],[2 Security &amp; Safety]]</f>
        <v>7.5622222222222222</v>
      </c>
      <c r="BI157" s="31">
        <f t="shared" si="55"/>
        <v>6.4450000000000003</v>
      </c>
    </row>
    <row r="158" spans="1:61" ht="15" customHeight="1" x14ac:dyDescent="0.25">
      <c r="A158" s="28" t="s">
        <v>197</v>
      </c>
      <c r="B158" s="29">
        <v>2.2000000000000002</v>
      </c>
      <c r="C158" s="29">
        <v>4</v>
      </c>
      <c r="D158" s="29">
        <v>3.5999999999999996</v>
      </c>
      <c r="E158" s="29">
        <v>3.2793650793650797</v>
      </c>
      <c r="F158" s="29">
        <v>5.7600000000000007</v>
      </c>
      <c r="G158" s="29">
        <v>5</v>
      </c>
      <c r="H158" s="29">
        <v>10</v>
      </c>
      <c r="I158" s="29">
        <v>5</v>
      </c>
      <c r="J158" s="29">
        <v>9.6196380941487902</v>
      </c>
      <c r="K158" s="29">
        <v>9.986575462146428</v>
      </c>
      <c r="L158" s="29">
        <f>AVERAGE(Table27857[[#This Row],[2Bi Disappearance]:[2Bv Terrorism Injured ]])</f>
        <v>7.9212427112590431</v>
      </c>
      <c r="M158" s="29">
        <v>10</v>
      </c>
      <c r="N158" s="29">
        <v>7.5</v>
      </c>
      <c r="O158" s="30">
        <v>5</v>
      </c>
      <c r="P158" s="30">
        <v>5</v>
      </c>
      <c r="Q158" s="30">
        <f>AVERAGE(Table27857[[#This Row],[2Ciii(a) Equal Inheritance Rights: Widows]:[2Ciii(b) Equal Inheritance Rights: Daughters]])</f>
        <v>5</v>
      </c>
      <c r="R158" s="30">
        <f t="shared" si="56"/>
        <v>7.5</v>
      </c>
      <c r="S158" s="29">
        <f t="shared" si="48"/>
        <v>7.0604142370863485</v>
      </c>
      <c r="T158" s="29">
        <v>0</v>
      </c>
      <c r="U158" s="29">
        <v>0</v>
      </c>
      <c r="V158" s="29">
        <v>10</v>
      </c>
      <c r="W158" s="29">
        <f t="shared" si="49"/>
        <v>3.3333333333333335</v>
      </c>
      <c r="X158" s="29">
        <v>2.5</v>
      </c>
      <c r="Y158" s="29">
        <v>5</v>
      </c>
      <c r="Z158" s="29">
        <f>AVERAGE(Table27857[[#This Row],[4A Freedom to establish religious organizations]:[4B Autonomy of religious organizations]])</f>
        <v>3.75</v>
      </c>
      <c r="AA158" s="29">
        <v>5</v>
      </c>
      <c r="AB158" s="29">
        <v>5</v>
      </c>
      <c r="AC158" s="29">
        <v>2.5</v>
      </c>
      <c r="AD158" s="29">
        <v>2.5</v>
      </c>
      <c r="AE158" s="29">
        <v>5</v>
      </c>
      <c r="AF158" s="29">
        <f>AVERAGE(Table27857[[#This Row],[5Ci Political parties]:[5Ciii Educational, sporting and cultural organizations]])</f>
        <v>3.3333333333333335</v>
      </c>
      <c r="AG158" s="29">
        <v>2.5</v>
      </c>
      <c r="AH158" s="29">
        <v>2.5</v>
      </c>
      <c r="AI158" s="29">
        <v>2.5</v>
      </c>
      <c r="AJ158" s="29">
        <f>AVERAGE(Table27857[[#This Row],[5Di Political parties]:[5Diii Educational, sporting and cultural organizations5]])</f>
        <v>2.5</v>
      </c>
      <c r="AK158" s="29">
        <f>AVERAGE(AA158:AB158,AF158,AJ158)</f>
        <v>3.9583333333333335</v>
      </c>
      <c r="AL158" s="29">
        <v>10</v>
      </c>
      <c r="AM158" s="30">
        <v>2</v>
      </c>
      <c r="AN158" s="30">
        <v>3.75</v>
      </c>
      <c r="AO158" s="30">
        <v>7.5</v>
      </c>
      <c r="AP158" s="30">
        <v>7.5</v>
      </c>
      <c r="AQ158" s="30">
        <f>AVERAGE(Table27857[[#This Row],[6Di Access to foreign television (cable/ satellite)]:[6Dii Access to foreign newspapers]])</f>
        <v>7.5</v>
      </c>
      <c r="AR158" s="30">
        <v>7.5</v>
      </c>
      <c r="AS158" s="29">
        <f t="shared" si="50"/>
        <v>6.15</v>
      </c>
      <c r="AT158" s="29">
        <v>0</v>
      </c>
      <c r="AU158" s="29">
        <v>10</v>
      </c>
      <c r="AV158" s="29">
        <f>AVERAGE(Table27857[[#This Row],[7Ai Parental Authority: In marriage]:[7Aii Parental Authority: After divorce]])</f>
        <v>5</v>
      </c>
      <c r="AW158" s="29">
        <v>0</v>
      </c>
      <c r="AX158" s="29">
        <v>10</v>
      </c>
      <c r="AY158" s="29">
        <f t="shared" si="51"/>
        <v>5</v>
      </c>
      <c r="AZ158" s="29" t="s">
        <v>48</v>
      </c>
      <c r="BA158" s="29">
        <f t="shared" si="52"/>
        <v>5</v>
      </c>
      <c r="BB158" s="31">
        <f>AVERAGE(Table27857[[#This Row],[RULE OF LAW]],Table27857[[#This Row],[SECURITY &amp; SAFETY]],Table27857[[#This Row],[PERSONAL FREEDOM (minus Security &amp;Safety and Rule of Law)]],Table27857[[#This Row],[PERSONAL FREEDOM (minus Security &amp;Safety and Rule of Law)]])</f>
        <v>4.8041114957795248</v>
      </c>
      <c r="BC158" s="32">
        <v>5.33</v>
      </c>
      <c r="BD158" s="53">
        <f>AVERAGE(Table27857[[#This Row],[PERSONAL FREEDOM]:[ECONOMIC FREEDOM]])</f>
        <v>5.0670557478897624</v>
      </c>
      <c r="BE158" s="54">
        <f t="shared" si="53"/>
        <v>149</v>
      </c>
      <c r="BF158" s="18">
        <f t="shared" si="54"/>
        <v>5.07</v>
      </c>
      <c r="BG158" s="31">
        <f>Table27857[[#This Row],[1 Rule of Law]]</f>
        <v>3.2793650793650797</v>
      </c>
      <c r="BH158" s="31">
        <f>Table27857[[#This Row],[2 Security &amp; Safety]]</f>
        <v>7.0604142370863485</v>
      </c>
      <c r="BI158" s="31">
        <f t="shared" si="55"/>
        <v>4.4383333333333344</v>
      </c>
    </row>
    <row r="159" spans="1:61" x14ac:dyDescent="0.35">
      <c r="BD159" s="50"/>
      <c r="BE159" s="51"/>
    </row>
  </sheetData>
  <pageMargins left="0" right="0" top="0" bottom="0" header="0" footer="0"/>
  <pageSetup paperSize="5" scale="41" fitToWidth="0"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M160"/>
  <sheetViews>
    <sheetView zoomScale="85" zoomScaleNormal="85" workbookViewId="0">
      <pane xSplit="1" ySplit="1" topLeftCell="B2" activePane="bottomRight" state="frozen"/>
      <selection pane="topRight"/>
      <selection pane="bottomLeft"/>
      <selection pane="bottomRight"/>
    </sheetView>
  </sheetViews>
  <sheetFormatPr defaultColWidth="9.1796875" defaultRowHeight="14.5" x14ac:dyDescent="0.35"/>
  <cols>
    <col min="1" max="1" width="30.7265625" style="1" customWidth="1"/>
    <col min="2" max="5" width="12.7265625" style="1" customWidth="1"/>
    <col min="6" max="6" width="12.7265625" style="2" customWidth="1"/>
    <col min="7" max="17" width="12.7265625" style="1" customWidth="1"/>
    <col min="18" max="18" width="12.7265625" style="2" customWidth="1"/>
    <col min="19" max="21" width="12.7265625" style="1" customWidth="1"/>
    <col min="22" max="22" width="12.7265625" style="2" customWidth="1"/>
    <col min="23" max="25" width="12.7265625" style="1" customWidth="1"/>
    <col min="26" max="26" width="12.7265625" style="2" customWidth="1"/>
    <col min="27" max="31" width="12.7265625" style="1" customWidth="1"/>
    <col min="32" max="32" width="12.7265625" style="2" customWidth="1"/>
    <col min="33" max="33" width="12.7265625" style="3" customWidth="1"/>
    <col min="34" max="34" width="12.7265625" style="4" customWidth="1"/>
    <col min="35" max="35" width="12.7265625" style="5" customWidth="1"/>
    <col min="36" max="40" width="12.7265625" style="1" customWidth="1"/>
    <col min="41" max="43" width="12.7265625" style="2" customWidth="1"/>
    <col min="44" max="53" width="12.7265625" style="1" customWidth="1"/>
    <col min="54" max="55" width="13.7265625" style="26" customWidth="1"/>
    <col min="56" max="56" width="13.81640625" style="26" customWidth="1"/>
    <col min="57" max="57" width="11.81640625" style="1" customWidth="1"/>
    <col min="58" max="58" width="12" style="1" customWidth="1"/>
    <col min="59" max="59" width="12.7265625" style="1" customWidth="1"/>
    <col min="60" max="60" width="12.81640625" style="1" customWidth="1"/>
    <col min="61" max="61" width="13.26953125" style="1" customWidth="1"/>
    <col min="62" max="64" width="12.7265625" style="1" customWidth="1"/>
    <col min="65" max="16384" width="9.1796875" style="1"/>
  </cols>
  <sheetData>
    <row r="1" spans="1:65" s="39" customFormat="1" ht="93.5" customHeight="1" x14ac:dyDescent="0.3">
      <c r="A1" s="6" t="s">
        <v>226</v>
      </c>
      <c r="B1" s="7" t="s">
        <v>0</v>
      </c>
      <c r="C1" s="7" t="s">
        <v>1</v>
      </c>
      <c r="D1" s="7" t="s">
        <v>2</v>
      </c>
      <c r="E1" s="7" t="s">
        <v>3</v>
      </c>
      <c r="F1" s="7" t="s">
        <v>4</v>
      </c>
      <c r="G1" s="7" t="s">
        <v>5</v>
      </c>
      <c r="H1" s="7" t="s">
        <v>6</v>
      </c>
      <c r="I1" s="7" t="s">
        <v>7</v>
      </c>
      <c r="J1" s="7" t="s">
        <v>8</v>
      </c>
      <c r="K1" s="7" t="s">
        <v>9</v>
      </c>
      <c r="L1" s="7" t="s">
        <v>10</v>
      </c>
      <c r="M1" s="7" t="s">
        <v>11</v>
      </c>
      <c r="N1" s="7" t="s">
        <v>12</v>
      </c>
      <c r="O1" s="7" t="s">
        <v>220</v>
      </c>
      <c r="P1" s="7" t="s">
        <v>221</v>
      </c>
      <c r="Q1" s="7" t="s">
        <v>206</v>
      </c>
      <c r="R1" s="7" t="s">
        <v>219</v>
      </c>
      <c r="S1" s="7" t="s">
        <v>13</v>
      </c>
      <c r="T1" s="7" t="s">
        <v>14</v>
      </c>
      <c r="U1" s="7" t="s">
        <v>15</v>
      </c>
      <c r="V1" s="7" t="s">
        <v>16</v>
      </c>
      <c r="W1" s="7" t="s">
        <v>17</v>
      </c>
      <c r="X1" s="8" t="s">
        <v>18</v>
      </c>
      <c r="Y1" s="8" t="s">
        <v>19</v>
      </c>
      <c r="Z1" s="8" t="s">
        <v>20</v>
      </c>
      <c r="AA1" s="8" t="s">
        <v>21</v>
      </c>
      <c r="AB1" s="8" t="s">
        <v>22</v>
      </c>
      <c r="AC1" s="8" t="s">
        <v>23</v>
      </c>
      <c r="AD1" s="8" t="s">
        <v>24</v>
      </c>
      <c r="AE1" s="8" t="s">
        <v>25</v>
      </c>
      <c r="AF1" s="8" t="s">
        <v>26</v>
      </c>
      <c r="AG1" s="8" t="s">
        <v>27</v>
      </c>
      <c r="AH1" s="8" t="s">
        <v>28</v>
      </c>
      <c r="AI1" s="8" t="s">
        <v>29</v>
      </c>
      <c r="AJ1" s="8" t="s">
        <v>30</v>
      </c>
      <c r="AK1" s="8" t="s">
        <v>31</v>
      </c>
      <c r="AL1" s="9" t="s">
        <v>32</v>
      </c>
      <c r="AM1" s="9" t="s">
        <v>33</v>
      </c>
      <c r="AN1" s="9" t="s">
        <v>34</v>
      </c>
      <c r="AO1" s="8" t="s">
        <v>35</v>
      </c>
      <c r="AP1" s="8" t="s">
        <v>36</v>
      </c>
      <c r="AQ1" s="8" t="s">
        <v>37</v>
      </c>
      <c r="AR1" s="8" t="s">
        <v>38</v>
      </c>
      <c r="AS1" s="8" t="s">
        <v>39</v>
      </c>
      <c r="AT1" s="8" t="s">
        <v>40</v>
      </c>
      <c r="AU1" s="8" t="s">
        <v>41</v>
      </c>
      <c r="AV1" s="10" t="s">
        <v>212</v>
      </c>
      <c r="AW1" s="10" t="s">
        <v>42</v>
      </c>
      <c r="AX1" s="10" t="s">
        <v>43</v>
      </c>
      <c r="AY1" s="10" t="s">
        <v>213</v>
      </c>
      <c r="AZ1" s="10" t="s">
        <v>44</v>
      </c>
      <c r="BA1" s="48" t="s">
        <v>45</v>
      </c>
      <c r="BB1" s="52" t="s">
        <v>46</v>
      </c>
      <c r="BC1" s="52" t="s">
        <v>47</v>
      </c>
      <c r="BD1" s="55" t="s">
        <v>224</v>
      </c>
      <c r="BE1" s="56" t="s">
        <v>225</v>
      </c>
      <c r="BF1" s="46" t="s">
        <v>227</v>
      </c>
      <c r="BG1" s="43" t="s">
        <v>214</v>
      </c>
      <c r="BH1" s="43" t="s">
        <v>215</v>
      </c>
      <c r="BI1" s="44" t="s">
        <v>228</v>
      </c>
    </row>
    <row r="2" spans="1:65" ht="15" customHeight="1" x14ac:dyDescent="0.25">
      <c r="A2" s="28" t="s">
        <v>105</v>
      </c>
      <c r="B2" s="29">
        <v>5.5698088223343367</v>
      </c>
      <c r="C2" s="29">
        <v>5.041787174689488</v>
      </c>
      <c r="D2" s="29">
        <v>4.3029641402032484</v>
      </c>
      <c r="E2" s="29">
        <v>4.9715200457423574</v>
      </c>
      <c r="F2" s="29">
        <v>8.3884708558528249</v>
      </c>
      <c r="G2" s="29">
        <v>10</v>
      </c>
      <c r="H2" s="29">
        <v>10</v>
      </c>
      <c r="I2" s="29">
        <v>10</v>
      </c>
      <c r="J2" s="29">
        <v>9.8848380679282659</v>
      </c>
      <c r="K2" s="29">
        <v>9.8618056815139195</v>
      </c>
      <c r="L2" s="29">
        <v>9.9493287498884371</v>
      </c>
      <c r="M2" s="29">
        <v>10</v>
      </c>
      <c r="N2" s="29">
        <v>7.5</v>
      </c>
      <c r="O2" s="30">
        <v>5</v>
      </c>
      <c r="P2" s="30">
        <v>5</v>
      </c>
      <c r="Q2" s="30">
        <v>5</v>
      </c>
      <c r="R2" s="30">
        <v>7.5</v>
      </c>
      <c r="S2" s="29">
        <v>8.6125998685804195</v>
      </c>
      <c r="T2" s="29">
        <v>10</v>
      </c>
      <c r="U2" s="29">
        <v>5</v>
      </c>
      <c r="V2" s="29">
        <v>5</v>
      </c>
      <c r="W2" s="29">
        <v>6.666666666666667</v>
      </c>
      <c r="X2" s="29">
        <v>10</v>
      </c>
      <c r="Y2" s="29">
        <v>7.5</v>
      </c>
      <c r="Z2" s="29">
        <v>8.75</v>
      </c>
      <c r="AA2" s="29">
        <v>10</v>
      </c>
      <c r="AB2" s="29">
        <v>10</v>
      </c>
      <c r="AC2" s="29">
        <v>7.5</v>
      </c>
      <c r="AD2" s="29">
        <v>5</v>
      </c>
      <c r="AE2" s="29">
        <v>7.5</v>
      </c>
      <c r="AF2" s="29">
        <v>6.666666666666667</v>
      </c>
      <c r="AG2" s="29">
        <v>10</v>
      </c>
      <c r="AH2" s="29">
        <v>10</v>
      </c>
      <c r="AI2" s="29">
        <v>10</v>
      </c>
      <c r="AJ2" s="29">
        <v>10</v>
      </c>
      <c r="AK2" s="29">
        <v>9.1666666666666679</v>
      </c>
      <c r="AL2" s="29">
        <v>10</v>
      </c>
      <c r="AM2" s="30">
        <v>5</v>
      </c>
      <c r="AN2" s="30">
        <v>5.75</v>
      </c>
      <c r="AO2" s="30">
        <v>10</v>
      </c>
      <c r="AP2" s="30">
        <v>10</v>
      </c>
      <c r="AQ2" s="30">
        <v>10</v>
      </c>
      <c r="AR2" s="30">
        <v>10</v>
      </c>
      <c r="AS2" s="29">
        <v>8.15</v>
      </c>
      <c r="AT2" s="29">
        <v>10</v>
      </c>
      <c r="AU2" s="29">
        <v>10</v>
      </c>
      <c r="AV2" s="29">
        <v>10</v>
      </c>
      <c r="AW2" s="29">
        <v>10</v>
      </c>
      <c r="AX2" s="29">
        <v>10</v>
      </c>
      <c r="AY2" s="29">
        <v>10</v>
      </c>
      <c r="AZ2" s="29">
        <v>5</v>
      </c>
      <c r="BA2" s="49">
        <v>8.3333333333333339</v>
      </c>
      <c r="BB2" s="31">
        <f>AVERAGE(Table278572[[#This Row],[RULE OF LAW]],Table278572[[#This Row],[SECURITY &amp; SAFETY]],Table278572[[#This Row],[PERSONAL FREEDOM (minus Security &amp;Safety and Rule of Law)]],Table278572[[#This Row],[PERSONAL FREEDOM (minus Security &amp;Safety and Rule of Law)]])</f>
        <v>7.5026966452473616</v>
      </c>
      <c r="BC2" s="32">
        <v>7.4</v>
      </c>
      <c r="BD2" s="53">
        <f>AVERAGE(Table278572[[#This Row],[PERSONAL FREEDOM]:[ECONOMIC FREEDOM]])</f>
        <v>7.451348322623681</v>
      </c>
      <c r="BE2" s="54">
        <f t="shared" ref="BE2:BE33" si="0">RANK(BF2,$BF$2:$BF$160)</f>
        <v>50</v>
      </c>
      <c r="BF2" s="47">
        <f t="shared" ref="BF2:BF33" si="1">ROUND(BD2, 2)</f>
        <v>7.45</v>
      </c>
      <c r="BG2" s="45">
        <f>Table278572[[#This Row],[1 Rule of Law]]</f>
        <v>4.9715200457423574</v>
      </c>
      <c r="BH2" s="45">
        <f>Table278572[[#This Row],[2 Security &amp; Safety]]</f>
        <v>8.6125998685804195</v>
      </c>
      <c r="BI2" s="45">
        <f t="shared" ref="BI2:BI33" si="2">AVERAGE(AS2,W2,AK2,BA2,Z2)</f>
        <v>8.2133333333333347</v>
      </c>
      <c r="BK2" s="42"/>
      <c r="BL2" s="42"/>
      <c r="BM2" s="42"/>
    </row>
    <row r="3" spans="1:65" ht="15" customHeight="1" x14ac:dyDescent="0.25">
      <c r="A3" s="28" t="s">
        <v>200</v>
      </c>
      <c r="B3" s="29" t="s">
        <v>48</v>
      </c>
      <c r="C3" s="29" t="s">
        <v>48</v>
      </c>
      <c r="D3" s="29" t="s">
        <v>48</v>
      </c>
      <c r="E3" s="29">
        <v>4.0043294021216314</v>
      </c>
      <c r="F3" s="29">
        <v>9.4999001974124084</v>
      </c>
      <c r="G3" s="29">
        <v>5</v>
      </c>
      <c r="H3" s="29">
        <v>9.2894018254770536</v>
      </c>
      <c r="I3" s="29">
        <v>5</v>
      </c>
      <c r="J3" s="29">
        <v>9.6832273197909764</v>
      </c>
      <c r="K3" s="29">
        <v>9.8458943717902052</v>
      </c>
      <c r="L3" s="29">
        <v>7.7637047034116478</v>
      </c>
      <c r="M3" s="29">
        <v>10</v>
      </c>
      <c r="N3" s="29">
        <v>7.5</v>
      </c>
      <c r="O3" s="30">
        <v>0</v>
      </c>
      <c r="P3" s="30">
        <v>0</v>
      </c>
      <c r="Q3" s="30">
        <v>0</v>
      </c>
      <c r="R3" s="30">
        <v>5.833333333333333</v>
      </c>
      <c r="S3" s="29">
        <v>7.6989794113857961</v>
      </c>
      <c r="T3" s="29">
        <v>5</v>
      </c>
      <c r="U3" s="29">
        <v>5</v>
      </c>
      <c r="V3" s="29">
        <v>5</v>
      </c>
      <c r="W3" s="29">
        <v>5</v>
      </c>
      <c r="X3" s="29">
        <v>2.5</v>
      </c>
      <c r="Y3" s="29">
        <v>5</v>
      </c>
      <c r="Z3" s="29">
        <v>3.75</v>
      </c>
      <c r="AA3" s="29">
        <v>5</v>
      </c>
      <c r="AB3" s="29">
        <v>2.5</v>
      </c>
      <c r="AC3" s="29">
        <v>5</v>
      </c>
      <c r="AD3" s="29">
        <v>5</v>
      </c>
      <c r="AE3" s="29">
        <v>5</v>
      </c>
      <c r="AF3" s="29">
        <v>5</v>
      </c>
      <c r="AG3" s="29">
        <v>2.5</v>
      </c>
      <c r="AH3" s="29">
        <v>2.5</v>
      </c>
      <c r="AI3" s="29">
        <v>2.5</v>
      </c>
      <c r="AJ3" s="29">
        <v>2.5</v>
      </c>
      <c r="AK3" s="29">
        <v>3.75</v>
      </c>
      <c r="AL3" s="29">
        <v>10</v>
      </c>
      <c r="AM3" s="30">
        <v>3</v>
      </c>
      <c r="AN3" s="30">
        <v>4.25</v>
      </c>
      <c r="AO3" s="30">
        <v>10</v>
      </c>
      <c r="AP3" s="30">
        <v>7.5</v>
      </c>
      <c r="AQ3" s="30">
        <v>8.75</v>
      </c>
      <c r="AR3" s="30">
        <v>7.5</v>
      </c>
      <c r="AS3" s="29">
        <v>6.7</v>
      </c>
      <c r="AT3" s="29">
        <v>0</v>
      </c>
      <c r="AU3" s="29">
        <v>5</v>
      </c>
      <c r="AV3" s="29">
        <v>2.5</v>
      </c>
      <c r="AW3" s="29">
        <v>0</v>
      </c>
      <c r="AX3" s="29">
        <v>0</v>
      </c>
      <c r="AY3" s="29">
        <v>0</v>
      </c>
      <c r="AZ3" s="29">
        <v>0</v>
      </c>
      <c r="BA3" s="49">
        <v>0.83333333333333337</v>
      </c>
      <c r="BB3" s="31">
        <f>AVERAGE(Table278572[[#This Row],[RULE OF LAW]],Table278572[[#This Row],[SECURITY &amp; SAFETY]],Table278572[[#This Row],[PERSONAL FREEDOM (minus Security &amp;Safety and Rule of Law)]],Table278572[[#This Row],[PERSONAL FREEDOM (minus Security &amp;Safety and Rule of Law)]])</f>
        <v>4.9291605367101896</v>
      </c>
      <c r="BC3" s="32">
        <v>5.15</v>
      </c>
      <c r="BD3" s="53">
        <f>AVERAGE(Table278572[[#This Row],[PERSONAL FREEDOM]:[ECONOMIC FREEDOM]])</f>
        <v>5.0395802683550954</v>
      </c>
      <c r="BE3" s="54">
        <f t="shared" si="0"/>
        <v>152</v>
      </c>
      <c r="BF3" s="47">
        <f t="shared" si="1"/>
        <v>5.04</v>
      </c>
      <c r="BG3" s="45">
        <f>Table278572[[#This Row],[1 Rule of Law]]</f>
        <v>4.0043294021216314</v>
      </c>
      <c r="BH3" s="45">
        <f>Table278572[[#This Row],[2 Security &amp; Safety]]</f>
        <v>7.6989794113857961</v>
      </c>
      <c r="BI3" s="45">
        <f t="shared" si="2"/>
        <v>4.0066666666666659</v>
      </c>
      <c r="BK3" s="42"/>
      <c r="BL3" s="42"/>
      <c r="BM3" s="42"/>
    </row>
    <row r="4" spans="1:65" ht="15" customHeight="1" x14ac:dyDescent="0.25">
      <c r="A4" s="28" t="s">
        <v>191</v>
      </c>
      <c r="B4" s="29" t="s">
        <v>48</v>
      </c>
      <c r="C4" s="29" t="s">
        <v>48</v>
      </c>
      <c r="D4" s="29" t="s">
        <v>48</v>
      </c>
      <c r="E4" s="29">
        <v>3.4470124520783036</v>
      </c>
      <c r="F4" s="29">
        <v>5.6616899659414797</v>
      </c>
      <c r="G4" s="29">
        <v>5</v>
      </c>
      <c r="H4" s="29">
        <v>10</v>
      </c>
      <c r="I4" s="29">
        <v>7.5</v>
      </c>
      <c r="J4" s="29">
        <v>10</v>
      </c>
      <c r="K4" s="29">
        <v>10</v>
      </c>
      <c r="L4" s="29">
        <v>8.5</v>
      </c>
      <c r="M4" s="29">
        <v>10</v>
      </c>
      <c r="N4" s="29">
        <v>10</v>
      </c>
      <c r="O4" s="30">
        <v>5</v>
      </c>
      <c r="P4" s="30">
        <v>5</v>
      </c>
      <c r="Q4" s="30">
        <v>5</v>
      </c>
      <c r="R4" s="30">
        <v>8.3333333333333339</v>
      </c>
      <c r="S4" s="29">
        <v>7.4983410997582709</v>
      </c>
      <c r="T4" s="29">
        <v>5</v>
      </c>
      <c r="U4" s="29">
        <v>0</v>
      </c>
      <c r="V4" s="29">
        <v>10</v>
      </c>
      <c r="W4" s="29">
        <v>5</v>
      </c>
      <c r="X4" s="29">
        <v>5</v>
      </c>
      <c r="Y4" s="29">
        <v>5</v>
      </c>
      <c r="Z4" s="29">
        <v>5</v>
      </c>
      <c r="AA4" s="29">
        <v>2.5</v>
      </c>
      <c r="AB4" s="29">
        <v>2.5</v>
      </c>
      <c r="AC4" s="29">
        <v>2.5</v>
      </c>
      <c r="AD4" s="29">
        <v>2.5</v>
      </c>
      <c r="AE4" s="29">
        <v>5</v>
      </c>
      <c r="AF4" s="29">
        <v>3.3333333333333335</v>
      </c>
      <c r="AG4" s="29">
        <v>2.5</v>
      </c>
      <c r="AH4" s="29">
        <v>2.5</v>
      </c>
      <c r="AI4" s="29">
        <v>5</v>
      </c>
      <c r="AJ4" s="29">
        <v>3.3333333333333335</v>
      </c>
      <c r="AK4" s="29">
        <v>2.916666666666667</v>
      </c>
      <c r="AL4" s="29">
        <v>10</v>
      </c>
      <c r="AM4" s="30">
        <v>3.6666666666666665</v>
      </c>
      <c r="AN4" s="30">
        <v>2.5</v>
      </c>
      <c r="AO4" s="30">
        <v>7.5</v>
      </c>
      <c r="AP4" s="30">
        <v>5</v>
      </c>
      <c r="AQ4" s="30">
        <v>6.25</v>
      </c>
      <c r="AR4" s="30">
        <v>7.5</v>
      </c>
      <c r="AS4" s="29">
        <v>5.9833333333333325</v>
      </c>
      <c r="AT4" s="29">
        <v>10</v>
      </c>
      <c r="AU4" s="29">
        <v>10</v>
      </c>
      <c r="AV4" s="29">
        <v>10</v>
      </c>
      <c r="AW4" s="29">
        <v>0</v>
      </c>
      <c r="AX4" s="29">
        <v>0</v>
      </c>
      <c r="AY4" s="29">
        <v>0</v>
      </c>
      <c r="AZ4" s="29">
        <v>10</v>
      </c>
      <c r="BA4" s="49">
        <v>6.666666666666667</v>
      </c>
      <c r="BB4" s="31">
        <f>AVERAGE(Table278572[[#This Row],[RULE OF LAW]],Table278572[[#This Row],[SECURITY &amp; SAFETY]],Table278572[[#This Row],[PERSONAL FREEDOM (minus Security &amp;Safety and Rule of Law)]],Table278572[[#This Row],[PERSONAL FREEDOM (minus Security &amp;Safety and Rule of Law)]])</f>
        <v>5.2930050546258105</v>
      </c>
      <c r="BC4" s="32">
        <v>5.08</v>
      </c>
      <c r="BD4" s="53">
        <f>AVERAGE(Table278572[[#This Row],[PERSONAL FREEDOM]:[ECONOMIC FREEDOM]])</f>
        <v>5.1865025273129053</v>
      </c>
      <c r="BE4" s="54">
        <f t="shared" si="0"/>
        <v>150</v>
      </c>
      <c r="BF4" s="47">
        <f t="shared" si="1"/>
        <v>5.19</v>
      </c>
      <c r="BG4" s="45">
        <f>Table278572[[#This Row],[1 Rule of Law]]</f>
        <v>3.4470124520783036</v>
      </c>
      <c r="BH4" s="45">
        <f>Table278572[[#This Row],[2 Security &amp; Safety]]</f>
        <v>7.4983410997582709</v>
      </c>
      <c r="BI4" s="45">
        <f t="shared" si="2"/>
        <v>5.1133333333333333</v>
      </c>
      <c r="BK4" s="42"/>
      <c r="BL4" s="42"/>
      <c r="BM4" s="42"/>
    </row>
    <row r="5" spans="1:65" ht="15" customHeight="1" x14ac:dyDescent="0.25">
      <c r="A5" s="28" t="s">
        <v>137</v>
      </c>
      <c r="B5" s="29">
        <v>6.4760234678203119</v>
      </c>
      <c r="C5" s="29">
        <v>5.4825916676674744</v>
      </c>
      <c r="D5" s="29">
        <v>3.9218600812640143</v>
      </c>
      <c r="E5" s="29">
        <v>5.2934917389172673</v>
      </c>
      <c r="F5" s="29">
        <v>7.1865465011847274</v>
      </c>
      <c r="G5" s="29">
        <v>10</v>
      </c>
      <c r="H5" s="29">
        <v>10</v>
      </c>
      <c r="I5" s="29">
        <v>7.5</v>
      </c>
      <c r="J5" s="29">
        <v>10</v>
      </c>
      <c r="K5" s="29">
        <v>10</v>
      </c>
      <c r="L5" s="29">
        <v>9.5</v>
      </c>
      <c r="M5" s="29">
        <v>10</v>
      </c>
      <c r="N5" s="29">
        <v>10</v>
      </c>
      <c r="O5" s="30">
        <v>10</v>
      </c>
      <c r="P5" s="30">
        <v>10</v>
      </c>
      <c r="Q5" s="30">
        <v>10</v>
      </c>
      <c r="R5" s="30">
        <v>10</v>
      </c>
      <c r="S5" s="29">
        <v>8.8955155003949091</v>
      </c>
      <c r="T5" s="29">
        <v>10</v>
      </c>
      <c r="U5" s="29">
        <v>10</v>
      </c>
      <c r="V5" s="29">
        <v>10</v>
      </c>
      <c r="W5" s="29">
        <v>10</v>
      </c>
      <c r="X5" s="29">
        <v>10</v>
      </c>
      <c r="Y5" s="29">
        <v>10</v>
      </c>
      <c r="Z5" s="29">
        <v>10</v>
      </c>
      <c r="AA5" s="29">
        <v>10</v>
      </c>
      <c r="AB5" s="29">
        <v>10</v>
      </c>
      <c r="AC5" s="29">
        <v>5</v>
      </c>
      <c r="AD5" s="29">
        <v>5</v>
      </c>
      <c r="AE5" s="29">
        <v>10</v>
      </c>
      <c r="AF5" s="29">
        <v>6.666666666666667</v>
      </c>
      <c r="AG5" s="29">
        <v>10</v>
      </c>
      <c r="AH5" s="29">
        <v>5</v>
      </c>
      <c r="AI5" s="29">
        <v>10</v>
      </c>
      <c r="AJ5" s="29">
        <v>8.3333333333333339</v>
      </c>
      <c r="AK5" s="29">
        <v>8.75</v>
      </c>
      <c r="AL5" s="29">
        <v>10</v>
      </c>
      <c r="AM5" s="30">
        <v>5</v>
      </c>
      <c r="AN5" s="30">
        <v>5</v>
      </c>
      <c r="AO5" s="30">
        <v>10</v>
      </c>
      <c r="AP5" s="30">
        <v>10</v>
      </c>
      <c r="AQ5" s="30">
        <v>10</v>
      </c>
      <c r="AR5" s="30">
        <v>10</v>
      </c>
      <c r="AS5" s="29">
        <v>8</v>
      </c>
      <c r="AT5" s="29">
        <v>10</v>
      </c>
      <c r="AU5" s="29">
        <v>10</v>
      </c>
      <c r="AV5" s="29">
        <v>10</v>
      </c>
      <c r="AW5" s="29">
        <v>10</v>
      </c>
      <c r="AX5" s="29">
        <v>10</v>
      </c>
      <c r="AY5" s="29">
        <v>10</v>
      </c>
      <c r="AZ5" s="29">
        <v>10</v>
      </c>
      <c r="BA5" s="49">
        <v>10</v>
      </c>
      <c r="BB5" s="31">
        <f>AVERAGE(Table278572[[#This Row],[RULE OF LAW]],Table278572[[#This Row],[SECURITY &amp; SAFETY]],Table278572[[#This Row],[PERSONAL FREEDOM (minus Security &amp;Safety and Rule of Law)]],Table278572[[#This Row],[PERSONAL FREEDOM (minus Security &amp;Safety and Rule of Law)]])</f>
        <v>8.2222518098280446</v>
      </c>
      <c r="BC5" s="32">
        <v>4.8099999999999996</v>
      </c>
      <c r="BD5" s="53">
        <f>AVERAGE(Table278572[[#This Row],[PERSONAL FREEDOM]:[ECONOMIC FREEDOM]])</f>
        <v>6.5161259049140217</v>
      </c>
      <c r="BE5" s="54">
        <f t="shared" si="0"/>
        <v>103</v>
      </c>
      <c r="BF5" s="47">
        <f t="shared" si="1"/>
        <v>6.52</v>
      </c>
      <c r="BG5" s="45">
        <f>Table278572[[#This Row],[1 Rule of Law]]</f>
        <v>5.2934917389172673</v>
      </c>
      <c r="BH5" s="45">
        <f>Table278572[[#This Row],[2 Security &amp; Safety]]</f>
        <v>8.8955155003949091</v>
      </c>
      <c r="BI5" s="45">
        <f t="shared" si="2"/>
        <v>9.35</v>
      </c>
      <c r="BK5" s="42"/>
      <c r="BL5" s="42"/>
      <c r="BM5" s="42"/>
    </row>
    <row r="6" spans="1:65" ht="15" customHeight="1" x14ac:dyDescent="0.25">
      <c r="A6" s="28" t="s">
        <v>112</v>
      </c>
      <c r="B6" s="29" t="s">
        <v>48</v>
      </c>
      <c r="C6" s="29" t="s">
        <v>48</v>
      </c>
      <c r="D6" s="29" t="s">
        <v>48</v>
      </c>
      <c r="E6" s="29">
        <v>4.6360126522303773</v>
      </c>
      <c r="F6" s="29">
        <v>9.1927493819184285</v>
      </c>
      <c r="G6" s="29">
        <v>10</v>
      </c>
      <c r="H6" s="29">
        <v>10</v>
      </c>
      <c r="I6" s="29">
        <v>7.5</v>
      </c>
      <c r="J6" s="29">
        <v>10</v>
      </c>
      <c r="K6" s="29">
        <v>10</v>
      </c>
      <c r="L6" s="29">
        <v>9.5</v>
      </c>
      <c r="M6" s="29">
        <v>10</v>
      </c>
      <c r="N6" s="29">
        <v>5</v>
      </c>
      <c r="O6" s="30">
        <v>10</v>
      </c>
      <c r="P6" s="30">
        <v>10</v>
      </c>
      <c r="Q6" s="30">
        <v>10</v>
      </c>
      <c r="R6" s="30">
        <v>8.3333333333333339</v>
      </c>
      <c r="S6" s="29">
        <v>9.0086942384172541</v>
      </c>
      <c r="T6" s="29">
        <v>5</v>
      </c>
      <c r="U6" s="29">
        <v>5</v>
      </c>
      <c r="V6" s="29">
        <v>10</v>
      </c>
      <c r="W6" s="29">
        <v>6.666666666666667</v>
      </c>
      <c r="X6" s="29">
        <v>5</v>
      </c>
      <c r="Y6" s="29">
        <v>5</v>
      </c>
      <c r="Z6" s="29">
        <v>5</v>
      </c>
      <c r="AA6" s="29">
        <v>5</v>
      </c>
      <c r="AB6" s="29">
        <v>7.5</v>
      </c>
      <c r="AC6" s="29">
        <v>10</v>
      </c>
      <c r="AD6" s="29">
        <v>7.5</v>
      </c>
      <c r="AE6" s="29">
        <v>10</v>
      </c>
      <c r="AF6" s="29">
        <v>9.1666666666666661</v>
      </c>
      <c r="AG6" s="29">
        <v>10</v>
      </c>
      <c r="AH6" s="29">
        <v>5</v>
      </c>
      <c r="AI6" s="29">
        <v>10</v>
      </c>
      <c r="AJ6" s="29">
        <v>8.3333333333333339</v>
      </c>
      <c r="AK6" s="29">
        <v>7.5</v>
      </c>
      <c r="AL6" s="29">
        <v>10</v>
      </c>
      <c r="AM6" s="30">
        <v>3.6666666666666665</v>
      </c>
      <c r="AN6" s="30">
        <v>4.5</v>
      </c>
      <c r="AO6" s="30">
        <v>10</v>
      </c>
      <c r="AP6" s="30">
        <v>10</v>
      </c>
      <c r="AQ6" s="30">
        <v>10</v>
      </c>
      <c r="AR6" s="30">
        <v>10</v>
      </c>
      <c r="AS6" s="29">
        <v>7.6333333333333329</v>
      </c>
      <c r="AT6" s="29">
        <v>10</v>
      </c>
      <c r="AU6" s="29">
        <v>10</v>
      </c>
      <c r="AV6" s="29">
        <v>10</v>
      </c>
      <c r="AW6" s="29">
        <v>10</v>
      </c>
      <c r="AX6" s="29">
        <v>10</v>
      </c>
      <c r="AY6" s="29">
        <v>10</v>
      </c>
      <c r="AZ6" s="29">
        <v>5</v>
      </c>
      <c r="BA6" s="49">
        <v>8.3333333333333339</v>
      </c>
      <c r="BB6" s="31">
        <f>AVERAGE(Table278572[[#This Row],[RULE OF LAW]],Table278572[[#This Row],[SECURITY &amp; SAFETY]],Table278572[[#This Row],[PERSONAL FREEDOM (minus Security &amp;Safety and Rule of Law)]],Table278572[[#This Row],[PERSONAL FREEDOM (minus Security &amp;Safety and Rule of Law)]])</f>
        <v>6.9245100559952411</v>
      </c>
      <c r="BC6" s="32">
        <v>7.71</v>
      </c>
      <c r="BD6" s="53">
        <f>AVERAGE(Table278572[[#This Row],[PERSONAL FREEDOM]:[ECONOMIC FREEDOM]])</f>
        <v>7.3172550279976205</v>
      </c>
      <c r="BE6" s="54">
        <f t="shared" si="0"/>
        <v>55</v>
      </c>
      <c r="BF6" s="47">
        <f t="shared" si="1"/>
        <v>7.32</v>
      </c>
      <c r="BG6" s="45">
        <f>Table278572[[#This Row],[1 Rule of Law]]</f>
        <v>4.6360126522303773</v>
      </c>
      <c r="BH6" s="45">
        <f>Table278572[[#This Row],[2 Security &amp; Safety]]</f>
        <v>9.0086942384172541</v>
      </c>
      <c r="BI6" s="45">
        <f t="shared" si="2"/>
        <v>7.0266666666666664</v>
      </c>
      <c r="BK6" s="42"/>
      <c r="BL6" s="42"/>
      <c r="BM6" s="42"/>
    </row>
    <row r="7" spans="1:65" ht="15" customHeight="1" x14ac:dyDescent="0.25">
      <c r="A7" s="28" t="s">
        <v>55</v>
      </c>
      <c r="B7" s="29">
        <v>8.6112479589478106</v>
      </c>
      <c r="C7" s="29">
        <v>7.3689399814357337</v>
      </c>
      <c r="D7" s="29">
        <v>7.6605196668765725</v>
      </c>
      <c r="E7" s="29">
        <v>7.8802358690867056</v>
      </c>
      <c r="F7" s="29">
        <v>9.5708781755195158</v>
      </c>
      <c r="G7" s="29">
        <v>10</v>
      </c>
      <c r="H7" s="29">
        <v>10</v>
      </c>
      <c r="I7" s="29">
        <v>10</v>
      </c>
      <c r="J7" s="29">
        <v>9.9431901734225061</v>
      </c>
      <c r="K7" s="29">
        <v>9.9403496820936308</v>
      </c>
      <c r="L7" s="29">
        <v>9.9767079711032274</v>
      </c>
      <c r="M7" s="29">
        <v>10</v>
      </c>
      <c r="N7" s="29">
        <v>10</v>
      </c>
      <c r="O7" s="30">
        <v>10</v>
      </c>
      <c r="P7" s="30">
        <v>10</v>
      </c>
      <c r="Q7" s="30">
        <v>10</v>
      </c>
      <c r="R7" s="30">
        <v>10</v>
      </c>
      <c r="S7" s="29">
        <v>9.8491953822075811</v>
      </c>
      <c r="T7" s="29">
        <v>10</v>
      </c>
      <c r="U7" s="29">
        <v>10</v>
      </c>
      <c r="V7" s="29">
        <v>10</v>
      </c>
      <c r="W7" s="29">
        <v>10</v>
      </c>
      <c r="X7" s="29">
        <v>10</v>
      </c>
      <c r="Y7" s="29">
        <v>10</v>
      </c>
      <c r="Z7" s="29">
        <v>10</v>
      </c>
      <c r="AA7" s="29">
        <v>10</v>
      </c>
      <c r="AB7" s="29">
        <v>10</v>
      </c>
      <c r="AC7" s="29">
        <v>10</v>
      </c>
      <c r="AD7" s="29">
        <v>7.5</v>
      </c>
      <c r="AE7" s="29">
        <v>5</v>
      </c>
      <c r="AF7" s="29">
        <v>7.5</v>
      </c>
      <c r="AG7" s="29">
        <v>10</v>
      </c>
      <c r="AH7" s="29">
        <v>10</v>
      </c>
      <c r="AI7" s="29">
        <v>10</v>
      </c>
      <c r="AJ7" s="29">
        <v>10</v>
      </c>
      <c r="AK7" s="29">
        <v>9.375</v>
      </c>
      <c r="AL7" s="29">
        <v>10</v>
      </c>
      <c r="AM7" s="30">
        <v>8.3333333333333339</v>
      </c>
      <c r="AN7" s="30">
        <v>7.5</v>
      </c>
      <c r="AO7" s="30">
        <v>10</v>
      </c>
      <c r="AP7" s="30">
        <v>10</v>
      </c>
      <c r="AQ7" s="30">
        <v>10</v>
      </c>
      <c r="AR7" s="30">
        <v>10</v>
      </c>
      <c r="AS7" s="29">
        <v>9.1666666666666679</v>
      </c>
      <c r="AT7" s="29">
        <v>10</v>
      </c>
      <c r="AU7" s="29">
        <v>10</v>
      </c>
      <c r="AV7" s="29">
        <v>10</v>
      </c>
      <c r="AW7" s="29">
        <v>10</v>
      </c>
      <c r="AX7" s="29">
        <v>10</v>
      </c>
      <c r="AY7" s="29">
        <v>10</v>
      </c>
      <c r="AZ7" s="29">
        <v>10</v>
      </c>
      <c r="BA7" s="49">
        <v>10</v>
      </c>
      <c r="BB7" s="31">
        <f>AVERAGE(Table278572[[#This Row],[RULE OF LAW]],Table278572[[#This Row],[SECURITY &amp; SAFETY]],Table278572[[#This Row],[PERSONAL FREEDOM (minus Security &amp;Safety and Rule of Law)]],Table278572[[#This Row],[PERSONAL FREEDOM (minus Security &amp;Safety and Rule of Law)]])</f>
        <v>9.2865244794902395</v>
      </c>
      <c r="BC7" s="32">
        <v>7.93</v>
      </c>
      <c r="BD7" s="53">
        <f>AVERAGE(Table278572[[#This Row],[PERSONAL FREEDOM]:[ECONOMIC FREEDOM]])</f>
        <v>8.6082622397451196</v>
      </c>
      <c r="BE7" s="54">
        <f t="shared" si="0"/>
        <v>6</v>
      </c>
      <c r="BF7" s="47">
        <f t="shared" si="1"/>
        <v>8.61</v>
      </c>
      <c r="BG7" s="45">
        <f>Table278572[[#This Row],[1 Rule of Law]]</f>
        <v>7.8802358690867056</v>
      </c>
      <c r="BH7" s="45">
        <f>Table278572[[#This Row],[2 Security &amp; Safety]]</f>
        <v>9.8491953822075811</v>
      </c>
      <c r="BI7" s="45">
        <f t="shared" si="2"/>
        <v>9.7083333333333339</v>
      </c>
      <c r="BK7" s="42"/>
      <c r="BL7" s="42"/>
      <c r="BM7" s="42"/>
    </row>
    <row r="8" spans="1:65" ht="15" customHeight="1" x14ac:dyDescent="0.25">
      <c r="A8" s="28" t="s">
        <v>58</v>
      </c>
      <c r="B8" s="29">
        <v>9.3470362862268122</v>
      </c>
      <c r="C8" s="29">
        <v>7.8970819943397181</v>
      </c>
      <c r="D8" s="29">
        <v>8.1572797060824627</v>
      </c>
      <c r="E8" s="29">
        <v>8.467132662216331</v>
      </c>
      <c r="F8" s="29">
        <v>9.7142763420387528</v>
      </c>
      <c r="G8" s="29">
        <v>10</v>
      </c>
      <c r="H8" s="29">
        <v>10</v>
      </c>
      <c r="I8" s="29">
        <v>10</v>
      </c>
      <c r="J8" s="29">
        <v>9.9219899551145812</v>
      </c>
      <c r="K8" s="29">
        <v>10</v>
      </c>
      <c r="L8" s="29">
        <v>9.9843979910229166</v>
      </c>
      <c r="M8" s="29">
        <v>10</v>
      </c>
      <c r="N8" s="29">
        <v>10</v>
      </c>
      <c r="O8" s="30">
        <v>10</v>
      </c>
      <c r="P8" s="30">
        <v>10</v>
      </c>
      <c r="Q8" s="30">
        <v>10</v>
      </c>
      <c r="R8" s="30">
        <v>10</v>
      </c>
      <c r="S8" s="29">
        <v>9.8995581110205553</v>
      </c>
      <c r="T8" s="29">
        <v>10</v>
      </c>
      <c r="U8" s="29">
        <v>10</v>
      </c>
      <c r="V8" s="29">
        <v>10</v>
      </c>
      <c r="W8" s="29">
        <v>10</v>
      </c>
      <c r="X8" s="29">
        <v>10</v>
      </c>
      <c r="Y8" s="29">
        <v>10</v>
      </c>
      <c r="Z8" s="29">
        <v>10</v>
      </c>
      <c r="AA8" s="29">
        <v>10</v>
      </c>
      <c r="AB8" s="29">
        <v>10</v>
      </c>
      <c r="AC8" s="29">
        <v>10</v>
      </c>
      <c r="AD8" s="29">
        <v>10</v>
      </c>
      <c r="AE8" s="29">
        <v>10</v>
      </c>
      <c r="AF8" s="29">
        <v>10</v>
      </c>
      <c r="AG8" s="29">
        <v>10</v>
      </c>
      <c r="AH8" s="29">
        <v>10</v>
      </c>
      <c r="AI8" s="29">
        <v>10</v>
      </c>
      <c r="AJ8" s="29">
        <v>10</v>
      </c>
      <c r="AK8" s="29">
        <v>10</v>
      </c>
      <c r="AL8" s="29">
        <v>10</v>
      </c>
      <c r="AM8" s="30">
        <v>7.333333333333333</v>
      </c>
      <c r="AN8" s="30">
        <v>8</v>
      </c>
      <c r="AO8" s="30">
        <v>10</v>
      </c>
      <c r="AP8" s="30">
        <v>10</v>
      </c>
      <c r="AQ8" s="30">
        <v>10</v>
      </c>
      <c r="AR8" s="30">
        <v>10</v>
      </c>
      <c r="AS8" s="29">
        <v>9.0666666666666664</v>
      </c>
      <c r="AT8" s="29">
        <v>10</v>
      </c>
      <c r="AU8" s="29">
        <v>10</v>
      </c>
      <c r="AV8" s="29">
        <v>10</v>
      </c>
      <c r="AW8" s="29">
        <v>10</v>
      </c>
      <c r="AX8" s="29">
        <v>10</v>
      </c>
      <c r="AY8" s="29">
        <v>10</v>
      </c>
      <c r="AZ8" s="29">
        <v>10</v>
      </c>
      <c r="BA8" s="49">
        <v>10</v>
      </c>
      <c r="BB8" s="31">
        <f>AVERAGE(Table278572[[#This Row],[RULE OF LAW]],Table278572[[#This Row],[SECURITY &amp; SAFETY]],Table278572[[#This Row],[PERSONAL FREEDOM (minus Security &amp;Safety and Rule of Law)]],Table278572[[#This Row],[PERSONAL FREEDOM (minus Security &amp;Safety and Rule of Law)]])</f>
        <v>9.498339359975887</v>
      </c>
      <c r="BC8" s="32">
        <v>7.56</v>
      </c>
      <c r="BD8" s="53">
        <f>AVERAGE(Table278572[[#This Row],[PERSONAL FREEDOM]:[ECONOMIC FREEDOM]])</f>
        <v>8.5291696799879428</v>
      </c>
      <c r="BE8" s="54">
        <f t="shared" si="0"/>
        <v>11</v>
      </c>
      <c r="BF8" s="47">
        <f t="shared" si="1"/>
        <v>8.5299999999999994</v>
      </c>
      <c r="BG8" s="45">
        <f>Table278572[[#This Row],[1 Rule of Law]]</f>
        <v>8.467132662216331</v>
      </c>
      <c r="BH8" s="45">
        <f>Table278572[[#This Row],[2 Security &amp; Safety]]</f>
        <v>9.8995581110205553</v>
      </c>
      <c r="BI8" s="45">
        <f t="shared" si="2"/>
        <v>9.8133333333333326</v>
      </c>
      <c r="BK8" s="42"/>
      <c r="BL8" s="42"/>
      <c r="BM8" s="42"/>
    </row>
    <row r="9" spans="1:65" ht="15" customHeight="1" x14ac:dyDescent="0.25">
      <c r="A9" s="28" t="s">
        <v>182</v>
      </c>
      <c r="B9" s="29" t="s">
        <v>48</v>
      </c>
      <c r="C9" s="29" t="s">
        <v>48</v>
      </c>
      <c r="D9" s="29" t="s">
        <v>48</v>
      </c>
      <c r="E9" s="29">
        <v>4.1983006727862868</v>
      </c>
      <c r="F9" s="29">
        <v>9.0564608912276832</v>
      </c>
      <c r="G9" s="29">
        <v>10</v>
      </c>
      <c r="H9" s="29">
        <v>8.426861486936815</v>
      </c>
      <c r="I9" s="29">
        <v>7.5</v>
      </c>
      <c r="J9" s="29">
        <v>10</v>
      </c>
      <c r="K9" s="29">
        <v>9.979024819825824</v>
      </c>
      <c r="L9" s="29">
        <v>9.1811772613525271</v>
      </c>
      <c r="M9" s="29">
        <v>10</v>
      </c>
      <c r="N9" s="29">
        <v>7.5</v>
      </c>
      <c r="O9" s="30">
        <v>5</v>
      </c>
      <c r="P9" s="30">
        <v>10</v>
      </c>
      <c r="Q9" s="30">
        <v>7.5</v>
      </c>
      <c r="R9" s="30">
        <v>8.3333333333333339</v>
      </c>
      <c r="S9" s="29">
        <v>8.8569904953045153</v>
      </c>
      <c r="T9" s="29">
        <v>5</v>
      </c>
      <c r="U9" s="29">
        <v>5</v>
      </c>
      <c r="V9" s="29">
        <v>5</v>
      </c>
      <c r="W9" s="29">
        <v>5</v>
      </c>
      <c r="X9" s="29">
        <v>2.5</v>
      </c>
      <c r="Y9" s="29">
        <v>2.5</v>
      </c>
      <c r="Z9" s="29">
        <v>2.5</v>
      </c>
      <c r="AA9" s="29">
        <v>2.5</v>
      </c>
      <c r="AB9" s="29">
        <v>5</v>
      </c>
      <c r="AC9" s="29">
        <v>2.5</v>
      </c>
      <c r="AD9" s="29">
        <v>2.5</v>
      </c>
      <c r="AE9" s="29">
        <v>2.5</v>
      </c>
      <c r="AF9" s="29">
        <v>2.5</v>
      </c>
      <c r="AG9" s="29">
        <v>2.5</v>
      </c>
      <c r="AH9" s="29">
        <v>2.5</v>
      </c>
      <c r="AI9" s="29">
        <v>2.5</v>
      </c>
      <c r="AJ9" s="29">
        <v>2.5</v>
      </c>
      <c r="AK9" s="29">
        <v>3.125</v>
      </c>
      <c r="AL9" s="29">
        <v>10</v>
      </c>
      <c r="AM9" s="30">
        <v>0.33333333333333331</v>
      </c>
      <c r="AN9" s="30">
        <v>1</v>
      </c>
      <c r="AO9" s="30">
        <v>7.5</v>
      </c>
      <c r="AP9" s="30">
        <v>7.5</v>
      </c>
      <c r="AQ9" s="30">
        <v>7.5</v>
      </c>
      <c r="AR9" s="30">
        <v>7.5</v>
      </c>
      <c r="AS9" s="29">
        <v>5.2666666666666675</v>
      </c>
      <c r="AT9" s="29">
        <v>10</v>
      </c>
      <c r="AU9" s="29">
        <v>10</v>
      </c>
      <c r="AV9" s="29">
        <v>10</v>
      </c>
      <c r="AW9" s="29">
        <v>10</v>
      </c>
      <c r="AX9" s="29">
        <v>10</v>
      </c>
      <c r="AY9" s="29">
        <v>10</v>
      </c>
      <c r="AZ9" s="29">
        <v>5</v>
      </c>
      <c r="BA9" s="49">
        <v>8.3333333333333339</v>
      </c>
      <c r="BB9" s="31">
        <f>AVERAGE(Table278572[[#This Row],[RULE OF LAW]],Table278572[[#This Row],[SECURITY &amp; SAFETY]],Table278572[[#This Row],[PERSONAL FREEDOM (minus Security &amp;Safety and Rule of Law)]],Table278572[[#This Row],[PERSONAL FREEDOM (minus Security &amp;Safety and Rule of Law)]])</f>
        <v>5.6863227920227004</v>
      </c>
      <c r="BC9" s="32">
        <v>6.55</v>
      </c>
      <c r="BD9" s="53">
        <f>AVERAGE(Table278572[[#This Row],[PERSONAL FREEDOM]:[ECONOMIC FREEDOM]])</f>
        <v>6.1181613960113506</v>
      </c>
      <c r="BE9" s="54">
        <f t="shared" si="0"/>
        <v>128</v>
      </c>
      <c r="BF9" s="47">
        <f t="shared" si="1"/>
        <v>6.12</v>
      </c>
      <c r="BG9" s="45">
        <f>Table278572[[#This Row],[1 Rule of Law]]</f>
        <v>4.1983006727862868</v>
      </c>
      <c r="BH9" s="45">
        <f>Table278572[[#This Row],[2 Security &amp; Safety]]</f>
        <v>8.8569904953045153</v>
      </c>
      <c r="BI9" s="45">
        <f t="shared" si="2"/>
        <v>4.8450000000000006</v>
      </c>
      <c r="BK9" s="42"/>
      <c r="BL9" s="42"/>
      <c r="BM9" s="42"/>
    </row>
    <row r="10" spans="1:65" ht="15" customHeight="1" x14ac:dyDescent="0.25">
      <c r="A10" s="28" t="s">
        <v>96</v>
      </c>
      <c r="B10" s="29" t="s">
        <v>48</v>
      </c>
      <c r="C10" s="29" t="s">
        <v>48</v>
      </c>
      <c r="D10" s="29" t="s">
        <v>48</v>
      </c>
      <c r="E10" s="29">
        <v>6.1066988767488901</v>
      </c>
      <c r="F10" s="29">
        <v>0</v>
      </c>
      <c r="G10" s="29">
        <v>10</v>
      </c>
      <c r="H10" s="29">
        <v>10</v>
      </c>
      <c r="I10" s="29" t="s">
        <v>48</v>
      </c>
      <c r="J10" s="29">
        <v>10</v>
      </c>
      <c r="K10" s="29">
        <v>10</v>
      </c>
      <c r="L10" s="29">
        <v>10</v>
      </c>
      <c r="M10" s="29" t="s">
        <v>48</v>
      </c>
      <c r="N10" s="29" t="s">
        <v>48</v>
      </c>
      <c r="O10" s="30" t="s">
        <v>48</v>
      </c>
      <c r="P10" s="30" t="s">
        <v>48</v>
      </c>
      <c r="Q10" s="30" t="s">
        <v>48</v>
      </c>
      <c r="R10" s="30" t="s">
        <v>48</v>
      </c>
      <c r="S10" s="29">
        <v>5</v>
      </c>
      <c r="T10" s="29">
        <v>10</v>
      </c>
      <c r="U10" s="29">
        <v>10</v>
      </c>
      <c r="V10" s="29" t="s">
        <v>48</v>
      </c>
      <c r="W10" s="29">
        <v>10</v>
      </c>
      <c r="X10" s="29" t="s">
        <v>48</v>
      </c>
      <c r="Y10" s="29" t="s">
        <v>48</v>
      </c>
      <c r="Z10" s="29" t="s">
        <v>48</v>
      </c>
      <c r="AA10" s="29" t="s">
        <v>48</v>
      </c>
      <c r="AB10" s="29" t="s">
        <v>48</v>
      </c>
      <c r="AC10" s="29" t="s">
        <v>48</v>
      </c>
      <c r="AD10" s="29" t="s">
        <v>48</v>
      </c>
      <c r="AE10" s="29" t="s">
        <v>48</v>
      </c>
      <c r="AF10" s="29" t="s">
        <v>48</v>
      </c>
      <c r="AG10" s="29" t="s">
        <v>48</v>
      </c>
      <c r="AH10" s="29" t="s">
        <v>48</v>
      </c>
      <c r="AI10" s="29" t="s">
        <v>48</v>
      </c>
      <c r="AJ10" s="29" t="s">
        <v>48</v>
      </c>
      <c r="AK10" s="29" t="s">
        <v>48</v>
      </c>
      <c r="AL10" s="29">
        <v>10</v>
      </c>
      <c r="AM10" s="30">
        <v>8.3333333333333339</v>
      </c>
      <c r="AN10" s="30">
        <v>7.75</v>
      </c>
      <c r="AO10" s="30" t="s">
        <v>48</v>
      </c>
      <c r="AP10" s="30" t="s">
        <v>48</v>
      </c>
      <c r="AQ10" s="30" t="s">
        <v>48</v>
      </c>
      <c r="AR10" s="30" t="s">
        <v>48</v>
      </c>
      <c r="AS10" s="29">
        <v>8.6944444444444446</v>
      </c>
      <c r="AT10" s="29" t="s">
        <v>48</v>
      </c>
      <c r="AU10" s="29" t="s">
        <v>48</v>
      </c>
      <c r="AV10" s="29" t="s">
        <v>48</v>
      </c>
      <c r="AW10" s="29">
        <v>10</v>
      </c>
      <c r="AX10" s="29">
        <v>10</v>
      </c>
      <c r="AY10" s="29">
        <v>10</v>
      </c>
      <c r="AZ10" s="29" t="s">
        <v>48</v>
      </c>
      <c r="BA10" s="49">
        <v>10</v>
      </c>
      <c r="BB10" s="31">
        <f>AVERAGE(Table278572[[#This Row],[RULE OF LAW]],Table278572[[#This Row],[SECURITY &amp; SAFETY]],Table278572[[#This Row],[PERSONAL FREEDOM (minus Security &amp;Safety and Rule of Law)]],Table278572[[#This Row],[PERSONAL FREEDOM (minus Security &amp;Safety and Rule of Law)]])</f>
        <v>7.55908212659463</v>
      </c>
      <c r="BC10" s="32">
        <v>7.38</v>
      </c>
      <c r="BD10" s="53">
        <f>AVERAGE(Table278572[[#This Row],[PERSONAL FREEDOM]:[ECONOMIC FREEDOM]])</f>
        <v>7.4695410632973154</v>
      </c>
      <c r="BE10" s="54">
        <f t="shared" si="0"/>
        <v>48</v>
      </c>
      <c r="BF10" s="47">
        <f t="shared" si="1"/>
        <v>7.47</v>
      </c>
      <c r="BG10" s="45">
        <f>Table278572[[#This Row],[1 Rule of Law]]</f>
        <v>6.1066988767488901</v>
      </c>
      <c r="BH10" s="45">
        <f>Table278572[[#This Row],[2 Security &amp; Safety]]</f>
        <v>5</v>
      </c>
      <c r="BI10" s="45">
        <f t="shared" si="2"/>
        <v>9.5648148148148149</v>
      </c>
      <c r="BK10" s="42"/>
      <c r="BL10" s="42"/>
      <c r="BM10" s="42"/>
    </row>
    <row r="11" spans="1:65" ht="15" customHeight="1" x14ac:dyDescent="0.25">
      <c r="A11" s="28" t="s">
        <v>148</v>
      </c>
      <c r="B11" s="29" t="s">
        <v>48</v>
      </c>
      <c r="C11" s="29" t="s">
        <v>48</v>
      </c>
      <c r="D11" s="29" t="s">
        <v>48</v>
      </c>
      <c r="E11" s="29">
        <v>5.8168312030331535</v>
      </c>
      <c r="F11" s="29">
        <v>9.7819847825095056</v>
      </c>
      <c r="G11" s="29">
        <v>0</v>
      </c>
      <c r="H11" s="29">
        <v>10</v>
      </c>
      <c r="I11" s="29">
        <v>2.5</v>
      </c>
      <c r="J11" s="29">
        <v>7.7972436175133817</v>
      </c>
      <c r="K11" s="29">
        <v>4.2728334055347927</v>
      </c>
      <c r="L11" s="29">
        <v>4.9140154046096347</v>
      </c>
      <c r="M11" s="29">
        <v>10</v>
      </c>
      <c r="N11" s="29">
        <v>7.5</v>
      </c>
      <c r="O11" s="30">
        <v>0</v>
      </c>
      <c r="P11" s="30">
        <v>0</v>
      </c>
      <c r="Q11" s="30">
        <v>0</v>
      </c>
      <c r="R11" s="30">
        <v>5.833333333333333</v>
      </c>
      <c r="S11" s="29">
        <v>6.8431111734841572</v>
      </c>
      <c r="T11" s="29">
        <v>5</v>
      </c>
      <c r="U11" s="29">
        <v>10</v>
      </c>
      <c r="V11" s="29">
        <v>5</v>
      </c>
      <c r="W11" s="29">
        <v>6.666666666666667</v>
      </c>
      <c r="X11" s="29">
        <v>7.5</v>
      </c>
      <c r="Y11" s="29">
        <v>7.5</v>
      </c>
      <c r="Z11" s="29">
        <v>7.5</v>
      </c>
      <c r="AA11" s="29">
        <v>5</v>
      </c>
      <c r="AB11" s="29">
        <v>2.5</v>
      </c>
      <c r="AC11" s="29">
        <v>5</v>
      </c>
      <c r="AD11" s="29">
        <v>7.5</v>
      </c>
      <c r="AE11" s="29">
        <v>7.5</v>
      </c>
      <c r="AF11" s="29">
        <v>6.666666666666667</v>
      </c>
      <c r="AG11" s="29">
        <v>7.5</v>
      </c>
      <c r="AH11" s="29">
        <v>7.5</v>
      </c>
      <c r="AI11" s="29">
        <v>7.5</v>
      </c>
      <c r="AJ11" s="29">
        <v>7.5</v>
      </c>
      <c r="AK11" s="29">
        <v>5.416666666666667</v>
      </c>
      <c r="AL11" s="29">
        <v>10</v>
      </c>
      <c r="AM11" s="30">
        <v>0.66666666666666663</v>
      </c>
      <c r="AN11" s="30">
        <v>0.75</v>
      </c>
      <c r="AO11" s="30">
        <v>10</v>
      </c>
      <c r="AP11" s="30">
        <v>7.5</v>
      </c>
      <c r="AQ11" s="30">
        <v>8.75</v>
      </c>
      <c r="AR11" s="30">
        <v>2.5</v>
      </c>
      <c r="AS11" s="29">
        <v>4.5333333333333332</v>
      </c>
      <c r="AT11" s="29">
        <v>0</v>
      </c>
      <c r="AU11" s="29">
        <v>0</v>
      </c>
      <c r="AV11" s="29">
        <v>0</v>
      </c>
      <c r="AW11" s="29">
        <v>10</v>
      </c>
      <c r="AX11" s="29">
        <v>10</v>
      </c>
      <c r="AY11" s="29">
        <v>10</v>
      </c>
      <c r="AZ11" s="29">
        <v>0</v>
      </c>
      <c r="BA11" s="49">
        <v>3.3333333333333335</v>
      </c>
      <c r="BB11" s="31">
        <f>AVERAGE(Table278572[[#This Row],[RULE OF LAW]],Table278572[[#This Row],[SECURITY &amp; SAFETY]],Table278572[[#This Row],[PERSONAL FREEDOM (minus Security &amp;Safety and Rule of Law)]],Table278572[[#This Row],[PERSONAL FREEDOM (minus Security &amp;Safety and Rule of Law)]])</f>
        <v>5.9099855941293278</v>
      </c>
      <c r="BC11" s="32">
        <v>7.6</v>
      </c>
      <c r="BD11" s="53">
        <f>AVERAGE(Table278572[[#This Row],[PERSONAL FREEDOM]:[ECONOMIC FREEDOM]])</f>
        <v>6.7549927970646637</v>
      </c>
      <c r="BE11" s="54">
        <f t="shared" si="0"/>
        <v>88</v>
      </c>
      <c r="BF11" s="47">
        <f t="shared" si="1"/>
        <v>6.75</v>
      </c>
      <c r="BG11" s="45">
        <f>Table278572[[#This Row],[1 Rule of Law]]</f>
        <v>5.8168312030331535</v>
      </c>
      <c r="BH11" s="45">
        <f>Table278572[[#This Row],[2 Security &amp; Safety]]</f>
        <v>6.8431111734841572</v>
      </c>
      <c r="BI11" s="45">
        <f t="shared" si="2"/>
        <v>5.49</v>
      </c>
      <c r="BK11" s="42"/>
      <c r="BL11" s="42"/>
      <c r="BM11" s="42"/>
    </row>
    <row r="12" spans="1:65" ht="15" customHeight="1" x14ac:dyDescent="0.25">
      <c r="A12" s="28" t="s">
        <v>185</v>
      </c>
      <c r="B12" s="29">
        <v>2.8741956646710038</v>
      </c>
      <c r="C12" s="29">
        <v>3.9028953656855676</v>
      </c>
      <c r="D12" s="29">
        <v>3.2707905677732514</v>
      </c>
      <c r="E12" s="29">
        <v>3.3492938660432743</v>
      </c>
      <c r="F12" s="29">
        <v>8.8831554416045826</v>
      </c>
      <c r="G12" s="29">
        <v>5</v>
      </c>
      <c r="H12" s="29">
        <v>10</v>
      </c>
      <c r="I12" s="29">
        <v>5</v>
      </c>
      <c r="J12" s="29">
        <v>9.9224696621116202</v>
      </c>
      <c r="K12" s="29">
        <v>9.8566736456333715</v>
      </c>
      <c r="L12" s="29">
        <v>7.9558286615489973</v>
      </c>
      <c r="M12" s="29">
        <v>10</v>
      </c>
      <c r="N12" s="29">
        <v>7.5</v>
      </c>
      <c r="O12" s="30">
        <v>0</v>
      </c>
      <c r="P12" s="30">
        <v>0</v>
      </c>
      <c r="Q12" s="30">
        <v>0</v>
      </c>
      <c r="R12" s="30">
        <v>5.833333333333333</v>
      </c>
      <c r="S12" s="29">
        <v>7.5574391454956364</v>
      </c>
      <c r="T12" s="29">
        <v>5</v>
      </c>
      <c r="U12" s="29">
        <v>10</v>
      </c>
      <c r="V12" s="29">
        <v>5</v>
      </c>
      <c r="W12" s="29">
        <v>6.666666666666667</v>
      </c>
      <c r="X12" s="29">
        <v>5</v>
      </c>
      <c r="Y12" s="29">
        <v>5</v>
      </c>
      <c r="Z12" s="29">
        <v>5</v>
      </c>
      <c r="AA12" s="29">
        <v>7.5</v>
      </c>
      <c r="AB12" s="29">
        <v>5</v>
      </c>
      <c r="AC12" s="29">
        <v>7.5</v>
      </c>
      <c r="AD12" s="29">
        <v>5</v>
      </c>
      <c r="AE12" s="29">
        <v>5</v>
      </c>
      <c r="AF12" s="29">
        <v>5.833333333333333</v>
      </c>
      <c r="AG12" s="29">
        <v>7.5</v>
      </c>
      <c r="AH12" s="29">
        <v>5</v>
      </c>
      <c r="AI12" s="29">
        <v>7.5</v>
      </c>
      <c r="AJ12" s="29">
        <v>6.666666666666667</v>
      </c>
      <c r="AK12" s="29">
        <v>6.25</v>
      </c>
      <c r="AL12" s="29">
        <v>10</v>
      </c>
      <c r="AM12" s="30">
        <v>4.666666666666667</v>
      </c>
      <c r="AN12" s="30">
        <v>4.5</v>
      </c>
      <c r="AO12" s="30">
        <v>7.5</v>
      </c>
      <c r="AP12" s="30">
        <v>10</v>
      </c>
      <c r="AQ12" s="30">
        <v>8.75</v>
      </c>
      <c r="AR12" s="30">
        <v>10</v>
      </c>
      <c r="AS12" s="29">
        <v>7.5833333333333339</v>
      </c>
      <c r="AT12" s="29">
        <v>0</v>
      </c>
      <c r="AU12" s="29">
        <v>0</v>
      </c>
      <c r="AV12" s="29">
        <v>0</v>
      </c>
      <c r="AW12" s="29">
        <v>0</v>
      </c>
      <c r="AX12" s="29">
        <v>0</v>
      </c>
      <c r="AY12" s="29">
        <v>0</v>
      </c>
      <c r="AZ12" s="29">
        <v>0</v>
      </c>
      <c r="BA12" s="49">
        <v>0</v>
      </c>
      <c r="BB12" s="31">
        <f>AVERAGE(Table278572[[#This Row],[RULE OF LAW]],Table278572[[#This Row],[SECURITY &amp; SAFETY]],Table278572[[#This Row],[PERSONAL FREEDOM (minus Security &amp;Safety and Rule of Law)]],Table278572[[#This Row],[PERSONAL FREEDOM (minus Security &amp;Safety and Rule of Law)]])</f>
        <v>5.2766832528847285</v>
      </c>
      <c r="BC12" s="32">
        <v>6.35</v>
      </c>
      <c r="BD12" s="53">
        <f>AVERAGE(Table278572[[#This Row],[PERSONAL FREEDOM]:[ECONOMIC FREEDOM]])</f>
        <v>5.8133416264423641</v>
      </c>
      <c r="BE12" s="54">
        <f t="shared" si="0"/>
        <v>137</v>
      </c>
      <c r="BF12" s="47">
        <f t="shared" si="1"/>
        <v>5.81</v>
      </c>
      <c r="BG12" s="45">
        <f>Table278572[[#This Row],[1 Rule of Law]]</f>
        <v>3.3492938660432743</v>
      </c>
      <c r="BH12" s="45">
        <f>Table278572[[#This Row],[2 Security &amp; Safety]]</f>
        <v>7.5574391454956364</v>
      </c>
      <c r="BI12" s="45">
        <f t="shared" si="2"/>
        <v>5.0999999999999996</v>
      </c>
    </row>
    <row r="13" spans="1:65" ht="15" customHeight="1" x14ac:dyDescent="0.25">
      <c r="A13" s="28" t="s">
        <v>141</v>
      </c>
      <c r="B13" s="29" t="s">
        <v>48</v>
      </c>
      <c r="C13" s="29" t="s">
        <v>48</v>
      </c>
      <c r="D13" s="29" t="s">
        <v>48</v>
      </c>
      <c r="E13" s="29">
        <v>6.7467215286648718</v>
      </c>
      <c r="F13" s="29">
        <v>6.6232746804246032</v>
      </c>
      <c r="G13" s="29">
        <v>10</v>
      </c>
      <c r="H13" s="29">
        <v>10</v>
      </c>
      <c r="I13" s="29" t="s">
        <v>48</v>
      </c>
      <c r="J13" s="29">
        <v>10</v>
      </c>
      <c r="K13" s="29">
        <v>10</v>
      </c>
      <c r="L13" s="29">
        <v>10</v>
      </c>
      <c r="M13" s="29" t="s">
        <v>48</v>
      </c>
      <c r="N13" s="29" t="s">
        <v>48</v>
      </c>
      <c r="O13" s="30" t="s">
        <v>48</v>
      </c>
      <c r="P13" s="30" t="s">
        <v>48</v>
      </c>
      <c r="Q13" s="30" t="s">
        <v>48</v>
      </c>
      <c r="R13" s="30" t="s">
        <v>48</v>
      </c>
      <c r="S13" s="29">
        <v>8.311637340212302</v>
      </c>
      <c r="T13" s="29">
        <v>10</v>
      </c>
      <c r="U13" s="29">
        <v>10</v>
      </c>
      <c r="V13" s="29" t="s">
        <v>48</v>
      </c>
      <c r="W13" s="29">
        <v>10</v>
      </c>
      <c r="X13" s="29" t="s">
        <v>48</v>
      </c>
      <c r="Y13" s="29" t="s">
        <v>48</v>
      </c>
      <c r="Z13" s="29" t="s">
        <v>48</v>
      </c>
      <c r="AA13" s="29" t="s">
        <v>48</v>
      </c>
      <c r="AB13" s="29" t="s">
        <v>48</v>
      </c>
      <c r="AC13" s="29" t="s">
        <v>48</v>
      </c>
      <c r="AD13" s="29" t="s">
        <v>48</v>
      </c>
      <c r="AE13" s="29" t="s">
        <v>48</v>
      </c>
      <c r="AF13" s="29" t="s">
        <v>48</v>
      </c>
      <c r="AG13" s="29" t="s">
        <v>48</v>
      </c>
      <c r="AH13" s="29" t="s">
        <v>48</v>
      </c>
      <c r="AI13" s="29" t="s">
        <v>48</v>
      </c>
      <c r="AJ13" s="29" t="s">
        <v>48</v>
      </c>
      <c r="AK13" s="29" t="s">
        <v>48</v>
      </c>
      <c r="AL13" s="29">
        <v>10</v>
      </c>
      <c r="AM13" s="30">
        <v>9</v>
      </c>
      <c r="AN13" s="30">
        <v>7.75</v>
      </c>
      <c r="AO13" s="30" t="s">
        <v>48</v>
      </c>
      <c r="AP13" s="30" t="s">
        <v>48</v>
      </c>
      <c r="AQ13" s="30" t="s">
        <v>48</v>
      </c>
      <c r="AR13" s="30" t="s">
        <v>48</v>
      </c>
      <c r="AS13" s="29">
        <v>8.9166666666666661</v>
      </c>
      <c r="AT13" s="29" t="s">
        <v>48</v>
      </c>
      <c r="AU13" s="29" t="s">
        <v>48</v>
      </c>
      <c r="AV13" s="29" t="s">
        <v>48</v>
      </c>
      <c r="AW13" s="29">
        <v>0</v>
      </c>
      <c r="AX13" s="29">
        <v>0</v>
      </c>
      <c r="AY13" s="29">
        <v>0</v>
      </c>
      <c r="AZ13" s="29" t="s">
        <v>48</v>
      </c>
      <c r="BA13" s="49">
        <v>0</v>
      </c>
      <c r="BB13" s="31">
        <f>AVERAGE(Table278572[[#This Row],[RULE OF LAW]],Table278572[[#This Row],[SECURITY &amp; SAFETY]],Table278572[[#This Row],[PERSONAL FREEDOM (minus Security &amp;Safety and Rule of Law)]],Table278572[[#This Row],[PERSONAL FREEDOM (minus Security &amp;Safety and Rule of Law)]])</f>
        <v>6.9173674949970705</v>
      </c>
      <c r="BC13" s="32">
        <v>6.65</v>
      </c>
      <c r="BD13" s="53">
        <f>AVERAGE(Table278572[[#This Row],[PERSONAL FREEDOM]:[ECONOMIC FREEDOM]])</f>
        <v>6.7836837474985359</v>
      </c>
      <c r="BE13" s="54">
        <f t="shared" si="0"/>
        <v>85</v>
      </c>
      <c r="BF13" s="47">
        <f t="shared" si="1"/>
        <v>6.78</v>
      </c>
      <c r="BG13" s="45">
        <f>Table278572[[#This Row],[1 Rule of Law]]</f>
        <v>6.7467215286648718</v>
      </c>
      <c r="BH13" s="45">
        <f>Table278572[[#This Row],[2 Security &amp; Safety]]</f>
        <v>8.311637340212302</v>
      </c>
      <c r="BI13" s="45">
        <f t="shared" si="2"/>
        <v>6.3055555555555545</v>
      </c>
    </row>
    <row r="14" spans="1:65" ht="15" customHeight="1" x14ac:dyDescent="0.25">
      <c r="A14" s="28" t="s">
        <v>66</v>
      </c>
      <c r="B14" s="29">
        <v>8.4790027146504521</v>
      </c>
      <c r="C14" s="29">
        <v>7.2039432665515344</v>
      </c>
      <c r="D14" s="29">
        <v>6.703454493099807</v>
      </c>
      <c r="E14" s="29">
        <v>7.4621334914339297</v>
      </c>
      <c r="F14" s="29">
        <v>9.2942728731382758</v>
      </c>
      <c r="G14" s="29">
        <v>10</v>
      </c>
      <c r="H14" s="29">
        <v>10</v>
      </c>
      <c r="I14" s="29">
        <v>10</v>
      </c>
      <c r="J14" s="29">
        <v>9.8812832297514674</v>
      </c>
      <c r="K14" s="29">
        <v>9.9465774533881604</v>
      </c>
      <c r="L14" s="29">
        <v>9.9655721366279248</v>
      </c>
      <c r="M14" s="29">
        <v>10</v>
      </c>
      <c r="N14" s="29">
        <v>10</v>
      </c>
      <c r="O14" s="30">
        <v>10</v>
      </c>
      <c r="P14" s="30">
        <v>10</v>
      </c>
      <c r="Q14" s="30">
        <v>10</v>
      </c>
      <c r="R14" s="30">
        <v>10</v>
      </c>
      <c r="S14" s="29">
        <v>9.7532816699220675</v>
      </c>
      <c r="T14" s="29">
        <v>10</v>
      </c>
      <c r="U14" s="29">
        <v>10</v>
      </c>
      <c r="V14" s="29">
        <v>10</v>
      </c>
      <c r="W14" s="29">
        <v>10</v>
      </c>
      <c r="X14" s="29">
        <v>10</v>
      </c>
      <c r="Y14" s="29">
        <v>10</v>
      </c>
      <c r="Z14" s="29">
        <v>10</v>
      </c>
      <c r="AA14" s="29">
        <v>10</v>
      </c>
      <c r="AB14" s="29">
        <v>10</v>
      </c>
      <c r="AC14" s="29">
        <v>10</v>
      </c>
      <c r="AD14" s="29">
        <v>10</v>
      </c>
      <c r="AE14" s="29">
        <v>7.5</v>
      </c>
      <c r="AF14" s="29">
        <v>9.1666666666666661</v>
      </c>
      <c r="AG14" s="29">
        <v>10</v>
      </c>
      <c r="AH14" s="29">
        <v>10</v>
      </c>
      <c r="AI14" s="29">
        <v>10</v>
      </c>
      <c r="AJ14" s="29">
        <v>10</v>
      </c>
      <c r="AK14" s="29">
        <v>9.7916666666666661</v>
      </c>
      <c r="AL14" s="29">
        <v>10</v>
      </c>
      <c r="AM14" s="30">
        <v>9.3333333333333339</v>
      </c>
      <c r="AN14" s="30">
        <v>9</v>
      </c>
      <c r="AO14" s="30">
        <v>10</v>
      </c>
      <c r="AP14" s="30">
        <v>10</v>
      </c>
      <c r="AQ14" s="30">
        <v>10</v>
      </c>
      <c r="AR14" s="30">
        <v>10</v>
      </c>
      <c r="AS14" s="29">
        <v>9.6666666666666679</v>
      </c>
      <c r="AT14" s="29">
        <v>10</v>
      </c>
      <c r="AU14" s="29">
        <v>10</v>
      </c>
      <c r="AV14" s="29">
        <v>10</v>
      </c>
      <c r="AW14" s="29">
        <v>10</v>
      </c>
      <c r="AX14" s="29">
        <v>10</v>
      </c>
      <c r="AY14" s="29">
        <v>10</v>
      </c>
      <c r="AZ14" s="29">
        <v>10</v>
      </c>
      <c r="BA14" s="49">
        <v>10</v>
      </c>
      <c r="BB14" s="31">
        <f>AVERAGE(Table278572[[#This Row],[RULE OF LAW]],Table278572[[#This Row],[SECURITY &amp; SAFETY]],Table278572[[#This Row],[PERSONAL FREEDOM (minus Security &amp;Safety and Rule of Law)]],Table278572[[#This Row],[PERSONAL FREEDOM (minus Security &amp;Safety and Rule of Law)]])</f>
        <v>9.2496871236723326</v>
      </c>
      <c r="BC14" s="32">
        <v>7.51</v>
      </c>
      <c r="BD14" s="53">
        <f>AVERAGE(Table278572[[#This Row],[PERSONAL FREEDOM]:[ECONOMIC FREEDOM]])</f>
        <v>8.3798435618361662</v>
      </c>
      <c r="BE14" s="54">
        <f t="shared" si="0"/>
        <v>17</v>
      </c>
      <c r="BF14" s="47">
        <f t="shared" si="1"/>
        <v>8.3800000000000008</v>
      </c>
      <c r="BG14" s="45">
        <f>Table278572[[#This Row],[1 Rule of Law]]</f>
        <v>7.4621334914339297</v>
      </c>
      <c r="BH14" s="45">
        <f>Table278572[[#This Row],[2 Security &amp; Safety]]</f>
        <v>9.7532816699220675</v>
      </c>
      <c r="BI14" s="45">
        <f t="shared" si="2"/>
        <v>9.8916666666666675</v>
      </c>
    </row>
    <row r="15" spans="1:65" ht="15" customHeight="1" x14ac:dyDescent="0.25">
      <c r="A15" s="28" t="s">
        <v>152</v>
      </c>
      <c r="B15" s="29">
        <v>3.5474848206369018</v>
      </c>
      <c r="C15" s="29">
        <v>4.9356116564677244</v>
      </c>
      <c r="D15" s="29">
        <v>2.9039743744903319</v>
      </c>
      <c r="E15" s="29">
        <v>3.7956902838649857</v>
      </c>
      <c r="F15" s="29">
        <v>0</v>
      </c>
      <c r="G15" s="29">
        <v>10</v>
      </c>
      <c r="H15" s="29">
        <v>10</v>
      </c>
      <c r="I15" s="29" t="s">
        <v>48</v>
      </c>
      <c r="J15" s="29">
        <v>10</v>
      </c>
      <c r="K15" s="29">
        <v>10</v>
      </c>
      <c r="L15" s="29">
        <v>10</v>
      </c>
      <c r="M15" s="29" t="s">
        <v>48</v>
      </c>
      <c r="N15" s="29" t="s">
        <v>48</v>
      </c>
      <c r="O15" s="30" t="s">
        <v>48</v>
      </c>
      <c r="P15" s="30" t="s">
        <v>48</v>
      </c>
      <c r="Q15" s="30" t="s">
        <v>48</v>
      </c>
      <c r="R15" s="30" t="s">
        <v>48</v>
      </c>
      <c r="S15" s="29">
        <v>5</v>
      </c>
      <c r="T15" s="29">
        <v>10</v>
      </c>
      <c r="U15" s="29">
        <v>10</v>
      </c>
      <c r="V15" s="29" t="s">
        <v>48</v>
      </c>
      <c r="W15" s="29">
        <v>10</v>
      </c>
      <c r="X15" s="29" t="s">
        <v>48</v>
      </c>
      <c r="Y15" s="29" t="s">
        <v>48</v>
      </c>
      <c r="Z15" s="29" t="s">
        <v>48</v>
      </c>
      <c r="AA15" s="29" t="s">
        <v>48</v>
      </c>
      <c r="AB15" s="29" t="s">
        <v>48</v>
      </c>
      <c r="AC15" s="29" t="s">
        <v>48</v>
      </c>
      <c r="AD15" s="29" t="s">
        <v>48</v>
      </c>
      <c r="AE15" s="29" t="s">
        <v>48</v>
      </c>
      <c r="AF15" s="29" t="s">
        <v>48</v>
      </c>
      <c r="AG15" s="29" t="s">
        <v>48</v>
      </c>
      <c r="AH15" s="29" t="s">
        <v>48</v>
      </c>
      <c r="AI15" s="29" t="s">
        <v>48</v>
      </c>
      <c r="AJ15" s="29" t="s">
        <v>48</v>
      </c>
      <c r="AK15" s="29" t="s">
        <v>48</v>
      </c>
      <c r="AL15" s="29">
        <v>10</v>
      </c>
      <c r="AM15" s="30">
        <v>7.333333333333333</v>
      </c>
      <c r="AN15" s="30">
        <v>7.75</v>
      </c>
      <c r="AO15" s="30" t="s">
        <v>48</v>
      </c>
      <c r="AP15" s="30" t="s">
        <v>48</v>
      </c>
      <c r="AQ15" s="30" t="s">
        <v>48</v>
      </c>
      <c r="AR15" s="30" t="s">
        <v>48</v>
      </c>
      <c r="AS15" s="29">
        <v>8.3611111111111107</v>
      </c>
      <c r="AT15" s="29" t="s">
        <v>48</v>
      </c>
      <c r="AU15" s="29" t="s">
        <v>48</v>
      </c>
      <c r="AV15" s="29" t="s">
        <v>48</v>
      </c>
      <c r="AW15" s="29">
        <v>0</v>
      </c>
      <c r="AX15" s="29">
        <v>0</v>
      </c>
      <c r="AY15" s="29">
        <v>0</v>
      </c>
      <c r="AZ15" s="29" t="s">
        <v>48</v>
      </c>
      <c r="BA15" s="49">
        <v>0</v>
      </c>
      <c r="BB15" s="31">
        <f>AVERAGE(Table278572[[#This Row],[RULE OF LAW]],Table278572[[#This Row],[SECURITY &amp; SAFETY]],Table278572[[#This Row],[PERSONAL FREEDOM (minus Security &amp;Safety and Rule of Law)]],Table278572[[#This Row],[PERSONAL FREEDOM (minus Security &amp;Safety and Rule of Law)]])</f>
        <v>5.2591077561514314</v>
      </c>
      <c r="BC15" s="32">
        <v>6.34</v>
      </c>
      <c r="BD15" s="53">
        <f>AVERAGE(Table278572[[#This Row],[PERSONAL FREEDOM]:[ECONOMIC FREEDOM]])</f>
        <v>5.7995538780757157</v>
      </c>
      <c r="BE15" s="54">
        <f t="shared" si="0"/>
        <v>138</v>
      </c>
      <c r="BF15" s="47">
        <f t="shared" si="1"/>
        <v>5.8</v>
      </c>
      <c r="BG15" s="45">
        <f>Table278572[[#This Row],[1 Rule of Law]]</f>
        <v>3.7956902838649857</v>
      </c>
      <c r="BH15" s="45">
        <f>Table278572[[#This Row],[2 Security &amp; Safety]]</f>
        <v>5</v>
      </c>
      <c r="BI15" s="45">
        <f t="shared" si="2"/>
        <v>6.1203703703703702</v>
      </c>
    </row>
    <row r="16" spans="1:65" ht="15" customHeight="1" x14ac:dyDescent="0.25">
      <c r="A16" s="28" t="s">
        <v>134</v>
      </c>
      <c r="B16" s="29" t="s">
        <v>48</v>
      </c>
      <c r="C16" s="29" t="s">
        <v>48</v>
      </c>
      <c r="D16" s="29" t="s">
        <v>48</v>
      </c>
      <c r="E16" s="29">
        <v>4.2853039866661904</v>
      </c>
      <c r="F16" s="29">
        <v>7.4686201098304439</v>
      </c>
      <c r="G16" s="29">
        <v>10</v>
      </c>
      <c r="H16" s="29">
        <v>10</v>
      </c>
      <c r="I16" s="29">
        <v>7.5</v>
      </c>
      <c r="J16" s="29">
        <v>10</v>
      </c>
      <c r="K16" s="29">
        <v>10</v>
      </c>
      <c r="L16" s="29">
        <v>9.5</v>
      </c>
      <c r="M16" s="29">
        <v>8.6999999999999993</v>
      </c>
      <c r="N16" s="29">
        <v>7.5</v>
      </c>
      <c r="O16" s="30">
        <v>5</v>
      </c>
      <c r="P16" s="30">
        <v>5</v>
      </c>
      <c r="Q16" s="30">
        <v>5</v>
      </c>
      <c r="R16" s="30">
        <v>7.0666666666666664</v>
      </c>
      <c r="S16" s="29">
        <v>8.0117622588323698</v>
      </c>
      <c r="T16" s="29">
        <v>10</v>
      </c>
      <c r="U16" s="29">
        <v>0</v>
      </c>
      <c r="V16" s="29">
        <v>5</v>
      </c>
      <c r="W16" s="29">
        <v>5</v>
      </c>
      <c r="X16" s="29">
        <v>10</v>
      </c>
      <c r="Y16" s="29">
        <v>10</v>
      </c>
      <c r="Z16" s="29">
        <v>10</v>
      </c>
      <c r="AA16" s="29">
        <v>10</v>
      </c>
      <c r="AB16" s="29">
        <v>10</v>
      </c>
      <c r="AC16" s="29">
        <v>10</v>
      </c>
      <c r="AD16" s="29">
        <v>10</v>
      </c>
      <c r="AE16" s="29">
        <v>10</v>
      </c>
      <c r="AF16" s="29">
        <v>10</v>
      </c>
      <c r="AG16" s="29">
        <v>10</v>
      </c>
      <c r="AH16" s="29">
        <v>10</v>
      </c>
      <c r="AI16" s="29">
        <v>10</v>
      </c>
      <c r="AJ16" s="29">
        <v>10</v>
      </c>
      <c r="AK16" s="29">
        <v>10</v>
      </c>
      <c r="AL16" s="29">
        <v>10</v>
      </c>
      <c r="AM16" s="30">
        <v>5.333333333333333</v>
      </c>
      <c r="AN16" s="30">
        <v>7.25</v>
      </c>
      <c r="AO16" s="30">
        <v>10</v>
      </c>
      <c r="AP16" s="30">
        <v>10</v>
      </c>
      <c r="AQ16" s="30">
        <v>10</v>
      </c>
      <c r="AR16" s="30">
        <v>10</v>
      </c>
      <c r="AS16" s="29">
        <v>8.5166666666666657</v>
      </c>
      <c r="AT16" s="29">
        <v>10</v>
      </c>
      <c r="AU16" s="29">
        <v>10</v>
      </c>
      <c r="AV16" s="29">
        <v>10</v>
      </c>
      <c r="AW16" s="29">
        <v>10</v>
      </c>
      <c r="AX16" s="29">
        <v>10</v>
      </c>
      <c r="AY16" s="29">
        <v>10</v>
      </c>
      <c r="AZ16" s="29">
        <v>10</v>
      </c>
      <c r="BA16" s="49">
        <v>10</v>
      </c>
      <c r="BB16" s="31">
        <f>AVERAGE(Table278572[[#This Row],[RULE OF LAW]],Table278572[[#This Row],[SECURITY &amp; SAFETY]],Table278572[[#This Row],[PERSONAL FREEDOM (minus Security &amp;Safety and Rule of Law)]],Table278572[[#This Row],[PERSONAL FREEDOM (minus Security &amp;Safety and Rule of Law)]])</f>
        <v>7.4259332280413064</v>
      </c>
      <c r="BC16" s="32">
        <v>6.22</v>
      </c>
      <c r="BD16" s="53">
        <f>AVERAGE(Table278572[[#This Row],[PERSONAL FREEDOM]:[ECONOMIC FREEDOM]])</f>
        <v>6.8229666140206531</v>
      </c>
      <c r="BE16" s="54">
        <f t="shared" si="0"/>
        <v>79</v>
      </c>
      <c r="BF16" s="47">
        <f t="shared" si="1"/>
        <v>6.82</v>
      </c>
      <c r="BG16" s="45">
        <f>Table278572[[#This Row],[1 Rule of Law]]</f>
        <v>4.2853039866661904</v>
      </c>
      <c r="BH16" s="45">
        <f>Table278572[[#This Row],[2 Security &amp; Safety]]</f>
        <v>8.0117622588323698</v>
      </c>
      <c r="BI16" s="45">
        <f t="shared" si="2"/>
        <v>8.7033333333333331</v>
      </c>
    </row>
    <row r="17" spans="1:61" ht="15" customHeight="1" x14ac:dyDescent="0.25">
      <c r="A17" s="28" t="s">
        <v>145</v>
      </c>
      <c r="B17" s="29" t="s">
        <v>48</v>
      </c>
      <c r="C17" s="29" t="s">
        <v>48</v>
      </c>
      <c r="D17" s="29" t="s">
        <v>48</v>
      </c>
      <c r="E17" s="29">
        <v>5.6628147638398385</v>
      </c>
      <c r="F17" s="29">
        <v>9.0118213355007732</v>
      </c>
      <c r="G17" s="29">
        <v>10</v>
      </c>
      <c r="H17" s="29">
        <v>10</v>
      </c>
      <c r="I17" s="29">
        <v>7.5</v>
      </c>
      <c r="J17" s="29">
        <v>10</v>
      </c>
      <c r="K17" s="29">
        <v>10</v>
      </c>
      <c r="L17" s="29">
        <v>9.5</v>
      </c>
      <c r="M17" s="29">
        <v>10</v>
      </c>
      <c r="N17" s="29">
        <v>7.5</v>
      </c>
      <c r="O17" s="30">
        <v>5</v>
      </c>
      <c r="P17" s="30">
        <v>5</v>
      </c>
      <c r="Q17" s="30">
        <v>5</v>
      </c>
      <c r="R17" s="30">
        <v>7.5</v>
      </c>
      <c r="S17" s="29">
        <v>8.6706071118335917</v>
      </c>
      <c r="T17" s="29">
        <v>0</v>
      </c>
      <c r="U17" s="29">
        <v>10</v>
      </c>
      <c r="V17" s="29">
        <v>10</v>
      </c>
      <c r="W17" s="29">
        <v>6.666666666666667</v>
      </c>
      <c r="X17" s="29" t="s">
        <v>48</v>
      </c>
      <c r="Y17" s="29" t="s">
        <v>48</v>
      </c>
      <c r="Z17" s="29" t="s">
        <v>48</v>
      </c>
      <c r="AA17" s="29" t="s">
        <v>48</v>
      </c>
      <c r="AB17" s="29" t="s">
        <v>48</v>
      </c>
      <c r="AC17" s="29" t="s">
        <v>48</v>
      </c>
      <c r="AD17" s="29" t="s">
        <v>48</v>
      </c>
      <c r="AE17" s="29" t="s">
        <v>48</v>
      </c>
      <c r="AF17" s="29" t="s">
        <v>48</v>
      </c>
      <c r="AG17" s="29" t="s">
        <v>48</v>
      </c>
      <c r="AH17" s="29" t="s">
        <v>48</v>
      </c>
      <c r="AI17" s="29" t="s">
        <v>48</v>
      </c>
      <c r="AJ17" s="29" t="s">
        <v>48</v>
      </c>
      <c r="AK17" s="29" t="s">
        <v>48</v>
      </c>
      <c r="AL17" s="29">
        <v>10</v>
      </c>
      <c r="AM17" s="30">
        <v>4</v>
      </c>
      <c r="AN17" s="30">
        <v>4.75</v>
      </c>
      <c r="AO17" s="30" t="s">
        <v>48</v>
      </c>
      <c r="AP17" s="30" t="s">
        <v>48</v>
      </c>
      <c r="AQ17" s="30" t="s">
        <v>48</v>
      </c>
      <c r="AR17" s="30" t="s">
        <v>48</v>
      </c>
      <c r="AS17" s="29">
        <v>6.25</v>
      </c>
      <c r="AT17" s="29" t="s">
        <v>48</v>
      </c>
      <c r="AU17" s="29">
        <v>10</v>
      </c>
      <c r="AV17" s="29">
        <v>10</v>
      </c>
      <c r="AW17" s="29">
        <v>0</v>
      </c>
      <c r="AX17" s="29">
        <v>0</v>
      </c>
      <c r="AY17" s="29">
        <v>0</v>
      </c>
      <c r="AZ17" s="29">
        <v>5</v>
      </c>
      <c r="BA17" s="49">
        <v>5</v>
      </c>
      <c r="BB17" s="31">
        <f>AVERAGE(Table278572[[#This Row],[RULE OF LAW]],Table278572[[#This Row],[SECURITY &amp; SAFETY]],Table278572[[#This Row],[PERSONAL FREEDOM (minus Security &amp;Safety and Rule of Law)]],Table278572[[#This Row],[PERSONAL FREEDOM (minus Security &amp;Safety and Rule of Law)]])</f>
        <v>6.5694665800294683</v>
      </c>
      <c r="BC17" s="32">
        <v>7.07</v>
      </c>
      <c r="BD17" s="53">
        <f>AVERAGE(Table278572[[#This Row],[PERSONAL FREEDOM]:[ECONOMIC FREEDOM]])</f>
        <v>6.8197332900147343</v>
      </c>
      <c r="BE17" s="54">
        <f t="shared" si="0"/>
        <v>79</v>
      </c>
      <c r="BF17" s="47">
        <f t="shared" si="1"/>
        <v>6.82</v>
      </c>
      <c r="BG17" s="45">
        <f>Table278572[[#This Row],[1 Rule of Law]]</f>
        <v>5.6628147638398385</v>
      </c>
      <c r="BH17" s="45">
        <f>Table278572[[#This Row],[2 Security &amp; Safety]]</f>
        <v>8.6706071118335917</v>
      </c>
      <c r="BI17" s="45">
        <f t="shared" si="2"/>
        <v>5.9722222222222223</v>
      </c>
    </row>
    <row r="18" spans="1:61" ht="15" customHeight="1" x14ac:dyDescent="0.25">
      <c r="A18" s="28" t="s">
        <v>107</v>
      </c>
      <c r="B18" s="29">
        <v>5.1026376711942047</v>
      </c>
      <c r="C18" s="29">
        <v>3.6900422573856178</v>
      </c>
      <c r="D18" s="29">
        <v>2.4957277481435907</v>
      </c>
      <c r="E18" s="29">
        <v>3.7628025589078047</v>
      </c>
      <c r="F18" s="29">
        <v>5.1620100206495598</v>
      </c>
      <c r="G18" s="29">
        <v>10</v>
      </c>
      <c r="H18" s="29">
        <v>10</v>
      </c>
      <c r="I18" s="29">
        <v>7.5</v>
      </c>
      <c r="J18" s="29">
        <v>10</v>
      </c>
      <c r="K18" s="29">
        <v>10</v>
      </c>
      <c r="L18" s="29">
        <v>9.5</v>
      </c>
      <c r="M18" s="29">
        <v>10</v>
      </c>
      <c r="N18" s="29">
        <v>10</v>
      </c>
      <c r="O18" s="30">
        <v>5</v>
      </c>
      <c r="P18" s="30">
        <v>5</v>
      </c>
      <c r="Q18" s="30">
        <v>5</v>
      </c>
      <c r="R18" s="30">
        <v>8.3333333333333339</v>
      </c>
      <c r="S18" s="29">
        <v>7.6651144513276321</v>
      </c>
      <c r="T18" s="29">
        <v>10</v>
      </c>
      <c r="U18" s="29">
        <v>10</v>
      </c>
      <c r="V18" s="29">
        <v>10</v>
      </c>
      <c r="W18" s="29">
        <v>10</v>
      </c>
      <c r="X18" s="29">
        <v>10</v>
      </c>
      <c r="Y18" s="29">
        <v>10</v>
      </c>
      <c r="Z18" s="29">
        <v>10</v>
      </c>
      <c r="AA18" s="29">
        <v>10</v>
      </c>
      <c r="AB18" s="29">
        <v>10</v>
      </c>
      <c r="AC18" s="29">
        <v>7.5</v>
      </c>
      <c r="AD18" s="29">
        <v>7.5</v>
      </c>
      <c r="AE18" s="29">
        <v>10</v>
      </c>
      <c r="AF18" s="29">
        <v>8.3333333333333339</v>
      </c>
      <c r="AG18" s="29">
        <v>10</v>
      </c>
      <c r="AH18" s="29">
        <v>10</v>
      </c>
      <c r="AI18" s="29">
        <v>10</v>
      </c>
      <c r="AJ18" s="29">
        <v>10</v>
      </c>
      <c r="AK18" s="29">
        <v>9.5833333333333339</v>
      </c>
      <c r="AL18" s="29">
        <v>10</v>
      </c>
      <c r="AM18" s="30">
        <v>5.333333333333333</v>
      </c>
      <c r="AN18" s="30">
        <v>4.75</v>
      </c>
      <c r="AO18" s="30">
        <v>10</v>
      </c>
      <c r="AP18" s="30">
        <v>10</v>
      </c>
      <c r="AQ18" s="30">
        <v>10</v>
      </c>
      <c r="AR18" s="30">
        <v>10</v>
      </c>
      <c r="AS18" s="29">
        <v>8.0166666666666657</v>
      </c>
      <c r="AT18" s="29">
        <v>10</v>
      </c>
      <c r="AU18" s="29">
        <v>10</v>
      </c>
      <c r="AV18" s="29">
        <v>10</v>
      </c>
      <c r="AW18" s="29">
        <v>10</v>
      </c>
      <c r="AX18" s="29">
        <v>10</v>
      </c>
      <c r="AY18" s="29">
        <v>10</v>
      </c>
      <c r="AZ18" s="29">
        <v>10</v>
      </c>
      <c r="BA18" s="49">
        <v>10</v>
      </c>
      <c r="BB18" s="31">
        <f>AVERAGE(Table278572[[#This Row],[RULE OF LAW]],Table278572[[#This Row],[SECURITY &amp; SAFETY]],Table278572[[#This Row],[PERSONAL FREEDOM (minus Security &amp;Safety and Rule of Law)]],Table278572[[#This Row],[PERSONAL FREEDOM (minus Security &amp;Safety and Rule of Law)]])</f>
        <v>7.6169792525588589</v>
      </c>
      <c r="BC18" s="32">
        <v>6.34</v>
      </c>
      <c r="BD18" s="53">
        <f>AVERAGE(Table278572[[#This Row],[PERSONAL FREEDOM]:[ECONOMIC FREEDOM]])</f>
        <v>6.9784896262794298</v>
      </c>
      <c r="BE18" s="54">
        <f t="shared" si="0"/>
        <v>71</v>
      </c>
      <c r="BF18" s="47">
        <f t="shared" si="1"/>
        <v>6.98</v>
      </c>
      <c r="BG18" s="45">
        <f>Table278572[[#This Row],[1 Rule of Law]]</f>
        <v>3.7628025589078047</v>
      </c>
      <c r="BH18" s="45">
        <f>Table278572[[#This Row],[2 Security &amp; Safety]]</f>
        <v>7.6651144513276321</v>
      </c>
      <c r="BI18" s="45">
        <f t="shared" si="2"/>
        <v>9.52</v>
      </c>
    </row>
    <row r="19" spans="1:61" ht="15" customHeight="1" x14ac:dyDescent="0.25">
      <c r="A19" s="28" t="s">
        <v>104</v>
      </c>
      <c r="B19" s="29">
        <v>6.6583242778353968</v>
      </c>
      <c r="C19" s="29">
        <v>5.1797562807348836</v>
      </c>
      <c r="D19" s="29">
        <v>5.0982326882254156</v>
      </c>
      <c r="E19" s="29">
        <v>5.6454377489318999</v>
      </c>
      <c r="F19" s="29">
        <v>9.512280705792648</v>
      </c>
      <c r="G19" s="29">
        <v>10</v>
      </c>
      <c r="H19" s="29">
        <v>10</v>
      </c>
      <c r="I19" s="29">
        <v>7.5</v>
      </c>
      <c r="J19" s="29">
        <v>10</v>
      </c>
      <c r="K19" s="29">
        <v>9.7904417331097342</v>
      </c>
      <c r="L19" s="29">
        <v>9.4580883466219454</v>
      </c>
      <c r="M19" s="29">
        <v>10</v>
      </c>
      <c r="N19" s="29">
        <v>10</v>
      </c>
      <c r="O19" s="30">
        <v>5</v>
      </c>
      <c r="P19" s="30">
        <v>5</v>
      </c>
      <c r="Q19" s="30">
        <v>5</v>
      </c>
      <c r="R19" s="30">
        <v>8.3333333333333339</v>
      </c>
      <c r="S19" s="29">
        <v>9.1012341285826412</v>
      </c>
      <c r="T19" s="29">
        <v>10</v>
      </c>
      <c r="U19" s="29">
        <v>0</v>
      </c>
      <c r="V19" s="29">
        <v>10</v>
      </c>
      <c r="W19" s="29">
        <v>6.666666666666667</v>
      </c>
      <c r="X19" s="29">
        <v>7.5</v>
      </c>
      <c r="Y19" s="29">
        <v>7.5</v>
      </c>
      <c r="Z19" s="29">
        <v>7.5</v>
      </c>
      <c r="AA19" s="29">
        <v>10</v>
      </c>
      <c r="AB19" s="29">
        <v>10</v>
      </c>
      <c r="AC19" s="29">
        <v>2.5</v>
      </c>
      <c r="AD19" s="29">
        <v>7.5</v>
      </c>
      <c r="AE19" s="29">
        <v>10</v>
      </c>
      <c r="AF19" s="29">
        <v>6.666666666666667</v>
      </c>
      <c r="AG19" s="29">
        <v>10</v>
      </c>
      <c r="AH19" s="29">
        <v>7.5</v>
      </c>
      <c r="AI19" s="29">
        <v>10</v>
      </c>
      <c r="AJ19" s="29">
        <v>9.1666666666666661</v>
      </c>
      <c r="AK19" s="29">
        <v>8.9583333333333339</v>
      </c>
      <c r="AL19" s="29">
        <v>10</v>
      </c>
      <c r="AM19" s="30">
        <v>6.666666666666667</v>
      </c>
      <c r="AN19" s="30">
        <v>4</v>
      </c>
      <c r="AO19" s="30">
        <v>10</v>
      </c>
      <c r="AP19" s="30">
        <v>10</v>
      </c>
      <c r="AQ19" s="30">
        <v>10</v>
      </c>
      <c r="AR19" s="30">
        <v>10</v>
      </c>
      <c r="AS19" s="29">
        <v>8.1333333333333346</v>
      </c>
      <c r="AT19" s="29">
        <v>10</v>
      </c>
      <c r="AU19" s="29">
        <v>10</v>
      </c>
      <c r="AV19" s="29">
        <v>10</v>
      </c>
      <c r="AW19" s="29">
        <v>10</v>
      </c>
      <c r="AX19" s="29">
        <v>10</v>
      </c>
      <c r="AY19" s="29">
        <v>10</v>
      </c>
      <c r="AZ19" s="29">
        <v>10</v>
      </c>
      <c r="BA19" s="49">
        <v>10</v>
      </c>
      <c r="BB19" s="31">
        <f>AVERAGE(Table278572[[#This Row],[RULE OF LAW]],Table278572[[#This Row],[SECURITY &amp; SAFETY]],Table278572[[#This Row],[PERSONAL FREEDOM (minus Security &amp;Safety and Rule of Law)]],Table278572[[#This Row],[PERSONAL FREEDOM (minus Security &amp;Safety and Rule of Law)]])</f>
        <v>7.8125013027119685</v>
      </c>
      <c r="BC19" s="32">
        <v>6.85</v>
      </c>
      <c r="BD19" s="53">
        <f>AVERAGE(Table278572[[#This Row],[PERSONAL FREEDOM]:[ECONOMIC FREEDOM]])</f>
        <v>7.3312506513559841</v>
      </c>
      <c r="BE19" s="54">
        <f t="shared" si="0"/>
        <v>54</v>
      </c>
      <c r="BF19" s="47">
        <f t="shared" si="1"/>
        <v>7.33</v>
      </c>
      <c r="BG19" s="45">
        <f>Table278572[[#This Row],[1 Rule of Law]]</f>
        <v>5.6454377489318999</v>
      </c>
      <c r="BH19" s="45">
        <f>Table278572[[#This Row],[2 Security &amp; Safety]]</f>
        <v>9.1012341285826412</v>
      </c>
      <c r="BI19" s="45">
        <f t="shared" si="2"/>
        <v>8.2516666666666669</v>
      </c>
    </row>
    <row r="20" spans="1:61" ht="15" customHeight="1" x14ac:dyDescent="0.25">
      <c r="A20" s="28" t="s">
        <v>151</v>
      </c>
      <c r="B20" s="29">
        <v>4.4853402491889272</v>
      </c>
      <c r="C20" s="29">
        <v>6.1012684291460859</v>
      </c>
      <c r="D20" s="29">
        <v>6.0901832174337631</v>
      </c>
      <c r="E20" s="29">
        <v>5.5589306319229248</v>
      </c>
      <c r="F20" s="29">
        <v>3.8456569989656404</v>
      </c>
      <c r="G20" s="29">
        <v>10</v>
      </c>
      <c r="H20" s="29">
        <v>10</v>
      </c>
      <c r="I20" s="29">
        <v>10</v>
      </c>
      <c r="J20" s="29">
        <v>10</v>
      </c>
      <c r="K20" s="29">
        <v>10</v>
      </c>
      <c r="L20" s="29">
        <v>10</v>
      </c>
      <c r="M20" s="29">
        <v>10</v>
      </c>
      <c r="N20" s="29">
        <v>7.5</v>
      </c>
      <c r="O20" s="30">
        <v>5</v>
      </c>
      <c r="P20" s="30">
        <v>5</v>
      </c>
      <c r="Q20" s="30">
        <v>5</v>
      </c>
      <c r="R20" s="30">
        <v>7.5</v>
      </c>
      <c r="S20" s="29">
        <v>7.1152189996552133</v>
      </c>
      <c r="T20" s="29">
        <v>10</v>
      </c>
      <c r="U20" s="29">
        <v>5</v>
      </c>
      <c r="V20" s="29">
        <v>5</v>
      </c>
      <c r="W20" s="29">
        <v>6.666666666666667</v>
      </c>
      <c r="X20" s="29">
        <v>5</v>
      </c>
      <c r="Y20" s="29">
        <v>7.5</v>
      </c>
      <c r="Z20" s="29">
        <v>6.25</v>
      </c>
      <c r="AA20" s="29">
        <v>7.5</v>
      </c>
      <c r="AB20" s="29">
        <v>7.5</v>
      </c>
      <c r="AC20" s="29">
        <v>5</v>
      </c>
      <c r="AD20" s="29">
        <v>5</v>
      </c>
      <c r="AE20" s="29">
        <v>7.5</v>
      </c>
      <c r="AF20" s="29">
        <v>5.833333333333333</v>
      </c>
      <c r="AG20" s="29">
        <v>5</v>
      </c>
      <c r="AH20" s="29">
        <v>5</v>
      </c>
      <c r="AI20" s="29">
        <v>5</v>
      </c>
      <c r="AJ20" s="29">
        <v>5</v>
      </c>
      <c r="AK20" s="29">
        <v>6.458333333333333</v>
      </c>
      <c r="AL20" s="29">
        <v>10</v>
      </c>
      <c r="AM20" s="30">
        <v>6</v>
      </c>
      <c r="AN20" s="30">
        <v>5.25</v>
      </c>
      <c r="AO20" s="30">
        <v>7.5</v>
      </c>
      <c r="AP20" s="30">
        <v>5</v>
      </c>
      <c r="AQ20" s="30">
        <v>6.25</v>
      </c>
      <c r="AR20" s="30">
        <v>7.5</v>
      </c>
      <c r="AS20" s="29">
        <v>7</v>
      </c>
      <c r="AT20" s="29">
        <v>5</v>
      </c>
      <c r="AU20" s="29">
        <v>5</v>
      </c>
      <c r="AV20" s="29">
        <v>5</v>
      </c>
      <c r="AW20" s="29">
        <v>0</v>
      </c>
      <c r="AX20" s="29">
        <v>0</v>
      </c>
      <c r="AY20" s="29">
        <v>0</v>
      </c>
      <c r="AZ20" s="29">
        <v>5</v>
      </c>
      <c r="BA20" s="49">
        <v>3.3333333333333335</v>
      </c>
      <c r="BB20" s="31">
        <f>AVERAGE(Table278572[[#This Row],[RULE OF LAW]],Table278572[[#This Row],[SECURITY &amp; SAFETY]],Table278572[[#This Row],[PERSONAL FREEDOM (minus Security &amp;Safety and Rule of Law)]],Table278572[[#This Row],[PERSONAL FREEDOM (minus Security &amp;Safety and Rule of Law)]])</f>
        <v>6.139370741227868</v>
      </c>
      <c r="BC20" s="32">
        <v>7.27</v>
      </c>
      <c r="BD20" s="53">
        <f>AVERAGE(Table278572[[#This Row],[PERSONAL FREEDOM]:[ECONOMIC FREEDOM]])</f>
        <v>6.7046853706139338</v>
      </c>
      <c r="BE20" s="54">
        <f t="shared" si="0"/>
        <v>93</v>
      </c>
      <c r="BF20" s="47">
        <f t="shared" si="1"/>
        <v>6.7</v>
      </c>
      <c r="BG20" s="45">
        <f>Table278572[[#This Row],[1 Rule of Law]]</f>
        <v>5.5589306319229248</v>
      </c>
      <c r="BH20" s="45">
        <f>Table278572[[#This Row],[2 Security &amp; Safety]]</f>
        <v>7.1152189996552133</v>
      </c>
      <c r="BI20" s="45">
        <f t="shared" si="2"/>
        <v>5.9416666666666664</v>
      </c>
    </row>
    <row r="21" spans="1:61" ht="15" customHeight="1" x14ac:dyDescent="0.25">
      <c r="A21" s="28" t="s">
        <v>111</v>
      </c>
      <c r="B21" s="29">
        <v>5.0165620730632892</v>
      </c>
      <c r="C21" s="29">
        <v>5.2575153504204488</v>
      </c>
      <c r="D21" s="29">
        <v>3.7399296832533411</v>
      </c>
      <c r="E21" s="29">
        <v>4.6713357022456918</v>
      </c>
      <c r="F21" s="29">
        <v>0</v>
      </c>
      <c r="G21" s="29">
        <v>5</v>
      </c>
      <c r="H21" s="29">
        <v>10</v>
      </c>
      <c r="I21" s="29">
        <v>10</v>
      </c>
      <c r="J21" s="29">
        <v>9.9967649773549869</v>
      </c>
      <c r="K21" s="29">
        <v>10</v>
      </c>
      <c r="L21" s="29">
        <v>8.9993529954709963</v>
      </c>
      <c r="M21" s="29">
        <v>10</v>
      </c>
      <c r="N21" s="29">
        <v>10</v>
      </c>
      <c r="O21" s="30">
        <v>5</v>
      </c>
      <c r="P21" s="30">
        <v>5</v>
      </c>
      <c r="Q21" s="30">
        <v>5</v>
      </c>
      <c r="R21" s="30">
        <v>8.3333333333333339</v>
      </c>
      <c r="S21" s="29">
        <v>5.7775621096014431</v>
      </c>
      <c r="T21" s="29">
        <v>10</v>
      </c>
      <c r="U21" s="29">
        <v>10</v>
      </c>
      <c r="V21" s="29">
        <v>10</v>
      </c>
      <c r="W21" s="29">
        <v>10</v>
      </c>
      <c r="X21" s="29">
        <v>10</v>
      </c>
      <c r="Y21" s="29">
        <v>10</v>
      </c>
      <c r="Z21" s="29">
        <v>10</v>
      </c>
      <c r="AA21" s="29">
        <v>10</v>
      </c>
      <c r="AB21" s="29">
        <v>10</v>
      </c>
      <c r="AC21" s="29">
        <v>7.5</v>
      </c>
      <c r="AD21" s="29">
        <v>7.5</v>
      </c>
      <c r="AE21" s="29">
        <v>10</v>
      </c>
      <c r="AF21" s="29">
        <v>8.3333333333333339</v>
      </c>
      <c r="AG21" s="29">
        <v>10</v>
      </c>
      <c r="AH21" s="29">
        <v>10</v>
      </c>
      <c r="AI21" s="29">
        <v>10</v>
      </c>
      <c r="AJ21" s="29">
        <v>10</v>
      </c>
      <c r="AK21" s="29">
        <v>9.5833333333333339</v>
      </c>
      <c r="AL21" s="29">
        <v>8.5442398097441767</v>
      </c>
      <c r="AM21" s="30">
        <v>5.666666666666667</v>
      </c>
      <c r="AN21" s="30">
        <v>4.75</v>
      </c>
      <c r="AO21" s="30">
        <v>10</v>
      </c>
      <c r="AP21" s="30">
        <v>10</v>
      </c>
      <c r="AQ21" s="30">
        <v>10</v>
      </c>
      <c r="AR21" s="30">
        <v>10</v>
      </c>
      <c r="AS21" s="29">
        <v>7.7921812952821679</v>
      </c>
      <c r="AT21" s="29">
        <v>10</v>
      </c>
      <c r="AU21" s="29">
        <v>10</v>
      </c>
      <c r="AV21" s="29">
        <v>10</v>
      </c>
      <c r="AW21" s="29">
        <v>10</v>
      </c>
      <c r="AX21" s="29">
        <v>10</v>
      </c>
      <c r="AY21" s="29">
        <v>10</v>
      </c>
      <c r="AZ21" s="29">
        <v>10</v>
      </c>
      <c r="BA21" s="49">
        <v>10</v>
      </c>
      <c r="BB21" s="31">
        <f>AVERAGE(Table278572[[#This Row],[RULE OF LAW]],Table278572[[#This Row],[SECURITY &amp; SAFETY]],Table278572[[#This Row],[PERSONAL FREEDOM (minus Security &amp;Safety and Rule of Law)]],Table278572[[#This Row],[PERSONAL FREEDOM (minus Security &amp;Safety and Rule of Law)]])</f>
        <v>7.3497759158233347</v>
      </c>
      <c r="BC21" s="32">
        <v>6.27</v>
      </c>
      <c r="BD21" s="53">
        <f>AVERAGE(Table278572[[#This Row],[PERSONAL FREEDOM]:[ECONOMIC FREEDOM]])</f>
        <v>6.8098879579116671</v>
      </c>
      <c r="BE21" s="54">
        <f t="shared" si="0"/>
        <v>82</v>
      </c>
      <c r="BF21" s="47">
        <f t="shared" si="1"/>
        <v>6.81</v>
      </c>
      <c r="BG21" s="45">
        <f>Table278572[[#This Row],[1 Rule of Law]]</f>
        <v>4.6713357022456918</v>
      </c>
      <c r="BH21" s="45">
        <f>Table278572[[#This Row],[2 Security &amp; Safety]]</f>
        <v>5.7775621096014431</v>
      </c>
      <c r="BI21" s="45">
        <f t="shared" si="2"/>
        <v>9.4751029257231014</v>
      </c>
    </row>
    <row r="22" spans="1:61" ht="15" customHeight="1" x14ac:dyDescent="0.25">
      <c r="A22" s="28" t="s">
        <v>138</v>
      </c>
      <c r="B22" s="29" t="s">
        <v>48</v>
      </c>
      <c r="C22" s="29" t="s">
        <v>48</v>
      </c>
      <c r="D22" s="29" t="s">
        <v>48</v>
      </c>
      <c r="E22" s="29">
        <v>5.887949182570634</v>
      </c>
      <c r="F22" s="29">
        <v>9.8105955761841841</v>
      </c>
      <c r="G22" s="29">
        <v>10</v>
      </c>
      <c r="H22" s="29">
        <v>10</v>
      </c>
      <c r="I22" s="29" t="s">
        <v>48</v>
      </c>
      <c r="J22" s="29">
        <v>10</v>
      </c>
      <c r="K22" s="29">
        <v>10</v>
      </c>
      <c r="L22" s="29">
        <v>10</v>
      </c>
      <c r="M22" s="29" t="s">
        <v>48</v>
      </c>
      <c r="N22" s="29" t="s">
        <v>48</v>
      </c>
      <c r="O22" s="30" t="s">
        <v>48</v>
      </c>
      <c r="P22" s="30" t="s">
        <v>48</v>
      </c>
      <c r="Q22" s="30" t="s">
        <v>48</v>
      </c>
      <c r="R22" s="30" t="s">
        <v>48</v>
      </c>
      <c r="S22" s="29">
        <v>9.905297788092092</v>
      </c>
      <c r="T22" s="29">
        <v>5</v>
      </c>
      <c r="U22" s="29">
        <v>10</v>
      </c>
      <c r="V22" s="29" t="s">
        <v>48</v>
      </c>
      <c r="W22" s="29">
        <v>7.5</v>
      </c>
      <c r="X22" s="29" t="s">
        <v>48</v>
      </c>
      <c r="Y22" s="29" t="s">
        <v>48</v>
      </c>
      <c r="Z22" s="29" t="s">
        <v>48</v>
      </c>
      <c r="AA22" s="29" t="s">
        <v>48</v>
      </c>
      <c r="AB22" s="29" t="s">
        <v>48</v>
      </c>
      <c r="AC22" s="29" t="s">
        <v>48</v>
      </c>
      <c r="AD22" s="29" t="s">
        <v>48</v>
      </c>
      <c r="AE22" s="29" t="s">
        <v>48</v>
      </c>
      <c r="AF22" s="29" t="s">
        <v>48</v>
      </c>
      <c r="AG22" s="29" t="s">
        <v>48</v>
      </c>
      <c r="AH22" s="29" t="s">
        <v>48</v>
      </c>
      <c r="AI22" s="29" t="s">
        <v>48</v>
      </c>
      <c r="AJ22" s="29" t="s">
        <v>48</v>
      </c>
      <c r="AK22" s="29" t="s">
        <v>48</v>
      </c>
      <c r="AL22" s="29">
        <v>10</v>
      </c>
      <c r="AM22" s="30">
        <v>0.66666666666666663</v>
      </c>
      <c r="AN22" s="30">
        <v>3.75</v>
      </c>
      <c r="AO22" s="30" t="s">
        <v>48</v>
      </c>
      <c r="AP22" s="30" t="s">
        <v>48</v>
      </c>
      <c r="AQ22" s="30" t="s">
        <v>48</v>
      </c>
      <c r="AR22" s="30" t="s">
        <v>48</v>
      </c>
      <c r="AS22" s="29">
        <v>4.8055555555555554</v>
      </c>
      <c r="AT22" s="29" t="s">
        <v>48</v>
      </c>
      <c r="AU22" s="29" t="s">
        <v>48</v>
      </c>
      <c r="AV22" s="29" t="s">
        <v>48</v>
      </c>
      <c r="AW22" s="29">
        <v>0</v>
      </c>
      <c r="AX22" s="29">
        <v>10</v>
      </c>
      <c r="AY22" s="29">
        <v>5</v>
      </c>
      <c r="AZ22" s="29" t="s">
        <v>48</v>
      </c>
      <c r="BA22" s="49">
        <v>5</v>
      </c>
      <c r="BB22" s="31">
        <f>AVERAGE(Table278572[[#This Row],[RULE OF LAW]],Table278572[[#This Row],[SECURITY &amp; SAFETY]],Table278572[[#This Row],[PERSONAL FREEDOM (minus Security &amp;Safety and Rule of Law)]],Table278572[[#This Row],[PERSONAL FREEDOM (minus Security &amp;Safety and Rule of Law)]])</f>
        <v>6.8325710019249408</v>
      </c>
      <c r="BC22" s="32">
        <v>7.25</v>
      </c>
      <c r="BD22" s="53">
        <f>AVERAGE(Table278572[[#This Row],[PERSONAL FREEDOM]:[ECONOMIC FREEDOM]])</f>
        <v>7.04128550096247</v>
      </c>
      <c r="BE22" s="54">
        <f t="shared" si="0"/>
        <v>66</v>
      </c>
      <c r="BF22" s="47">
        <f t="shared" si="1"/>
        <v>7.04</v>
      </c>
      <c r="BG22" s="45">
        <f>Table278572[[#This Row],[1 Rule of Law]]</f>
        <v>5.887949182570634</v>
      </c>
      <c r="BH22" s="45">
        <f>Table278572[[#This Row],[2 Security &amp; Safety]]</f>
        <v>9.905297788092092</v>
      </c>
      <c r="BI22" s="45">
        <f t="shared" si="2"/>
        <v>5.768518518518519</v>
      </c>
    </row>
    <row r="23" spans="1:61" ht="15" customHeight="1" x14ac:dyDescent="0.25">
      <c r="A23" s="28" t="s">
        <v>86</v>
      </c>
      <c r="B23" s="29">
        <v>6.0071845159581709</v>
      </c>
      <c r="C23" s="29">
        <v>5.3895034337390459</v>
      </c>
      <c r="D23" s="29">
        <v>4.4026676395849869</v>
      </c>
      <c r="E23" s="29">
        <v>5.2664518630940673</v>
      </c>
      <c r="F23" s="29">
        <v>9.3999267425718251</v>
      </c>
      <c r="G23" s="29">
        <v>10</v>
      </c>
      <c r="H23" s="29">
        <v>10</v>
      </c>
      <c r="I23" s="29">
        <v>10</v>
      </c>
      <c r="J23" s="29">
        <v>10</v>
      </c>
      <c r="K23" s="29">
        <v>10</v>
      </c>
      <c r="L23" s="29">
        <v>10</v>
      </c>
      <c r="M23" s="29">
        <v>10</v>
      </c>
      <c r="N23" s="29">
        <v>10</v>
      </c>
      <c r="O23" s="30" t="s">
        <v>48</v>
      </c>
      <c r="P23" s="30">
        <v>10</v>
      </c>
      <c r="Q23" s="30">
        <v>10</v>
      </c>
      <c r="R23" s="30">
        <v>10</v>
      </c>
      <c r="S23" s="29">
        <v>9.799975580857275</v>
      </c>
      <c r="T23" s="29">
        <v>10</v>
      </c>
      <c r="U23" s="29">
        <v>10</v>
      </c>
      <c r="V23" s="29">
        <v>10</v>
      </c>
      <c r="W23" s="29">
        <v>10</v>
      </c>
      <c r="X23" s="29">
        <v>7.5</v>
      </c>
      <c r="Y23" s="29">
        <v>7.5</v>
      </c>
      <c r="Z23" s="29">
        <v>7.5</v>
      </c>
      <c r="AA23" s="29">
        <v>10</v>
      </c>
      <c r="AB23" s="29">
        <v>10</v>
      </c>
      <c r="AC23" s="29">
        <v>7.5</v>
      </c>
      <c r="AD23" s="29">
        <v>7.5</v>
      </c>
      <c r="AE23" s="29">
        <v>10</v>
      </c>
      <c r="AF23" s="29">
        <v>8.3333333333333339</v>
      </c>
      <c r="AG23" s="29">
        <v>10</v>
      </c>
      <c r="AH23" s="29">
        <v>10</v>
      </c>
      <c r="AI23" s="29">
        <v>10</v>
      </c>
      <c r="AJ23" s="29">
        <v>10</v>
      </c>
      <c r="AK23" s="29">
        <v>9.5833333333333339</v>
      </c>
      <c r="AL23" s="29">
        <v>10</v>
      </c>
      <c r="AM23" s="30">
        <v>6.333333333333333</v>
      </c>
      <c r="AN23" s="30">
        <v>6.25</v>
      </c>
      <c r="AO23" s="30">
        <v>10</v>
      </c>
      <c r="AP23" s="30">
        <v>10</v>
      </c>
      <c r="AQ23" s="30">
        <v>10</v>
      </c>
      <c r="AR23" s="30">
        <v>10</v>
      </c>
      <c r="AS23" s="29">
        <v>8.5166666666666657</v>
      </c>
      <c r="AT23" s="29">
        <v>10</v>
      </c>
      <c r="AU23" s="29">
        <v>10</v>
      </c>
      <c r="AV23" s="29">
        <v>10</v>
      </c>
      <c r="AW23" s="29">
        <v>10</v>
      </c>
      <c r="AX23" s="29">
        <v>10</v>
      </c>
      <c r="AY23" s="29">
        <v>10</v>
      </c>
      <c r="AZ23" s="29">
        <v>10</v>
      </c>
      <c r="BA23" s="49">
        <v>10</v>
      </c>
      <c r="BB23" s="31">
        <f>AVERAGE(Table278572[[#This Row],[RULE OF LAW]],Table278572[[#This Row],[SECURITY &amp; SAFETY]],Table278572[[#This Row],[PERSONAL FREEDOM (minus Security &amp;Safety and Rule of Law)]],Table278572[[#This Row],[PERSONAL FREEDOM (minus Security &amp;Safety and Rule of Law)]])</f>
        <v>8.3266068609878374</v>
      </c>
      <c r="BC23" s="32">
        <v>7.39</v>
      </c>
      <c r="BD23" s="53">
        <f>AVERAGE(Table278572[[#This Row],[PERSONAL FREEDOM]:[ECONOMIC FREEDOM]])</f>
        <v>7.858303430493919</v>
      </c>
      <c r="BE23" s="54">
        <f t="shared" si="0"/>
        <v>40</v>
      </c>
      <c r="BF23" s="47">
        <f t="shared" si="1"/>
        <v>7.86</v>
      </c>
      <c r="BG23" s="45">
        <f>Table278572[[#This Row],[1 Rule of Law]]</f>
        <v>5.2664518630940673</v>
      </c>
      <c r="BH23" s="45">
        <f>Table278572[[#This Row],[2 Security &amp; Safety]]</f>
        <v>9.799975580857275</v>
      </c>
      <c r="BI23" s="45">
        <f t="shared" si="2"/>
        <v>9.120000000000001</v>
      </c>
    </row>
    <row r="24" spans="1:61" ht="15" customHeight="1" x14ac:dyDescent="0.25">
      <c r="A24" s="28" t="s">
        <v>130</v>
      </c>
      <c r="B24" s="29">
        <v>3.9358000093118646</v>
      </c>
      <c r="C24" s="29">
        <v>4.7090176337021639</v>
      </c>
      <c r="D24" s="29">
        <v>3.6404693093230827</v>
      </c>
      <c r="E24" s="29">
        <v>4.0950956507790366</v>
      </c>
      <c r="F24" s="29">
        <v>9.7117884586944587</v>
      </c>
      <c r="G24" s="29">
        <v>10</v>
      </c>
      <c r="H24" s="29">
        <v>10</v>
      </c>
      <c r="I24" s="29">
        <v>7.5</v>
      </c>
      <c r="J24" s="29">
        <v>10</v>
      </c>
      <c r="K24" s="29">
        <v>10</v>
      </c>
      <c r="L24" s="29">
        <v>9.5</v>
      </c>
      <c r="M24" s="29">
        <v>2.4</v>
      </c>
      <c r="N24" s="29">
        <v>10</v>
      </c>
      <c r="O24" s="30">
        <v>5</v>
      </c>
      <c r="P24" s="30">
        <v>5</v>
      </c>
      <c r="Q24" s="30">
        <v>5</v>
      </c>
      <c r="R24" s="30">
        <v>5.8</v>
      </c>
      <c r="S24" s="29">
        <v>8.3372628195648186</v>
      </c>
      <c r="T24" s="29">
        <v>10</v>
      </c>
      <c r="U24" s="29">
        <v>10</v>
      </c>
      <c r="V24" s="29">
        <v>5</v>
      </c>
      <c r="W24" s="29">
        <v>8.3333333333333339</v>
      </c>
      <c r="X24" s="29">
        <v>7.5</v>
      </c>
      <c r="Y24" s="29">
        <v>10</v>
      </c>
      <c r="Z24" s="29">
        <v>8.75</v>
      </c>
      <c r="AA24" s="29">
        <v>10</v>
      </c>
      <c r="AB24" s="29">
        <v>7.5</v>
      </c>
      <c r="AC24" s="29">
        <v>2.5</v>
      </c>
      <c r="AD24" s="29">
        <v>7.5</v>
      </c>
      <c r="AE24" s="29">
        <v>10</v>
      </c>
      <c r="AF24" s="29">
        <v>6.666666666666667</v>
      </c>
      <c r="AG24" s="29">
        <v>10</v>
      </c>
      <c r="AH24" s="29">
        <v>10</v>
      </c>
      <c r="AI24" s="29">
        <v>10</v>
      </c>
      <c r="AJ24" s="29">
        <v>10</v>
      </c>
      <c r="AK24" s="29">
        <v>8.5416666666666679</v>
      </c>
      <c r="AL24" s="29">
        <v>10</v>
      </c>
      <c r="AM24" s="30">
        <v>4</v>
      </c>
      <c r="AN24" s="30">
        <v>6.75</v>
      </c>
      <c r="AO24" s="30">
        <v>10</v>
      </c>
      <c r="AP24" s="30">
        <v>10</v>
      </c>
      <c r="AQ24" s="30">
        <v>10</v>
      </c>
      <c r="AR24" s="30">
        <v>10</v>
      </c>
      <c r="AS24" s="29">
        <v>8.15</v>
      </c>
      <c r="AT24" s="29">
        <v>10</v>
      </c>
      <c r="AU24" s="29">
        <v>10</v>
      </c>
      <c r="AV24" s="29">
        <v>10</v>
      </c>
      <c r="AW24" s="29">
        <v>10</v>
      </c>
      <c r="AX24" s="29">
        <v>10</v>
      </c>
      <c r="AY24" s="29">
        <v>10</v>
      </c>
      <c r="AZ24" s="29">
        <v>10</v>
      </c>
      <c r="BA24" s="49">
        <v>10</v>
      </c>
      <c r="BB24" s="31">
        <f>AVERAGE(Table278572[[#This Row],[RULE OF LAW]],Table278572[[#This Row],[SECURITY &amp; SAFETY]],Table278572[[#This Row],[PERSONAL FREEDOM (minus Security &amp;Safety and Rule of Law)]],Table278572[[#This Row],[PERSONAL FREEDOM (minus Security &amp;Safety and Rule of Law)]])</f>
        <v>7.4855896175859638</v>
      </c>
      <c r="BC24" s="32">
        <v>6.02</v>
      </c>
      <c r="BD24" s="53">
        <f>AVERAGE(Table278572[[#This Row],[PERSONAL FREEDOM]:[ECONOMIC FREEDOM]])</f>
        <v>6.7527948087929817</v>
      </c>
      <c r="BE24" s="54">
        <f t="shared" si="0"/>
        <v>88</v>
      </c>
      <c r="BF24" s="47">
        <f t="shared" si="1"/>
        <v>6.75</v>
      </c>
      <c r="BG24" s="45">
        <f>Table278572[[#This Row],[1 Rule of Law]]</f>
        <v>4.0950956507790366</v>
      </c>
      <c r="BH24" s="45">
        <f>Table278572[[#This Row],[2 Security &amp; Safety]]</f>
        <v>8.3372628195648186</v>
      </c>
      <c r="BI24" s="45">
        <f t="shared" si="2"/>
        <v>8.7550000000000008</v>
      </c>
    </row>
    <row r="25" spans="1:61" ht="15" customHeight="1" x14ac:dyDescent="0.25">
      <c r="A25" s="28" t="s">
        <v>165</v>
      </c>
      <c r="B25" s="29" t="s">
        <v>48</v>
      </c>
      <c r="C25" s="29" t="s">
        <v>48</v>
      </c>
      <c r="D25" s="29" t="s">
        <v>48</v>
      </c>
      <c r="E25" s="29">
        <v>3.6965799480525301</v>
      </c>
      <c r="F25" s="29">
        <v>8.3222776803674083</v>
      </c>
      <c r="G25" s="29">
        <v>10</v>
      </c>
      <c r="H25" s="29">
        <v>10</v>
      </c>
      <c r="I25" s="29">
        <v>2.5</v>
      </c>
      <c r="J25" s="29">
        <v>9.8767356392397296</v>
      </c>
      <c r="K25" s="29">
        <v>9.98151034588596</v>
      </c>
      <c r="L25" s="29">
        <v>8.4716491970251369</v>
      </c>
      <c r="M25" s="29">
        <v>10</v>
      </c>
      <c r="N25" s="29">
        <v>7.5</v>
      </c>
      <c r="O25" s="30">
        <v>5</v>
      </c>
      <c r="P25" s="30">
        <v>0</v>
      </c>
      <c r="Q25" s="30">
        <v>2.5</v>
      </c>
      <c r="R25" s="30">
        <v>6.666666666666667</v>
      </c>
      <c r="S25" s="29">
        <v>7.8201978480197374</v>
      </c>
      <c r="T25" s="29">
        <v>5</v>
      </c>
      <c r="U25" s="29">
        <v>5</v>
      </c>
      <c r="V25" s="29">
        <v>5</v>
      </c>
      <c r="W25" s="29">
        <v>5</v>
      </c>
      <c r="X25" s="29">
        <v>10</v>
      </c>
      <c r="Y25" s="29">
        <v>10</v>
      </c>
      <c r="Z25" s="29">
        <v>10</v>
      </c>
      <c r="AA25" s="29">
        <v>7.5</v>
      </c>
      <c r="AB25" s="29">
        <v>7.5</v>
      </c>
      <c r="AC25" s="29">
        <v>5</v>
      </c>
      <c r="AD25" s="29">
        <v>10</v>
      </c>
      <c r="AE25" s="29">
        <v>10</v>
      </c>
      <c r="AF25" s="29">
        <v>8.3333333333333339</v>
      </c>
      <c r="AG25" s="29">
        <v>10</v>
      </c>
      <c r="AH25" s="29">
        <v>10</v>
      </c>
      <c r="AI25" s="29">
        <v>10</v>
      </c>
      <c r="AJ25" s="29">
        <v>10</v>
      </c>
      <c r="AK25" s="29">
        <v>8.3333333333333339</v>
      </c>
      <c r="AL25" s="29">
        <v>10</v>
      </c>
      <c r="AM25" s="30">
        <v>2</v>
      </c>
      <c r="AN25" s="30">
        <v>2.75</v>
      </c>
      <c r="AO25" s="30">
        <v>7.5</v>
      </c>
      <c r="AP25" s="30">
        <v>10</v>
      </c>
      <c r="AQ25" s="30">
        <v>8.75</v>
      </c>
      <c r="AR25" s="30">
        <v>10</v>
      </c>
      <c r="AS25" s="29">
        <v>6.7</v>
      </c>
      <c r="AT25" s="29">
        <v>5</v>
      </c>
      <c r="AU25" s="29">
        <v>10</v>
      </c>
      <c r="AV25" s="29">
        <v>7.5</v>
      </c>
      <c r="AW25" s="29">
        <v>0</v>
      </c>
      <c r="AX25" s="29">
        <v>0</v>
      </c>
      <c r="AY25" s="29">
        <v>0</v>
      </c>
      <c r="AZ25" s="29">
        <v>10</v>
      </c>
      <c r="BA25" s="49">
        <v>5.833333333333333</v>
      </c>
      <c r="BB25" s="31">
        <f>AVERAGE(Table278572[[#This Row],[RULE OF LAW]],Table278572[[#This Row],[SECURITY &amp; SAFETY]],Table278572[[#This Row],[PERSONAL FREEDOM (minus Security &amp;Safety and Rule of Law)]],Table278572[[#This Row],[PERSONAL FREEDOM (minus Security &amp;Safety and Rule of Law)]])</f>
        <v>6.4658611156847332</v>
      </c>
      <c r="BC25" s="32">
        <v>6.05</v>
      </c>
      <c r="BD25" s="53">
        <f>AVERAGE(Table278572[[#This Row],[PERSONAL FREEDOM]:[ECONOMIC FREEDOM]])</f>
        <v>6.2579305578423661</v>
      </c>
      <c r="BE25" s="54">
        <f t="shared" si="0"/>
        <v>122</v>
      </c>
      <c r="BF25" s="47">
        <f t="shared" si="1"/>
        <v>6.26</v>
      </c>
      <c r="BG25" s="45">
        <f>Table278572[[#This Row],[1 Rule of Law]]</f>
        <v>3.6965799480525301</v>
      </c>
      <c r="BH25" s="45">
        <f>Table278572[[#This Row],[2 Security &amp; Safety]]</f>
        <v>7.8201978480197374</v>
      </c>
      <c r="BI25" s="45">
        <f t="shared" si="2"/>
        <v>7.173333333333332</v>
      </c>
    </row>
    <row r="26" spans="1:61" ht="15" customHeight="1" x14ac:dyDescent="0.25">
      <c r="A26" s="28" t="s">
        <v>115</v>
      </c>
      <c r="B26" s="29">
        <v>3.3028422836153255</v>
      </c>
      <c r="C26" s="29">
        <v>2.9244154144015857</v>
      </c>
      <c r="D26" s="29">
        <v>2.8238035544639533</v>
      </c>
      <c r="E26" s="29">
        <v>3.017020417493621</v>
      </c>
      <c r="F26" s="29">
        <v>9.2651592047538962</v>
      </c>
      <c r="G26" s="29">
        <v>10</v>
      </c>
      <c r="H26" s="29">
        <v>10</v>
      </c>
      <c r="I26" s="29">
        <v>7.5</v>
      </c>
      <c r="J26" s="29">
        <v>10</v>
      </c>
      <c r="K26" s="29">
        <v>10</v>
      </c>
      <c r="L26" s="29">
        <v>9.5</v>
      </c>
      <c r="M26" s="29">
        <v>10</v>
      </c>
      <c r="N26" s="29">
        <v>10</v>
      </c>
      <c r="O26" s="30">
        <v>10</v>
      </c>
      <c r="P26" s="30">
        <v>10</v>
      </c>
      <c r="Q26" s="30">
        <v>10</v>
      </c>
      <c r="R26" s="30">
        <v>10</v>
      </c>
      <c r="S26" s="29">
        <v>9.5883864015846321</v>
      </c>
      <c r="T26" s="29">
        <v>5</v>
      </c>
      <c r="U26" s="29">
        <v>10</v>
      </c>
      <c r="V26" s="29">
        <v>10</v>
      </c>
      <c r="W26" s="29">
        <v>8.3333333333333339</v>
      </c>
      <c r="X26" s="29">
        <v>7.5</v>
      </c>
      <c r="Y26" s="29">
        <v>7.5</v>
      </c>
      <c r="Z26" s="29">
        <v>7.5</v>
      </c>
      <c r="AA26" s="29">
        <v>7.5</v>
      </c>
      <c r="AB26" s="29">
        <v>5</v>
      </c>
      <c r="AC26" s="29">
        <v>7.5</v>
      </c>
      <c r="AD26" s="29">
        <v>7.5</v>
      </c>
      <c r="AE26" s="29">
        <v>7.5</v>
      </c>
      <c r="AF26" s="29">
        <v>7.5</v>
      </c>
      <c r="AG26" s="29">
        <v>7.5</v>
      </c>
      <c r="AH26" s="29">
        <v>7.5</v>
      </c>
      <c r="AI26" s="29">
        <v>7.5</v>
      </c>
      <c r="AJ26" s="29">
        <v>7.5</v>
      </c>
      <c r="AK26" s="29">
        <v>6.875</v>
      </c>
      <c r="AL26" s="29">
        <v>10</v>
      </c>
      <c r="AM26" s="30">
        <v>2.3333333333333335</v>
      </c>
      <c r="AN26" s="30">
        <v>3.25</v>
      </c>
      <c r="AO26" s="30">
        <v>10</v>
      </c>
      <c r="AP26" s="30">
        <v>10</v>
      </c>
      <c r="AQ26" s="30">
        <v>10</v>
      </c>
      <c r="AR26" s="30">
        <v>10</v>
      </c>
      <c r="AS26" s="29">
        <v>7.1166666666666671</v>
      </c>
      <c r="AT26" s="29">
        <v>10</v>
      </c>
      <c r="AU26" s="29">
        <v>10</v>
      </c>
      <c r="AV26" s="29">
        <v>10</v>
      </c>
      <c r="AW26" s="29">
        <v>10</v>
      </c>
      <c r="AX26" s="29">
        <v>10</v>
      </c>
      <c r="AY26" s="29">
        <v>10</v>
      </c>
      <c r="AZ26" s="29">
        <v>5</v>
      </c>
      <c r="BA26" s="49">
        <v>8.3333333333333339</v>
      </c>
      <c r="BB26" s="31">
        <f>AVERAGE(Table278572[[#This Row],[RULE OF LAW]],Table278572[[#This Row],[SECURITY &amp; SAFETY]],Table278572[[#This Row],[PERSONAL FREEDOM (minus Security &amp;Safety and Rule of Law)]],Table278572[[#This Row],[PERSONAL FREEDOM (minus Security &amp;Safety and Rule of Law)]])</f>
        <v>6.9671850381028975</v>
      </c>
      <c r="BC26" s="32">
        <v>7.2</v>
      </c>
      <c r="BD26" s="53">
        <f>AVERAGE(Table278572[[#This Row],[PERSONAL FREEDOM]:[ECONOMIC FREEDOM]])</f>
        <v>7.0835925190514484</v>
      </c>
      <c r="BE26" s="54">
        <f t="shared" si="0"/>
        <v>64</v>
      </c>
      <c r="BF26" s="47">
        <f t="shared" si="1"/>
        <v>7.08</v>
      </c>
      <c r="BG26" s="45">
        <f>Table278572[[#This Row],[1 Rule of Law]]</f>
        <v>3.017020417493621</v>
      </c>
      <c r="BH26" s="45">
        <f>Table278572[[#This Row],[2 Security &amp; Safety]]</f>
        <v>9.5883864015846321</v>
      </c>
      <c r="BI26" s="45">
        <f t="shared" si="2"/>
        <v>7.6316666666666677</v>
      </c>
    </row>
    <row r="27" spans="1:61" ht="15" customHeight="1" x14ac:dyDescent="0.25">
      <c r="A27" s="28" t="s">
        <v>169</v>
      </c>
      <c r="B27" s="29">
        <v>4.2092623060877878</v>
      </c>
      <c r="C27" s="29">
        <v>3.6520488320272211</v>
      </c>
      <c r="D27" s="29">
        <v>3.1842581311346336</v>
      </c>
      <c r="E27" s="29">
        <v>3.681856423083214</v>
      </c>
      <c r="F27" s="29">
        <v>8.8919194797062318</v>
      </c>
      <c r="G27" s="29">
        <v>10</v>
      </c>
      <c r="H27" s="29">
        <v>10</v>
      </c>
      <c r="I27" s="29">
        <v>2.5</v>
      </c>
      <c r="J27" s="29">
        <v>0</v>
      </c>
      <c r="K27" s="29">
        <v>9.8419181580444288</v>
      </c>
      <c r="L27" s="29">
        <v>6.4683836316088854</v>
      </c>
      <c r="M27" s="29">
        <v>9.9</v>
      </c>
      <c r="N27" s="29">
        <v>7.5</v>
      </c>
      <c r="O27" s="30">
        <v>5</v>
      </c>
      <c r="P27" s="30">
        <v>5</v>
      </c>
      <c r="Q27" s="30">
        <v>5</v>
      </c>
      <c r="R27" s="30">
        <v>7.4666666666666659</v>
      </c>
      <c r="S27" s="29">
        <v>7.608989925993928</v>
      </c>
      <c r="T27" s="29">
        <v>5</v>
      </c>
      <c r="U27" s="29">
        <v>0</v>
      </c>
      <c r="V27" s="29">
        <v>5</v>
      </c>
      <c r="W27" s="29">
        <v>3.3333333333333335</v>
      </c>
      <c r="X27" s="29">
        <v>10</v>
      </c>
      <c r="Y27" s="29">
        <v>7.5</v>
      </c>
      <c r="Z27" s="29">
        <v>8.75</v>
      </c>
      <c r="AA27" s="29">
        <v>7.5</v>
      </c>
      <c r="AB27" s="29">
        <v>7.5</v>
      </c>
      <c r="AC27" s="29">
        <v>10</v>
      </c>
      <c r="AD27" s="29">
        <v>5</v>
      </c>
      <c r="AE27" s="29">
        <v>7.5</v>
      </c>
      <c r="AF27" s="29">
        <v>7.5</v>
      </c>
      <c r="AG27" s="29">
        <v>7.5</v>
      </c>
      <c r="AH27" s="29">
        <v>7.5</v>
      </c>
      <c r="AI27" s="29">
        <v>10</v>
      </c>
      <c r="AJ27" s="29">
        <v>8.3333333333333339</v>
      </c>
      <c r="AK27" s="29">
        <v>7.7083333333333339</v>
      </c>
      <c r="AL27" s="29">
        <v>10</v>
      </c>
      <c r="AM27" s="30">
        <v>2.6666666666666665</v>
      </c>
      <c r="AN27" s="30">
        <v>4.25</v>
      </c>
      <c r="AO27" s="30">
        <v>10</v>
      </c>
      <c r="AP27" s="30">
        <v>7.5</v>
      </c>
      <c r="AQ27" s="30">
        <v>8.75</v>
      </c>
      <c r="AR27" s="30">
        <v>10</v>
      </c>
      <c r="AS27" s="29">
        <v>7.1333333333333329</v>
      </c>
      <c r="AT27" s="29">
        <v>10</v>
      </c>
      <c r="AU27" s="29" t="s">
        <v>48</v>
      </c>
      <c r="AV27" s="29">
        <v>10</v>
      </c>
      <c r="AW27" s="29">
        <v>0</v>
      </c>
      <c r="AX27" s="29">
        <v>0</v>
      </c>
      <c r="AY27" s="29">
        <v>0</v>
      </c>
      <c r="AZ27" s="29">
        <v>5</v>
      </c>
      <c r="BA27" s="49">
        <v>5</v>
      </c>
      <c r="BB27" s="31">
        <f>AVERAGE(Table278572[[#This Row],[RULE OF LAW]],Table278572[[#This Row],[SECURITY &amp; SAFETY]],Table278572[[#This Row],[PERSONAL FREEDOM (minus Security &amp;Safety and Rule of Law)]],Table278572[[#This Row],[PERSONAL FREEDOM (minus Security &amp;Safety and Rule of Law)]])</f>
        <v>6.0152115872692846</v>
      </c>
      <c r="BC27" s="32">
        <v>6.25</v>
      </c>
      <c r="BD27" s="53">
        <f>AVERAGE(Table278572[[#This Row],[PERSONAL FREEDOM]:[ECONOMIC FREEDOM]])</f>
        <v>6.1326057936346423</v>
      </c>
      <c r="BE27" s="54">
        <f t="shared" si="0"/>
        <v>126</v>
      </c>
      <c r="BF27" s="47">
        <f t="shared" si="1"/>
        <v>6.13</v>
      </c>
      <c r="BG27" s="45">
        <f>Table278572[[#This Row],[1 Rule of Law]]</f>
        <v>3.681856423083214</v>
      </c>
      <c r="BH27" s="45">
        <f>Table278572[[#This Row],[2 Security &amp; Safety]]</f>
        <v>7.608989925993928</v>
      </c>
      <c r="BI27" s="45">
        <f t="shared" si="2"/>
        <v>6.3849999999999998</v>
      </c>
    </row>
    <row r="28" spans="1:61" ht="15" customHeight="1" x14ac:dyDescent="0.25">
      <c r="A28" s="28" t="s">
        <v>52</v>
      </c>
      <c r="B28" s="29">
        <v>8.0476005630125975</v>
      </c>
      <c r="C28" s="29">
        <v>7.0214536027789167</v>
      </c>
      <c r="D28" s="29">
        <v>7.2432473273087004</v>
      </c>
      <c r="E28" s="29">
        <v>7.4374338310334043</v>
      </c>
      <c r="F28" s="29">
        <v>9.4242526825731012</v>
      </c>
      <c r="G28" s="29">
        <v>10</v>
      </c>
      <c r="H28" s="29">
        <v>10</v>
      </c>
      <c r="I28" s="29">
        <v>10</v>
      </c>
      <c r="J28" s="29">
        <v>9.9624874475966045</v>
      </c>
      <c r="K28" s="29">
        <v>9.9774924685579638</v>
      </c>
      <c r="L28" s="29">
        <v>9.9879959832309133</v>
      </c>
      <c r="M28" s="29">
        <v>10</v>
      </c>
      <c r="N28" s="29">
        <v>10</v>
      </c>
      <c r="O28" s="30">
        <v>10</v>
      </c>
      <c r="P28" s="30">
        <v>10</v>
      </c>
      <c r="Q28" s="30">
        <v>10</v>
      </c>
      <c r="R28" s="30">
        <v>10</v>
      </c>
      <c r="S28" s="29">
        <v>9.8040828886013376</v>
      </c>
      <c r="T28" s="29">
        <v>10</v>
      </c>
      <c r="U28" s="29">
        <v>10</v>
      </c>
      <c r="V28" s="29">
        <v>10</v>
      </c>
      <c r="W28" s="29">
        <v>10</v>
      </c>
      <c r="X28" s="29">
        <v>10</v>
      </c>
      <c r="Y28" s="29">
        <v>10</v>
      </c>
      <c r="Z28" s="29">
        <v>10</v>
      </c>
      <c r="AA28" s="29">
        <v>10</v>
      </c>
      <c r="AB28" s="29">
        <v>10</v>
      </c>
      <c r="AC28" s="29">
        <v>10</v>
      </c>
      <c r="AD28" s="29">
        <v>10</v>
      </c>
      <c r="AE28" s="29">
        <v>10</v>
      </c>
      <c r="AF28" s="29">
        <v>10</v>
      </c>
      <c r="AG28" s="29">
        <v>10</v>
      </c>
      <c r="AH28" s="29">
        <v>10</v>
      </c>
      <c r="AI28" s="29">
        <v>10</v>
      </c>
      <c r="AJ28" s="29">
        <v>10</v>
      </c>
      <c r="AK28" s="29">
        <v>10</v>
      </c>
      <c r="AL28" s="29">
        <v>10</v>
      </c>
      <c r="AM28" s="30">
        <v>8.3333333333333339</v>
      </c>
      <c r="AN28" s="30">
        <v>8.25</v>
      </c>
      <c r="AO28" s="30">
        <v>10</v>
      </c>
      <c r="AP28" s="30">
        <v>10</v>
      </c>
      <c r="AQ28" s="30">
        <v>10</v>
      </c>
      <c r="AR28" s="30">
        <v>10</v>
      </c>
      <c r="AS28" s="29">
        <v>9.3166666666666664</v>
      </c>
      <c r="AT28" s="29">
        <v>10</v>
      </c>
      <c r="AU28" s="29">
        <v>10</v>
      </c>
      <c r="AV28" s="29">
        <v>10</v>
      </c>
      <c r="AW28" s="29">
        <v>10</v>
      </c>
      <c r="AX28" s="29">
        <v>10</v>
      </c>
      <c r="AY28" s="29">
        <v>10</v>
      </c>
      <c r="AZ28" s="29">
        <v>10</v>
      </c>
      <c r="BA28" s="49">
        <v>10</v>
      </c>
      <c r="BB28" s="31">
        <f>AVERAGE(Table278572[[#This Row],[RULE OF LAW]],Table278572[[#This Row],[SECURITY &amp; SAFETY]],Table278572[[#This Row],[PERSONAL FREEDOM (minus Security &amp;Safety and Rule of Law)]],Table278572[[#This Row],[PERSONAL FREEDOM (minus Security &amp;Safety and Rule of Law)]])</f>
        <v>9.2420458465753512</v>
      </c>
      <c r="BC28" s="32">
        <v>7.98</v>
      </c>
      <c r="BD28" s="53">
        <f>AVERAGE(Table278572[[#This Row],[PERSONAL FREEDOM]:[ECONOMIC FREEDOM]])</f>
        <v>8.6110229232876758</v>
      </c>
      <c r="BE28" s="54">
        <f t="shared" si="0"/>
        <v>6</v>
      </c>
      <c r="BF28" s="47">
        <f t="shared" si="1"/>
        <v>8.61</v>
      </c>
      <c r="BG28" s="45">
        <f>Table278572[[#This Row],[1 Rule of Law]]</f>
        <v>7.4374338310334043</v>
      </c>
      <c r="BH28" s="45">
        <f>Table278572[[#This Row],[2 Security &amp; Safety]]</f>
        <v>9.8040828886013376</v>
      </c>
      <c r="BI28" s="45">
        <f t="shared" si="2"/>
        <v>9.8633333333333333</v>
      </c>
    </row>
    <row r="29" spans="1:61" ht="15" customHeight="1" x14ac:dyDescent="0.25">
      <c r="A29" s="28" t="s">
        <v>94</v>
      </c>
      <c r="B29" s="29" t="s">
        <v>48</v>
      </c>
      <c r="C29" s="29" t="s">
        <v>48</v>
      </c>
      <c r="D29" s="29" t="s">
        <v>48</v>
      </c>
      <c r="E29" s="29">
        <v>6.0096438248512083</v>
      </c>
      <c r="F29" s="29">
        <v>5.7436941467339198</v>
      </c>
      <c r="G29" s="29">
        <v>10</v>
      </c>
      <c r="H29" s="29">
        <v>10</v>
      </c>
      <c r="I29" s="29" t="s">
        <v>48</v>
      </c>
      <c r="J29" s="29">
        <v>10</v>
      </c>
      <c r="K29" s="29">
        <v>10</v>
      </c>
      <c r="L29" s="29">
        <v>10</v>
      </c>
      <c r="M29" s="29" t="s">
        <v>48</v>
      </c>
      <c r="N29" s="29" t="s">
        <v>48</v>
      </c>
      <c r="O29" s="30" t="s">
        <v>48</v>
      </c>
      <c r="P29" s="30" t="s">
        <v>48</v>
      </c>
      <c r="Q29" s="30" t="s">
        <v>48</v>
      </c>
      <c r="R29" s="30" t="s">
        <v>48</v>
      </c>
      <c r="S29" s="29">
        <v>7.8718470733669594</v>
      </c>
      <c r="T29" s="29">
        <v>10</v>
      </c>
      <c r="U29" s="29">
        <v>10</v>
      </c>
      <c r="V29" s="29" t="s">
        <v>48</v>
      </c>
      <c r="W29" s="29">
        <v>10</v>
      </c>
      <c r="X29" s="29" t="s">
        <v>48</v>
      </c>
      <c r="Y29" s="29" t="s">
        <v>48</v>
      </c>
      <c r="Z29" s="29" t="s">
        <v>48</v>
      </c>
      <c r="AA29" s="29" t="s">
        <v>48</v>
      </c>
      <c r="AB29" s="29" t="s">
        <v>48</v>
      </c>
      <c r="AC29" s="29" t="s">
        <v>48</v>
      </c>
      <c r="AD29" s="29" t="s">
        <v>48</v>
      </c>
      <c r="AE29" s="29" t="s">
        <v>48</v>
      </c>
      <c r="AF29" s="29" t="s">
        <v>48</v>
      </c>
      <c r="AG29" s="29" t="s">
        <v>48</v>
      </c>
      <c r="AH29" s="29" t="s">
        <v>48</v>
      </c>
      <c r="AI29" s="29" t="s">
        <v>48</v>
      </c>
      <c r="AJ29" s="29" t="s">
        <v>48</v>
      </c>
      <c r="AK29" s="29" t="s">
        <v>48</v>
      </c>
      <c r="AL29" s="29">
        <v>10</v>
      </c>
      <c r="AM29" s="30">
        <v>8</v>
      </c>
      <c r="AN29" s="30">
        <v>7.75</v>
      </c>
      <c r="AO29" s="30" t="s">
        <v>48</v>
      </c>
      <c r="AP29" s="30" t="s">
        <v>48</v>
      </c>
      <c r="AQ29" s="30" t="s">
        <v>48</v>
      </c>
      <c r="AR29" s="30" t="s">
        <v>48</v>
      </c>
      <c r="AS29" s="29">
        <v>8.5833333333333339</v>
      </c>
      <c r="AT29" s="29" t="s">
        <v>48</v>
      </c>
      <c r="AU29" s="29" t="s">
        <v>48</v>
      </c>
      <c r="AV29" s="29" t="s">
        <v>48</v>
      </c>
      <c r="AW29" s="29">
        <v>0</v>
      </c>
      <c r="AX29" s="29">
        <v>0</v>
      </c>
      <c r="AY29" s="29">
        <v>0</v>
      </c>
      <c r="AZ29" s="29" t="s">
        <v>48</v>
      </c>
      <c r="BA29" s="49">
        <v>0</v>
      </c>
      <c r="BB29" s="31">
        <f>AVERAGE(Table278572[[#This Row],[RULE OF LAW]],Table278572[[#This Row],[SECURITY &amp; SAFETY]],Table278572[[#This Row],[PERSONAL FREEDOM (minus Security &amp;Safety and Rule of Law)]],Table278572[[#This Row],[PERSONAL FREEDOM (minus Security &amp;Safety and Rule of Law)]])</f>
        <v>6.5675949467767651</v>
      </c>
      <c r="BC29" s="32">
        <v>6.89</v>
      </c>
      <c r="BD29" s="53">
        <f>AVERAGE(Table278572[[#This Row],[PERSONAL FREEDOM]:[ECONOMIC FREEDOM]])</f>
        <v>6.7287974733883829</v>
      </c>
      <c r="BE29" s="54">
        <f t="shared" si="0"/>
        <v>92</v>
      </c>
      <c r="BF29" s="47">
        <f t="shared" si="1"/>
        <v>6.73</v>
      </c>
      <c r="BG29" s="45">
        <f>Table278572[[#This Row],[1 Rule of Law]]</f>
        <v>6.0096438248512083</v>
      </c>
      <c r="BH29" s="45">
        <f>Table278572[[#This Row],[2 Security &amp; Safety]]</f>
        <v>7.8718470733669594</v>
      </c>
      <c r="BI29" s="45">
        <f t="shared" si="2"/>
        <v>6.1944444444444455</v>
      </c>
    </row>
    <row r="30" spans="1:61" ht="15" customHeight="1" x14ac:dyDescent="0.25">
      <c r="A30" s="28" t="s">
        <v>195</v>
      </c>
      <c r="B30" s="29" t="s">
        <v>48</v>
      </c>
      <c r="C30" s="29" t="s">
        <v>48</v>
      </c>
      <c r="D30" s="29" t="s">
        <v>48</v>
      </c>
      <c r="E30" s="29">
        <v>2.4711243064830883</v>
      </c>
      <c r="F30" s="29">
        <v>4.5404338156644393</v>
      </c>
      <c r="G30" s="29">
        <v>10</v>
      </c>
      <c r="H30" s="29">
        <v>10</v>
      </c>
      <c r="I30" s="29">
        <v>0</v>
      </c>
      <c r="J30" s="29">
        <v>0</v>
      </c>
      <c r="K30" s="29">
        <v>0</v>
      </c>
      <c r="L30" s="29">
        <v>4</v>
      </c>
      <c r="M30" s="29">
        <v>7.6</v>
      </c>
      <c r="N30" s="29">
        <v>10</v>
      </c>
      <c r="O30" s="30">
        <v>5</v>
      </c>
      <c r="P30" s="30">
        <v>5</v>
      </c>
      <c r="Q30" s="30">
        <v>5</v>
      </c>
      <c r="R30" s="30">
        <v>7.5333333333333341</v>
      </c>
      <c r="S30" s="29">
        <v>5.3579223829992584</v>
      </c>
      <c r="T30" s="29">
        <v>5</v>
      </c>
      <c r="U30" s="29">
        <v>0</v>
      </c>
      <c r="V30" s="29">
        <v>5</v>
      </c>
      <c r="W30" s="29">
        <v>3.3333333333333335</v>
      </c>
      <c r="X30" s="29">
        <v>7.5</v>
      </c>
      <c r="Y30" s="29">
        <v>7.5</v>
      </c>
      <c r="Z30" s="29">
        <v>7.5</v>
      </c>
      <c r="AA30" s="29">
        <v>7.5</v>
      </c>
      <c r="AB30" s="29">
        <v>2.5</v>
      </c>
      <c r="AC30" s="29">
        <v>7.5</v>
      </c>
      <c r="AD30" s="29">
        <v>7.5</v>
      </c>
      <c r="AE30" s="29">
        <v>5</v>
      </c>
      <c r="AF30" s="29">
        <v>6.666666666666667</v>
      </c>
      <c r="AG30" s="29">
        <v>2.5</v>
      </c>
      <c r="AH30" s="29">
        <v>7.5</v>
      </c>
      <c r="AI30" s="29">
        <v>7.5</v>
      </c>
      <c r="AJ30" s="29">
        <v>5.833333333333333</v>
      </c>
      <c r="AK30" s="29">
        <v>5.625</v>
      </c>
      <c r="AL30" s="29">
        <v>0</v>
      </c>
      <c r="AM30" s="30">
        <v>3</v>
      </c>
      <c r="AN30" s="30">
        <v>2.75</v>
      </c>
      <c r="AO30" s="30">
        <v>5</v>
      </c>
      <c r="AP30" s="30">
        <v>2.5</v>
      </c>
      <c r="AQ30" s="30">
        <v>3.75</v>
      </c>
      <c r="AR30" s="30">
        <v>5</v>
      </c>
      <c r="AS30" s="29">
        <v>2.9</v>
      </c>
      <c r="AT30" s="29">
        <v>5</v>
      </c>
      <c r="AU30" s="29">
        <v>5</v>
      </c>
      <c r="AV30" s="29">
        <v>5</v>
      </c>
      <c r="AW30" s="29">
        <v>10</v>
      </c>
      <c r="AX30" s="29">
        <v>10</v>
      </c>
      <c r="AY30" s="29">
        <v>10</v>
      </c>
      <c r="AZ30" s="29">
        <v>10</v>
      </c>
      <c r="BA30" s="49">
        <v>8.3333333333333339</v>
      </c>
      <c r="BB30" s="31">
        <f>AVERAGE(Table278572[[#This Row],[RULE OF LAW]],Table278572[[#This Row],[SECURITY &amp; SAFETY]],Table278572[[#This Row],[PERSONAL FREEDOM (minus Security &amp;Safety and Rule of Law)]],Table278572[[#This Row],[PERSONAL FREEDOM (minus Security &amp;Safety and Rule of Law)]])</f>
        <v>4.7264283390372537</v>
      </c>
      <c r="BC30" s="32">
        <v>5.01</v>
      </c>
      <c r="BD30" s="53">
        <f>AVERAGE(Table278572[[#This Row],[PERSONAL FREEDOM]:[ECONOMIC FREEDOM]])</f>
        <v>4.8682141695186267</v>
      </c>
      <c r="BE30" s="54">
        <f t="shared" si="0"/>
        <v>155</v>
      </c>
      <c r="BF30" s="47">
        <f t="shared" si="1"/>
        <v>4.87</v>
      </c>
      <c r="BG30" s="45">
        <f>Table278572[[#This Row],[1 Rule of Law]]</f>
        <v>2.4711243064830883</v>
      </c>
      <c r="BH30" s="45">
        <f>Table278572[[#This Row],[2 Security &amp; Safety]]</f>
        <v>5.3579223829992584</v>
      </c>
      <c r="BI30" s="45">
        <f t="shared" si="2"/>
        <v>5.538333333333334</v>
      </c>
    </row>
    <row r="31" spans="1:61" ht="15" customHeight="1" x14ac:dyDescent="0.25">
      <c r="A31" s="28" t="s">
        <v>193</v>
      </c>
      <c r="B31" s="29" t="s">
        <v>48</v>
      </c>
      <c r="C31" s="29" t="s">
        <v>48</v>
      </c>
      <c r="D31" s="29" t="s">
        <v>48</v>
      </c>
      <c r="E31" s="29">
        <v>3.4168544960934804</v>
      </c>
      <c r="F31" s="29">
        <v>6.2346186108186714</v>
      </c>
      <c r="G31" s="29">
        <v>5</v>
      </c>
      <c r="H31" s="29">
        <v>10</v>
      </c>
      <c r="I31" s="29">
        <v>2.5</v>
      </c>
      <c r="J31" s="29">
        <v>9.8528010452303363</v>
      </c>
      <c r="K31" s="29">
        <v>10</v>
      </c>
      <c r="L31" s="29">
        <v>7.4705602090460674</v>
      </c>
      <c r="M31" s="29">
        <v>5.6000000000000005</v>
      </c>
      <c r="N31" s="29">
        <v>10</v>
      </c>
      <c r="O31" s="30">
        <v>0</v>
      </c>
      <c r="P31" s="30">
        <v>0</v>
      </c>
      <c r="Q31" s="30">
        <v>0</v>
      </c>
      <c r="R31" s="30">
        <v>5.2</v>
      </c>
      <c r="S31" s="29">
        <v>6.3017262732882457</v>
      </c>
      <c r="T31" s="29">
        <v>10</v>
      </c>
      <c r="U31" s="29">
        <v>5</v>
      </c>
      <c r="V31" s="29">
        <v>5</v>
      </c>
      <c r="W31" s="29">
        <v>6.666666666666667</v>
      </c>
      <c r="X31" s="29">
        <v>5</v>
      </c>
      <c r="Y31" s="29">
        <v>7.5</v>
      </c>
      <c r="Z31" s="29">
        <v>6.25</v>
      </c>
      <c r="AA31" s="29">
        <v>7.5</v>
      </c>
      <c r="AB31" s="29">
        <v>5</v>
      </c>
      <c r="AC31" s="29">
        <v>7.5</v>
      </c>
      <c r="AD31" s="29">
        <v>7.5</v>
      </c>
      <c r="AE31" s="29">
        <v>7.5</v>
      </c>
      <c r="AF31" s="29">
        <v>7.5</v>
      </c>
      <c r="AG31" s="29">
        <v>7.5</v>
      </c>
      <c r="AH31" s="29">
        <v>5</v>
      </c>
      <c r="AI31" s="29">
        <v>5</v>
      </c>
      <c r="AJ31" s="29">
        <v>5.833333333333333</v>
      </c>
      <c r="AK31" s="29">
        <v>6.458333333333333</v>
      </c>
      <c r="AL31" s="29">
        <v>10</v>
      </c>
      <c r="AM31" s="30">
        <v>2.6666666666666665</v>
      </c>
      <c r="AN31" s="30">
        <v>2.5</v>
      </c>
      <c r="AO31" s="30">
        <v>5</v>
      </c>
      <c r="AP31" s="30">
        <v>7.5</v>
      </c>
      <c r="AQ31" s="30">
        <v>6.25</v>
      </c>
      <c r="AR31" s="30">
        <v>7.5</v>
      </c>
      <c r="AS31" s="29">
        <v>5.7833333333333332</v>
      </c>
      <c r="AT31" s="29">
        <v>0</v>
      </c>
      <c r="AU31" s="29">
        <v>0</v>
      </c>
      <c r="AV31" s="29">
        <v>0</v>
      </c>
      <c r="AW31" s="29">
        <v>10</v>
      </c>
      <c r="AX31" s="29">
        <v>10</v>
      </c>
      <c r="AY31" s="29">
        <v>10</v>
      </c>
      <c r="AZ31" s="29">
        <v>5</v>
      </c>
      <c r="BA31" s="49">
        <v>5</v>
      </c>
      <c r="BB31" s="31">
        <f>AVERAGE(Table278572[[#This Row],[RULE OF LAW]],Table278572[[#This Row],[SECURITY &amp; SAFETY]],Table278572[[#This Row],[PERSONAL FREEDOM (minus Security &amp;Safety and Rule of Law)]],Table278572[[#This Row],[PERSONAL FREEDOM (minus Security &amp;Safety and Rule of Law)]])</f>
        <v>5.4454785256787641</v>
      </c>
      <c r="BC31" s="32">
        <v>5.12</v>
      </c>
      <c r="BD31" s="53">
        <f>AVERAGE(Table278572[[#This Row],[PERSONAL FREEDOM]:[ECONOMIC FREEDOM]])</f>
        <v>5.2827392628393817</v>
      </c>
      <c r="BE31" s="54">
        <f t="shared" si="0"/>
        <v>146</v>
      </c>
      <c r="BF31" s="47">
        <f t="shared" si="1"/>
        <v>5.28</v>
      </c>
      <c r="BG31" s="45">
        <f>Table278572[[#This Row],[1 Rule of Law]]</f>
        <v>3.4168544960934804</v>
      </c>
      <c r="BH31" s="45">
        <f>Table278572[[#This Row],[2 Security &amp; Safety]]</f>
        <v>6.3017262732882457</v>
      </c>
      <c r="BI31" s="45">
        <f t="shared" si="2"/>
        <v>6.0316666666666663</v>
      </c>
    </row>
    <row r="32" spans="1:61" ht="15" customHeight="1" x14ac:dyDescent="0.25">
      <c r="A32" s="28" t="s">
        <v>74</v>
      </c>
      <c r="B32" s="29">
        <v>7.7612961694343605</v>
      </c>
      <c r="C32" s="29">
        <v>6.1202411985314793</v>
      </c>
      <c r="D32" s="29">
        <v>5.6316609400902724</v>
      </c>
      <c r="E32" s="29">
        <v>6.504399436018705</v>
      </c>
      <c r="F32" s="29">
        <v>8.7434345826443671</v>
      </c>
      <c r="G32" s="29">
        <v>10</v>
      </c>
      <c r="H32" s="29">
        <v>10</v>
      </c>
      <c r="I32" s="29">
        <v>10</v>
      </c>
      <c r="J32" s="29">
        <v>9.9812340281640815</v>
      </c>
      <c r="K32" s="29">
        <v>9.7072508393596948</v>
      </c>
      <c r="L32" s="29">
        <v>9.9376969735047549</v>
      </c>
      <c r="M32" s="29">
        <v>10</v>
      </c>
      <c r="N32" s="29">
        <v>10</v>
      </c>
      <c r="O32" s="30">
        <v>5</v>
      </c>
      <c r="P32" s="30">
        <v>5</v>
      </c>
      <c r="Q32" s="30">
        <v>5</v>
      </c>
      <c r="R32" s="30">
        <v>8.3333333333333339</v>
      </c>
      <c r="S32" s="29">
        <v>9.0048216298274841</v>
      </c>
      <c r="T32" s="29">
        <v>10</v>
      </c>
      <c r="U32" s="29">
        <v>10</v>
      </c>
      <c r="V32" s="29">
        <v>10</v>
      </c>
      <c r="W32" s="29">
        <v>10</v>
      </c>
      <c r="X32" s="29">
        <v>10</v>
      </c>
      <c r="Y32" s="29">
        <v>10</v>
      </c>
      <c r="Z32" s="29">
        <v>10</v>
      </c>
      <c r="AA32" s="29">
        <v>10</v>
      </c>
      <c r="AB32" s="29">
        <v>7.5</v>
      </c>
      <c r="AC32" s="29">
        <v>7.5</v>
      </c>
      <c r="AD32" s="29">
        <v>10</v>
      </c>
      <c r="AE32" s="29">
        <v>10</v>
      </c>
      <c r="AF32" s="29">
        <v>9.1666666666666661</v>
      </c>
      <c r="AG32" s="29">
        <v>10</v>
      </c>
      <c r="AH32" s="29">
        <v>10</v>
      </c>
      <c r="AI32" s="29">
        <v>10</v>
      </c>
      <c r="AJ32" s="29">
        <v>10</v>
      </c>
      <c r="AK32" s="29">
        <v>9.1666666666666661</v>
      </c>
      <c r="AL32" s="29">
        <v>10</v>
      </c>
      <c r="AM32" s="30">
        <v>7.333333333333333</v>
      </c>
      <c r="AN32" s="30">
        <v>6.5</v>
      </c>
      <c r="AO32" s="30">
        <v>10</v>
      </c>
      <c r="AP32" s="30">
        <v>10</v>
      </c>
      <c r="AQ32" s="30">
        <v>10</v>
      </c>
      <c r="AR32" s="30">
        <v>10</v>
      </c>
      <c r="AS32" s="29">
        <v>8.7666666666666657</v>
      </c>
      <c r="AT32" s="29">
        <v>0</v>
      </c>
      <c r="AU32" s="29">
        <v>0</v>
      </c>
      <c r="AV32" s="29">
        <v>0</v>
      </c>
      <c r="AW32" s="29">
        <v>10</v>
      </c>
      <c r="AX32" s="29">
        <v>10</v>
      </c>
      <c r="AY32" s="29">
        <v>10</v>
      </c>
      <c r="AZ32" s="29">
        <v>10</v>
      </c>
      <c r="BA32" s="49">
        <v>6.666666666666667</v>
      </c>
      <c r="BB32" s="31">
        <f>AVERAGE(Table278572[[#This Row],[RULE OF LAW]],Table278572[[#This Row],[SECURITY &amp; SAFETY]],Table278572[[#This Row],[PERSONAL FREEDOM (minus Security &amp;Safety and Rule of Law)]],Table278572[[#This Row],[PERSONAL FREEDOM (minus Security &amp;Safety and Rule of Law)]])</f>
        <v>8.337305266461545</v>
      </c>
      <c r="BC32" s="32">
        <v>7.83</v>
      </c>
      <c r="BD32" s="53">
        <f>AVERAGE(Table278572[[#This Row],[PERSONAL FREEDOM]:[ECONOMIC FREEDOM]])</f>
        <v>8.0836526332307734</v>
      </c>
      <c r="BE32" s="54">
        <f t="shared" si="0"/>
        <v>29</v>
      </c>
      <c r="BF32" s="47">
        <f t="shared" si="1"/>
        <v>8.08</v>
      </c>
      <c r="BG32" s="45">
        <f>Table278572[[#This Row],[1 Rule of Law]]</f>
        <v>6.504399436018705</v>
      </c>
      <c r="BH32" s="45">
        <f>Table278572[[#This Row],[2 Security &amp; Safety]]</f>
        <v>9.0048216298274841</v>
      </c>
      <c r="BI32" s="45">
        <f t="shared" si="2"/>
        <v>8.9199999999999982</v>
      </c>
    </row>
    <row r="33" spans="1:61" ht="15" customHeight="1" x14ac:dyDescent="0.25">
      <c r="A33" s="28" t="s">
        <v>189</v>
      </c>
      <c r="B33" s="29">
        <v>3.9113046628099717</v>
      </c>
      <c r="C33" s="29">
        <v>4.8486157792247511</v>
      </c>
      <c r="D33" s="29">
        <v>4.4725540749762871</v>
      </c>
      <c r="E33" s="29">
        <v>4.41082483900367</v>
      </c>
      <c r="F33" s="29">
        <v>9.6715568808764125</v>
      </c>
      <c r="G33" s="29">
        <v>0</v>
      </c>
      <c r="H33" s="29">
        <v>10</v>
      </c>
      <c r="I33" s="29">
        <v>2.5</v>
      </c>
      <c r="J33" s="29">
        <v>9.9213254463314939</v>
      </c>
      <c r="K33" s="29">
        <v>9.9299258944343869</v>
      </c>
      <c r="L33" s="29">
        <v>6.4702502681531771</v>
      </c>
      <c r="M33" s="29">
        <v>10</v>
      </c>
      <c r="N33" s="29">
        <v>2.5</v>
      </c>
      <c r="O33" s="30">
        <v>5</v>
      </c>
      <c r="P33" s="30">
        <v>5</v>
      </c>
      <c r="Q33" s="30">
        <v>5</v>
      </c>
      <c r="R33" s="30">
        <v>5.833333333333333</v>
      </c>
      <c r="S33" s="29">
        <v>7.3250468274543072</v>
      </c>
      <c r="T33" s="29">
        <v>0</v>
      </c>
      <c r="U33" s="29">
        <v>0</v>
      </c>
      <c r="V33" s="29">
        <v>10</v>
      </c>
      <c r="W33" s="29">
        <v>3.3333333333333335</v>
      </c>
      <c r="X33" s="29">
        <v>2.5</v>
      </c>
      <c r="Y33" s="29">
        <v>2.5</v>
      </c>
      <c r="Z33" s="29">
        <v>2.5</v>
      </c>
      <c r="AA33" s="29">
        <v>0</v>
      </c>
      <c r="AB33" s="29">
        <v>2.5</v>
      </c>
      <c r="AC33" s="29">
        <v>0</v>
      </c>
      <c r="AD33" s="29">
        <v>2.5</v>
      </c>
      <c r="AE33" s="29">
        <v>5</v>
      </c>
      <c r="AF33" s="29">
        <v>2.5</v>
      </c>
      <c r="AG33" s="29">
        <v>0</v>
      </c>
      <c r="AH33" s="29">
        <v>0</v>
      </c>
      <c r="AI33" s="29">
        <v>5</v>
      </c>
      <c r="AJ33" s="29">
        <v>1.6666666666666667</v>
      </c>
      <c r="AK33" s="29">
        <v>1.6666666666666667</v>
      </c>
      <c r="AL33" s="29">
        <v>10</v>
      </c>
      <c r="AM33" s="30">
        <v>0</v>
      </c>
      <c r="AN33" s="30">
        <v>1.5</v>
      </c>
      <c r="AO33" s="30">
        <v>5</v>
      </c>
      <c r="AP33" s="30">
        <v>7.5</v>
      </c>
      <c r="AQ33" s="30">
        <v>6.25</v>
      </c>
      <c r="AR33" s="30">
        <v>5</v>
      </c>
      <c r="AS33" s="29">
        <v>4.55</v>
      </c>
      <c r="AT33" s="29">
        <v>10</v>
      </c>
      <c r="AU33" s="29">
        <v>10</v>
      </c>
      <c r="AV33" s="29">
        <v>10</v>
      </c>
      <c r="AW33" s="29">
        <v>0</v>
      </c>
      <c r="AX33" s="29">
        <v>0</v>
      </c>
      <c r="AY33" s="29">
        <v>0</v>
      </c>
      <c r="AZ33" s="29">
        <v>10</v>
      </c>
      <c r="BA33" s="49">
        <v>6.666666666666667</v>
      </c>
      <c r="BB33" s="31">
        <f>AVERAGE(Table278572[[#This Row],[RULE OF LAW]],Table278572[[#This Row],[SECURITY &amp; SAFETY]],Table278572[[#This Row],[PERSONAL FREEDOM (minus Security &amp;Safety and Rule of Law)]],Table278572[[#This Row],[PERSONAL FREEDOM (minus Security &amp;Safety and Rule of Law)]])</f>
        <v>4.8056345832811607</v>
      </c>
      <c r="BC33" s="32">
        <v>6.45</v>
      </c>
      <c r="BD33" s="53">
        <f>AVERAGE(Table278572[[#This Row],[PERSONAL FREEDOM]:[ECONOMIC FREEDOM]])</f>
        <v>5.6278172916405804</v>
      </c>
      <c r="BE33" s="54">
        <f t="shared" si="0"/>
        <v>141</v>
      </c>
      <c r="BF33" s="47">
        <f t="shared" si="1"/>
        <v>5.63</v>
      </c>
      <c r="BG33" s="45">
        <f>Table278572[[#This Row],[1 Rule of Law]]</f>
        <v>4.41082483900367</v>
      </c>
      <c r="BH33" s="45">
        <f>Table278572[[#This Row],[2 Security &amp; Safety]]</f>
        <v>7.3250468274543072</v>
      </c>
      <c r="BI33" s="45">
        <f t="shared" si="2"/>
        <v>3.7433333333333332</v>
      </c>
    </row>
    <row r="34" spans="1:61" ht="15" customHeight="1" x14ac:dyDescent="0.25">
      <c r="A34" s="28" t="s">
        <v>142</v>
      </c>
      <c r="B34" s="29">
        <v>5.102495926717566</v>
      </c>
      <c r="C34" s="29">
        <v>5.1154325184666769</v>
      </c>
      <c r="D34" s="29">
        <v>3.3620513824561957</v>
      </c>
      <c r="E34" s="29">
        <v>4.5266599425468135</v>
      </c>
      <c r="F34" s="29">
        <v>0</v>
      </c>
      <c r="G34" s="29">
        <v>0</v>
      </c>
      <c r="H34" s="29">
        <v>9.2118525051850515</v>
      </c>
      <c r="I34" s="29">
        <v>2.5</v>
      </c>
      <c r="J34" s="29">
        <v>9.0026098074465679</v>
      </c>
      <c r="K34" s="29">
        <v>8.685955858202334</v>
      </c>
      <c r="L34" s="29">
        <v>5.8800836341667901</v>
      </c>
      <c r="M34" s="29">
        <v>10</v>
      </c>
      <c r="N34" s="29">
        <v>10</v>
      </c>
      <c r="O34" s="30">
        <v>10</v>
      </c>
      <c r="P34" s="30">
        <v>10</v>
      </c>
      <c r="Q34" s="30">
        <v>10</v>
      </c>
      <c r="R34" s="30">
        <v>10</v>
      </c>
      <c r="S34" s="29">
        <v>5.2933612113889303</v>
      </c>
      <c r="T34" s="29">
        <v>10</v>
      </c>
      <c r="U34" s="29">
        <v>5</v>
      </c>
      <c r="V34" s="29">
        <v>5</v>
      </c>
      <c r="W34" s="29">
        <v>6.666666666666667</v>
      </c>
      <c r="X34" s="29">
        <v>7.5</v>
      </c>
      <c r="Y34" s="29">
        <v>7.5</v>
      </c>
      <c r="Z34" s="29">
        <v>7.5</v>
      </c>
      <c r="AA34" s="29">
        <v>10</v>
      </c>
      <c r="AB34" s="29">
        <v>7.5</v>
      </c>
      <c r="AC34" s="29">
        <v>7.5</v>
      </c>
      <c r="AD34" s="29">
        <v>7.5</v>
      </c>
      <c r="AE34" s="29">
        <v>7.5</v>
      </c>
      <c r="AF34" s="29">
        <v>7.5</v>
      </c>
      <c r="AG34" s="29">
        <v>7.5</v>
      </c>
      <c r="AH34" s="29">
        <v>5</v>
      </c>
      <c r="AI34" s="29">
        <v>7.5</v>
      </c>
      <c r="AJ34" s="29">
        <v>6.666666666666667</v>
      </c>
      <c r="AK34" s="29">
        <v>7.916666666666667</v>
      </c>
      <c r="AL34" s="29">
        <v>10</v>
      </c>
      <c r="AM34" s="30">
        <v>6</v>
      </c>
      <c r="AN34" s="30">
        <v>3.25</v>
      </c>
      <c r="AO34" s="30">
        <v>10</v>
      </c>
      <c r="AP34" s="30">
        <v>10</v>
      </c>
      <c r="AQ34" s="30">
        <v>10</v>
      </c>
      <c r="AR34" s="30">
        <v>7.5</v>
      </c>
      <c r="AS34" s="29">
        <v>7.35</v>
      </c>
      <c r="AT34" s="29">
        <v>10</v>
      </c>
      <c r="AU34" s="29">
        <v>10</v>
      </c>
      <c r="AV34" s="29">
        <v>10</v>
      </c>
      <c r="AW34" s="29">
        <v>10</v>
      </c>
      <c r="AX34" s="29">
        <v>10</v>
      </c>
      <c r="AY34" s="29">
        <v>10</v>
      </c>
      <c r="AZ34" s="29">
        <v>10</v>
      </c>
      <c r="BA34" s="49">
        <v>10</v>
      </c>
      <c r="BB34" s="31">
        <f>AVERAGE(Table278572[[#This Row],[RULE OF LAW]],Table278572[[#This Row],[SECURITY &amp; SAFETY]],Table278572[[#This Row],[PERSONAL FREEDOM (minus Security &amp;Safety and Rule of Law)]],Table278572[[#This Row],[PERSONAL FREEDOM (minus Security &amp;Safety and Rule of Law)]])</f>
        <v>6.3983386218172695</v>
      </c>
      <c r="BC34" s="32">
        <v>6.43</v>
      </c>
      <c r="BD34" s="53">
        <f>AVERAGE(Table278572[[#This Row],[PERSONAL FREEDOM]:[ECONOMIC FREEDOM]])</f>
        <v>6.4141693109086351</v>
      </c>
      <c r="BE34" s="54">
        <f t="shared" ref="BE34:BE65" si="3">RANK(BF34,$BF$2:$BF$160)</f>
        <v>111</v>
      </c>
      <c r="BF34" s="47">
        <f t="shared" ref="BF34:BF65" si="4">ROUND(BD34, 2)</f>
        <v>6.41</v>
      </c>
      <c r="BG34" s="45">
        <f>Table278572[[#This Row],[1 Rule of Law]]</f>
        <v>4.5266599425468135</v>
      </c>
      <c r="BH34" s="45">
        <f>Table278572[[#This Row],[2 Security &amp; Safety]]</f>
        <v>5.2933612113889303</v>
      </c>
      <c r="BI34" s="45">
        <f t="shared" ref="BI34:BI65" si="5">AVERAGE(AS34,W34,AK34,BA34,Z34)</f>
        <v>7.8866666666666676</v>
      </c>
    </row>
    <row r="35" spans="1:61" ht="15" customHeight="1" x14ac:dyDescent="0.25">
      <c r="A35" s="28" t="s">
        <v>198</v>
      </c>
      <c r="B35" s="29" t="s">
        <v>48</v>
      </c>
      <c r="C35" s="29" t="s">
        <v>48</v>
      </c>
      <c r="D35" s="29" t="s">
        <v>48</v>
      </c>
      <c r="E35" s="29">
        <v>2.9355778866830611</v>
      </c>
      <c r="F35" s="29">
        <v>4.6096343061394798</v>
      </c>
      <c r="G35" s="29">
        <v>0</v>
      </c>
      <c r="H35" s="29">
        <v>9.7239919015662526</v>
      </c>
      <c r="I35" s="29">
        <v>2.5</v>
      </c>
      <c r="J35" s="29">
        <v>8.3706618705362636</v>
      </c>
      <c r="K35" s="29">
        <v>9.5459221606412541</v>
      </c>
      <c r="L35" s="29">
        <v>6.0281151865487548</v>
      </c>
      <c r="M35" s="29">
        <v>10</v>
      </c>
      <c r="N35" s="29">
        <v>10</v>
      </c>
      <c r="O35" s="30">
        <v>5</v>
      </c>
      <c r="P35" s="30">
        <v>5</v>
      </c>
      <c r="Q35" s="30">
        <v>5</v>
      </c>
      <c r="R35" s="30">
        <v>8.3333333333333339</v>
      </c>
      <c r="S35" s="29">
        <v>6.3236942753405225</v>
      </c>
      <c r="T35" s="29">
        <v>0</v>
      </c>
      <c r="U35" s="29">
        <v>0</v>
      </c>
      <c r="V35" s="29">
        <v>0</v>
      </c>
      <c r="W35" s="29">
        <v>0</v>
      </c>
      <c r="X35" s="29">
        <v>5</v>
      </c>
      <c r="Y35" s="29">
        <v>7.5</v>
      </c>
      <c r="Z35" s="29">
        <v>6.25</v>
      </c>
      <c r="AA35" s="29">
        <v>7.5</v>
      </c>
      <c r="AB35" s="29">
        <v>7.5</v>
      </c>
      <c r="AC35" s="29">
        <v>2.5</v>
      </c>
      <c r="AD35" s="29">
        <v>5</v>
      </c>
      <c r="AE35" s="29">
        <v>5</v>
      </c>
      <c r="AF35" s="29">
        <v>4.166666666666667</v>
      </c>
      <c r="AG35" s="29">
        <v>5</v>
      </c>
      <c r="AH35" s="29">
        <v>2.5</v>
      </c>
      <c r="AI35" s="29">
        <v>2.5</v>
      </c>
      <c r="AJ35" s="29">
        <v>3.3333333333333335</v>
      </c>
      <c r="AK35" s="29">
        <v>5.625</v>
      </c>
      <c r="AL35" s="29">
        <v>8.6644769430625121</v>
      </c>
      <c r="AM35" s="30">
        <v>4.333333333333333</v>
      </c>
      <c r="AN35" s="30">
        <v>3.75</v>
      </c>
      <c r="AO35" s="30">
        <v>7.5</v>
      </c>
      <c r="AP35" s="30">
        <v>7.5</v>
      </c>
      <c r="AQ35" s="30">
        <v>7.5</v>
      </c>
      <c r="AR35" s="30">
        <v>10</v>
      </c>
      <c r="AS35" s="29">
        <v>6.8495620552791694</v>
      </c>
      <c r="AT35" s="29">
        <v>0</v>
      </c>
      <c r="AU35" s="29">
        <v>0</v>
      </c>
      <c r="AV35" s="29">
        <v>0</v>
      </c>
      <c r="AW35" s="29">
        <v>10</v>
      </c>
      <c r="AX35" s="29">
        <v>10</v>
      </c>
      <c r="AY35" s="29">
        <v>10</v>
      </c>
      <c r="AZ35" s="29">
        <v>5</v>
      </c>
      <c r="BA35" s="49">
        <v>5</v>
      </c>
      <c r="BB35" s="31">
        <f>AVERAGE(Table278572[[#This Row],[RULE OF LAW]],Table278572[[#This Row],[SECURITY &amp; SAFETY]],Table278572[[#This Row],[PERSONAL FREEDOM (minus Security &amp;Safety and Rule of Law)]],Table278572[[#This Row],[PERSONAL FREEDOM (minus Security &amp;Safety and Rule of Law)]])</f>
        <v>4.6872742460338124</v>
      </c>
      <c r="BC35" s="32">
        <v>5.49</v>
      </c>
      <c r="BD35" s="53">
        <f>AVERAGE(Table278572[[#This Row],[PERSONAL FREEDOM]:[ECONOMIC FREEDOM]])</f>
        <v>5.0886371230169063</v>
      </c>
      <c r="BE35" s="54">
        <f t="shared" si="3"/>
        <v>151</v>
      </c>
      <c r="BF35" s="47">
        <f t="shared" si="4"/>
        <v>5.09</v>
      </c>
      <c r="BG35" s="45">
        <f>Table278572[[#This Row],[1 Rule of Law]]</f>
        <v>2.9355778866830611</v>
      </c>
      <c r="BH35" s="45">
        <f>Table278572[[#This Row],[2 Security &amp; Safety]]</f>
        <v>6.3236942753405225</v>
      </c>
      <c r="BI35" s="45">
        <f t="shared" si="5"/>
        <v>4.7449124110558341</v>
      </c>
    </row>
    <row r="36" spans="1:61" ht="15" customHeight="1" x14ac:dyDescent="0.25">
      <c r="A36" s="28" t="s">
        <v>177</v>
      </c>
      <c r="B36" s="29" t="s">
        <v>48</v>
      </c>
      <c r="C36" s="29" t="s">
        <v>48</v>
      </c>
      <c r="D36" s="29" t="s">
        <v>48</v>
      </c>
      <c r="E36" s="29">
        <v>3.4868333401967444</v>
      </c>
      <c r="F36" s="29">
        <v>5.7833159894873196</v>
      </c>
      <c r="G36" s="29">
        <v>10</v>
      </c>
      <c r="H36" s="29">
        <v>10</v>
      </c>
      <c r="I36" s="29">
        <v>5</v>
      </c>
      <c r="J36" s="29">
        <v>10</v>
      </c>
      <c r="K36" s="29">
        <v>10</v>
      </c>
      <c r="L36" s="29">
        <v>9</v>
      </c>
      <c r="M36" s="29">
        <v>10</v>
      </c>
      <c r="N36" s="29">
        <v>10</v>
      </c>
      <c r="O36" s="30">
        <v>10</v>
      </c>
      <c r="P36" s="30">
        <v>5</v>
      </c>
      <c r="Q36" s="30">
        <v>7.5</v>
      </c>
      <c r="R36" s="30">
        <v>9.1666666666666661</v>
      </c>
      <c r="S36" s="29">
        <v>7.9833275520513283</v>
      </c>
      <c r="T36" s="29">
        <v>10</v>
      </c>
      <c r="U36" s="29">
        <v>10</v>
      </c>
      <c r="V36" s="29">
        <v>5</v>
      </c>
      <c r="W36" s="29">
        <v>8.3333333333333339</v>
      </c>
      <c r="X36" s="29">
        <v>10</v>
      </c>
      <c r="Y36" s="29">
        <v>7.5</v>
      </c>
      <c r="Z36" s="29">
        <v>8.75</v>
      </c>
      <c r="AA36" s="29">
        <v>7.5</v>
      </c>
      <c r="AB36" s="29">
        <v>5</v>
      </c>
      <c r="AC36" s="29">
        <v>7.5</v>
      </c>
      <c r="AD36" s="29">
        <v>5</v>
      </c>
      <c r="AE36" s="29">
        <v>5</v>
      </c>
      <c r="AF36" s="29">
        <v>5.833333333333333</v>
      </c>
      <c r="AG36" s="29">
        <v>10</v>
      </c>
      <c r="AH36" s="29">
        <v>10</v>
      </c>
      <c r="AI36" s="29">
        <v>7.5</v>
      </c>
      <c r="AJ36" s="29">
        <v>9.1666666666666661</v>
      </c>
      <c r="AK36" s="29">
        <v>6.875</v>
      </c>
      <c r="AL36" s="29">
        <v>10</v>
      </c>
      <c r="AM36" s="30">
        <v>2</v>
      </c>
      <c r="AN36" s="30">
        <v>2.25</v>
      </c>
      <c r="AO36" s="30">
        <v>7.5</v>
      </c>
      <c r="AP36" s="30">
        <v>7.5</v>
      </c>
      <c r="AQ36" s="30">
        <v>7.5</v>
      </c>
      <c r="AR36" s="30">
        <v>5</v>
      </c>
      <c r="AS36" s="29">
        <v>5.35</v>
      </c>
      <c r="AT36" s="29">
        <v>10</v>
      </c>
      <c r="AU36" s="29">
        <v>5</v>
      </c>
      <c r="AV36" s="29">
        <v>7.5</v>
      </c>
      <c r="AW36" s="29">
        <v>10</v>
      </c>
      <c r="AX36" s="29">
        <v>10</v>
      </c>
      <c r="AY36" s="29">
        <v>10</v>
      </c>
      <c r="AZ36" s="29">
        <v>10</v>
      </c>
      <c r="BA36" s="49">
        <v>9.1666666666666661</v>
      </c>
      <c r="BB36" s="31">
        <f>AVERAGE(Table278572[[#This Row],[RULE OF LAW]],Table278572[[#This Row],[SECURITY &amp; SAFETY]],Table278572[[#This Row],[PERSONAL FREEDOM (minus Security &amp;Safety and Rule of Law)]],Table278572[[#This Row],[PERSONAL FREEDOM (minus Security &amp;Safety and Rule of Law)]])</f>
        <v>6.7150402230620188</v>
      </c>
      <c r="BC36" s="32">
        <v>4.8</v>
      </c>
      <c r="BD36" s="53">
        <f>AVERAGE(Table278572[[#This Row],[PERSONAL FREEDOM]:[ECONOMIC FREEDOM]])</f>
        <v>5.7575201115310097</v>
      </c>
      <c r="BE36" s="54">
        <f t="shared" si="3"/>
        <v>139</v>
      </c>
      <c r="BF36" s="47">
        <f t="shared" si="4"/>
        <v>5.76</v>
      </c>
      <c r="BG36" s="45">
        <f>Table278572[[#This Row],[1 Rule of Law]]</f>
        <v>3.4868333401967444</v>
      </c>
      <c r="BH36" s="45">
        <f>Table278572[[#This Row],[2 Security &amp; Safety]]</f>
        <v>7.9833275520513283</v>
      </c>
      <c r="BI36" s="45">
        <f t="shared" si="5"/>
        <v>7.6950000000000003</v>
      </c>
    </row>
    <row r="37" spans="1:61" ht="15" customHeight="1" x14ac:dyDescent="0.25">
      <c r="A37" s="28" t="s">
        <v>88</v>
      </c>
      <c r="B37" s="29">
        <v>8.172480131984333</v>
      </c>
      <c r="C37" s="29">
        <v>6.3339772153401999</v>
      </c>
      <c r="D37" s="29">
        <v>5.71625012812272</v>
      </c>
      <c r="E37" s="29">
        <v>6.740902491815751</v>
      </c>
      <c r="F37" s="29">
        <v>6.6457315353475046</v>
      </c>
      <c r="G37" s="29">
        <v>10</v>
      </c>
      <c r="H37" s="29">
        <v>10</v>
      </c>
      <c r="I37" s="29">
        <v>10</v>
      </c>
      <c r="J37" s="29">
        <v>10</v>
      </c>
      <c r="K37" s="29">
        <v>10</v>
      </c>
      <c r="L37" s="29">
        <v>10</v>
      </c>
      <c r="M37" s="29">
        <v>10</v>
      </c>
      <c r="N37" s="29">
        <v>10</v>
      </c>
      <c r="O37" s="30">
        <v>10</v>
      </c>
      <c r="P37" s="30">
        <v>10</v>
      </c>
      <c r="Q37" s="30">
        <v>10</v>
      </c>
      <c r="R37" s="30">
        <v>10</v>
      </c>
      <c r="S37" s="29">
        <v>8.8819105117825021</v>
      </c>
      <c r="T37" s="29">
        <v>10</v>
      </c>
      <c r="U37" s="29">
        <v>5</v>
      </c>
      <c r="V37" s="29">
        <v>10</v>
      </c>
      <c r="W37" s="29">
        <v>8.3333333333333339</v>
      </c>
      <c r="X37" s="29">
        <v>7.5</v>
      </c>
      <c r="Y37" s="29">
        <v>7.5</v>
      </c>
      <c r="Z37" s="29">
        <v>7.5</v>
      </c>
      <c r="AA37" s="29">
        <v>10</v>
      </c>
      <c r="AB37" s="29">
        <v>10</v>
      </c>
      <c r="AC37" s="29">
        <v>10</v>
      </c>
      <c r="AD37" s="29">
        <v>7.5</v>
      </c>
      <c r="AE37" s="29">
        <v>7.5</v>
      </c>
      <c r="AF37" s="29">
        <v>8.3333333333333339</v>
      </c>
      <c r="AG37" s="29">
        <v>7.5</v>
      </c>
      <c r="AH37" s="29">
        <v>7.5</v>
      </c>
      <c r="AI37" s="29">
        <v>10</v>
      </c>
      <c r="AJ37" s="29">
        <v>8.3333333333333339</v>
      </c>
      <c r="AK37" s="29">
        <v>9.1666666666666679</v>
      </c>
      <c r="AL37" s="29">
        <v>10</v>
      </c>
      <c r="AM37" s="30">
        <v>8.6666666666666661</v>
      </c>
      <c r="AN37" s="30">
        <v>8.25</v>
      </c>
      <c r="AO37" s="30">
        <v>10</v>
      </c>
      <c r="AP37" s="30">
        <v>10</v>
      </c>
      <c r="AQ37" s="30">
        <v>10</v>
      </c>
      <c r="AR37" s="30">
        <v>10</v>
      </c>
      <c r="AS37" s="29">
        <v>9.3833333333333329</v>
      </c>
      <c r="AT37" s="29">
        <v>5</v>
      </c>
      <c r="AU37" s="29">
        <v>10</v>
      </c>
      <c r="AV37" s="29">
        <v>7.5</v>
      </c>
      <c r="AW37" s="29">
        <v>10</v>
      </c>
      <c r="AX37" s="29">
        <v>10</v>
      </c>
      <c r="AY37" s="29">
        <v>10</v>
      </c>
      <c r="AZ37" s="29">
        <v>10</v>
      </c>
      <c r="BA37" s="49">
        <v>9.1666666666666661</v>
      </c>
      <c r="BB37" s="31">
        <f>AVERAGE(Table278572[[#This Row],[RULE OF LAW]],Table278572[[#This Row],[SECURITY &amp; SAFETY]],Table278572[[#This Row],[PERSONAL FREEDOM (minus Security &amp;Safety and Rule of Law)]],Table278572[[#This Row],[PERSONAL FREEDOM (minus Security &amp;Safety and Rule of Law)]])</f>
        <v>8.2607032508995637</v>
      </c>
      <c r="BC37" s="32">
        <v>7.56</v>
      </c>
      <c r="BD37" s="53">
        <f>AVERAGE(Table278572[[#This Row],[PERSONAL FREEDOM]:[ECONOMIC FREEDOM]])</f>
        <v>7.9103516254497812</v>
      </c>
      <c r="BE37" s="54">
        <f t="shared" si="3"/>
        <v>38</v>
      </c>
      <c r="BF37" s="47">
        <f t="shared" si="4"/>
        <v>7.91</v>
      </c>
      <c r="BG37" s="45">
        <f>Table278572[[#This Row],[1 Rule of Law]]</f>
        <v>6.740902491815751</v>
      </c>
      <c r="BH37" s="45">
        <f>Table278572[[#This Row],[2 Security &amp; Safety]]</f>
        <v>8.8819105117825021</v>
      </c>
      <c r="BI37" s="45">
        <f t="shared" si="5"/>
        <v>8.7100000000000009</v>
      </c>
    </row>
    <row r="38" spans="1:61" ht="15" customHeight="1" x14ac:dyDescent="0.25">
      <c r="A38" s="28" t="s">
        <v>143</v>
      </c>
      <c r="B38" s="29">
        <v>2.6691994285633007</v>
      </c>
      <c r="C38" s="29">
        <v>5.4471570201632913</v>
      </c>
      <c r="D38" s="29">
        <v>3.7995465487151954</v>
      </c>
      <c r="E38" s="29">
        <v>3.9719676658139291</v>
      </c>
      <c r="F38" s="29">
        <v>5.0253117475406395</v>
      </c>
      <c r="G38" s="29">
        <v>5</v>
      </c>
      <c r="H38" s="29">
        <v>10</v>
      </c>
      <c r="I38" s="29">
        <v>5</v>
      </c>
      <c r="J38" s="29">
        <v>9.9398236722270052</v>
      </c>
      <c r="K38" s="29">
        <v>10</v>
      </c>
      <c r="L38" s="29">
        <v>7.9879647344454012</v>
      </c>
      <c r="M38" s="29">
        <v>6.4</v>
      </c>
      <c r="N38" s="29">
        <v>7.5</v>
      </c>
      <c r="O38" s="30">
        <v>5</v>
      </c>
      <c r="P38" s="30">
        <v>5</v>
      </c>
      <c r="Q38" s="30">
        <v>5</v>
      </c>
      <c r="R38" s="30">
        <v>6.3</v>
      </c>
      <c r="S38" s="29">
        <v>6.4377588273286799</v>
      </c>
      <c r="T38" s="29">
        <v>5</v>
      </c>
      <c r="U38" s="29">
        <v>0</v>
      </c>
      <c r="V38" s="29">
        <v>10</v>
      </c>
      <c r="W38" s="29">
        <v>5</v>
      </c>
      <c r="X38" s="29">
        <v>10</v>
      </c>
      <c r="Y38" s="29">
        <v>10</v>
      </c>
      <c r="Z38" s="29">
        <v>10</v>
      </c>
      <c r="AA38" s="29">
        <v>10</v>
      </c>
      <c r="AB38" s="29">
        <v>7.5</v>
      </c>
      <c r="AC38" s="29">
        <v>10</v>
      </c>
      <c r="AD38" s="29">
        <v>10</v>
      </c>
      <c r="AE38" s="29">
        <v>10</v>
      </c>
      <c r="AF38" s="29">
        <v>10</v>
      </c>
      <c r="AG38" s="29">
        <v>10</v>
      </c>
      <c r="AH38" s="29">
        <v>10</v>
      </c>
      <c r="AI38" s="29">
        <v>10</v>
      </c>
      <c r="AJ38" s="29">
        <v>10</v>
      </c>
      <c r="AK38" s="29">
        <v>9.375</v>
      </c>
      <c r="AL38" s="29">
        <v>10</v>
      </c>
      <c r="AM38" s="30">
        <v>5.333333333333333</v>
      </c>
      <c r="AN38" s="30">
        <v>5</v>
      </c>
      <c r="AO38" s="30">
        <v>10</v>
      </c>
      <c r="AP38" s="30">
        <v>7.5</v>
      </c>
      <c r="AQ38" s="30">
        <v>8.75</v>
      </c>
      <c r="AR38" s="30">
        <v>10</v>
      </c>
      <c r="AS38" s="29">
        <v>7.8166666666666655</v>
      </c>
      <c r="AT38" s="29">
        <v>10</v>
      </c>
      <c r="AU38" s="29">
        <v>10</v>
      </c>
      <c r="AV38" s="29">
        <v>10</v>
      </c>
      <c r="AW38" s="29">
        <v>10</v>
      </c>
      <c r="AX38" s="29">
        <v>10</v>
      </c>
      <c r="AY38" s="29">
        <v>10</v>
      </c>
      <c r="AZ38" s="29">
        <v>10</v>
      </c>
      <c r="BA38" s="49">
        <v>10</v>
      </c>
      <c r="BB38" s="31">
        <f>AVERAGE(Table278572[[#This Row],[RULE OF LAW]],Table278572[[#This Row],[SECURITY &amp; SAFETY]],Table278572[[#This Row],[PERSONAL FREEDOM (minus Security &amp;Safety and Rule of Law)]],Table278572[[#This Row],[PERSONAL FREEDOM (minus Security &amp;Safety and Rule of Law)]])</f>
        <v>6.821598289952318</v>
      </c>
      <c r="BC38" s="32">
        <v>6.01</v>
      </c>
      <c r="BD38" s="53">
        <f>AVERAGE(Table278572[[#This Row],[PERSONAL FREEDOM]:[ECONOMIC FREEDOM]])</f>
        <v>6.4157991449761589</v>
      </c>
      <c r="BE38" s="54">
        <f t="shared" si="3"/>
        <v>110</v>
      </c>
      <c r="BF38" s="47">
        <f t="shared" si="4"/>
        <v>6.42</v>
      </c>
      <c r="BG38" s="45">
        <f>Table278572[[#This Row],[1 Rule of Law]]</f>
        <v>3.9719676658139291</v>
      </c>
      <c r="BH38" s="45">
        <f>Table278572[[#This Row],[2 Security &amp; Safety]]</f>
        <v>6.4377588273286799</v>
      </c>
      <c r="BI38" s="45">
        <f t="shared" si="5"/>
        <v>8.4383333333333326</v>
      </c>
    </row>
    <row r="39" spans="1:61" ht="15" customHeight="1" x14ac:dyDescent="0.25">
      <c r="A39" s="28" t="s">
        <v>92</v>
      </c>
      <c r="B39" s="29">
        <v>6.3152616336332477</v>
      </c>
      <c r="C39" s="29">
        <v>5.3721060923716504</v>
      </c>
      <c r="D39" s="29">
        <v>5.8349910310086859</v>
      </c>
      <c r="E39" s="29">
        <v>5.8407862523378604</v>
      </c>
      <c r="F39" s="29">
        <v>9.5715760849672691</v>
      </c>
      <c r="G39" s="29">
        <v>10</v>
      </c>
      <c r="H39" s="29">
        <v>10</v>
      </c>
      <c r="I39" s="29">
        <v>10</v>
      </c>
      <c r="J39" s="29">
        <v>10</v>
      </c>
      <c r="K39" s="29">
        <v>10</v>
      </c>
      <c r="L39" s="29">
        <v>10</v>
      </c>
      <c r="M39" s="29">
        <v>10</v>
      </c>
      <c r="N39" s="29">
        <v>10</v>
      </c>
      <c r="O39" s="30">
        <v>10</v>
      </c>
      <c r="P39" s="30">
        <v>10</v>
      </c>
      <c r="Q39" s="30">
        <v>10</v>
      </c>
      <c r="R39" s="30">
        <v>10</v>
      </c>
      <c r="S39" s="29">
        <v>9.857192028322423</v>
      </c>
      <c r="T39" s="29">
        <v>10</v>
      </c>
      <c r="U39" s="29">
        <v>10</v>
      </c>
      <c r="V39" s="29">
        <v>10</v>
      </c>
      <c r="W39" s="29">
        <v>10</v>
      </c>
      <c r="X39" s="29">
        <v>7.5</v>
      </c>
      <c r="Y39" s="29">
        <v>7.5</v>
      </c>
      <c r="Z39" s="29">
        <v>7.5</v>
      </c>
      <c r="AA39" s="29">
        <v>10</v>
      </c>
      <c r="AB39" s="29">
        <v>10</v>
      </c>
      <c r="AC39" s="29">
        <v>10</v>
      </c>
      <c r="AD39" s="29">
        <v>7.5</v>
      </c>
      <c r="AE39" s="29">
        <v>10</v>
      </c>
      <c r="AF39" s="29">
        <v>9.1666666666666661</v>
      </c>
      <c r="AG39" s="29">
        <v>10</v>
      </c>
      <c r="AH39" s="29">
        <v>7.5</v>
      </c>
      <c r="AI39" s="29">
        <v>10</v>
      </c>
      <c r="AJ39" s="29">
        <v>9.1666666666666661</v>
      </c>
      <c r="AK39" s="29">
        <v>9.5833333333333321</v>
      </c>
      <c r="AL39" s="29">
        <v>10</v>
      </c>
      <c r="AM39" s="30">
        <v>7</v>
      </c>
      <c r="AN39" s="30">
        <v>6</v>
      </c>
      <c r="AO39" s="30">
        <v>10</v>
      </c>
      <c r="AP39" s="30">
        <v>10</v>
      </c>
      <c r="AQ39" s="30">
        <v>10</v>
      </c>
      <c r="AR39" s="30">
        <v>10</v>
      </c>
      <c r="AS39" s="29">
        <v>8.6</v>
      </c>
      <c r="AT39" s="29">
        <v>10</v>
      </c>
      <c r="AU39" s="29">
        <v>10</v>
      </c>
      <c r="AV39" s="29">
        <v>10</v>
      </c>
      <c r="AW39" s="29">
        <v>10</v>
      </c>
      <c r="AX39" s="29">
        <v>10</v>
      </c>
      <c r="AY39" s="29">
        <v>10</v>
      </c>
      <c r="AZ39" s="29">
        <v>10</v>
      </c>
      <c r="BA39" s="49">
        <v>10</v>
      </c>
      <c r="BB39" s="31">
        <f>AVERAGE(Table278572[[#This Row],[RULE OF LAW]],Table278572[[#This Row],[SECURITY &amp; SAFETY]],Table278572[[#This Row],[PERSONAL FREEDOM (minus Security &amp;Safety and Rule of Law)]],Table278572[[#This Row],[PERSONAL FREEDOM (minus Security &amp;Safety and Rule of Law)]])</f>
        <v>8.4928279034984051</v>
      </c>
      <c r="BC39" s="32">
        <v>7</v>
      </c>
      <c r="BD39" s="53">
        <f>AVERAGE(Table278572[[#This Row],[PERSONAL FREEDOM]:[ECONOMIC FREEDOM]])</f>
        <v>7.7464139517492026</v>
      </c>
      <c r="BE39" s="54">
        <f t="shared" si="3"/>
        <v>44</v>
      </c>
      <c r="BF39" s="47">
        <f t="shared" si="4"/>
        <v>7.75</v>
      </c>
      <c r="BG39" s="45">
        <f>Table278572[[#This Row],[1 Rule of Law]]</f>
        <v>5.8407862523378604</v>
      </c>
      <c r="BH39" s="45">
        <f>Table278572[[#This Row],[2 Security &amp; Safety]]</f>
        <v>9.857192028322423</v>
      </c>
      <c r="BI39" s="45">
        <f t="shared" si="5"/>
        <v>9.1366666666666667</v>
      </c>
    </row>
    <row r="40" spans="1:61" ht="15" customHeight="1" x14ac:dyDescent="0.25">
      <c r="A40" s="28" t="s">
        <v>91</v>
      </c>
      <c r="B40" s="29" t="s">
        <v>48</v>
      </c>
      <c r="C40" s="29" t="s">
        <v>48</v>
      </c>
      <c r="D40" s="29" t="s">
        <v>48</v>
      </c>
      <c r="E40" s="29">
        <v>6.7519714134758484</v>
      </c>
      <c r="F40" s="29">
        <v>9.5852897303395164</v>
      </c>
      <c r="G40" s="29">
        <v>10</v>
      </c>
      <c r="H40" s="29">
        <v>10</v>
      </c>
      <c r="I40" s="29">
        <v>7.5</v>
      </c>
      <c r="J40" s="29">
        <v>10</v>
      </c>
      <c r="K40" s="29">
        <v>10</v>
      </c>
      <c r="L40" s="29">
        <v>9.5</v>
      </c>
      <c r="M40" s="29">
        <v>10</v>
      </c>
      <c r="N40" s="29">
        <v>10</v>
      </c>
      <c r="O40" s="30">
        <v>10</v>
      </c>
      <c r="P40" s="30">
        <v>10</v>
      </c>
      <c r="Q40" s="30">
        <v>10</v>
      </c>
      <c r="R40" s="30">
        <v>10</v>
      </c>
      <c r="S40" s="29">
        <v>9.6950965767798394</v>
      </c>
      <c r="T40" s="29">
        <v>10</v>
      </c>
      <c r="U40" s="29">
        <v>10</v>
      </c>
      <c r="V40" s="29">
        <v>10</v>
      </c>
      <c r="W40" s="29">
        <v>10</v>
      </c>
      <c r="X40" s="29">
        <v>5</v>
      </c>
      <c r="Y40" s="29">
        <v>10</v>
      </c>
      <c r="Z40" s="29">
        <v>7.5</v>
      </c>
      <c r="AA40" s="29">
        <v>10</v>
      </c>
      <c r="AB40" s="29">
        <v>10</v>
      </c>
      <c r="AC40" s="29">
        <v>7.5</v>
      </c>
      <c r="AD40" s="29">
        <v>10</v>
      </c>
      <c r="AE40" s="29">
        <v>7.5</v>
      </c>
      <c r="AF40" s="29">
        <v>8.3333333333333339</v>
      </c>
      <c r="AG40" s="29">
        <v>10</v>
      </c>
      <c r="AH40" s="29">
        <v>10</v>
      </c>
      <c r="AI40" s="29">
        <v>10</v>
      </c>
      <c r="AJ40" s="29">
        <v>10</v>
      </c>
      <c r="AK40" s="29">
        <v>9.5833333333333339</v>
      </c>
      <c r="AL40" s="29">
        <v>10</v>
      </c>
      <c r="AM40" s="30">
        <v>8.3333333333333339</v>
      </c>
      <c r="AN40" s="30">
        <v>7.25</v>
      </c>
      <c r="AO40" s="30">
        <v>10</v>
      </c>
      <c r="AP40" s="30">
        <v>10</v>
      </c>
      <c r="AQ40" s="30">
        <v>10</v>
      </c>
      <c r="AR40" s="30">
        <v>10</v>
      </c>
      <c r="AS40" s="29">
        <v>9.1166666666666671</v>
      </c>
      <c r="AT40" s="29">
        <v>10</v>
      </c>
      <c r="AU40" s="29">
        <v>10</v>
      </c>
      <c r="AV40" s="29">
        <v>10</v>
      </c>
      <c r="AW40" s="29">
        <v>10</v>
      </c>
      <c r="AX40" s="29">
        <v>10</v>
      </c>
      <c r="AY40" s="29">
        <v>10</v>
      </c>
      <c r="AZ40" s="29">
        <v>10</v>
      </c>
      <c r="BA40" s="49">
        <v>10</v>
      </c>
      <c r="BB40" s="31">
        <f>AVERAGE(Table278572[[#This Row],[RULE OF LAW]],Table278572[[#This Row],[SECURITY &amp; SAFETY]],Table278572[[#This Row],[PERSONAL FREEDOM (minus Security &amp;Safety and Rule of Law)]],Table278572[[#This Row],[PERSONAL FREEDOM (minus Security &amp;Safety and Rule of Law)]])</f>
        <v>8.7317669975639234</v>
      </c>
      <c r="BC40" s="32">
        <v>7.32</v>
      </c>
      <c r="BD40" s="53">
        <f>AVERAGE(Table278572[[#This Row],[PERSONAL FREEDOM]:[ECONOMIC FREEDOM]])</f>
        <v>8.0258834987819618</v>
      </c>
      <c r="BE40" s="54">
        <f t="shared" si="3"/>
        <v>33</v>
      </c>
      <c r="BF40" s="47">
        <f t="shared" si="4"/>
        <v>8.0299999999999994</v>
      </c>
      <c r="BG40" s="45">
        <f>Table278572[[#This Row],[1 Rule of Law]]</f>
        <v>6.7519714134758484</v>
      </c>
      <c r="BH40" s="45">
        <f>Table278572[[#This Row],[2 Security &amp; Safety]]</f>
        <v>9.6950965767798394</v>
      </c>
      <c r="BI40" s="45">
        <f t="shared" si="5"/>
        <v>9.24</v>
      </c>
    </row>
    <row r="41" spans="1:61" ht="15" customHeight="1" x14ac:dyDescent="0.25">
      <c r="A41" s="28" t="s">
        <v>70</v>
      </c>
      <c r="B41" s="29">
        <v>8.5185892982914329</v>
      </c>
      <c r="C41" s="29">
        <v>6.8828000904732338</v>
      </c>
      <c r="D41" s="29">
        <v>6.9265387057307972</v>
      </c>
      <c r="E41" s="29">
        <v>7.4426426981651552</v>
      </c>
      <c r="F41" s="29">
        <v>9.628834955015563</v>
      </c>
      <c r="G41" s="29">
        <v>10</v>
      </c>
      <c r="H41" s="29">
        <v>10</v>
      </c>
      <c r="I41" s="29">
        <v>7.5</v>
      </c>
      <c r="J41" s="29">
        <v>9.9683304186234114</v>
      </c>
      <c r="K41" s="29">
        <v>9.9809982511740465</v>
      </c>
      <c r="L41" s="29">
        <v>9.4898657339594905</v>
      </c>
      <c r="M41" s="29">
        <v>10</v>
      </c>
      <c r="N41" s="29">
        <v>10</v>
      </c>
      <c r="O41" s="30">
        <v>10</v>
      </c>
      <c r="P41" s="30">
        <v>10</v>
      </c>
      <c r="Q41" s="30">
        <v>10</v>
      </c>
      <c r="R41" s="30">
        <v>10</v>
      </c>
      <c r="S41" s="29">
        <v>9.7062335629916845</v>
      </c>
      <c r="T41" s="29">
        <v>10</v>
      </c>
      <c r="U41" s="29">
        <v>10</v>
      </c>
      <c r="V41" s="29">
        <v>10</v>
      </c>
      <c r="W41" s="29">
        <v>10</v>
      </c>
      <c r="X41" s="29">
        <v>10</v>
      </c>
      <c r="Y41" s="29">
        <v>10</v>
      </c>
      <c r="Z41" s="29">
        <v>10</v>
      </c>
      <c r="AA41" s="29">
        <v>10</v>
      </c>
      <c r="AB41" s="29">
        <v>10</v>
      </c>
      <c r="AC41" s="29">
        <v>10</v>
      </c>
      <c r="AD41" s="29">
        <v>5</v>
      </c>
      <c r="AE41" s="29">
        <v>10</v>
      </c>
      <c r="AF41" s="29">
        <v>8.3333333333333339</v>
      </c>
      <c r="AG41" s="29">
        <v>7.5</v>
      </c>
      <c r="AH41" s="29">
        <v>10</v>
      </c>
      <c r="AI41" s="29">
        <v>10</v>
      </c>
      <c r="AJ41" s="29">
        <v>9.1666666666666661</v>
      </c>
      <c r="AK41" s="29">
        <v>9.375</v>
      </c>
      <c r="AL41" s="29">
        <v>10</v>
      </c>
      <c r="AM41" s="30">
        <v>8.6666666666666661</v>
      </c>
      <c r="AN41" s="30">
        <v>8</v>
      </c>
      <c r="AO41" s="30">
        <v>10</v>
      </c>
      <c r="AP41" s="30">
        <v>10</v>
      </c>
      <c r="AQ41" s="30">
        <v>10</v>
      </c>
      <c r="AR41" s="30">
        <v>10</v>
      </c>
      <c r="AS41" s="29">
        <v>9.3333333333333321</v>
      </c>
      <c r="AT41" s="29">
        <v>10</v>
      </c>
      <c r="AU41" s="29">
        <v>10</v>
      </c>
      <c r="AV41" s="29">
        <v>10</v>
      </c>
      <c r="AW41" s="29">
        <v>10</v>
      </c>
      <c r="AX41" s="29">
        <v>10</v>
      </c>
      <c r="AY41" s="29">
        <v>10</v>
      </c>
      <c r="AZ41" s="29">
        <v>10</v>
      </c>
      <c r="BA41" s="49">
        <v>10</v>
      </c>
      <c r="BB41" s="31">
        <f>AVERAGE(Table278572[[#This Row],[RULE OF LAW]],Table278572[[#This Row],[SECURITY &amp; SAFETY]],Table278572[[#This Row],[PERSONAL FREEDOM (minus Security &amp;Safety and Rule of Law)]],Table278572[[#This Row],[PERSONAL FREEDOM (minus Security &amp;Safety and Rule of Law)]])</f>
        <v>9.1580523986225426</v>
      </c>
      <c r="BC41" s="32">
        <v>7.53</v>
      </c>
      <c r="BD41" s="53">
        <f>AVERAGE(Table278572[[#This Row],[PERSONAL FREEDOM]:[ECONOMIC FREEDOM]])</f>
        <v>8.344026199311271</v>
      </c>
      <c r="BE41" s="54">
        <f t="shared" si="3"/>
        <v>18</v>
      </c>
      <c r="BF41" s="47">
        <f t="shared" si="4"/>
        <v>8.34</v>
      </c>
      <c r="BG41" s="45">
        <f>Table278572[[#This Row],[1 Rule of Law]]</f>
        <v>7.4426426981651552</v>
      </c>
      <c r="BH41" s="45">
        <f>Table278572[[#This Row],[2 Security &amp; Safety]]</f>
        <v>9.7062335629916845</v>
      </c>
      <c r="BI41" s="45">
        <f t="shared" si="5"/>
        <v>9.7416666666666654</v>
      </c>
    </row>
    <row r="42" spans="1:61" ht="15" customHeight="1" x14ac:dyDescent="0.25">
      <c r="A42" s="28" t="s">
        <v>54</v>
      </c>
      <c r="B42" s="29">
        <v>9.0056005292238641</v>
      </c>
      <c r="C42" s="29">
        <v>8.2863734121498673</v>
      </c>
      <c r="D42" s="29">
        <v>8.3829751328074469</v>
      </c>
      <c r="E42" s="29">
        <v>8.5583163580603934</v>
      </c>
      <c r="F42" s="29">
        <v>9.7000456865478988</v>
      </c>
      <c r="G42" s="29">
        <v>10</v>
      </c>
      <c r="H42" s="29">
        <v>10</v>
      </c>
      <c r="I42" s="29">
        <v>10</v>
      </c>
      <c r="J42" s="29">
        <v>10</v>
      </c>
      <c r="K42" s="29">
        <v>10</v>
      </c>
      <c r="L42" s="29">
        <v>10</v>
      </c>
      <c r="M42" s="29">
        <v>10</v>
      </c>
      <c r="N42" s="29">
        <v>10</v>
      </c>
      <c r="O42" s="30">
        <v>10</v>
      </c>
      <c r="P42" s="30">
        <v>10</v>
      </c>
      <c r="Q42" s="30">
        <v>10</v>
      </c>
      <c r="R42" s="30">
        <v>10</v>
      </c>
      <c r="S42" s="29">
        <v>9.9000152288493002</v>
      </c>
      <c r="T42" s="29">
        <v>10</v>
      </c>
      <c r="U42" s="29">
        <v>10</v>
      </c>
      <c r="V42" s="29">
        <v>10</v>
      </c>
      <c r="W42" s="29">
        <v>10</v>
      </c>
      <c r="X42" s="29">
        <v>10</v>
      </c>
      <c r="Y42" s="29">
        <v>10</v>
      </c>
      <c r="Z42" s="29">
        <v>10</v>
      </c>
      <c r="AA42" s="29">
        <v>10</v>
      </c>
      <c r="AB42" s="29">
        <v>10</v>
      </c>
      <c r="AC42" s="29">
        <v>10</v>
      </c>
      <c r="AD42" s="29">
        <v>10</v>
      </c>
      <c r="AE42" s="29">
        <v>10</v>
      </c>
      <c r="AF42" s="29">
        <v>10</v>
      </c>
      <c r="AG42" s="29">
        <v>10</v>
      </c>
      <c r="AH42" s="29">
        <v>10</v>
      </c>
      <c r="AI42" s="29">
        <v>10</v>
      </c>
      <c r="AJ42" s="29">
        <v>10</v>
      </c>
      <c r="AK42" s="29">
        <v>10</v>
      </c>
      <c r="AL42" s="29">
        <v>10</v>
      </c>
      <c r="AM42" s="30">
        <v>9.3333333333333339</v>
      </c>
      <c r="AN42" s="30">
        <v>8.75</v>
      </c>
      <c r="AO42" s="30">
        <v>10</v>
      </c>
      <c r="AP42" s="30">
        <v>10</v>
      </c>
      <c r="AQ42" s="30">
        <v>10</v>
      </c>
      <c r="AR42" s="30">
        <v>10</v>
      </c>
      <c r="AS42" s="29">
        <v>9.6166666666666671</v>
      </c>
      <c r="AT42" s="29">
        <v>10</v>
      </c>
      <c r="AU42" s="29">
        <v>10</v>
      </c>
      <c r="AV42" s="29">
        <v>10</v>
      </c>
      <c r="AW42" s="29">
        <v>10</v>
      </c>
      <c r="AX42" s="29">
        <v>10</v>
      </c>
      <c r="AY42" s="29">
        <v>10</v>
      </c>
      <c r="AZ42" s="29">
        <v>10</v>
      </c>
      <c r="BA42" s="49">
        <v>10</v>
      </c>
      <c r="BB42" s="31">
        <f>AVERAGE(Table278572[[#This Row],[RULE OF LAW]],Table278572[[#This Row],[SECURITY &amp; SAFETY]],Table278572[[#This Row],[PERSONAL FREEDOM (minus Security &amp;Safety and Rule of Law)]],Table278572[[#This Row],[PERSONAL FREEDOM (minus Security &amp;Safety and Rule of Law)]])</f>
        <v>9.5762495633940894</v>
      </c>
      <c r="BC42" s="32">
        <v>7.67</v>
      </c>
      <c r="BD42" s="53">
        <f>AVERAGE(Table278572[[#This Row],[PERSONAL FREEDOM]:[ECONOMIC FREEDOM]])</f>
        <v>8.6231247816970438</v>
      </c>
      <c r="BE42" s="54">
        <f t="shared" si="3"/>
        <v>5</v>
      </c>
      <c r="BF42" s="47">
        <f t="shared" si="4"/>
        <v>8.6199999999999992</v>
      </c>
      <c r="BG42" s="45">
        <f>Table278572[[#This Row],[1 Rule of Law]]</f>
        <v>8.5583163580603934</v>
      </c>
      <c r="BH42" s="45">
        <f>Table278572[[#This Row],[2 Security &amp; Safety]]</f>
        <v>9.9000152288493002</v>
      </c>
      <c r="BI42" s="45">
        <f t="shared" si="5"/>
        <v>9.9233333333333338</v>
      </c>
    </row>
    <row r="43" spans="1:61" ht="15" customHeight="1" x14ac:dyDescent="0.25">
      <c r="A43" s="28" t="s">
        <v>108</v>
      </c>
      <c r="B43" s="29">
        <v>5.1452432938304451</v>
      </c>
      <c r="C43" s="29">
        <v>5.077345634098311</v>
      </c>
      <c r="D43" s="29">
        <v>3.6640406525092244</v>
      </c>
      <c r="E43" s="29">
        <v>4.6288765268126593</v>
      </c>
      <c r="F43" s="29">
        <v>1.1846989072040799</v>
      </c>
      <c r="G43" s="29">
        <v>10</v>
      </c>
      <c r="H43" s="29">
        <v>10</v>
      </c>
      <c r="I43" s="29">
        <v>7.5</v>
      </c>
      <c r="J43" s="29">
        <v>10</v>
      </c>
      <c r="K43" s="29">
        <v>10</v>
      </c>
      <c r="L43" s="29">
        <v>9.5</v>
      </c>
      <c r="M43" s="29">
        <v>10</v>
      </c>
      <c r="N43" s="29">
        <v>10</v>
      </c>
      <c r="O43" s="30">
        <v>10</v>
      </c>
      <c r="P43" s="30">
        <v>10</v>
      </c>
      <c r="Q43" s="30">
        <v>10</v>
      </c>
      <c r="R43" s="30">
        <v>10</v>
      </c>
      <c r="S43" s="29">
        <v>6.894899635734693</v>
      </c>
      <c r="T43" s="29">
        <v>5</v>
      </c>
      <c r="U43" s="29">
        <v>5</v>
      </c>
      <c r="V43" s="29">
        <v>10</v>
      </c>
      <c r="W43" s="29">
        <v>6.666666666666667</v>
      </c>
      <c r="X43" s="29">
        <v>10</v>
      </c>
      <c r="Y43" s="29">
        <v>7.5</v>
      </c>
      <c r="Z43" s="29">
        <v>8.75</v>
      </c>
      <c r="AA43" s="29">
        <v>7.5</v>
      </c>
      <c r="AB43" s="29">
        <v>5</v>
      </c>
      <c r="AC43" s="29">
        <v>7.5</v>
      </c>
      <c r="AD43" s="29">
        <v>7.5</v>
      </c>
      <c r="AE43" s="29">
        <v>7.5</v>
      </c>
      <c r="AF43" s="29">
        <v>7.5</v>
      </c>
      <c r="AG43" s="29">
        <v>10</v>
      </c>
      <c r="AH43" s="29">
        <v>7.5</v>
      </c>
      <c r="AI43" s="29">
        <v>10</v>
      </c>
      <c r="AJ43" s="29">
        <v>9.1666666666666661</v>
      </c>
      <c r="AK43" s="29">
        <v>7.2916666666666661</v>
      </c>
      <c r="AL43" s="29">
        <v>10</v>
      </c>
      <c r="AM43" s="30">
        <v>7.333333333333333</v>
      </c>
      <c r="AN43" s="30">
        <v>4.75</v>
      </c>
      <c r="AO43" s="30">
        <v>10</v>
      </c>
      <c r="AP43" s="30">
        <v>10</v>
      </c>
      <c r="AQ43" s="30">
        <v>10</v>
      </c>
      <c r="AR43" s="30">
        <v>10</v>
      </c>
      <c r="AS43" s="29">
        <v>8.4166666666666661</v>
      </c>
      <c r="AT43" s="29">
        <v>10</v>
      </c>
      <c r="AU43" s="29">
        <v>10</v>
      </c>
      <c r="AV43" s="29">
        <v>10</v>
      </c>
      <c r="AW43" s="29">
        <v>10</v>
      </c>
      <c r="AX43" s="29">
        <v>10</v>
      </c>
      <c r="AY43" s="29">
        <v>10</v>
      </c>
      <c r="AZ43" s="29">
        <v>10</v>
      </c>
      <c r="BA43" s="49">
        <v>10</v>
      </c>
      <c r="BB43" s="31">
        <f>AVERAGE(Table278572[[#This Row],[RULE OF LAW]],Table278572[[#This Row],[SECURITY &amp; SAFETY]],Table278572[[#This Row],[PERSONAL FREEDOM (minus Security &amp;Safety and Rule of Law)]],Table278572[[#This Row],[PERSONAL FREEDOM (minus Security &amp;Safety and Rule of Law)]])</f>
        <v>6.9934440406368381</v>
      </c>
      <c r="BC43" s="32">
        <v>7.32</v>
      </c>
      <c r="BD43" s="53">
        <f>AVERAGE(Table278572[[#This Row],[PERSONAL FREEDOM]:[ECONOMIC FREEDOM]])</f>
        <v>7.1567220203184192</v>
      </c>
      <c r="BE43" s="54">
        <f t="shared" si="3"/>
        <v>63</v>
      </c>
      <c r="BF43" s="47">
        <f t="shared" si="4"/>
        <v>7.16</v>
      </c>
      <c r="BG43" s="45">
        <f>Table278572[[#This Row],[1 Rule of Law]]</f>
        <v>4.6288765268126593</v>
      </c>
      <c r="BH43" s="45">
        <f>Table278572[[#This Row],[2 Security &amp; Safety]]</f>
        <v>6.894899635734693</v>
      </c>
      <c r="BI43" s="45">
        <f t="shared" si="5"/>
        <v>8.2249999999999996</v>
      </c>
    </row>
    <row r="44" spans="1:61" ht="15" customHeight="1" x14ac:dyDescent="0.25">
      <c r="A44" s="28" t="s">
        <v>161</v>
      </c>
      <c r="B44" s="29" t="s">
        <v>48</v>
      </c>
      <c r="C44" s="29" t="s">
        <v>48</v>
      </c>
      <c r="D44" s="29" t="s">
        <v>48</v>
      </c>
      <c r="E44" s="29">
        <v>3.3416369177006122</v>
      </c>
      <c r="F44" s="29">
        <v>8.554819584047431</v>
      </c>
      <c r="G44" s="29">
        <v>10</v>
      </c>
      <c r="H44" s="29">
        <v>10</v>
      </c>
      <c r="I44" s="29">
        <v>7.5</v>
      </c>
      <c r="J44" s="29">
        <v>10</v>
      </c>
      <c r="K44" s="29">
        <v>10</v>
      </c>
      <c r="L44" s="29">
        <v>9.5</v>
      </c>
      <c r="M44" s="29">
        <v>10</v>
      </c>
      <c r="N44" s="29">
        <v>7.5</v>
      </c>
      <c r="O44" s="30">
        <v>5</v>
      </c>
      <c r="P44" s="30">
        <v>5</v>
      </c>
      <c r="Q44" s="30">
        <v>5</v>
      </c>
      <c r="R44" s="30">
        <v>7.5</v>
      </c>
      <c r="S44" s="29">
        <v>8.518273194682477</v>
      </c>
      <c r="T44" s="29">
        <v>10</v>
      </c>
      <c r="U44" s="29">
        <v>10</v>
      </c>
      <c r="V44" s="29">
        <v>0</v>
      </c>
      <c r="W44" s="29">
        <v>6.666666666666667</v>
      </c>
      <c r="X44" s="29" t="s">
        <v>48</v>
      </c>
      <c r="Y44" s="29" t="s">
        <v>48</v>
      </c>
      <c r="Z44" s="29" t="s">
        <v>48</v>
      </c>
      <c r="AA44" s="29" t="s">
        <v>48</v>
      </c>
      <c r="AB44" s="29" t="s">
        <v>48</v>
      </c>
      <c r="AC44" s="29" t="s">
        <v>48</v>
      </c>
      <c r="AD44" s="29" t="s">
        <v>48</v>
      </c>
      <c r="AE44" s="29" t="s">
        <v>48</v>
      </c>
      <c r="AF44" s="29" t="s">
        <v>48</v>
      </c>
      <c r="AG44" s="29" t="s">
        <v>48</v>
      </c>
      <c r="AH44" s="29" t="s">
        <v>48</v>
      </c>
      <c r="AI44" s="29" t="s">
        <v>48</v>
      </c>
      <c r="AJ44" s="29" t="s">
        <v>48</v>
      </c>
      <c r="AK44" s="29" t="s">
        <v>48</v>
      </c>
      <c r="AL44" s="29">
        <v>10</v>
      </c>
      <c r="AM44" s="30">
        <v>6.333333333333333</v>
      </c>
      <c r="AN44" s="30">
        <v>7.25</v>
      </c>
      <c r="AO44" s="30" t="s">
        <v>48</v>
      </c>
      <c r="AP44" s="30" t="s">
        <v>48</v>
      </c>
      <c r="AQ44" s="30" t="s">
        <v>48</v>
      </c>
      <c r="AR44" s="30" t="s">
        <v>48</v>
      </c>
      <c r="AS44" s="29">
        <v>7.8611111111111107</v>
      </c>
      <c r="AT44" s="29">
        <v>5</v>
      </c>
      <c r="AU44" s="29">
        <v>5</v>
      </c>
      <c r="AV44" s="29">
        <v>5</v>
      </c>
      <c r="AW44" s="29">
        <v>10</v>
      </c>
      <c r="AX44" s="29">
        <v>10</v>
      </c>
      <c r="AY44" s="29">
        <v>10</v>
      </c>
      <c r="AZ44" s="29">
        <v>5</v>
      </c>
      <c r="BA44" s="49">
        <v>6.666666666666667</v>
      </c>
      <c r="BB44" s="31">
        <f>AVERAGE(Table278572[[#This Row],[RULE OF LAW]],Table278572[[#This Row],[SECURITY &amp; SAFETY]],Table278572[[#This Row],[PERSONAL FREEDOM (minus Security &amp;Safety and Rule of Law)]],Table278572[[#This Row],[PERSONAL FREEDOM (minus Security &amp;Safety and Rule of Law)]])</f>
        <v>6.4973849355031801</v>
      </c>
      <c r="BC44" s="32">
        <v>6.14</v>
      </c>
      <c r="BD44" s="53">
        <f>AVERAGE(Table278572[[#This Row],[PERSONAL FREEDOM]:[ECONOMIC FREEDOM]])</f>
        <v>6.3186924677515899</v>
      </c>
      <c r="BE44" s="54">
        <f t="shared" si="3"/>
        <v>120</v>
      </c>
      <c r="BF44" s="47">
        <f t="shared" si="4"/>
        <v>6.32</v>
      </c>
      <c r="BG44" s="45">
        <f>Table278572[[#This Row],[1 Rule of Law]]</f>
        <v>3.3416369177006122</v>
      </c>
      <c r="BH44" s="45">
        <f>Table278572[[#This Row],[2 Security &amp; Safety]]</f>
        <v>8.518273194682477</v>
      </c>
      <c r="BI44" s="45">
        <f t="shared" si="5"/>
        <v>7.0648148148148158</v>
      </c>
    </row>
    <row r="45" spans="1:61" ht="15" customHeight="1" x14ac:dyDescent="0.25">
      <c r="A45" s="28" t="s">
        <v>135</v>
      </c>
      <c r="B45" s="29">
        <v>4.9514024753740618</v>
      </c>
      <c r="C45" s="29">
        <v>4.1143182826058986</v>
      </c>
      <c r="D45" s="29">
        <v>3.4824165508648672</v>
      </c>
      <c r="E45" s="29">
        <v>4.1827124362816086</v>
      </c>
      <c r="F45" s="29">
        <v>5.0349667929739192</v>
      </c>
      <c r="G45" s="29">
        <v>10</v>
      </c>
      <c r="H45" s="29">
        <v>10</v>
      </c>
      <c r="I45" s="29">
        <v>5</v>
      </c>
      <c r="J45" s="29">
        <v>10</v>
      </c>
      <c r="K45" s="29">
        <v>10</v>
      </c>
      <c r="L45" s="29">
        <v>9</v>
      </c>
      <c r="M45" s="29">
        <v>10</v>
      </c>
      <c r="N45" s="29">
        <v>10</v>
      </c>
      <c r="O45" s="30">
        <v>10</v>
      </c>
      <c r="P45" s="30">
        <v>10</v>
      </c>
      <c r="Q45" s="30">
        <v>10</v>
      </c>
      <c r="R45" s="30">
        <v>10</v>
      </c>
      <c r="S45" s="29">
        <v>8.0116555976579722</v>
      </c>
      <c r="T45" s="29">
        <v>10</v>
      </c>
      <c r="U45" s="29">
        <v>10</v>
      </c>
      <c r="V45" s="29">
        <v>10</v>
      </c>
      <c r="W45" s="29">
        <v>10</v>
      </c>
      <c r="X45" s="29">
        <v>10</v>
      </c>
      <c r="Y45" s="29">
        <v>7.5</v>
      </c>
      <c r="Z45" s="29">
        <v>8.75</v>
      </c>
      <c r="AA45" s="29">
        <v>10</v>
      </c>
      <c r="AB45" s="29">
        <v>10</v>
      </c>
      <c r="AC45" s="29">
        <v>7.5</v>
      </c>
      <c r="AD45" s="29">
        <v>7.5</v>
      </c>
      <c r="AE45" s="29">
        <v>7.5</v>
      </c>
      <c r="AF45" s="29">
        <v>7.5</v>
      </c>
      <c r="AG45" s="29">
        <v>2.5</v>
      </c>
      <c r="AH45" s="29">
        <v>2.5</v>
      </c>
      <c r="AI45" s="29">
        <v>7.5</v>
      </c>
      <c r="AJ45" s="29">
        <v>4.166666666666667</v>
      </c>
      <c r="AK45" s="29">
        <v>7.916666666666667</v>
      </c>
      <c r="AL45" s="29">
        <v>10</v>
      </c>
      <c r="AM45" s="30">
        <v>2.3333333333333335</v>
      </c>
      <c r="AN45" s="30">
        <v>3.5</v>
      </c>
      <c r="AO45" s="30">
        <v>10</v>
      </c>
      <c r="AP45" s="30">
        <v>10</v>
      </c>
      <c r="AQ45" s="30">
        <v>10</v>
      </c>
      <c r="AR45" s="30">
        <v>10</v>
      </c>
      <c r="AS45" s="29">
        <v>7.166666666666667</v>
      </c>
      <c r="AT45" s="29">
        <v>10</v>
      </c>
      <c r="AU45" s="29">
        <v>10</v>
      </c>
      <c r="AV45" s="29">
        <v>10</v>
      </c>
      <c r="AW45" s="29">
        <v>10</v>
      </c>
      <c r="AX45" s="29">
        <v>10</v>
      </c>
      <c r="AY45" s="29">
        <v>10</v>
      </c>
      <c r="AZ45" s="29">
        <v>10</v>
      </c>
      <c r="BA45" s="49">
        <v>10</v>
      </c>
      <c r="BB45" s="31">
        <f>AVERAGE(Table278572[[#This Row],[RULE OF LAW]],Table278572[[#This Row],[SECURITY &amp; SAFETY]],Table278572[[#This Row],[PERSONAL FREEDOM (minus Security &amp;Safety and Rule of Law)]],Table278572[[#This Row],[PERSONAL FREEDOM (minus Security &amp;Safety and Rule of Law)]])</f>
        <v>7.4319253418182285</v>
      </c>
      <c r="BC45" s="32">
        <v>5.76</v>
      </c>
      <c r="BD45" s="53">
        <f>AVERAGE(Table278572[[#This Row],[PERSONAL FREEDOM]:[ECONOMIC FREEDOM]])</f>
        <v>6.5959626709091141</v>
      </c>
      <c r="BE45" s="54">
        <f t="shared" si="3"/>
        <v>97</v>
      </c>
      <c r="BF45" s="47">
        <f t="shared" si="4"/>
        <v>6.6</v>
      </c>
      <c r="BG45" s="45">
        <f>Table278572[[#This Row],[1 Rule of Law]]</f>
        <v>4.1827124362816086</v>
      </c>
      <c r="BH45" s="45">
        <f>Table278572[[#This Row],[2 Security &amp; Safety]]</f>
        <v>8.0116555976579722</v>
      </c>
      <c r="BI45" s="45">
        <f t="shared" si="5"/>
        <v>8.7666666666666675</v>
      </c>
    </row>
    <row r="46" spans="1:61" ht="15" customHeight="1" x14ac:dyDescent="0.25">
      <c r="A46" s="28" t="s">
        <v>196</v>
      </c>
      <c r="B46" s="29">
        <v>2.3191771932940242</v>
      </c>
      <c r="C46" s="29">
        <v>3.9412028966736159</v>
      </c>
      <c r="D46" s="29">
        <v>4.2662790990114017</v>
      </c>
      <c r="E46" s="29">
        <v>3.5088863963263472</v>
      </c>
      <c r="F46" s="29">
        <v>8.6328584678594122</v>
      </c>
      <c r="G46" s="29">
        <v>0</v>
      </c>
      <c r="H46" s="29">
        <v>9.226014861035619</v>
      </c>
      <c r="I46" s="29">
        <v>7.5</v>
      </c>
      <c r="J46" s="29">
        <v>8.7422741491828813</v>
      </c>
      <c r="K46" s="29">
        <v>8.7787407566917803</v>
      </c>
      <c r="L46" s="29">
        <v>6.8494059533820559</v>
      </c>
      <c r="M46" s="29">
        <v>0.89999999999999969</v>
      </c>
      <c r="N46" s="29">
        <v>7.5</v>
      </c>
      <c r="O46" s="30">
        <v>0</v>
      </c>
      <c r="P46" s="30">
        <v>0</v>
      </c>
      <c r="Q46" s="30">
        <v>0</v>
      </c>
      <c r="R46" s="30">
        <v>2.8000000000000003</v>
      </c>
      <c r="S46" s="29">
        <v>6.094088140413823</v>
      </c>
      <c r="T46" s="29">
        <v>0</v>
      </c>
      <c r="U46" s="29">
        <v>10</v>
      </c>
      <c r="V46" s="29">
        <v>0</v>
      </c>
      <c r="W46" s="29">
        <v>3.3333333333333335</v>
      </c>
      <c r="X46" s="29">
        <v>2.5</v>
      </c>
      <c r="Y46" s="29">
        <v>7.5</v>
      </c>
      <c r="Z46" s="29">
        <v>5</v>
      </c>
      <c r="AA46" s="29">
        <v>5</v>
      </c>
      <c r="AB46" s="29">
        <v>7.5</v>
      </c>
      <c r="AC46" s="29">
        <v>5</v>
      </c>
      <c r="AD46" s="29">
        <v>2.5</v>
      </c>
      <c r="AE46" s="29">
        <v>5</v>
      </c>
      <c r="AF46" s="29">
        <v>4.166666666666667</v>
      </c>
      <c r="AG46" s="29">
        <v>7.5</v>
      </c>
      <c r="AH46" s="29">
        <v>5</v>
      </c>
      <c r="AI46" s="29">
        <v>7.5</v>
      </c>
      <c r="AJ46" s="29">
        <v>6.666666666666667</v>
      </c>
      <c r="AK46" s="29">
        <v>5.8333333333333339</v>
      </c>
      <c r="AL46" s="29">
        <v>8.8836752803398369</v>
      </c>
      <c r="AM46" s="30">
        <v>2</v>
      </c>
      <c r="AN46" s="30">
        <v>1.75</v>
      </c>
      <c r="AO46" s="30">
        <v>10</v>
      </c>
      <c r="AP46" s="30">
        <v>7.5</v>
      </c>
      <c r="AQ46" s="30">
        <v>8.75</v>
      </c>
      <c r="AR46" s="30">
        <v>7.5</v>
      </c>
      <c r="AS46" s="29">
        <v>5.7767350560679676</v>
      </c>
      <c r="AT46" s="29">
        <v>0</v>
      </c>
      <c r="AU46" s="29">
        <v>0</v>
      </c>
      <c r="AV46" s="29">
        <v>0</v>
      </c>
      <c r="AW46" s="29">
        <v>0</v>
      </c>
      <c r="AX46" s="29">
        <v>10</v>
      </c>
      <c r="AY46" s="29">
        <v>5</v>
      </c>
      <c r="AZ46" s="29">
        <v>0</v>
      </c>
      <c r="BA46" s="49">
        <v>1.6666666666666667</v>
      </c>
      <c r="BB46" s="31">
        <f>AVERAGE(Table278572[[#This Row],[RULE OF LAW]],Table278572[[#This Row],[SECURITY &amp; SAFETY]],Table278572[[#This Row],[PERSONAL FREEDOM (minus Security &amp;Safety and Rule of Law)]],Table278572[[#This Row],[PERSONAL FREEDOM (minus Security &amp;Safety and Rule of Law)]])</f>
        <v>4.5617504731251728</v>
      </c>
      <c r="BC46" s="32">
        <v>6.05</v>
      </c>
      <c r="BD46" s="53">
        <f>AVERAGE(Table278572[[#This Row],[PERSONAL FREEDOM]:[ECONOMIC FREEDOM]])</f>
        <v>5.3058752365625867</v>
      </c>
      <c r="BE46" s="54">
        <f t="shared" si="3"/>
        <v>144</v>
      </c>
      <c r="BF46" s="47">
        <f t="shared" si="4"/>
        <v>5.31</v>
      </c>
      <c r="BG46" s="45">
        <f>Table278572[[#This Row],[1 Rule of Law]]</f>
        <v>3.5088863963263472</v>
      </c>
      <c r="BH46" s="45">
        <f>Table278572[[#This Row],[2 Security &amp; Safety]]</f>
        <v>6.094088140413823</v>
      </c>
      <c r="BI46" s="45">
        <f t="shared" si="5"/>
        <v>4.3220136778802605</v>
      </c>
    </row>
    <row r="47" spans="1:61" ht="15" customHeight="1" x14ac:dyDescent="0.25">
      <c r="A47" s="28" t="s">
        <v>106</v>
      </c>
      <c r="B47" s="29">
        <v>6.0811422558193096</v>
      </c>
      <c r="C47" s="29">
        <v>5.0584043054902841</v>
      </c>
      <c r="D47" s="29">
        <v>3.3722088049375314</v>
      </c>
      <c r="E47" s="29">
        <v>4.8372517887490414</v>
      </c>
      <c r="F47" s="29">
        <v>0</v>
      </c>
      <c r="G47" s="29">
        <v>10</v>
      </c>
      <c r="H47" s="29">
        <v>10</v>
      </c>
      <c r="I47" s="29">
        <v>7.5</v>
      </c>
      <c r="J47" s="29">
        <v>10</v>
      </c>
      <c r="K47" s="29">
        <v>10</v>
      </c>
      <c r="L47" s="29">
        <v>9.5</v>
      </c>
      <c r="M47" s="29">
        <v>10</v>
      </c>
      <c r="N47" s="29">
        <v>10</v>
      </c>
      <c r="O47" s="30">
        <v>10</v>
      </c>
      <c r="P47" s="30">
        <v>10</v>
      </c>
      <c r="Q47" s="30">
        <v>10</v>
      </c>
      <c r="R47" s="30">
        <v>10</v>
      </c>
      <c r="S47" s="29">
        <v>6.5</v>
      </c>
      <c r="T47" s="29">
        <v>10</v>
      </c>
      <c r="U47" s="29">
        <v>10</v>
      </c>
      <c r="V47" s="29">
        <v>10</v>
      </c>
      <c r="W47" s="29">
        <v>10</v>
      </c>
      <c r="X47" s="29">
        <v>7.5</v>
      </c>
      <c r="Y47" s="29">
        <v>7.5</v>
      </c>
      <c r="Z47" s="29">
        <v>7.5</v>
      </c>
      <c r="AA47" s="29">
        <v>7.5</v>
      </c>
      <c r="AB47" s="29">
        <v>7.5</v>
      </c>
      <c r="AC47" s="29">
        <v>7.5</v>
      </c>
      <c r="AD47" s="29">
        <v>7.5</v>
      </c>
      <c r="AE47" s="29">
        <v>7.5</v>
      </c>
      <c r="AF47" s="29">
        <v>7.5</v>
      </c>
      <c r="AG47" s="29">
        <v>10</v>
      </c>
      <c r="AH47" s="29">
        <v>7.5</v>
      </c>
      <c r="AI47" s="29">
        <v>7.5</v>
      </c>
      <c r="AJ47" s="29">
        <v>8.3333333333333339</v>
      </c>
      <c r="AK47" s="29">
        <v>7.7083333333333339</v>
      </c>
      <c r="AL47" s="29">
        <v>10</v>
      </c>
      <c r="AM47" s="30">
        <v>7</v>
      </c>
      <c r="AN47" s="30">
        <v>6</v>
      </c>
      <c r="AO47" s="30">
        <v>7.5</v>
      </c>
      <c r="AP47" s="30">
        <v>7.5</v>
      </c>
      <c r="AQ47" s="30">
        <v>7.5</v>
      </c>
      <c r="AR47" s="30">
        <v>7.5</v>
      </c>
      <c r="AS47" s="29">
        <v>7.6</v>
      </c>
      <c r="AT47" s="29">
        <v>10</v>
      </c>
      <c r="AU47" s="29">
        <v>10</v>
      </c>
      <c r="AV47" s="29">
        <v>10</v>
      </c>
      <c r="AW47" s="29">
        <v>10</v>
      </c>
      <c r="AX47" s="29">
        <v>10</v>
      </c>
      <c r="AY47" s="29">
        <v>10</v>
      </c>
      <c r="AZ47" s="29">
        <v>10</v>
      </c>
      <c r="BA47" s="49">
        <v>10</v>
      </c>
      <c r="BB47" s="31">
        <f>AVERAGE(Table278572[[#This Row],[RULE OF LAW]],Table278572[[#This Row],[SECURITY &amp; SAFETY]],Table278572[[#This Row],[PERSONAL FREEDOM (minus Security &amp;Safety and Rule of Law)]],Table278572[[#This Row],[PERSONAL FREEDOM (minus Security &amp;Safety and Rule of Law)]])</f>
        <v>7.1151462805205945</v>
      </c>
      <c r="BC47" s="32">
        <v>7.4</v>
      </c>
      <c r="BD47" s="53">
        <f>AVERAGE(Table278572[[#This Row],[PERSONAL FREEDOM]:[ECONOMIC FREEDOM]])</f>
        <v>7.2575731402602974</v>
      </c>
      <c r="BE47" s="54">
        <f t="shared" si="3"/>
        <v>58</v>
      </c>
      <c r="BF47" s="47">
        <f t="shared" si="4"/>
        <v>7.26</v>
      </c>
      <c r="BG47" s="45">
        <f>Table278572[[#This Row],[1 Rule of Law]]</f>
        <v>4.8372517887490414</v>
      </c>
      <c r="BH47" s="45">
        <f>Table278572[[#This Row],[2 Security &amp; Safety]]</f>
        <v>6.5</v>
      </c>
      <c r="BI47" s="45">
        <f t="shared" si="5"/>
        <v>8.5616666666666674</v>
      </c>
    </row>
    <row r="48" spans="1:61" ht="15" customHeight="1" x14ac:dyDescent="0.25">
      <c r="A48" s="28" t="s">
        <v>71</v>
      </c>
      <c r="B48" s="29">
        <v>8.1833744558485719</v>
      </c>
      <c r="C48" s="29">
        <v>7.5210079761422213</v>
      </c>
      <c r="D48" s="29">
        <v>7.0561280668408717</v>
      </c>
      <c r="E48" s="29">
        <v>7.5868368329438898</v>
      </c>
      <c r="F48" s="29">
        <v>8.3678383575591599</v>
      </c>
      <c r="G48" s="29">
        <v>10</v>
      </c>
      <c r="H48" s="29">
        <v>10</v>
      </c>
      <c r="I48" s="29">
        <v>10</v>
      </c>
      <c r="J48" s="29">
        <v>10</v>
      </c>
      <c r="K48" s="29">
        <v>10</v>
      </c>
      <c r="L48" s="29">
        <v>10</v>
      </c>
      <c r="M48" s="29">
        <v>10</v>
      </c>
      <c r="N48" s="29">
        <v>10</v>
      </c>
      <c r="O48" s="30">
        <v>10</v>
      </c>
      <c r="P48" s="30">
        <v>10</v>
      </c>
      <c r="Q48" s="30">
        <v>10</v>
      </c>
      <c r="R48" s="30">
        <v>10</v>
      </c>
      <c r="S48" s="29">
        <v>9.4559461191863861</v>
      </c>
      <c r="T48" s="29">
        <v>10</v>
      </c>
      <c r="U48" s="29">
        <v>10</v>
      </c>
      <c r="V48" s="29">
        <v>10</v>
      </c>
      <c r="W48" s="29">
        <v>10</v>
      </c>
      <c r="X48" s="29">
        <v>5</v>
      </c>
      <c r="Y48" s="29">
        <v>10</v>
      </c>
      <c r="Z48" s="29">
        <v>7.5</v>
      </c>
      <c r="AA48" s="29">
        <v>10</v>
      </c>
      <c r="AB48" s="29">
        <v>7.5</v>
      </c>
      <c r="AC48" s="29">
        <v>10</v>
      </c>
      <c r="AD48" s="29">
        <v>10</v>
      </c>
      <c r="AE48" s="29">
        <v>10</v>
      </c>
      <c r="AF48" s="29">
        <v>10</v>
      </c>
      <c r="AG48" s="29">
        <v>10</v>
      </c>
      <c r="AH48" s="29">
        <v>10</v>
      </c>
      <c r="AI48" s="29">
        <v>10</v>
      </c>
      <c r="AJ48" s="29">
        <v>10</v>
      </c>
      <c r="AK48" s="29">
        <v>9.375</v>
      </c>
      <c r="AL48" s="29">
        <v>10</v>
      </c>
      <c r="AM48" s="30">
        <v>8.3333333333333339</v>
      </c>
      <c r="AN48" s="30">
        <v>9</v>
      </c>
      <c r="AO48" s="30">
        <v>10</v>
      </c>
      <c r="AP48" s="30">
        <v>10</v>
      </c>
      <c r="AQ48" s="30">
        <v>10</v>
      </c>
      <c r="AR48" s="30">
        <v>10</v>
      </c>
      <c r="AS48" s="29">
        <v>9.4666666666666668</v>
      </c>
      <c r="AT48" s="29">
        <v>10</v>
      </c>
      <c r="AU48" s="29">
        <v>10</v>
      </c>
      <c r="AV48" s="29">
        <v>10</v>
      </c>
      <c r="AW48" s="29">
        <v>10</v>
      </c>
      <c r="AX48" s="29">
        <v>10</v>
      </c>
      <c r="AY48" s="29">
        <v>10</v>
      </c>
      <c r="AZ48" s="29">
        <v>10</v>
      </c>
      <c r="BA48" s="49">
        <v>10</v>
      </c>
      <c r="BB48" s="31">
        <f>AVERAGE(Table278572[[#This Row],[RULE OF LAW]],Table278572[[#This Row],[SECURITY &amp; SAFETY]],Table278572[[#This Row],[PERSONAL FREEDOM (minus Security &amp;Safety and Rule of Law)]],Table278572[[#This Row],[PERSONAL FREEDOM (minus Security &amp;Safety and Rule of Law)]])</f>
        <v>8.8948624046992357</v>
      </c>
      <c r="BC48" s="32">
        <v>7.7</v>
      </c>
      <c r="BD48" s="53">
        <f>AVERAGE(Table278572[[#This Row],[PERSONAL FREEDOM]:[ECONOMIC FREEDOM]])</f>
        <v>8.2974312023496175</v>
      </c>
      <c r="BE48" s="54">
        <f t="shared" si="3"/>
        <v>21</v>
      </c>
      <c r="BF48" s="47">
        <f t="shared" si="4"/>
        <v>8.3000000000000007</v>
      </c>
      <c r="BG48" s="45">
        <f>Table278572[[#This Row],[1 Rule of Law]]</f>
        <v>7.5868368329438898</v>
      </c>
      <c r="BH48" s="45">
        <f>Table278572[[#This Row],[2 Security &amp; Safety]]</f>
        <v>9.4559461191863861</v>
      </c>
      <c r="BI48" s="45">
        <f t="shared" si="5"/>
        <v>9.2683333333333344</v>
      </c>
    </row>
    <row r="49" spans="1:61" ht="15" customHeight="1" x14ac:dyDescent="0.25">
      <c r="A49" s="28" t="s">
        <v>188</v>
      </c>
      <c r="B49" s="29">
        <v>2.32956314981553</v>
      </c>
      <c r="C49" s="29">
        <v>3.576581631432723</v>
      </c>
      <c r="D49" s="29">
        <v>3.8807385638544858</v>
      </c>
      <c r="E49" s="29">
        <v>3.2622944483675793</v>
      </c>
      <c r="F49" s="29">
        <v>6.7790180156562521</v>
      </c>
      <c r="G49" s="29">
        <v>5</v>
      </c>
      <c r="H49" s="29">
        <v>9.9140527814108239</v>
      </c>
      <c r="I49" s="29">
        <v>5</v>
      </c>
      <c r="J49" s="29">
        <v>9.9690590013078957</v>
      </c>
      <c r="K49" s="29">
        <v>9.9876236005231593</v>
      </c>
      <c r="L49" s="29">
        <v>7.974147076648376</v>
      </c>
      <c r="M49" s="29">
        <v>2.6</v>
      </c>
      <c r="N49" s="29">
        <v>10</v>
      </c>
      <c r="O49" s="30">
        <v>5</v>
      </c>
      <c r="P49" s="30">
        <v>5</v>
      </c>
      <c r="Q49" s="30">
        <v>5</v>
      </c>
      <c r="R49" s="30">
        <v>5.8666666666666671</v>
      </c>
      <c r="S49" s="29">
        <v>6.8732772529904311</v>
      </c>
      <c r="T49" s="29">
        <v>5</v>
      </c>
      <c r="U49" s="29">
        <v>10</v>
      </c>
      <c r="V49" s="29">
        <v>10</v>
      </c>
      <c r="W49" s="29">
        <v>8.3333333333333339</v>
      </c>
      <c r="X49" s="29">
        <v>2.5</v>
      </c>
      <c r="Y49" s="29">
        <v>7.5</v>
      </c>
      <c r="Z49" s="29">
        <v>5</v>
      </c>
      <c r="AA49" s="29">
        <v>5</v>
      </c>
      <c r="AB49" s="29">
        <v>2.5</v>
      </c>
      <c r="AC49" s="29">
        <v>7.5</v>
      </c>
      <c r="AD49" s="29">
        <v>5</v>
      </c>
      <c r="AE49" s="29">
        <v>5</v>
      </c>
      <c r="AF49" s="29">
        <v>5.833333333333333</v>
      </c>
      <c r="AG49" s="29">
        <v>2.5</v>
      </c>
      <c r="AH49" s="29">
        <v>2.5</v>
      </c>
      <c r="AI49" s="29">
        <v>2.5</v>
      </c>
      <c r="AJ49" s="29">
        <v>2.5</v>
      </c>
      <c r="AK49" s="29">
        <v>3.958333333333333</v>
      </c>
      <c r="AL49" s="29">
        <v>10</v>
      </c>
      <c r="AM49" s="30">
        <v>0.66666666666666663</v>
      </c>
      <c r="AN49" s="30">
        <v>1</v>
      </c>
      <c r="AO49" s="30">
        <v>7.5</v>
      </c>
      <c r="AP49" s="30">
        <v>7.5</v>
      </c>
      <c r="AQ49" s="30">
        <v>7.5</v>
      </c>
      <c r="AR49" s="30">
        <v>7.5</v>
      </c>
      <c r="AS49" s="29">
        <v>5.333333333333333</v>
      </c>
      <c r="AT49" s="29">
        <v>10</v>
      </c>
      <c r="AU49" s="29">
        <v>10</v>
      </c>
      <c r="AV49" s="29">
        <v>10</v>
      </c>
      <c r="AW49" s="29">
        <v>0</v>
      </c>
      <c r="AX49" s="29">
        <v>0</v>
      </c>
      <c r="AY49" s="29">
        <v>0</v>
      </c>
      <c r="AZ49" s="29">
        <v>10</v>
      </c>
      <c r="BA49" s="49">
        <v>6.666666666666667</v>
      </c>
      <c r="BB49" s="31">
        <f>AVERAGE(Table278572[[#This Row],[RULE OF LAW]],Table278572[[#This Row],[SECURITY &amp; SAFETY]],Table278572[[#This Row],[PERSONAL FREEDOM (minus Security &amp;Safety and Rule of Law)]],Table278572[[#This Row],[PERSONAL FREEDOM (minus Security &amp;Safety and Rule of Law)]])</f>
        <v>5.4630595920061698</v>
      </c>
      <c r="BC49" s="32">
        <v>5.6</v>
      </c>
      <c r="BD49" s="53">
        <f>AVERAGE(Table278572[[#This Row],[PERSONAL FREEDOM]:[ECONOMIC FREEDOM]])</f>
        <v>5.5315297960030847</v>
      </c>
      <c r="BE49" s="54">
        <f t="shared" si="3"/>
        <v>142</v>
      </c>
      <c r="BF49" s="47">
        <f t="shared" si="4"/>
        <v>5.53</v>
      </c>
      <c r="BG49" s="45">
        <f>Table278572[[#This Row],[1 Rule of Law]]</f>
        <v>3.2622944483675793</v>
      </c>
      <c r="BH49" s="45">
        <f>Table278572[[#This Row],[2 Security &amp; Safety]]</f>
        <v>6.8732772529904311</v>
      </c>
      <c r="BI49" s="45">
        <f t="shared" si="5"/>
        <v>5.8583333333333334</v>
      </c>
    </row>
    <row r="50" spans="1:61" ht="15" customHeight="1" x14ac:dyDescent="0.25">
      <c r="A50" s="28" t="s">
        <v>120</v>
      </c>
      <c r="B50" s="29" t="s">
        <v>48</v>
      </c>
      <c r="C50" s="29" t="s">
        <v>48</v>
      </c>
      <c r="D50" s="29" t="s">
        <v>48</v>
      </c>
      <c r="E50" s="29">
        <v>4.298515983512468</v>
      </c>
      <c r="F50" s="29">
        <v>8.7943136247208198</v>
      </c>
      <c r="G50" s="29">
        <v>10</v>
      </c>
      <c r="H50" s="29">
        <v>10</v>
      </c>
      <c r="I50" s="29" t="s">
        <v>48</v>
      </c>
      <c r="J50" s="29">
        <v>10</v>
      </c>
      <c r="K50" s="29">
        <v>10</v>
      </c>
      <c r="L50" s="29">
        <v>10</v>
      </c>
      <c r="M50" s="29">
        <v>10</v>
      </c>
      <c r="N50" s="29">
        <v>7.5</v>
      </c>
      <c r="O50" s="30">
        <v>5</v>
      </c>
      <c r="P50" s="30">
        <v>5</v>
      </c>
      <c r="Q50" s="30">
        <v>5</v>
      </c>
      <c r="R50" s="30">
        <v>7.5</v>
      </c>
      <c r="S50" s="29">
        <v>8.7647712082402744</v>
      </c>
      <c r="T50" s="29">
        <v>5</v>
      </c>
      <c r="U50" s="29">
        <v>10</v>
      </c>
      <c r="V50" s="29">
        <v>10</v>
      </c>
      <c r="W50" s="29">
        <v>8.3333333333333339</v>
      </c>
      <c r="X50" s="29" t="s">
        <v>48</v>
      </c>
      <c r="Y50" s="29" t="s">
        <v>48</v>
      </c>
      <c r="Z50" s="29" t="s">
        <v>48</v>
      </c>
      <c r="AA50" s="29" t="s">
        <v>48</v>
      </c>
      <c r="AB50" s="29" t="s">
        <v>48</v>
      </c>
      <c r="AC50" s="29" t="s">
        <v>48</v>
      </c>
      <c r="AD50" s="29" t="s">
        <v>48</v>
      </c>
      <c r="AE50" s="29" t="s">
        <v>48</v>
      </c>
      <c r="AF50" s="29" t="s">
        <v>48</v>
      </c>
      <c r="AG50" s="29" t="s">
        <v>48</v>
      </c>
      <c r="AH50" s="29" t="s">
        <v>48</v>
      </c>
      <c r="AI50" s="29" t="s">
        <v>48</v>
      </c>
      <c r="AJ50" s="29" t="s">
        <v>48</v>
      </c>
      <c r="AK50" s="29" t="s">
        <v>48</v>
      </c>
      <c r="AL50" s="29">
        <v>10</v>
      </c>
      <c r="AM50" s="30">
        <v>4</v>
      </c>
      <c r="AN50" s="30">
        <v>4.5</v>
      </c>
      <c r="AO50" s="30" t="s">
        <v>48</v>
      </c>
      <c r="AP50" s="30" t="s">
        <v>48</v>
      </c>
      <c r="AQ50" s="30" t="s">
        <v>48</v>
      </c>
      <c r="AR50" s="30" t="s">
        <v>48</v>
      </c>
      <c r="AS50" s="29">
        <v>6.166666666666667</v>
      </c>
      <c r="AT50" s="29">
        <v>10</v>
      </c>
      <c r="AU50" s="29">
        <v>10</v>
      </c>
      <c r="AV50" s="29">
        <v>10</v>
      </c>
      <c r="AW50" s="29">
        <v>10</v>
      </c>
      <c r="AX50" s="29">
        <v>10</v>
      </c>
      <c r="AY50" s="29">
        <v>10</v>
      </c>
      <c r="AZ50" s="29">
        <v>10</v>
      </c>
      <c r="BA50" s="49">
        <v>10</v>
      </c>
      <c r="BB50" s="31">
        <f>AVERAGE(Table278572[[#This Row],[RULE OF LAW]],Table278572[[#This Row],[SECURITY &amp; SAFETY]],Table278572[[#This Row],[PERSONAL FREEDOM (minus Security &amp;Safety and Rule of Law)]],Table278572[[#This Row],[PERSONAL FREEDOM (minus Security &amp;Safety and Rule of Law)]])</f>
        <v>7.3491551312715178</v>
      </c>
      <c r="BC50" s="32">
        <v>6.99</v>
      </c>
      <c r="BD50" s="53">
        <f>AVERAGE(Table278572[[#This Row],[PERSONAL FREEDOM]:[ECONOMIC FREEDOM]])</f>
        <v>7.169577565635759</v>
      </c>
      <c r="BE50" s="54">
        <f t="shared" si="3"/>
        <v>61</v>
      </c>
      <c r="BF50" s="47">
        <f t="shared" si="4"/>
        <v>7.17</v>
      </c>
      <c r="BG50" s="45">
        <f>Table278572[[#This Row],[1 Rule of Law]]</f>
        <v>4.298515983512468</v>
      </c>
      <c r="BH50" s="45">
        <f>Table278572[[#This Row],[2 Security &amp; Safety]]</f>
        <v>8.7647712082402744</v>
      </c>
      <c r="BI50" s="45">
        <f t="shared" si="5"/>
        <v>8.1666666666666661</v>
      </c>
    </row>
    <row r="51" spans="1:61" ht="15" customHeight="1" x14ac:dyDescent="0.25">
      <c r="A51" s="28" t="s">
        <v>57</v>
      </c>
      <c r="B51" s="29">
        <v>9.5767408751497474</v>
      </c>
      <c r="C51" s="29">
        <v>7.760133850303701</v>
      </c>
      <c r="D51" s="29">
        <v>8.5041179038530021</v>
      </c>
      <c r="E51" s="29">
        <v>8.6136642097688174</v>
      </c>
      <c r="F51" s="29">
        <v>9.3128127787132353</v>
      </c>
      <c r="G51" s="29">
        <v>10</v>
      </c>
      <c r="H51" s="29">
        <v>10</v>
      </c>
      <c r="I51" s="29">
        <v>10</v>
      </c>
      <c r="J51" s="29">
        <v>10</v>
      </c>
      <c r="K51" s="29">
        <v>10</v>
      </c>
      <c r="L51" s="29">
        <v>10</v>
      </c>
      <c r="M51" s="29">
        <v>10</v>
      </c>
      <c r="N51" s="29">
        <v>10</v>
      </c>
      <c r="O51" s="30">
        <v>10</v>
      </c>
      <c r="P51" s="30">
        <v>10</v>
      </c>
      <c r="Q51" s="30">
        <v>10</v>
      </c>
      <c r="R51" s="30">
        <v>10</v>
      </c>
      <c r="S51" s="29">
        <v>9.7709375929044118</v>
      </c>
      <c r="T51" s="29">
        <v>10</v>
      </c>
      <c r="U51" s="29">
        <v>10</v>
      </c>
      <c r="V51" s="29">
        <v>10</v>
      </c>
      <c r="W51" s="29">
        <v>10</v>
      </c>
      <c r="X51" s="29">
        <v>10</v>
      </c>
      <c r="Y51" s="29">
        <v>7.5</v>
      </c>
      <c r="Z51" s="29">
        <v>8.75</v>
      </c>
      <c r="AA51" s="29">
        <v>10</v>
      </c>
      <c r="AB51" s="29">
        <v>10</v>
      </c>
      <c r="AC51" s="29">
        <v>10</v>
      </c>
      <c r="AD51" s="29">
        <v>10</v>
      </c>
      <c r="AE51" s="29">
        <v>10</v>
      </c>
      <c r="AF51" s="29">
        <v>10</v>
      </c>
      <c r="AG51" s="29">
        <v>10</v>
      </c>
      <c r="AH51" s="29">
        <v>10</v>
      </c>
      <c r="AI51" s="29">
        <v>10</v>
      </c>
      <c r="AJ51" s="29">
        <v>10</v>
      </c>
      <c r="AK51" s="29">
        <v>10</v>
      </c>
      <c r="AL51" s="29">
        <v>10</v>
      </c>
      <c r="AM51" s="30">
        <v>8.6666666666666661</v>
      </c>
      <c r="AN51" s="30">
        <v>9.25</v>
      </c>
      <c r="AO51" s="30">
        <v>10</v>
      </c>
      <c r="AP51" s="30">
        <v>10</v>
      </c>
      <c r="AQ51" s="30">
        <v>10</v>
      </c>
      <c r="AR51" s="30">
        <v>10</v>
      </c>
      <c r="AS51" s="29">
        <v>9.5833333333333321</v>
      </c>
      <c r="AT51" s="29">
        <v>10</v>
      </c>
      <c r="AU51" s="29">
        <v>10</v>
      </c>
      <c r="AV51" s="29">
        <v>10</v>
      </c>
      <c r="AW51" s="29">
        <v>10</v>
      </c>
      <c r="AX51" s="29">
        <v>10</v>
      </c>
      <c r="AY51" s="29">
        <v>10</v>
      </c>
      <c r="AZ51" s="29">
        <v>10</v>
      </c>
      <c r="BA51" s="49">
        <v>10</v>
      </c>
      <c r="BB51" s="31">
        <f>AVERAGE(Table278572[[#This Row],[RULE OF LAW]],Table278572[[#This Row],[SECURITY &amp; SAFETY]],Table278572[[#This Row],[PERSONAL FREEDOM (minus Security &amp;Safety and Rule of Law)]],Table278572[[#This Row],[PERSONAL FREEDOM (minus Security &amp;Safety and Rule of Law)]])</f>
        <v>9.4294837840016399</v>
      </c>
      <c r="BC51" s="32">
        <v>7.68</v>
      </c>
      <c r="BD51" s="53">
        <f>AVERAGE(Table278572[[#This Row],[PERSONAL FREEDOM]:[ECONOMIC FREEDOM]])</f>
        <v>8.5547418920008198</v>
      </c>
      <c r="BE51" s="54">
        <f t="shared" si="3"/>
        <v>9</v>
      </c>
      <c r="BF51" s="47">
        <f t="shared" si="4"/>
        <v>8.5500000000000007</v>
      </c>
      <c r="BG51" s="45">
        <f>Table278572[[#This Row],[1 Rule of Law]]</f>
        <v>8.6136642097688174</v>
      </c>
      <c r="BH51" s="45">
        <f>Table278572[[#This Row],[2 Security &amp; Safety]]</f>
        <v>9.7709375929044118</v>
      </c>
      <c r="BI51" s="45">
        <f t="shared" si="5"/>
        <v>9.6666666666666661</v>
      </c>
    </row>
    <row r="52" spans="1:61" ht="15" customHeight="1" x14ac:dyDescent="0.25">
      <c r="A52" s="28" t="s">
        <v>81</v>
      </c>
      <c r="B52" s="29">
        <v>7.6365063129190327</v>
      </c>
      <c r="C52" s="29">
        <v>6.9792700889138661</v>
      </c>
      <c r="D52" s="29">
        <v>6.6219030693282104</v>
      </c>
      <c r="E52" s="29">
        <v>7.0792264903870361</v>
      </c>
      <c r="F52" s="29">
        <v>9.5188414770131118</v>
      </c>
      <c r="G52" s="29">
        <v>10</v>
      </c>
      <c r="H52" s="29">
        <v>10</v>
      </c>
      <c r="I52" s="29">
        <v>7.5</v>
      </c>
      <c r="J52" s="29">
        <v>9.9949660846750774</v>
      </c>
      <c r="K52" s="29">
        <v>9.9546947620756914</v>
      </c>
      <c r="L52" s="29">
        <v>9.489932169350153</v>
      </c>
      <c r="M52" s="29">
        <v>10</v>
      </c>
      <c r="N52" s="29">
        <v>10</v>
      </c>
      <c r="O52" s="30">
        <v>10</v>
      </c>
      <c r="P52" s="30">
        <v>10</v>
      </c>
      <c r="Q52" s="30">
        <v>10</v>
      </c>
      <c r="R52" s="30">
        <v>10</v>
      </c>
      <c r="S52" s="29">
        <v>9.6695912154544228</v>
      </c>
      <c r="T52" s="29">
        <v>10</v>
      </c>
      <c r="U52" s="29">
        <v>5</v>
      </c>
      <c r="V52" s="29">
        <v>10</v>
      </c>
      <c r="W52" s="29">
        <v>8.3333333333333339</v>
      </c>
      <c r="X52" s="29">
        <v>7.5</v>
      </c>
      <c r="Y52" s="29">
        <v>10</v>
      </c>
      <c r="Z52" s="29">
        <v>8.75</v>
      </c>
      <c r="AA52" s="29">
        <v>10</v>
      </c>
      <c r="AB52" s="29">
        <v>10</v>
      </c>
      <c r="AC52" s="29">
        <v>10</v>
      </c>
      <c r="AD52" s="29">
        <v>10</v>
      </c>
      <c r="AE52" s="29">
        <v>10</v>
      </c>
      <c r="AF52" s="29">
        <v>10</v>
      </c>
      <c r="AG52" s="29">
        <v>10</v>
      </c>
      <c r="AH52" s="29">
        <v>10</v>
      </c>
      <c r="AI52" s="29">
        <v>10</v>
      </c>
      <c r="AJ52" s="29">
        <v>10</v>
      </c>
      <c r="AK52" s="29">
        <v>10</v>
      </c>
      <c r="AL52" s="29">
        <v>10</v>
      </c>
      <c r="AM52" s="30">
        <v>8.3333333333333339</v>
      </c>
      <c r="AN52" s="30">
        <v>7.25</v>
      </c>
      <c r="AO52" s="30">
        <v>10</v>
      </c>
      <c r="AP52" s="30">
        <v>10</v>
      </c>
      <c r="AQ52" s="30">
        <v>10</v>
      </c>
      <c r="AR52" s="30">
        <v>10</v>
      </c>
      <c r="AS52" s="29">
        <v>9.1166666666666671</v>
      </c>
      <c r="AT52" s="29">
        <v>10</v>
      </c>
      <c r="AU52" s="29">
        <v>10</v>
      </c>
      <c r="AV52" s="29">
        <v>10</v>
      </c>
      <c r="AW52" s="29">
        <v>10</v>
      </c>
      <c r="AX52" s="29">
        <v>10</v>
      </c>
      <c r="AY52" s="29">
        <v>10</v>
      </c>
      <c r="AZ52" s="29">
        <v>10</v>
      </c>
      <c r="BA52" s="49">
        <v>10</v>
      </c>
      <c r="BB52" s="31">
        <f>AVERAGE(Table278572[[#This Row],[RULE OF LAW]],Table278572[[#This Row],[SECURITY &amp; SAFETY]],Table278572[[#This Row],[PERSONAL FREEDOM (minus Security &amp;Safety and Rule of Law)]],Table278572[[#This Row],[PERSONAL FREEDOM (minus Security &amp;Safety and Rule of Law)]])</f>
        <v>8.8072044264603662</v>
      </c>
      <c r="BC52" s="32">
        <v>7.3</v>
      </c>
      <c r="BD52" s="53">
        <f>AVERAGE(Table278572[[#This Row],[PERSONAL FREEDOM]:[ECONOMIC FREEDOM]])</f>
        <v>8.0536022132301834</v>
      </c>
      <c r="BE52" s="54">
        <f t="shared" si="3"/>
        <v>31</v>
      </c>
      <c r="BF52" s="47">
        <f t="shared" si="4"/>
        <v>8.0500000000000007</v>
      </c>
      <c r="BG52" s="45">
        <f>Table278572[[#This Row],[1 Rule of Law]]</f>
        <v>7.0792264903870361</v>
      </c>
      <c r="BH52" s="45">
        <f>Table278572[[#This Row],[2 Security &amp; Safety]]</f>
        <v>9.6695912154544228</v>
      </c>
      <c r="BI52" s="45">
        <f t="shared" si="5"/>
        <v>9.24</v>
      </c>
    </row>
    <row r="53" spans="1:61" ht="15" customHeight="1" x14ac:dyDescent="0.25">
      <c r="A53" s="28" t="s">
        <v>183</v>
      </c>
      <c r="B53" s="29" t="s">
        <v>48</v>
      </c>
      <c r="C53" s="29" t="s">
        <v>48</v>
      </c>
      <c r="D53" s="29" t="s">
        <v>48</v>
      </c>
      <c r="E53" s="29">
        <v>4.3600552539116819</v>
      </c>
      <c r="F53" s="29">
        <v>6.2360025076958037</v>
      </c>
      <c r="G53" s="29">
        <v>10</v>
      </c>
      <c r="H53" s="29">
        <v>10</v>
      </c>
      <c r="I53" s="29">
        <v>5</v>
      </c>
      <c r="J53" s="29">
        <v>10</v>
      </c>
      <c r="K53" s="29">
        <v>10</v>
      </c>
      <c r="L53" s="29">
        <v>9</v>
      </c>
      <c r="M53" s="29">
        <v>10</v>
      </c>
      <c r="N53" s="29">
        <v>7.5</v>
      </c>
      <c r="O53" s="30">
        <v>10</v>
      </c>
      <c r="P53" s="30">
        <v>5</v>
      </c>
      <c r="Q53" s="30">
        <v>7.5</v>
      </c>
      <c r="R53" s="30">
        <v>8.3333333333333339</v>
      </c>
      <c r="S53" s="29">
        <v>7.8564452803430456</v>
      </c>
      <c r="T53" s="29">
        <v>10</v>
      </c>
      <c r="U53" s="29">
        <v>0</v>
      </c>
      <c r="V53" s="29">
        <v>0</v>
      </c>
      <c r="W53" s="29">
        <v>3.3333333333333335</v>
      </c>
      <c r="X53" s="29">
        <v>10</v>
      </c>
      <c r="Y53" s="29">
        <v>7.5</v>
      </c>
      <c r="Z53" s="29">
        <v>8.75</v>
      </c>
      <c r="AA53" s="29">
        <v>7.5</v>
      </c>
      <c r="AB53" s="29">
        <v>7.5</v>
      </c>
      <c r="AC53" s="29">
        <v>5</v>
      </c>
      <c r="AD53" s="29">
        <v>5</v>
      </c>
      <c r="AE53" s="29">
        <v>7.5</v>
      </c>
      <c r="AF53" s="29">
        <v>5.833333333333333</v>
      </c>
      <c r="AG53" s="29">
        <v>10</v>
      </c>
      <c r="AH53" s="29">
        <v>7.5</v>
      </c>
      <c r="AI53" s="29">
        <v>10</v>
      </c>
      <c r="AJ53" s="29">
        <v>9.1666666666666661</v>
      </c>
      <c r="AK53" s="29">
        <v>7.5</v>
      </c>
      <c r="AL53" s="29">
        <v>10</v>
      </c>
      <c r="AM53" s="30">
        <v>2</v>
      </c>
      <c r="AN53" s="30">
        <v>4</v>
      </c>
      <c r="AO53" s="30">
        <v>10</v>
      </c>
      <c r="AP53" s="30">
        <v>7.5</v>
      </c>
      <c r="AQ53" s="30">
        <v>8.75</v>
      </c>
      <c r="AR53" s="30">
        <v>7.5</v>
      </c>
      <c r="AS53" s="29">
        <v>6.45</v>
      </c>
      <c r="AT53" s="29">
        <v>0</v>
      </c>
      <c r="AU53" s="29">
        <v>0</v>
      </c>
      <c r="AV53" s="29">
        <v>0</v>
      </c>
      <c r="AW53" s="29">
        <v>10</v>
      </c>
      <c r="AX53" s="29">
        <v>10</v>
      </c>
      <c r="AY53" s="29">
        <v>10</v>
      </c>
      <c r="AZ53" s="29">
        <v>0</v>
      </c>
      <c r="BA53" s="49">
        <v>3.3333333333333335</v>
      </c>
      <c r="BB53" s="31">
        <f>AVERAGE(Table278572[[#This Row],[RULE OF LAW]],Table278572[[#This Row],[SECURITY &amp; SAFETY]],Table278572[[#This Row],[PERSONAL FREEDOM (minus Security &amp;Safety and Rule of Law)]],Table278572[[#This Row],[PERSONAL FREEDOM (minus Security &amp;Safety and Rule of Law)]])</f>
        <v>5.9907918002303493</v>
      </c>
      <c r="BC53" s="32">
        <v>5.71</v>
      </c>
      <c r="BD53" s="53">
        <f>AVERAGE(Table278572[[#This Row],[PERSONAL FREEDOM]:[ECONOMIC FREEDOM]])</f>
        <v>5.8503959001151742</v>
      </c>
      <c r="BE53" s="54">
        <f t="shared" si="3"/>
        <v>135</v>
      </c>
      <c r="BF53" s="47">
        <f t="shared" si="4"/>
        <v>5.85</v>
      </c>
      <c r="BG53" s="45">
        <f>Table278572[[#This Row],[1 Rule of Law]]</f>
        <v>4.3600552539116819</v>
      </c>
      <c r="BH53" s="45">
        <f>Table278572[[#This Row],[2 Security &amp; Safety]]</f>
        <v>7.8564452803430456</v>
      </c>
      <c r="BI53" s="45">
        <f t="shared" si="5"/>
        <v>5.8733333333333331</v>
      </c>
    </row>
    <row r="54" spans="1:61" ht="15" customHeight="1" x14ac:dyDescent="0.25">
      <c r="A54" s="28" t="s">
        <v>168</v>
      </c>
      <c r="B54" s="29" t="s">
        <v>48</v>
      </c>
      <c r="C54" s="29" t="s">
        <v>48</v>
      </c>
      <c r="D54" s="29" t="s">
        <v>48</v>
      </c>
      <c r="E54" s="29">
        <v>4.1611798559959396</v>
      </c>
      <c r="F54" s="29">
        <v>6.1586925321728279</v>
      </c>
      <c r="G54" s="29">
        <v>10</v>
      </c>
      <c r="H54" s="29">
        <v>10</v>
      </c>
      <c r="I54" s="29">
        <v>5</v>
      </c>
      <c r="J54" s="29">
        <v>10</v>
      </c>
      <c r="K54" s="29">
        <v>10</v>
      </c>
      <c r="L54" s="29">
        <v>9</v>
      </c>
      <c r="M54" s="29">
        <v>2.4</v>
      </c>
      <c r="N54" s="29">
        <v>10</v>
      </c>
      <c r="O54" s="30">
        <v>0</v>
      </c>
      <c r="P54" s="30">
        <v>0</v>
      </c>
      <c r="Q54" s="30">
        <v>0</v>
      </c>
      <c r="R54" s="30">
        <v>4.1333333333333337</v>
      </c>
      <c r="S54" s="29">
        <v>6.4306752885020542</v>
      </c>
      <c r="T54" s="29">
        <v>5</v>
      </c>
      <c r="U54" s="29">
        <v>10</v>
      </c>
      <c r="V54" s="29">
        <v>5</v>
      </c>
      <c r="W54" s="29">
        <v>6.666666666666667</v>
      </c>
      <c r="X54" s="29" t="s">
        <v>48</v>
      </c>
      <c r="Y54" s="29" t="s">
        <v>48</v>
      </c>
      <c r="Z54" s="29" t="s">
        <v>48</v>
      </c>
      <c r="AA54" s="29" t="s">
        <v>48</v>
      </c>
      <c r="AB54" s="29" t="s">
        <v>48</v>
      </c>
      <c r="AC54" s="29" t="s">
        <v>48</v>
      </c>
      <c r="AD54" s="29" t="s">
        <v>48</v>
      </c>
      <c r="AE54" s="29" t="s">
        <v>48</v>
      </c>
      <c r="AF54" s="29" t="s">
        <v>48</v>
      </c>
      <c r="AG54" s="29" t="s">
        <v>48</v>
      </c>
      <c r="AH54" s="29" t="s">
        <v>48</v>
      </c>
      <c r="AI54" s="29" t="s">
        <v>48</v>
      </c>
      <c r="AJ54" s="29" t="s">
        <v>48</v>
      </c>
      <c r="AK54" s="29" t="s">
        <v>48</v>
      </c>
      <c r="AL54" s="29">
        <v>10</v>
      </c>
      <c r="AM54" s="30">
        <v>1</v>
      </c>
      <c r="AN54" s="30">
        <v>1.5</v>
      </c>
      <c r="AO54" s="30" t="s">
        <v>48</v>
      </c>
      <c r="AP54" s="30" t="s">
        <v>48</v>
      </c>
      <c r="AQ54" s="30" t="s">
        <v>48</v>
      </c>
      <c r="AR54" s="30" t="s">
        <v>48</v>
      </c>
      <c r="AS54" s="29">
        <v>4.166666666666667</v>
      </c>
      <c r="AT54" s="29">
        <v>10</v>
      </c>
      <c r="AU54" s="29">
        <v>10</v>
      </c>
      <c r="AV54" s="29">
        <v>10</v>
      </c>
      <c r="AW54" s="29">
        <v>0</v>
      </c>
      <c r="AX54" s="29">
        <v>0</v>
      </c>
      <c r="AY54" s="29">
        <v>0</v>
      </c>
      <c r="AZ54" s="29">
        <v>5</v>
      </c>
      <c r="BA54" s="49">
        <v>5</v>
      </c>
      <c r="BB54" s="31">
        <f>AVERAGE(Table278572[[#This Row],[RULE OF LAW]],Table278572[[#This Row],[SECURITY &amp; SAFETY]],Table278572[[#This Row],[PERSONAL FREEDOM (minus Security &amp;Safety and Rule of Law)]],Table278572[[#This Row],[PERSONAL FREEDOM (minus Security &amp;Safety and Rule of Law)]])</f>
        <v>5.286852675013388</v>
      </c>
      <c r="BC54" s="32">
        <v>7.11</v>
      </c>
      <c r="BD54" s="53">
        <f>AVERAGE(Table278572[[#This Row],[PERSONAL FREEDOM]:[ECONOMIC FREEDOM]])</f>
        <v>6.1984263375066941</v>
      </c>
      <c r="BE54" s="54">
        <f t="shared" si="3"/>
        <v>125</v>
      </c>
      <c r="BF54" s="47">
        <f t="shared" si="4"/>
        <v>6.2</v>
      </c>
      <c r="BG54" s="45">
        <f>Table278572[[#This Row],[1 Rule of Law]]</f>
        <v>4.1611798559959396</v>
      </c>
      <c r="BH54" s="45">
        <f>Table278572[[#This Row],[2 Security &amp; Safety]]</f>
        <v>6.4306752885020542</v>
      </c>
      <c r="BI54" s="45">
        <f t="shared" si="5"/>
        <v>5.2777777777777777</v>
      </c>
    </row>
    <row r="55" spans="1:61" ht="15" customHeight="1" x14ac:dyDescent="0.25">
      <c r="A55" s="28" t="s">
        <v>90</v>
      </c>
      <c r="B55" s="29">
        <v>5.442875549270938</v>
      </c>
      <c r="C55" s="29">
        <v>6.3388444517229701</v>
      </c>
      <c r="D55" s="29">
        <v>5.4258556421276563</v>
      </c>
      <c r="E55" s="29">
        <v>5.7358585477071875</v>
      </c>
      <c r="F55" s="29">
        <v>8.2956127522800731</v>
      </c>
      <c r="G55" s="29">
        <v>10</v>
      </c>
      <c r="H55" s="29">
        <v>10</v>
      </c>
      <c r="I55" s="29">
        <v>5</v>
      </c>
      <c r="J55" s="29">
        <v>10</v>
      </c>
      <c r="K55" s="29">
        <v>9.9463375368929423</v>
      </c>
      <c r="L55" s="29">
        <v>8.9892675073785888</v>
      </c>
      <c r="M55" s="29">
        <v>10</v>
      </c>
      <c r="N55" s="29">
        <v>7.5</v>
      </c>
      <c r="O55" s="30">
        <v>5</v>
      </c>
      <c r="P55" s="30">
        <v>5</v>
      </c>
      <c r="Q55" s="30">
        <v>5</v>
      </c>
      <c r="R55" s="30">
        <v>7.5</v>
      </c>
      <c r="S55" s="29">
        <v>8.261626753219554</v>
      </c>
      <c r="T55" s="29">
        <v>10</v>
      </c>
      <c r="U55" s="29">
        <v>5</v>
      </c>
      <c r="V55" s="29">
        <v>10</v>
      </c>
      <c r="W55" s="29">
        <v>8.3333333333333339</v>
      </c>
      <c r="X55" s="29">
        <v>7.5</v>
      </c>
      <c r="Y55" s="29">
        <v>10</v>
      </c>
      <c r="Z55" s="29">
        <v>8.75</v>
      </c>
      <c r="AA55" s="29">
        <v>10</v>
      </c>
      <c r="AB55" s="29">
        <v>7.5</v>
      </c>
      <c r="AC55" s="29">
        <v>7.5</v>
      </c>
      <c r="AD55" s="29">
        <v>7.5</v>
      </c>
      <c r="AE55" s="29">
        <v>10</v>
      </c>
      <c r="AF55" s="29">
        <v>8.3333333333333339</v>
      </c>
      <c r="AG55" s="29">
        <v>5</v>
      </c>
      <c r="AH55" s="29">
        <v>7.5</v>
      </c>
      <c r="AI55" s="29">
        <v>10</v>
      </c>
      <c r="AJ55" s="29">
        <v>7.5</v>
      </c>
      <c r="AK55" s="29">
        <v>8.3333333333333339</v>
      </c>
      <c r="AL55" s="29">
        <v>10</v>
      </c>
      <c r="AM55" s="30">
        <v>6</v>
      </c>
      <c r="AN55" s="30">
        <v>5</v>
      </c>
      <c r="AO55" s="30">
        <v>10</v>
      </c>
      <c r="AP55" s="30">
        <v>7.5</v>
      </c>
      <c r="AQ55" s="30">
        <v>8.75</v>
      </c>
      <c r="AR55" s="30">
        <v>10</v>
      </c>
      <c r="AS55" s="29">
        <v>7.95</v>
      </c>
      <c r="AT55" s="29">
        <v>5</v>
      </c>
      <c r="AU55" s="29">
        <v>5</v>
      </c>
      <c r="AV55" s="29">
        <v>5</v>
      </c>
      <c r="AW55" s="29">
        <v>10</v>
      </c>
      <c r="AX55" s="29">
        <v>10</v>
      </c>
      <c r="AY55" s="29">
        <v>10</v>
      </c>
      <c r="AZ55" s="29">
        <v>10</v>
      </c>
      <c r="BA55" s="49">
        <v>8.3333333333333339</v>
      </c>
      <c r="BB55" s="31">
        <f>AVERAGE(Table278572[[#This Row],[RULE OF LAW]],Table278572[[#This Row],[SECURITY &amp; SAFETY]],Table278572[[#This Row],[PERSONAL FREEDOM (minus Security &amp;Safety and Rule of Law)]],Table278572[[#This Row],[PERSONAL FREEDOM (minus Security &amp;Safety and Rule of Law)]])</f>
        <v>7.6693713252316851</v>
      </c>
      <c r="BC55" s="32">
        <v>7.98</v>
      </c>
      <c r="BD55" s="53">
        <f>AVERAGE(Table278572[[#This Row],[PERSONAL FREEDOM]:[ECONOMIC FREEDOM]])</f>
        <v>7.8246856626158428</v>
      </c>
      <c r="BE55" s="54">
        <f t="shared" si="3"/>
        <v>43</v>
      </c>
      <c r="BF55" s="47">
        <f t="shared" si="4"/>
        <v>7.82</v>
      </c>
      <c r="BG55" s="45">
        <f>Table278572[[#This Row],[1 Rule of Law]]</f>
        <v>5.7358585477071875</v>
      </c>
      <c r="BH55" s="45">
        <f>Table278572[[#This Row],[2 Security &amp; Safety]]</f>
        <v>8.261626753219554</v>
      </c>
      <c r="BI55" s="45">
        <f t="shared" si="5"/>
        <v>8.34</v>
      </c>
    </row>
    <row r="56" spans="1:61" ht="15" customHeight="1" x14ac:dyDescent="0.25">
      <c r="A56" s="28" t="s">
        <v>61</v>
      </c>
      <c r="B56" s="29">
        <v>8.6395347896597716</v>
      </c>
      <c r="C56" s="29">
        <v>8.2482397054627139</v>
      </c>
      <c r="D56" s="29">
        <v>7.608850905774192</v>
      </c>
      <c r="E56" s="29">
        <v>8.1655418002988931</v>
      </c>
      <c r="F56" s="29">
        <v>9.7186070133760936</v>
      </c>
      <c r="G56" s="29">
        <v>10</v>
      </c>
      <c r="H56" s="29">
        <v>10</v>
      </c>
      <c r="I56" s="29">
        <v>10</v>
      </c>
      <c r="J56" s="29">
        <v>10</v>
      </c>
      <c r="K56" s="29">
        <v>10</v>
      </c>
      <c r="L56" s="29">
        <v>10</v>
      </c>
      <c r="M56" s="29">
        <v>10</v>
      </c>
      <c r="N56" s="29">
        <v>10</v>
      </c>
      <c r="O56" s="30">
        <v>10</v>
      </c>
      <c r="P56" s="30">
        <v>10</v>
      </c>
      <c r="Q56" s="30">
        <v>10</v>
      </c>
      <c r="R56" s="30">
        <v>10</v>
      </c>
      <c r="S56" s="29">
        <v>9.9062023377920312</v>
      </c>
      <c r="T56" s="29">
        <v>10</v>
      </c>
      <c r="U56" s="29">
        <v>10</v>
      </c>
      <c r="V56" s="29">
        <v>10</v>
      </c>
      <c r="W56" s="29">
        <v>10</v>
      </c>
      <c r="X56" s="29">
        <v>10</v>
      </c>
      <c r="Y56" s="29">
        <v>10</v>
      </c>
      <c r="Z56" s="29">
        <v>10</v>
      </c>
      <c r="AA56" s="29">
        <v>10</v>
      </c>
      <c r="AB56" s="29">
        <v>10</v>
      </c>
      <c r="AC56" s="29">
        <v>10</v>
      </c>
      <c r="AD56" s="29">
        <v>10</v>
      </c>
      <c r="AE56" s="29">
        <v>10</v>
      </c>
      <c r="AF56" s="29">
        <v>10</v>
      </c>
      <c r="AG56" s="29">
        <v>10</v>
      </c>
      <c r="AH56" s="29">
        <v>10</v>
      </c>
      <c r="AI56" s="29">
        <v>10</v>
      </c>
      <c r="AJ56" s="29">
        <v>10</v>
      </c>
      <c r="AK56" s="29">
        <v>10</v>
      </c>
      <c r="AL56" s="29">
        <v>10</v>
      </c>
      <c r="AM56" s="30">
        <v>8</v>
      </c>
      <c r="AN56" s="30">
        <v>8</v>
      </c>
      <c r="AO56" s="30">
        <v>10</v>
      </c>
      <c r="AP56" s="30">
        <v>10</v>
      </c>
      <c r="AQ56" s="30">
        <v>10</v>
      </c>
      <c r="AR56" s="30">
        <v>10</v>
      </c>
      <c r="AS56" s="29">
        <v>9.1999999999999993</v>
      </c>
      <c r="AT56" s="29">
        <v>10</v>
      </c>
      <c r="AU56" s="29">
        <v>10</v>
      </c>
      <c r="AV56" s="29">
        <v>10</v>
      </c>
      <c r="AW56" s="29">
        <v>10</v>
      </c>
      <c r="AX56" s="29">
        <v>10</v>
      </c>
      <c r="AY56" s="29">
        <v>10</v>
      </c>
      <c r="AZ56" s="29">
        <v>10</v>
      </c>
      <c r="BA56" s="49">
        <v>10</v>
      </c>
      <c r="BB56" s="31">
        <f>AVERAGE(Table278572[[#This Row],[RULE OF LAW]],Table278572[[#This Row],[SECURITY &amp; SAFETY]],Table278572[[#This Row],[PERSONAL FREEDOM (minus Security &amp;Safety and Rule of Law)]],Table278572[[#This Row],[PERSONAL FREEDOM (minus Security &amp;Safety and Rule of Law)]])</f>
        <v>9.4379360345227319</v>
      </c>
      <c r="BC56" s="32">
        <v>7.55</v>
      </c>
      <c r="BD56" s="53">
        <f>AVERAGE(Table278572[[#This Row],[PERSONAL FREEDOM]:[ECONOMIC FREEDOM]])</f>
        <v>8.4939680172613663</v>
      </c>
      <c r="BE56" s="54">
        <f t="shared" si="3"/>
        <v>13</v>
      </c>
      <c r="BF56" s="47">
        <f t="shared" si="4"/>
        <v>8.49</v>
      </c>
      <c r="BG56" s="45">
        <f>Table278572[[#This Row],[1 Rule of Law]]</f>
        <v>8.1655418002988931</v>
      </c>
      <c r="BH56" s="45">
        <f>Table278572[[#This Row],[2 Security &amp; Safety]]</f>
        <v>9.9062023377920312</v>
      </c>
      <c r="BI56" s="45">
        <f t="shared" si="5"/>
        <v>9.84</v>
      </c>
    </row>
    <row r="57" spans="1:61" ht="15" customHeight="1" x14ac:dyDescent="0.25">
      <c r="A57" s="28" t="s">
        <v>116</v>
      </c>
      <c r="B57" s="29">
        <v>6.4449598818959855</v>
      </c>
      <c r="C57" s="29">
        <v>6.0771339010581817</v>
      </c>
      <c r="D57" s="29">
        <v>4.962068052257429</v>
      </c>
      <c r="E57" s="29">
        <v>5.8280539450705318</v>
      </c>
      <c r="F57" s="29">
        <v>9.3161178195924226</v>
      </c>
      <c r="G57" s="29">
        <v>10</v>
      </c>
      <c r="H57" s="29">
        <v>10</v>
      </c>
      <c r="I57" s="29">
        <v>7.5</v>
      </c>
      <c r="J57" s="29">
        <v>10</v>
      </c>
      <c r="K57" s="29">
        <v>9.9776007389964185</v>
      </c>
      <c r="L57" s="29">
        <v>9.495520147799283</v>
      </c>
      <c r="M57" s="29">
        <v>9.6</v>
      </c>
      <c r="N57" s="29">
        <v>10</v>
      </c>
      <c r="O57" s="30">
        <v>5</v>
      </c>
      <c r="P57" s="30">
        <v>5</v>
      </c>
      <c r="Q57" s="30">
        <v>5</v>
      </c>
      <c r="R57" s="30">
        <v>8.2000000000000011</v>
      </c>
      <c r="S57" s="29">
        <v>9.0038793224639022</v>
      </c>
      <c r="T57" s="29">
        <v>10</v>
      </c>
      <c r="U57" s="29">
        <v>10</v>
      </c>
      <c r="V57" s="29">
        <v>10</v>
      </c>
      <c r="W57" s="29">
        <v>10</v>
      </c>
      <c r="X57" s="29">
        <v>7.5</v>
      </c>
      <c r="Y57" s="29">
        <v>10</v>
      </c>
      <c r="Z57" s="29">
        <v>8.75</v>
      </c>
      <c r="AA57" s="29">
        <v>10</v>
      </c>
      <c r="AB57" s="29">
        <v>7.5</v>
      </c>
      <c r="AC57" s="29">
        <v>7.5</v>
      </c>
      <c r="AD57" s="29">
        <v>10</v>
      </c>
      <c r="AE57" s="29">
        <v>10</v>
      </c>
      <c r="AF57" s="29">
        <v>9.1666666666666661</v>
      </c>
      <c r="AG57" s="29">
        <v>7.5</v>
      </c>
      <c r="AH57" s="29">
        <v>7.5</v>
      </c>
      <c r="AI57" s="29">
        <v>7.5</v>
      </c>
      <c r="AJ57" s="29">
        <v>7.5</v>
      </c>
      <c r="AK57" s="29">
        <v>8.5416666666666661</v>
      </c>
      <c r="AL57" s="29">
        <v>10</v>
      </c>
      <c r="AM57" s="30">
        <v>7.333333333333333</v>
      </c>
      <c r="AN57" s="30">
        <v>7.5</v>
      </c>
      <c r="AO57" s="30">
        <v>10</v>
      </c>
      <c r="AP57" s="30">
        <v>10</v>
      </c>
      <c r="AQ57" s="30">
        <v>10</v>
      </c>
      <c r="AR57" s="30">
        <v>10</v>
      </c>
      <c r="AS57" s="29">
        <v>8.966666666666665</v>
      </c>
      <c r="AT57" s="29">
        <v>10</v>
      </c>
      <c r="AU57" s="29">
        <v>5</v>
      </c>
      <c r="AV57" s="29">
        <v>7.5</v>
      </c>
      <c r="AW57" s="29">
        <v>0</v>
      </c>
      <c r="AX57" s="29">
        <v>10</v>
      </c>
      <c r="AY57" s="29">
        <v>5</v>
      </c>
      <c r="AZ57" s="29">
        <v>10</v>
      </c>
      <c r="BA57" s="49">
        <v>7.5</v>
      </c>
      <c r="BB57" s="31">
        <f>AVERAGE(Table278572[[#This Row],[RULE OF LAW]],Table278572[[#This Row],[SECURITY &amp; SAFETY]],Table278572[[#This Row],[PERSONAL FREEDOM (minus Security &amp;Safety and Rule of Law)]],Table278572[[#This Row],[PERSONAL FREEDOM (minus Security &amp;Safety and Rule of Law)]])</f>
        <v>8.0838166502169422</v>
      </c>
      <c r="BC57" s="32">
        <v>6.41</v>
      </c>
      <c r="BD57" s="53">
        <f>AVERAGE(Table278572[[#This Row],[PERSONAL FREEDOM]:[ECONOMIC FREEDOM]])</f>
        <v>7.2469083251084712</v>
      </c>
      <c r="BE57" s="54">
        <f t="shared" si="3"/>
        <v>59</v>
      </c>
      <c r="BF57" s="47">
        <f t="shared" si="4"/>
        <v>7.25</v>
      </c>
      <c r="BG57" s="45">
        <f>Table278572[[#This Row],[1 Rule of Law]]</f>
        <v>5.8280539450705318</v>
      </c>
      <c r="BH57" s="45">
        <f>Table278572[[#This Row],[2 Security &amp; Safety]]</f>
        <v>9.0038793224639022</v>
      </c>
      <c r="BI57" s="45">
        <f t="shared" si="5"/>
        <v>8.7516666666666669</v>
      </c>
    </row>
    <row r="58" spans="1:61" ht="15" customHeight="1" x14ac:dyDescent="0.25">
      <c r="A58" s="28" t="s">
        <v>97</v>
      </c>
      <c r="B58" s="29">
        <v>6.628315583117578</v>
      </c>
      <c r="C58" s="29">
        <v>5.9138452117107096</v>
      </c>
      <c r="D58" s="29">
        <v>4.9248114722287131</v>
      </c>
      <c r="E58" s="29">
        <v>5.8223240890190011</v>
      </c>
      <c r="F58" s="29">
        <v>9.450524003474472</v>
      </c>
      <c r="G58" s="29">
        <v>10</v>
      </c>
      <c r="H58" s="29">
        <v>10</v>
      </c>
      <c r="I58" s="29">
        <v>5</v>
      </c>
      <c r="J58" s="29">
        <v>10</v>
      </c>
      <c r="K58" s="29">
        <v>9.9264004860511896</v>
      </c>
      <c r="L58" s="29">
        <v>8.9852800972102393</v>
      </c>
      <c r="M58" s="29">
        <v>10</v>
      </c>
      <c r="N58" s="29">
        <v>10</v>
      </c>
      <c r="O58" s="30">
        <v>5</v>
      </c>
      <c r="P58" s="30">
        <v>5</v>
      </c>
      <c r="Q58" s="30">
        <v>5</v>
      </c>
      <c r="R58" s="30">
        <v>8.3333333333333339</v>
      </c>
      <c r="S58" s="29">
        <v>8.9230458113393496</v>
      </c>
      <c r="T58" s="29">
        <v>10</v>
      </c>
      <c r="U58" s="29">
        <v>10</v>
      </c>
      <c r="V58" s="29">
        <v>10</v>
      </c>
      <c r="W58" s="29">
        <v>10</v>
      </c>
      <c r="X58" s="29">
        <v>7.5</v>
      </c>
      <c r="Y58" s="29">
        <v>10</v>
      </c>
      <c r="Z58" s="29">
        <v>8.75</v>
      </c>
      <c r="AA58" s="29">
        <v>10</v>
      </c>
      <c r="AB58" s="29">
        <v>10</v>
      </c>
      <c r="AC58" s="29">
        <v>10</v>
      </c>
      <c r="AD58" s="29">
        <v>10</v>
      </c>
      <c r="AE58" s="29">
        <v>10</v>
      </c>
      <c r="AF58" s="29">
        <v>10</v>
      </c>
      <c r="AG58" s="29">
        <v>10</v>
      </c>
      <c r="AH58" s="29">
        <v>10</v>
      </c>
      <c r="AI58" s="29">
        <v>10</v>
      </c>
      <c r="AJ58" s="29">
        <v>10</v>
      </c>
      <c r="AK58" s="29">
        <v>10</v>
      </c>
      <c r="AL58" s="29">
        <v>10</v>
      </c>
      <c r="AM58" s="30">
        <v>4.666666666666667</v>
      </c>
      <c r="AN58" s="30">
        <v>4.75</v>
      </c>
      <c r="AO58" s="30">
        <v>10</v>
      </c>
      <c r="AP58" s="30">
        <v>10</v>
      </c>
      <c r="AQ58" s="30">
        <v>10</v>
      </c>
      <c r="AR58" s="30">
        <v>10</v>
      </c>
      <c r="AS58" s="29">
        <v>7.8833333333333346</v>
      </c>
      <c r="AT58" s="29">
        <v>5</v>
      </c>
      <c r="AU58" s="29">
        <v>5</v>
      </c>
      <c r="AV58" s="29">
        <v>5</v>
      </c>
      <c r="AW58" s="29">
        <v>10</v>
      </c>
      <c r="AX58" s="29">
        <v>10</v>
      </c>
      <c r="AY58" s="29">
        <v>10</v>
      </c>
      <c r="AZ58" s="29">
        <v>5</v>
      </c>
      <c r="BA58" s="49">
        <v>6.666666666666667</v>
      </c>
      <c r="BB58" s="31">
        <f>AVERAGE(Table278572[[#This Row],[RULE OF LAW]],Table278572[[#This Row],[SECURITY &amp; SAFETY]],Table278572[[#This Row],[PERSONAL FREEDOM (minus Security &amp;Safety and Rule of Law)]],Table278572[[#This Row],[PERSONAL FREEDOM (minus Security &amp;Safety and Rule of Law)]])</f>
        <v>8.0163424750895871</v>
      </c>
      <c r="BC58" s="32">
        <v>6.93</v>
      </c>
      <c r="BD58" s="53">
        <f>AVERAGE(Table278572[[#This Row],[PERSONAL FREEDOM]:[ECONOMIC FREEDOM]])</f>
        <v>7.4731712375447934</v>
      </c>
      <c r="BE58" s="54">
        <f t="shared" si="3"/>
        <v>48</v>
      </c>
      <c r="BF58" s="47">
        <f t="shared" si="4"/>
        <v>7.47</v>
      </c>
      <c r="BG58" s="45">
        <f>Table278572[[#This Row],[1 Rule of Law]]</f>
        <v>5.8223240890190011</v>
      </c>
      <c r="BH58" s="45">
        <f>Table278572[[#This Row],[2 Security &amp; Safety]]</f>
        <v>8.9230458113393496</v>
      </c>
      <c r="BI58" s="45">
        <f t="shared" si="5"/>
        <v>8.66</v>
      </c>
    </row>
    <row r="59" spans="1:61" ht="15" customHeight="1" x14ac:dyDescent="0.25">
      <c r="A59" s="28" t="s">
        <v>114</v>
      </c>
      <c r="B59" s="29">
        <v>5.6124831089659555</v>
      </c>
      <c r="C59" s="29">
        <v>3.6442134543296971</v>
      </c>
      <c r="D59" s="29">
        <v>3.0061521143155643</v>
      </c>
      <c r="E59" s="29">
        <v>4.0876162258704056</v>
      </c>
      <c r="F59" s="29">
        <v>0</v>
      </c>
      <c r="G59" s="29">
        <v>10</v>
      </c>
      <c r="H59" s="29">
        <v>10</v>
      </c>
      <c r="I59" s="29">
        <v>5</v>
      </c>
      <c r="J59" s="29">
        <v>10</v>
      </c>
      <c r="K59" s="29">
        <v>10</v>
      </c>
      <c r="L59" s="29">
        <v>9</v>
      </c>
      <c r="M59" s="29">
        <v>10</v>
      </c>
      <c r="N59" s="29">
        <v>10</v>
      </c>
      <c r="O59" s="30">
        <v>10</v>
      </c>
      <c r="P59" s="30">
        <v>10</v>
      </c>
      <c r="Q59" s="30">
        <v>10</v>
      </c>
      <c r="R59" s="30">
        <v>10</v>
      </c>
      <c r="S59" s="29">
        <v>6.333333333333333</v>
      </c>
      <c r="T59" s="29">
        <v>10</v>
      </c>
      <c r="U59" s="29">
        <v>10</v>
      </c>
      <c r="V59" s="29">
        <v>10</v>
      </c>
      <c r="W59" s="29">
        <v>10</v>
      </c>
      <c r="X59" s="29">
        <v>7.5</v>
      </c>
      <c r="Y59" s="29">
        <v>7.5</v>
      </c>
      <c r="Z59" s="29">
        <v>7.5</v>
      </c>
      <c r="AA59" s="29">
        <v>7.5</v>
      </c>
      <c r="AB59" s="29">
        <v>7.5</v>
      </c>
      <c r="AC59" s="29">
        <v>7.5</v>
      </c>
      <c r="AD59" s="29">
        <v>7.5</v>
      </c>
      <c r="AE59" s="29">
        <v>7.5</v>
      </c>
      <c r="AF59" s="29">
        <v>7.5</v>
      </c>
      <c r="AG59" s="29">
        <v>7.5</v>
      </c>
      <c r="AH59" s="29">
        <v>7.5</v>
      </c>
      <c r="AI59" s="29">
        <v>7.5</v>
      </c>
      <c r="AJ59" s="29">
        <v>7.5</v>
      </c>
      <c r="AK59" s="29">
        <v>7.5</v>
      </c>
      <c r="AL59" s="29">
        <v>10</v>
      </c>
      <c r="AM59" s="30">
        <v>4</v>
      </c>
      <c r="AN59" s="30">
        <v>4</v>
      </c>
      <c r="AO59" s="30">
        <v>7.5</v>
      </c>
      <c r="AP59" s="30">
        <v>7.5</v>
      </c>
      <c r="AQ59" s="30">
        <v>7.5</v>
      </c>
      <c r="AR59" s="30">
        <v>7.5</v>
      </c>
      <c r="AS59" s="29">
        <v>6.6</v>
      </c>
      <c r="AT59" s="29">
        <v>5</v>
      </c>
      <c r="AU59" s="29">
        <v>5</v>
      </c>
      <c r="AV59" s="29">
        <v>5</v>
      </c>
      <c r="AW59" s="29">
        <v>10</v>
      </c>
      <c r="AX59" s="29">
        <v>10</v>
      </c>
      <c r="AY59" s="29" t="s">
        <v>48</v>
      </c>
      <c r="AZ59" s="29">
        <v>10</v>
      </c>
      <c r="BA59" s="49">
        <v>7.5</v>
      </c>
      <c r="BB59" s="31">
        <f>AVERAGE(Table278572[[#This Row],[RULE OF LAW]],Table278572[[#This Row],[SECURITY &amp; SAFETY]],Table278572[[#This Row],[PERSONAL FREEDOM (minus Security &amp;Safety and Rule of Law)]],Table278572[[#This Row],[PERSONAL FREEDOM (minus Security &amp;Safety and Rule of Law)]])</f>
        <v>6.5152373898009346</v>
      </c>
      <c r="BC59" s="32">
        <v>7.5</v>
      </c>
      <c r="BD59" s="53">
        <f>AVERAGE(Table278572[[#This Row],[PERSONAL FREEDOM]:[ECONOMIC FREEDOM]])</f>
        <v>7.0076186949004668</v>
      </c>
      <c r="BE59" s="54">
        <f t="shared" si="3"/>
        <v>68</v>
      </c>
      <c r="BF59" s="47">
        <f t="shared" si="4"/>
        <v>7.01</v>
      </c>
      <c r="BG59" s="45">
        <f>Table278572[[#This Row],[1 Rule of Law]]</f>
        <v>4.0876162258704056</v>
      </c>
      <c r="BH59" s="45">
        <f>Table278572[[#This Row],[2 Security &amp; Safety]]</f>
        <v>6.333333333333333</v>
      </c>
      <c r="BI59" s="45">
        <f t="shared" si="5"/>
        <v>7.82</v>
      </c>
    </row>
    <row r="60" spans="1:61" ht="15" customHeight="1" x14ac:dyDescent="0.25">
      <c r="A60" s="28" t="s">
        <v>180</v>
      </c>
      <c r="B60" s="29" t="s">
        <v>48</v>
      </c>
      <c r="C60" s="29" t="s">
        <v>48</v>
      </c>
      <c r="D60" s="29" t="s">
        <v>48</v>
      </c>
      <c r="E60" s="29">
        <v>3.0177895839003654</v>
      </c>
      <c r="F60" s="29">
        <v>6.3889810371864355</v>
      </c>
      <c r="G60" s="29">
        <v>10</v>
      </c>
      <c r="H60" s="29">
        <v>10</v>
      </c>
      <c r="I60" s="29">
        <v>7.5</v>
      </c>
      <c r="J60" s="29">
        <v>10</v>
      </c>
      <c r="K60" s="29">
        <v>10</v>
      </c>
      <c r="L60" s="29">
        <v>9.5</v>
      </c>
      <c r="M60" s="29">
        <v>0.40000000000000036</v>
      </c>
      <c r="N60" s="29">
        <v>7.5</v>
      </c>
      <c r="O60" s="30">
        <v>10</v>
      </c>
      <c r="P60" s="30">
        <v>5</v>
      </c>
      <c r="Q60" s="30">
        <v>7.5</v>
      </c>
      <c r="R60" s="30">
        <v>5.1333333333333337</v>
      </c>
      <c r="S60" s="29">
        <v>7.0074381235065895</v>
      </c>
      <c r="T60" s="29">
        <v>10</v>
      </c>
      <c r="U60" s="29">
        <v>0</v>
      </c>
      <c r="V60" s="29">
        <v>5</v>
      </c>
      <c r="W60" s="29">
        <v>5</v>
      </c>
      <c r="X60" s="29">
        <v>10</v>
      </c>
      <c r="Y60" s="29">
        <v>7.5</v>
      </c>
      <c r="Z60" s="29">
        <v>8.75</v>
      </c>
      <c r="AA60" s="29">
        <v>7.5</v>
      </c>
      <c r="AB60" s="29">
        <v>7.5</v>
      </c>
      <c r="AC60" s="29">
        <v>7.5</v>
      </c>
      <c r="AD60" s="29">
        <v>7.5</v>
      </c>
      <c r="AE60" s="29">
        <v>7.5</v>
      </c>
      <c r="AF60" s="29">
        <v>7.5</v>
      </c>
      <c r="AG60" s="29">
        <v>10</v>
      </c>
      <c r="AH60" s="29">
        <v>10</v>
      </c>
      <c r="AI60" s="29">
        <v>10</v>
      </c>
      <c r="AJ60" s="29">
        <v>10</v>
      </c>
      <c r="AK60" s="29">
        <v>8.125</v>
      </c>
      <c r="AL60" s="29">
        <v>1.8537102317480958</v>
      </c>
      <c r="AM60" s="30">
        <v>3.6666666666666665</v>
      </c>
      <c r="AN60" s="30">
        <v>3</v>
      </c>
      <c r="AO60" s="30">
        <v>7.5</v>
      </c>
      <c r="AP60" s="30">
        <v>7.5</v>
      </c>
      <c r="AQ60" s="30">
        <v>7.5</v>
      </c>
      <c r="AR60" s="30">
        <v>7.5</v>
      </c>
      <c r="AS60" s="29">
        <v>4.7040753796829522</v>
      </c>
      <c r="AT60" s="29">
        <v>0</v>
      </c>
      <c r="AU60" s="29">
        <v>0</v>
      </c>
      <c r="AV60" s="29">
        <v>0</v>
      </c>
      <c r="AW60" s="29">
        <v>0</v>
      </c>
      <c r="AX60" s="29">
        <v>0</v>
      </c>
      <c r="AY60" s="29">
        <v>0</v>
      </c>
      <c r="AZ60" s="29">
        <v>5</v>
      </c>
      <c r="BA60" s="49">
        <v>1.6666666666666667</v>
      </c>
      <c r="BB60" s="31">
        <f>AVERAGE(Table278572[[#This Row],[RULE OF LAW]],Table278572[[#This Row],[SECURITY &amp; SAFETY]],Table278572[[#This Row],[PERSONAL FREEDOM (minus Security &amp;Safety and Rule of Law)]],Table278572[[#This Row],[PERSONAL FREEDOM (minus Security &amp;Safety and Rule of Law)]])</f>
        <v>5.3308811314867004</v>
      </c>
      <c r="BC60" s="32">
        <v>5.0999999999999996</v>
      </c>
      <c r="BD60" s="53">
        <f>AVERAGE(Table278572[[#This Row],[PERSONAL FREEDOM]:[ECONOMIC FREEDOM]])</f>
        <v>5.21544056574335</v>
      </c>
      <c r="BE60" s="54">
        <f t="shared" si="3"/>
        <v>149</v>
      </c>
      <c r="BF60" s="47">
        <f t="shared" si="4"/>
        <v>5.22</v>
      </c>
      <c r="BG60" s="45">
        <f>Table278572[[#This Row],[1 Rule of Law]]</f>
        <v>3.0177895839003654</v>
      </c>
      <c r="BH60" s="45">
        <f>Table278572[[#This Row],[2 Security &amp; Safety]]</f>
        <v>7.0074381235065895</v>
      </c>
      <c r="BI60" s="45">
        <f t="shared" si="5"/>
        <v>5.649148409269924</v>
      </c>
    </row>
    <row r="61" spans="1:61" ht="15" customHeight="1" x14ac:dyDescent="0.25">
      <c r="A61" s="28" t="s">
        <v>171</v>
      </c>
      <c r="B61" s="29" t="s">
        <v>48</v>
      </c>
      <c r="C61" s="29" t="s">
        <v>48</v>
      </c>
      <c r="D61" s="29" t="s">
        <v>48</v>
      </c>
      <c r="E61" s="29">
        <v>3.0479923247660623</v>
      </c>
      <c r="F61" s="29">
        <v>5.8853011652715201</v>
      </c>
      <c r="G61" s="29">
        <v>10</v>
      </c>
      <c r="H61" s="29">
        <v>10</v>
      </c>
      <c r="I61" s="29">
        <v>5</v>
      </c>
      <c r="J61" s="29">
        <v>10</v>
      </c>
      <c r="K61" s="29">
        <v>10</v>
      </c>
      <c r="L61" s="29">
        <v>9</v>
      </c>
      <c r="M61" s="29">
        <v>5</v>
      </c>
      <c r="N61" s="29">
        <v>10</v>
      </c>
      <c r="O61" s="30">
        <v>5</v>
      </c>
      <c r="P61" s="30" t="s">
        <v>48</v>
      </c>
      <c r="Q61" s="30">
        <v>5</v>
      </c>
      <c r="R61" s="30">
        <v>6.666666666666667</v>
      </c>
      <c r="S61" s="29">
        <v>7.1839892773127296</v>
      </c>
      <c r="T61" s="29">
        <v>10</v>
      </c>
      <c r="U61" s="29">
        <v>10</v>
      </c>
      <c r="V61" s="29">
        <v>10</v>
      </c>
      <c r="W61" s="29">
        <v>10</v>
      </c>
      <c r="X61" s="29" t="s">
        <v>48</v>
      </c>
      <c r="Y61" s="29" t="s">
        <v>48</v>
      </c>
      <c r="Z61" s="29" t="s">
        <v>48</v>
      </c>
      <c r="AA61" s="29" t="s">
        <v>48</v>
      </c>
      <c r="AB61" s="29" t="s">
        <v>48</v>
      </c>
      <c r="AC61" s="29" t="s">
        <v>48</v>
      </c>
      <c r="AD61" s="29" t="s">
        <v>48</v>
      </c>
      <c r="AE61" s="29" t="s">
        <v>48</v>
      </c>
      <c r="AF61" s="29" t="s">
        <v>48</v>
      </c>
      <c r="AG61" s="29" t="s">
        <v>48</v>
      </c>
      <c r="AH61" s="29" t="s">
        <v>48</v>
      </c>
      <c r="AI61" s="29" t="s">
        <v>48</v>
      </c>
      <c r="AJ61" s="29" t="s">
        <v>48</v>
      </c>
      <c r="AK61" s="29" t="s">
        <v>48</v>
      </c>
      <c r="AL61" s="29">
        <v>10</v>
      </c>
      <c r="AM61" s="30">
        <v>4.333333333333333</v>
      </c>
      <c r="AN61" s="30">
        <v>4</v>
      </c>
      <c r="AO61" s="30" t="s">
        <v>48</v>
      </c>
      <c r="AP61" s="30" t="s">
        <v>48</v>
      </c>
      <c r="AQ61" s="30" t="s">
        <v>48</v>
      </c>
      <c r="AR61" s="30" t="s">
        <v>48</v>
      </c>
      <c r="AS61" s="29">
        <v>6.1111111111111107</v>
      </c>
      <c r="AT61" s="29">
        <v>5</v>
      </c>
      <c r="AU61" s="29">
        <v>5</v>
      </c>
      <c r="AV61" s="29">
        <v>5</v>
      </c>
      <c r="AW61" s="29">
        <v>10</v>
      </c>
      <c r="AX61" s="29">
        <v>10</v>
      </c>
      <c r="AY61" s="29">
        <v>10</v>
      </c>
      <c r="AZ61" s="29">
        <v>10</v>
      </c>
      <c r="BA61" s="49">
        <v>8.3333333333333339</v>
      </c>
      <c r="BB61" s="31">
        <f>AVERAGE(Table278572[[#This Row],[RULE OF LAW]],Table278572[[#This Row],[SECURITY &amp; SAFETY]],Table278572[[#This Row],[PERSONAL FREEDOM (minus Security &amp;Safety and Rule of Law)]],Table278572[[#This Row],[PERSONAL FREEDOM (minus Security &amp;Safety and Rule of Law)]])</f>
        <v>6.6320694745937718</v>
      </c>
      <c r="BC61" s="32">
        <v>6.08</v>
      </c>
      <c r="BD61" s="53">
        <f>AVERAGE(Table278572[[#This Row],[PERSONAL FREEDOM]:[ECONOMIC FREEDOM]])</f>
        <v>6.356034737296886</v>
      </c>
      <c r="BE61" s="54">
        <f t="shared" si="3"/>
        <v>118</v>
      </c>
      <c r="BF61" s="47">
        <f t="shared" si="4"/>
        <v>6.36</v>
      </c>
      <c r="BG61" s="45">
        <f>Table278572[[#This Row],[1 Rule of Law]]</f>
        <v>3.0479923247660623</v>
      </c>
      <c r="BH61" s="45">
        <f>Table278572[[#This Row],[2 Security &amp; Safety]]</f>
        <v>7.1839892773127296</v>
      </c>
      <c r="BI61" s="45">
        <f t="shared" si="5"/>
        <v>8.148148148148147</v>
      </c>
    </row>
    <row r="62" spans="1:61" ht="15" customHeight="1" x14ac:dyDescent="0.25">
      <c r="A62" s="28" t="s">
        <v>131</v>
      </c>
      <c r="B62" s="29" t="s">
        <v>48</v>
      </c>
      <c r="C62" s="29" t="s">
        <v>48</v>
      </c>
      <c r="D62" s="29" t="s">
        <v>48</v>
      </c>
      <c r="E62" s="29">
        <v>4.2140152304962362</v>
      </c>
      <c r="F62" s="29">
        <v>2.2147967262877999</v>
      </c>
      <c r="G62" s="29">
        <v>10</v>
      </c>
      <c r="H62" s="29">
        <v>10</v>
      </c>
      <c r="I62" s="29">
        <v>7.5</v>
      </c>
      <c r="J62" s="29">
        <v>10</v>
      </c>
      <c r="K62" s="29">
        <v>10</v>
      </c>
      <c r="L62" s="29">
        <v>9.5</v>
      </c>
      <c r="M62" s="29" t="s">
        <v>48</v>
      </c>
      <c r="N62" s="29" t="s">
        <v>48</v>
      </c>
      <c r="O62" s="30" t="s">
        <v>48</v>
      </c>
      <c r="P62" s="30" t="s">
        <v>48</v>
      </c>
      <c r="Q62" s="30" t="s">
        <v>48</v>
      </c>
      <c r="R62" s="30" t="s">
        <v>48</v>
      </c>
      <c r="S62" s="29">
        <v>5.8573983631438997</v>
      </c>
      <c r="T62" s="29">
        <v>10</v>
      </c>
      <c r="U62" s="29">
        <v>10</v>
      </c>
      <c r="V62" s="29" t="s">
        <v>48</v>
      </c>
      <c r="W62" s="29">
        <v>10</v>
      </c>
      <c r="X62" s="29" t="s">
        <v>48</v>
      </c>
      <c r="Y62" s="29" t="s">
        <v>48</v>
      </c>
      <c r="Z62" s="29" t="s">
        <v>48</v>
      </c>
      <c r="AA62" s="29" t="s">
        <v>48</v>
      </c>
      <c r="AB62" s="29" t="s">
        <v>48</v>
      </c>
      <c r="AC62" s="29" t="s">
        <v>48</v>
      </c>
      <c r="AD62" s="29" t="s">
        <v>48</v>
      </c>
      <c r="AE62" s="29" t="s">
        <v>48</v>
      </c>
      <c r="AF62" s="29" t="s">
        <v>48</v>
      </c>
      <c r="AG62" s="29" t="s">
        <v>48</v>
      </c>
      <c r="AH62" s="29" t="s">
        <v>48</v>
      </c>
      <c r="AI62" s="29" t="s">
        <v>48</v>
      </c>
      <c r="AJ62" s="29" t="s">
        <v>48</v>
      </c>
      <c r="AK62" s="29" t="s">
        <v>48</v>
      </c>
      <c r="AL62" s="29">
        <v>10</v>
      </c>
      <c r="AM62" s="30">
        <v>6.333333333333333</v>
      </c>
      <c r="AN62" s="30">
        <v>6.5</v>
      </c>
      <c r="AO62" s="30" t="s">
        <v>48</v>
      </c>
      <c r="AP62" s="30" t="s">
        <v>48</v>
      </c>
      <c r="AQ62" s="30" t="s">
        <v>48</v>
      </c>
      <c r="AR62" s="30" t="s">
        <v>48</v>
      </c>
      <c r="AS62" s="29">
        <v>7.6111111111111107</v>
      </c>
      <c r="AT62" s="29" t="s">
        <v>48</v>
      </c>
      <c r="AU62" s="29" t="s">
        <v>48</v>
      </c>
      <c r="AV62" s="29" t="s">
        <v>48</v>
      </c>
      <c r="AW62" s="29">
        <v>0</v>
      </c>
      <c r="AX62" s="29">
        <v>10</v>
      </c>
      <c r="AY62" s="29">
        <v>5</v>
      </c>
      <c r="AZ62" s="29" t="s">
        <v>48</v>
      </c>
      <c r="BA62" s="49">
        <v>5</v>
      </c>
      <c r="BB62" s="31">
        <f>AVERAGE(Table278572[[#This Row],[RULE OF LAW]],Table278572[[#This Row],[SECURITY &amp; SAFETY]],Table278572[[#This Row],[PERSONAL FREEDOM (minus Security &amp;Safety and Rule of Law)]],Table278572[[#This Row],[PERSONAL FREEDOM (minus Security &amp;Safety and Rule of Law)]])</f>
        <v>6.2863719169285526</v>
      </c>
      <c r="BC62" s="32">
        <v>5.98</v>
      </c>
      <c r="BD62" s="53">
        <f>AVERAGE(Table278572[[#This Row],[PERSONAL FREEDOM]:[ECONOMIC FREEDOM]])</f>
        <v>6.1331859584642761</v>
      </c>
      <c r="BE62" s="54">
        <f t="shared" si="3"/>
        <v>126</v>
      </c>
      <c r="BF62" s="47">
        <f t="shared" si="4"/>
        <v>6.13</v>
      </c>
      <c r="BG62" s="45">
        <f>Table278572[[#This Row],[1 Rule of Law]]</f>
        <v>4.2140152304962362</v>
      </c>
      <c r="BH62" s="45">
        <f>Table278572[[#This Row],[2 Security &amp; Safety]]</f>
        <v>5.8573983631438997</v>
      </c>
      <c r="BI62" s="45">
        <f t="shared" si="5"/>
        <v>7.5370370370370372</v>
      </c>
    </row>
    <row r="63" spans="1:61" ht="15" customHeight="1" x14ac:dyDescent="0.25">
      <c r="A63" s="28" t="s">
        <v>110</v>
      </c>
      <c r="B63" s="29" t="s">
        <v>48</v>
      </c>
      <c r="C63" s="29" t="s">
        <v>48</v>
      </c>
      <c r="D63" s="29" t="s">
        <v>48</v>
      </c>
      <c r="E63" s="29">
        <v>3.2972020900795891</v>
      </c>
      <c r="F63" s="29">
        <v>5.9355190140345204</v>
      </c>
      <c r="G63" s="29">
        <v>5</v>
      </c>
      <c r="H63" s="29">
        <v>10</v>
      </c>
      <c r="I63" s="29">
        <v>5</v>
      </c>
      <c r="J63" s="29">
        <v>10</v>
      </c>
      <c r="K63" s="29">
        <v>10</v>
      </c>
      <c r="L63" s="29">
        <v>8</v>
      </c>
      <c r="M63" s="29">
        <v>10</v>
      </c>
      <c r="N63" s="29">
        <v>10</v>
      </c>
      <c r="O63" s="30">
        <v>5</v>
      </c>
      <c r="P63" s="30">
        <v>5</v>
      </c>
      <c r="Q63" s="30">
        <v>5</v>
      </c>
      <c r="R63" s="30">
        <v>8.3333333333333339</v>
      </c>
      <c r="S63" s="29">
        <v>7.4229507824559517</v>
      </c>
      <c r="T63" s="29">
        <v>10</v>
      </c>
      <c r="U63" s="29">
        <v>10</v>
      </c>
      <c r="V63" s="29">
        <v>10</v>
      </c>
      <c r="W63" s="29">
        <v>10</v>
      </c>
      <c r="X63" s="29">
        <v>10</v>
      </c>
      <c r="Y63" s="29">
        <v>10</v>
      </c>
      <c r="Z63" s="29">
        <v>10</v>
      </c>
      <c r="AA63" s="29">
        <v>10</v>
      </c>
      <c r="AB63" s="29">
        <v>10</v>
      </c>
      <c r="AC63" s="29">
        <v>10</v>
      </c>
      <c r="AD63" s="29">
        <v>10</v>
      </c>
      <c r="AE63" s="29">
        <v>10</v>
      </c>
      <c r="AF63" s="29">
        <v>10</v>
      </c>
      <c r="AG63" s="29">
        <v>10</v>
      </c>
      <c r="AH63" s="29">
        <v>10</v>
      </c>
      <c r="AI63" s="29">
        <v>2.5</v>
      </c>
      <c r="AJ63" s="29">
        <v>7.5</v>
      </c>
      <c r="AK63" s="29">
        <v>9.375</v>
      </c>
      <c r="AL63" s="29">
        <v>10</v>
      </c>
      <c r="AM63" s="30">
        <v>5</v>
      </c>
      <c r="AN63" s="30">
        <v>5.75</v>
      </c>
      <c r="AO63" s="30">
        <v>10</v>
      </c>
      <c r="AP63" s="30">
        <v>10</v>
      </c>
      <c r="AQ63" s="30">
        <v>10</v>
      </c>
      <c r="AR63" s="30">
        <v>10</v>
      </c>
      <c r="AS63" s="29">
        <v>8.15</v>
      </c>
      <c r="AT63" s="29">
        <v>5</v>
      </c>
      <c r="AU63" s="29">
        <v>10</v>
      </c>
      <c r="AV63" s="29">
        <v>7.5</v>
      </c>
      <c r="AW63" s="29">
        <v>10</v>
      </c>
      <c r="AX63" s="29">
        <v>10</v>
      </c>
      <c r="AY63" s="29">
        <v>10</v>
      </c>
      <c r="AZ63" s="29">
        <v>10</v>
      </c>
      <c r="BA63" s="49">
        <v>9.1666666666666661</v>
      </c>
      <c r="BB63" s="31">
        <f>AVERAGE(Table278572[[#This Row],[RULE OF LAW]],Table278572[[#This Row],[SECURITY &amp; SAFETY]],Table278572[[#This Row],[PERSONAL FREEDOM (minus Security &amp;Safety and Rule of Law)]],Table278572[[#This Row],[PERSONAL FREEDOM (minus Security &amp;Safety and Rule of Law)]])</f>
        <v>7.3492048848005513</v>
      </c>
      <c r="BC63" s="32">
        <v>6.99</v>
      </c>
      <c r="BD63" s="53">
        <f>AVERAGE(Table278572[[#This Row],[PERSONAL FREEDOM]:[ECONOMIC FREEDOM]])</f>
        <v>7.1696024424002758</v>
      </c>
      <c r="BE63" s="54">
        <f t="shared" si="3"/>
        <v>61</v>
      </c>
      <c r="BF63" s="47">
        <f t="shared" si="4"/>
        <v>7.17</v>
      </c>
      <c r="BG63" s="45">
        <f>Table278572[[#This Row],[1 Rule of Law]]</f>
        <v>3.2972020900795891</v>
      </c>
      <c r="BH63" s="45">
        <f>Table278572[[#This Row],[2 Security &amp; Safety]]</f>
        <v>7.4229507824559517</v>
      </c>
      <c r="BI63" s="45">
        <f t="shared" si="5"/>
        <v>9.3383333333333329</v>
      </c>
    </row>
    <row r="64" spans="1:61" ht="15" customHeight="1" x14ac:dyDescent="0.25">
      <c r="A64" s="28" t="s">
        <v>139</v>
      </c>
      <c r="B64" s="29">
        <v>3.5266270217280242</v>
      </c>
      <c r="C64" s="29">
        <v>4.5093075816959285</v>
      </c>
      <c r="D64" s="29">
        <v>2.0721557388984295</v>
      </c>
      <c r="E64" s="29">
        <v>3.3693634474407941</v>
      </c>
      <c r="F64" s="29">
        <v>0</v>
      </c>
      <c r="G64" s="29">
        <v>5</v>
      </c>
      <c r="H64" s="29">
        <v>10</v>
      </c>
      <c r="I64" s="29">
        <v>7.5</v>
      </c>
      <c r="J64" s="29">
        <v>10</v>
      </c>
      <c r="K64" s="29">
        <v>9.9748796736367193</v>
      </c>
      <c r="L64" s="29">
        <v>8.4949759347273446</v>
      </c>
      <c r="M64" s="29">
        <v>10</v>
      </c>
      <c r="N64" s="29">
        <v>10</v>
      </c>
      <c r="O64" s="30">
        <v>5</v>
      </c>
      <c r="P64" s="30">
        <v>5</v>
      </c>
      <c r="Q64" s="30">
        <v>5</v>
      </c>
      <c r="R64" s="30">
        <v>8.3333333333333339</v>
      </c>
      <c r="S64" s="29">
        <v>5.6094364226868931</v>
      </c>
      <c r="T64" s="29">
        <v>5</v>
      </c>
      <c r="U64" s="29">
        <v>10</v>
      </c>
      <c r="V64" s="29">
        <v>5</v>
      </c>
      <c r="W64" s="29">
        <v>6.666666666666667</v>
      </c>
      <c r="X64" s="29">
        <v>5</v>
      </c>
      <c r="Y64" s="29">
        <v>7.5</v>
      </c>
      <c r="Z64" s="29">
        <v>6.25</v>
      </c>
      <c r="AA64" s="29">
        <v>7.5</v>
      </c>
      <c r="AB64" s="29">
        <v>7.5</v>
      </c>
      <c r="AC64" s="29">
        <v>7.5</v>
      </c>
      <c r="AD64" s="29">
        <v>7.5</v>
      </c>
      <c r="AE64" s="29">
        <v>7.5</v>
      </c>
      <c r="AF64" s="29">
        <v>7.5</v>
      </c>
      <c r="AG64" s="29">
        <v>5</v>
      </c>
      <c r="AH64" s="29">
        <v>5</v>
      </c>
      <c r="AI64" s="29">
        <v>5</v>
      </c>
      <c r="AJ64" s="29">
        <v>5</v>
      </c>
      <c r="AK64" s="29">
        <v>6.875</v>
      </c>
      <c r="AL64" s="29">
        <v>10</v>
      </c>
      <c r="AM64" s="30">
        <v>3.6666666666666665</v>
      </c>
      <c r="AN64" s="30">
        <v>1.5</v>
      </c>
      <c r="AO64" s="30">
        <v>7.5</v>
      </c>
      <c r="AP64" s="30">
        <v>7.5</v>
      </c>
      <c r="AQ64" s="30">
        <v>7.5</v>
      </c>
      <c r="AR64" s="30">
        <v>7.5</v>
      </c>
      <c r="AS64" s="29">
        <v>6.0333333333333332</v>
      </c>
      <c r="AT64" s="29">
        <v>10</v>
      </c>
      <c r="AU64" s="29">
        <v>10</v>
      </c>
      <c r="AV64" s="29">
        <v>10</v>
      </c>
      <c r="AW64" s="29">
        <v>10</v>
      </c>
      <c r="AX64" s="29">
        <v>10</v>
      </c>
      <c r="AY64" s="29">
        <v>10</v>
      </c>
      <c r="AZ64" s="29">
        <v>10</v>
      </c>
      <c r="BA64" s="49">
        <v>10</v>
      </c>
      <c r="BB64" s="31">
        <f>AVERAGE(Table278572[[#This Row],[RULE OF LAW]],Table278572[[#This Row],[SECURITY &amp; SAFETY]],Table278572[[#This Row],[PERSONAL FREEDOM (minus Security &amp;Safety and Rule of Law)]],Table278572[[#This Row],[PERSONAL FREEDOM (minus Security &amp;Safety and Rule of Law)]])</f>
        <v>5.8271999675319215</v>
      </c>
      <c r="BC64" s="32">
        <v>7.24</v>
      </c>
      <c r="BD64" s="53">
        <f>AVERAGE(Table278572[[#This Row],[PERSONAL FREEDOM]:[ECONOMIC FREEDOM]])</f>
        <v>6.5335999837659609</v>
      </c>
      <c r="BE64" s="54">
        <f t="shared" si="3"/>
        <v>101</v>
      </c>
      <c r="BF64" s="47">
        <f t="shared" si="4"/>
        <v>6.53</v>
      </c>
      <c r="BG64" s="45">
        <f>Table278572[[#This Row],[1 Rule of Law]]</f>
        <v>3.3693634474407941</v>
      </c>
      <c r="BH64" s="45">
        <f>Table278572[[#This Row],[2 Security &amp; Safety]]</f>
        <v>5.6094364226868931</v>
      </c>
      <c r="BI64" s="45">
        <f t="shared" si="5"/>
        <v>7.1650000000000009</v>
      </c>
    </row>
    <row r="65" spans="1:61" ht="15" customHeight="1" x14ac:dyDescent="0.25">
      <c r="A65" s="28" t="s">
        <v>49</v>
      </c>
      <c r="B65" s="29">
        <v>7.8624727860117192</v>
      </c>
      <c r="C65" s="29">
        <v>7.5821963788171107</v>
      </c>
      <c r="D65" s="29">
        <v>7.9453285863296594</v>
      </c>
      <c r="E65" s="29">
        <v>7.796665917052831</v>
      </c>
      <c r="F65" s="29">
        <v>9.648553774950507</v>
      </c>
      <c r="G65" s="29" t="s">
        <v>48</v>
      </c>
      <c r="H65" s="29">
        <v>10</v>
      </c>
      <c r="I65" s="29" t="s">
        <v>48</v>
      </c>
      <c r="J65" s="29">
        <v>10</v>
      </c>
      <c r="K65" s="29">
        <v>10</v>
      </c>
      <c r="L65" s="29">
        <v>10</v>
      </c>
      <c r="M65" s="29">
        <v>10</v>
      </c>
      <c r="N65" s="29">
        <v>7.5</v>
      </c>
      <c r="O65" s="30">
        <v>5</v>
      </c>
      <c r="P65" s="30">
        <v>10</v>
      </c>
      <c r="Q65" s="30">
        <v>7.5</v>
      </c>
      <c r="R65" s="30">
        <v>8.3333333333333339</v>
      </c>
      <c r="S65" s="29">
        <v>9.3272957027612815</v>
      </c>
      <c r="T65" s="29" t="s">
        <v>48</v>
      </c>
      <c r="U65" s="29" t="s">
        <v>48</v>
      </c>
      <c r="V65" s="29">
        <v>10</v>
      </c>
      <c r="W65" s="29">
        <v>10</v>
      </c>
      <c r="X65" s="29">
        <v>10</v>
      </c>
      <c r="Y65" s="29">
        <v>10</v>
      </c>
      <c r="Z65" s="29">
        <v>10</v>
      </c>
      <c r="AA65" s="29">
        <v>10</v>
      </c>
      <c r="AB65" s="29">
        <v>10</v>
      </c>
      <c r="AC65" s="29">
        <v>7.5</v>
      </c>
      <c r="AD65" s="29">
        <v>10</v>
      </c>
      <c r="AE65" s="29">
        <v>10</v>
      </c>
      <c r="AF65" s="29">
        <v>9.1666666666666661</v>
      </c>
      <c r="AG65" s="29">
        <v>10</v>
      </c>
      <c r="AH65" s="29">
        <v>10</v>
      </c>
      <c r="AI65" s="29">
        <v>10</v>
      </c>
      <c r="AJ65" s="29">
        <v>10</v>
      </c>
      <c r="AK65" s="29">
        <v>9.7916666666666661</v>
      </c>
      <c r="AL65" s="29">
        <v>10</v>
      </c>
      <c r="AM65" s="30">
        <v>5.666666666666667</v>
      </c>
      <c r="AN65" s="30">
        <v>5.5</v>
      </c>
      <c r="AO65" s="30">
        <v>10</v>
      </c>
      <c r="AP65" s="30">
        <v>10</v>
      </c>
      <c r="AQ65" s="30">
        <v>10</v>
      </c>
      <c r="AR65" s="30">
        <v>10</v>
      </c>
      <c r="AS65" s="29">
        <v>8.2333333333333343</v>
      </c>
      <c r="AT65" s="29">
        <v>10</v>
      </c>
      <c r="AU65" s="29">
        <v>10</v>
      </c>
      <c r="AV65" s="29">
        <v>10</v>
      </c>
      <c r="AW65" s="29" t="s">
        <v>48</v>
      </c>
      <c r="AX65" s="29" t="s">
        <v>48</v>
      </c>
      <c r="AY65" s="29" t="s">
        <v>48</v>
      </c>
      <c r="AZ65" s="29">
        <v>10</v>
      </c>
      <c r="BA65" s="49">
        <v>10</v>
      </c>
      <c r="BB65" s="31">
        <f>AVERAGE(Table278572[[#This Row],[RULE OF LAW]],Table278572[[#This Row],[SECURITY &amp; SAFETY]],Table278572[[#This Row],[PERSONAL FREEDOM (minus Security &amp;Safety and Rule of Law)]],Table278572[[#This Row],[PERSONAL FREEDOM (minus Security &amp;Safety and Rule of Law)]])</f>
        <v>9.0834904049535279</v>
      </c>
      <c r="BC65" s="32">
        <v>9.0299999999999994</v>
      </c>
      <c r="BD65" s="53">
        <f>AVERAGE(Table278572[[#This Row],[PERSONAL FREEDOM]:[ECONOMIC FREEDOM]])</f>
        <v>9.0567452024767636</v>
      </c>
      <c r="BE65" s="54">
        <f t="shared" si="3"/>
        <v>1</v>
      </c>
      <c r="BF65" s="47">
        <f t="shared" si="4"/>
        <v>9.06</v>
      </c>
      <c r="BG65" s="45">
        <f>Table278572[[#This Row],[1 Rule of Law]]</f>
        <v>7.796665917052831</v>
      </c>
      <c r="BH65" s="45">
        <f>Table278572[[#This Row],[2 Security &amp; Safety]]</f>
        <v>9.3272957027612815</v>
      </c>
      <c r="BI65" s="45">
        <f t="shared" si="5"/>
        <v>9.6050000000000004</v>
      </c>
    </row>
    <row r="66" spans="1:61" ht="15" customHeight="1" x14ac:dyDescent="0.25">
      <c r="A66" s="28" t="s">
        <v>84</v>
      </c>
      <c r="B66" s="29">
        <v>7.1917332586742431</v>
      </c>
      <c r="C66" s="29">
        <v>5.3209524975711107</v>
      </c>
      <c r="D66" s="29">
        <v>5.5079100842236119</v>
      </c>
      <c r="E66" s="29">
        <v>6.0068652801563216</v>
      </c>
      <c r="F66" s="29">
        <v>8.9337125858561865</v>
      </c>
      <c r="G66" s="29">
        <v>10</v>
      </c>
      <c r="H66" s="29">
        <v>10</v>
      </c>
      <c r="I66" s="29">
        <v>7.5</v>
      </c>
      <c r="J66" s="29">
        <v>10</v>
      </c>
      <c r="K66" s="29">
        <v>10</v>
      </c>
      <c r="L66" s="29">
        <v>9.5</v>
      </c>
      <c r="M66" s="29">
        <v>10</v>
      </c>
      <c r="N66" s="29">
        <v>10</v>
      </c>
      <c r="O66" s="30" t="s">
        <v>48</v>
      </c>
      <c r="P66" s="30" t="s">
        <v>48</v>
      </c>
      <c r="Q66" s="30" t="s">
        <v>48</v>
      </c>
      <c r="R66" s="30">
        <v>10</v>
      </c>
      <c r="S66" s="29">
        <v>9.4779041952853955</v>
      </c>
      <c r="T66" s="29">
        <v>10</v>
      </c>
      <c r="U66" s="29">
        <v>10</v>
      </c>
      <c r="V66" s="29">
        <v>10</v>
      </c>
      <c r="W66" s="29">
        <v>10</v>
      </c>
      <c r="X66" s="29">
        <v>10</v>
      </c>
      <c r="Y66" s="29">
        <v>7.5</v>
      </c>
      <c r="Z66" s="29">
        <v>8.75</v>
      </c>
      <c r="AA66" s="29">
        <v>10</v>
      </c>
      <c r="AB66" s="29">
        <v>10</v>
      </c>
      <c r="AC66" s="29">
        <v>7.5</v>
      </c>
      <c r="AD66" s="29">
        <v>7.5</v>
      </c>
      <c r="AE66" s="29">
        <v>7.5</v>
      </c>
      <c r="AF66" s="29">
        <v>7.5</v>
      </c>
      <c r="AG66" s="29">
        <v>10</v>
      </c>
      <c r="AH66" s="29">
        <v>10</v>
      </c>
      <c r="AI66" s="29">
        <v>10</v>
      </c>
      <c r="AJ66" s="29">
        <v>10</v>
      </c>
      <c r="AK66" s="29">
        <v>9.375</v>
      </c>
      <c r="AL66" s="29">
        <v>10</v>
      </c>
      <c r="AM66" s="30">
        <v>6.333333333333333</v>
      </c>
      <c r="AN66" s="30">
        <v>6.5</v>
      </c>
      <c r="AO66" s="30">
        <v>10</v>
      </c>
      <c r="AP66" s="30">
        <v>10</v>
      </c>
      <c r="AQ66" s="30">
        <v>10</v>
      </c>
      <c r="AR66" s="30">
        <v>10</v>
      </c>
      <c r="AS66" s="29">
        <v>8.5666666666666664</v>
      </c>
      <c r="AT66" s="29">
        <v>10</v>
      </c>
      <c r="AU66" s="29">
        <v>10</v>
      </c>
      <c r="AV66" s="29">
        <v>10</v>
      </c>
      <c r="AW66" s="29">
        <v>10</v>
      </c>
      <c r="AX66" s="29">
        <v>10</v>
      </c>
      <c r="AY66" s="29">
        <v>10</v>
      </c>
      <c r="AZ66" s="29">
        <v>10</v>
      </c>
      <c r="BA66" s="49">
        <v>10</v>
      </c>
      <c r="BB66" s="31">
        <f>AVERAGE(Table278572[[#This Row],[RULE OF LAW]],Table278572[[#This Row],[SECURITY &amp; SAFETY]],Table278572[[#This Row],[PERSONAL FREEDOM (minus Security &amp;Safety and Rule of Law)]],Table278572[[#This Row],[PERSONAL FREEDOM (minus Security &amp;Safety and Rule of Law)]])</f>
        <v>8.5403590355270946</v>
      </c>
      <c r="BC66" s="32">
        <v>7.3</v>
      </c>
      <c r="BD66" s="53">
        <f>AVERAGE(Table278572[[#This Row],[PERSONAL FREEDOM]:[ECONOMIC FREEDOM]])</f>
        <v>7.9201795177635468</v>
      </c>
      <c r="BE66" s="54">
        <f t="shared" ref="BE66:BE97" si="6">RANK(BF66,$BF$2:$BF$160)</f>
        <v>37</v>
      </c>
      <c r="BF66" s="47">
        <f t="shared" ref="BF66:BF97" si="7">ROUND(BD66, 2)</f>
        <v>7.92</v>
      </c>
      <c r="BG66" s="45">
        <f>Table278572[[#This Row],[1 Rule of Law]]</f>
        <v>6.0068652801563216</v>
      </c>
      <c r="BH66" s="45">
        <f>Table278572[[#This Row],[2 Security &amp; Safety]]</f>
        <v>9.4779041952853955</v>
      </c>
      <c r="BI66" s="45">
        <f t="shared" ref="BI66:BI97" si="8">AVERAGE(AS66,W66,AK66,BA66,Z66)</f>
        <v>9.3383333333333329</v>
      </c>
    </row>
    <row r="67" spans="1:61" ht="15" customHeight="1" x14ac:dyDescent="0.25">
      <c r="A67" s="28" t="s">
        <v>77</v>
      </c>
      <c r="B67" s="29" t="s">
        <v>48</v>
      </c>
      <c r="C67" s="29" t="s">
        <v>48</v>
      </c>
      <c r="D67" s="29" t="s">
        <v>48</v>
      </c>
      <c r="E67" s="29">
        <v>7.7682935430688858</v>
      </c>
      <c r="F67" s="29">
        <v>9.877961520268844</v>
      </c>
      <c r="G67" s="29">
        <v>10</v>
      </c>
      <c r="H67" s="29">
        <v>10</v>
      </c>
      <c r="I67" s="29">
        <v>10</v>
      </c>
      <c r="J67" s="29">
        <v>10</v>
      </c>
      <c r="K67" s="29">
        <v>10</v>
      </c>
      <c r="L67" s="29">
        <v>10</v>
      </c>
      <c r="M67" s="29">
        <v>10</v>
      </c>
      <c r="N67" s="29">
        <v>10</v>
      </c>
      <c r="O67" s="30">
        <v>10</v>
      </c>
      <c r="P67" s="30">
        <v>10</v>
      </c>
      <c r="Q67" s="30">
        <v>10</v>
      </c>
      <c r="R67" s="30">
        <v>10</v>
      </c>
      <c r="S67" s="29">
        <v>9.9593205067562813</v>
      </c>
      <c r="T67" s="29">
        <v>10</v>
      </c>
      <c r="U67" s="29">
        <v>10</v>
      </c>
      <c r="V67" s="29">
        <v>10</v>
      </c>
      <c r="W67" s="29">
        <v>10</v>
      </c>
      <c r="X67" s="29">
        <v>10</v>
      </c>
      <c r="Y67" s="29">
        <v>10</v>
      </c>
      <c r="Z67" s="29">
        <v>10</v>
      </c>
      <c r="AA67" s="29">
        <v>10</v>
      </c>
      <c r="AB67" s="29">
        <v>10</v>
      </c>
      <c r="AC67" s="29">
        <v>10</v>
      </c>
      <c r="AD67" s="29">
        <v>10</v>
      </c>
      <c r="AE67" s="29">
        <v>10</v>
      </c>
      <c r="AF67" s="29">
        <v>10</v>
      </c>
      <c r="AG67" s="29">
        <v>10</v>
      </c>
      <c r="AH67" s="29">
        <v>10</v>
      </c>
      <c r="AI67" s="29">
        <v>10</v>
      </c>
      <c r="AJ67" s="29">
        <v>10</v>
      </c>
      <c r="AK67" s="29">
        <v>10</v>
      </c>
      <c r="AL67" s="29">
        <v>10</v>
      </c>
      <c r="AM67" s="30">
        <v>8.6666666666666661</v>
      </c>
      <c r="AN67" s="30">
        <v>8.5</v>
      </c>
      <c r="AO67" s="30">
        <v>10</v>
      </c>
      <c r="AP67" s="30">
        <v>10</v>
      </c>
      <c r="AQ67" s="30">
        <v>10</v>
      </c>
      <c r="AR67" s="30">
        <v>10</v>
      </c>
      <c r="AS67" s="29">
        <v>9.4333333333333336</v>
      </c>
      <c r="AT67" s="29">
        <v>10</v>
      </c>
      <c r="AU67" s="29">
        <v>10</v>
      </c>
      <c r="AV67" s="29">
        <v>10</v>
      </c>
      <c r="AW67" s="29">
        <v>10</v>
      </c>
      <c r="AX67" s="29">
        <v>10</v>
      </c>
      <c r="AY67" s="29">
        <v>10</v>
      </c>
      <c r="AZ67" s="29">
        <v>10</v>
      </c>
      <c r="BA67" s="49">
        <v>10</v>
      </c>
      <c r="BB67" s="31">
        <f>AVERAGE(Table278572[[#This Row],[RULE OF LAW]],Table278572[[#This Row],[SECURITY &amp; SAFETY]],Table278572[[#This Row],[PERSONAL FREEDOM (minus Security &amp;Safety and Rule of Law)]],Table278572[[#This Row],[PERSONAL FREEDOM (minus Security &amp;Safety and Rule of Law)]])</f>
        <v>9.375236845789626</v>
      </c>
      <c r="BC67" s="32">
        <v>7.06</v>
      </c>
      <c r="BD67" s="53">
        <f>AVERAGE(Table278572[[#This Row],[PERSONAL FREEDOM]:[ECONOMIC FREEDOM]])</f>
        <v>8.2176184228948124</v>
      </c>
      <c r="BE67" s="54">
        <f t="shared" si="6"/>
        <v>25</v>
      </c>
      <c r="BF67" s="47">
        <f t="shared" si="7"/>
        <v>8.2200000000000006</v>
      </c>
      <c r="BG67" s="45">
        <f>Table278572[[#This Row],[1 Rule of Law]]</f>
        <v>7.7682935430688858</v>
      </c>
      <c r="BH67" s="45">
        <f>Table278572[[#This Row],[2 Security &amp; Safety]]</f>
        <v>9.9593205067562813</v>
      </c>
      <c r="BI67" s="45">
        <f t="shared" si="8"/>
        <v>9.8866666666666667</v>
      </c>
    </row>
    <row r="68" spans="1:61" ht="15" customHeight="1" x14ac:dyDescent="0.25">
      <c r="A68" s="28" t="s">
        <v>125</v>
      </c>
      <c r="B68" s="29">
        <v>4.2915918913570898</v>
      </c>
      <c r="C68" s="29">
        <v>4.1622113203574171</v>
      </c>
      <c r="D68" s="29">
        <v>4.695393908637123</v>
      </c>
      <c r="E68" s="29">
        <v>4.3830657067838761</v>
      </c>
      <c r="F68" s="29">
        <v>8.6633212861506763</v>
      </c>
      <c r="G68" s="29">
        <v>0</v>
      </c>
      <c r="H68" s="29">
        <v>9.8903721708310428</v>
      </c>
      <c r="I68" s="29">
        <v>5</v>
      </c>
      <c r="J68" s="29">
        <v>9.8744169468674841</v>
      </c>
      <c r="K68" s="29">
        <v>9.8801814148801235</v>
      </c>
      <c r="L68" s="29">
        <v>6.9289941065157308</v>
      </c>
      <c r="M68" s="29">
        <v>10</v>
      </c>
      <c r="N68" s="29">
        <v>5</v>
      </c>
      <c r="O68" s="30">
        <v>5</v>
      </c>
      <c r="P68" s="30">
        <v>5</v>
      </c>
      <c r="Q68" s="30">
        <v>5</v>
      </c>
      <c r="R68" s="30">
        <v>6.666666666666667</v>
      </c>
      <c r="S68" s="29">
        <v>7.4196606864443586</v>
      </c>
      <c r="T68" s="29">
        <v>5</v>
      </c>
      <c r="U68" s="29">
        <v>10</v>
      </c>
      <c r="V68" s="29">
        <v>10</v>
      </c>
      <c r="W68" s="29">
        <v>8.3333333333333339</v>
      </c>
      <c r="X68" s="29">
        <v>10</v>
      </c>
      <c r="Y68" s="29">
        <v>10</v>
      </c>
      <c r="Z68" s="29">
        <v>10</v>
      </c>
      <c r="AA68" s="29">
        <v>10</v>
      </c>
      <c r="AB68" s="29">
        <v>10</v>
      </c>
      <c r="AC68" s="29">
        <v>10</v>
      </c>
      <c r="AD68" s="29">
        <v>10</v>
      </c>
      <c r="AE68" s="29">
        <v>10</v>
      </c>
      <c r="AF68" s="29">
        <v>10</v>
      </c>
      <c r="AG68" s="29">
        <v>10</v>
      </c>
      <c r="AH68" s="29">
        <v>7.5</v>
      </c>
      <c r="AI68" s="29">
        <v>10</v>
      </c>
      <c r="AJ68" s="29">
        <v>9.1666666666666661</v>
      </c>
      <c r="AK68" s="29">
        <v>9.7916666666666661</v>
      </c>
      <c r="AL68" s="29">
        <v>9.8455946068042834</v>
      </c>
      <c r="AM68" s="30">
        <v>6.333333333333333</v>
      </c>
      <c r="AN68" s="30">
        <v>5</v>
      </c>
      <c r="AO68" s="30">
        <v>7.5</v>
      </c>
      <c r="AP68" s="30">
        <v>5</v>
      </c>
      <c r="AQ68" s="30">
        <v>6.25</v>
      </c>
      <c r="AR68" s="30">
        <v>10</v>
      </c>
      <c r="AS68" s="29">
        <v>7.4857855880275226</v>
      </c>
      <c r="AT68" s="29">
        <v>5</v>
      </c>
      <c r="AU68" s="29">
        <v>5</v>
      </c>
      <c r="AV68" s="29">
        <v>5</v>
      </c>
      <c r="AW68" s="29">
        <v>0</v>
      </c>
      <c r="AX68" s="29">
        <v>10</v>
      </c>
      <c r="AY68" s="29">
        <v>5</v>
      </c>
      <c r="AZ68" s="29">
        <v>5</v>
      </c>
      <c r="BA68" s="49">
        <v>5</v>
      </c>
      <c r="BB68" s="31">
        <f>AVERAGE(Table278572[[#This Row],[RULE OF LAW]],Table278572[[#This Row],[SECURITY &amp; SAFETY]],Table278572[[#This Row],[PERSONAL FREEDOM (minus Security &amp;Safety and Rule of Law)]],Table278572[[#This Row],[PERSONAL FREEDOM (minus Security &amp;Safety and Rule of Law)]])</f>
        <v>7.0117601571098103</v>
      </c>
      <c r="BC68" s="32">
        <v>6.5</v>
      </c>
      <c r="BD68" s="53">
        <f>AVERAGE(Table278572[[#This Row],[PERSONAL FREEDOM]:[ECONOMIC FREEDOM]])</f>
        <v>6.7558800785549051</v>
      </c>
      <c r="BE68" s="54">
        <f t="shared" si="6"/>
        <v>87</v>
      </c>
      <c r="BF68" s="47">
        <f t="shared" si="7"/>
        <v>6.76</v>
      </c>
      <c r="BG68" s="45">
        <f>Table278572[[#This Row],[1 Rule of Law]]</f>
        <v>4.3830657067838761</v>
      </c>
      <c r="BH68" s="45">
        <f>Table278572[[#This Row],[2 Security &amp; Safety]]</f>
        <v>7.4196606864443586</v>
      </c>
      <c r="BI68" s="45">
        <f t="shared" si="8"/>
        <v>8.1221571176055054</v>
      </c>
    </row>
    <row r="69" spans="1:61" ht="15" customHeight="1" x14ac:dyDescent="0.25">
      <c r="A69" s="28" t="s">
        <v>128</v>
      </c>
      <c r="B69" s="29">
        <v>4.0709169786732486</v>
      </c>
      <c r="C69" s="29">
        <v>4.3186955561447897</v>
      </c>
      <c r="D69" s="29">
        <v>3.5296150196210747</v>
      </c>
      <c r="E69" s="29">
        <v>3.9730758514797042</v>
      </c>
      <c r="F69" s="29">
        <v>9.7783455882627948</v>
      </c>
      <c r="G69" s="29">
        <v>10</v>
      </c>
      <c r="H69" s="29">
        <v>10</v>
      </c>
      <c r="I69" s="29">
        <v>7.5</v>
      </c>
      <c r="J69" s="29">
        <v>9.9751101811366514</v>
      </c>
      <c r="K69" s="29">
        <v>9.9764201716031451</v>
      </c>
      <c r="L69" s="29">
        <v>9.4903060705479589</v>
      </c>
      <c r="M69" s="29">
        <v>10</v>
      </c>
      <c r="N69" s="29">
        <v>7.5</v>
      </c>
      <c r="O69" s="30">
        <v>5</v>
      </c>
      <c r="P69" s="30">
        <v>5</v>
      </c>
      <c r="Q69" s="30">
        <v>5</v>
      </c>
      <c r="R69" s="30">
        <v>7.5</v>
      </c>
      <c r="S69" s="29">
        <v>8.9228838862702506</v>
      </c>
      <c r="T69" s="29">
        <v>5</v>
      </c>
      <c r="U69" s="29">
        <v>10</v>
      </c>
      <c r="V69" s="29">
        <v>5</v>
      </c>
      <c r="W69" s="29">
        <v>6.666666666666667</v>
      </c>
      <c r="X69" s="29">
        <v>7.5</v>
      </c>
      <c r="Y69" s="29">
        <v>10</v>
      </c>
      <c r="Z69" s="29">
        <v>8.75</v>
      </c>
      <c r="AA69" s="29">
        <v>10</v>
      </c>
      <c r="AB69" s="29">
        <v>10</v>
      </c>
      <c r="AC69" s="29">
        <v>7.5</v>
      </c>
      <c r="AD69" s="29">
        <v>7.5</v>
      </c>
      <c r="AE69" s="29">
        <v>7.5</v>
      </c>
      <c r="AF69" s="29">
        <v>7.5</v>
      </c>
      <c r="AG69" s="29">
        <v>10</v>
      </c>
      <c r="AH69" s="29">
        <v>7.5</v>
      </c>
      <c r="AI69" s="29">
        <v>10</v>
      </c>
      <c r="AJ69" s="29">
        <v>9.1666666666666661</v>
      </c>
      <c r="AK69" s="29">
        <v>9.1666666666666661</v>
      </c>
      <c r="AL69" s="29">
        <v>10</v>
      </c>
      <c r="AM69" s="30">
        <v>4.666666666666667</v>
      </c>
      <c r="AN69" s="30">
        <v>5.5</v>
      </c>
      <c r="AO69" s="30">
        <v>10</v>
      </c>
      <c r="AP69" s="30">
        <v>7.5</v>
      </c>
      <c r="AQ69" s="30">
        <v>8.75</v>
      </c>
      <c r="AR69" s="30">
        <v>7.5</v>
      </c>
      <c r="AS69" s="29">
        <v>7.2833333333333341</v>
      </c>
      <c r="AT69" s="29">
        <v>5</v>
      </c>
      <c r="AU69" s="29">
        <v>5</v>
      </c>
      <c r="AV69" s="29">
        <v>5</v>
      </c>
      <c r="AW69" s="29">
        <v>5</v>
      </c>
      <c r="AX69" s="29">
        <v>5</v>
      </c>
      <c r="AY69" s="29">
        <v>5</v>
      </c>
      <c r="AZ69" s="29">
        <v>5</v>
      </c>
      <c r="BA69" s="49">
        <v>5</v>
      </c>
      <c r="BB69" s="31">
        <f>AVERAGE(Table278572[[#This Row],[RULE OF LAW]],Table278572[[#This Row],[SECURITY &amp; SAFETY]],Table278572[[#This Row],[PERSONAL FREEDOM (minus Security &amp;Safety and Rule of Law)]],Table278572[[#This Row],[PERSONAL FREEDOM (minus Security &amp;Safety and Rule of Law)]])</f>
        <v>6.9106566011041561</v>
      </c>
      <c r="BC69" s="32">
        <v>7.02</v>
      </c>
      <c r="BD69" s="53">
        <f>AVERAGE(Table278572[[#This Row],[PERSONAL FREEDOM]:[ECONOMIC FREEDOM]])</f>
        <v>6.9653283005520779</v>
      </c>
      <c r="BE69" s="54">
        <f t="shared" si="6"/>
        <v>72</v>
      </c>
      <c r="BF69" s="47">
        <f t="shared" si="7"/>
        <v>6.97</v>
      </c>
      <c r="BG69" s="45">
        <f>Table278572[[#This Row],[1 Rule of Law]]</f>
        <v>3.9730758514797042</v>
      </c>
      <c r="BH69" s="45">
        <f>Table278572[[#This Row],[2 Security &amp; Safety]]</f>
        <v>8.9228838862702506</v>
      </c>
      <c r="BI69" s="45">
        <f t="shared" si="8"/>
        <v>7.3733333333333331</v>
      </c>
    </row>
    <row r="70" spans="1:61" ht="15" customHeight="1" x14ac:dyDescent="0.25">
      <c r="A70" s="28" t="s">
        <v>205</v>
      </c>
      <c r="B70" s="29">
        <v>2.1429336564974553</v>
      </c>
      <c r="C70" s="29">
        <v>5.568671771522169</v>
      </c>
      <c r="D70" s="29">
        <v>3.8813523349975982</v>
      </c>
      <c r="E70" s="29">
        <v>3.8643192543390743</v>
      </c>
      <c r="F70" s="29">
        <v>8.0910974047498634</v>
      </c>
      <c r="G70" s="29">
        <v>0</v>
      </c>
      <c r="H70" s="29">
        <v>10</v>
      </c>
      <c r="I70" s="29">
        <v>2.5</v>
      </c>
      <c r="J70" s="29">
        <v>9.9445465669180564</v>
      </c>
      <c r="K70" s="29">
        <v>9.9846436646849988</v>
      </c>
      <c r="L70" s="29">
        <v>6.4858380463206116</v>
      </c>
      <c r="M70" s="29">
        <v>10</v>
      </c>
      <c r="N70" s="29">
        <v>7.5</v>
      </c>
      <c r="O70" s="30">
        <v>0</v>
      </c>
      <c r="P70" s="30">
        <v>0</v>
      </c>
      <c r="Q70" s="30">
        <v>0</v>
      </c>
      <c r="R70" s="30">
        <v>5.833333333333333</v>
      </c>
      <c r="S70" s="29">
        <v>6.8034229281346024</v>
      </c>
      <c r="T70" s="29">
        <v>0</v>
      </c>
      <c r="U70" s="29">
        <v>0</v>
      </c>
      <c r="V70" s="29">
        <v>0</v>
      </c>
      <c r="W70" s="29">
        <v>0</v>
      </c>
      <c r="X70" s="29">
        <v>5</v>
      </c>
      <c r="Y70" s="29">
        <v>5</v>
      </c>
      <c r="Z70" s="29">
        <v>5</v>
      </c>
      <c r="AA70" s="29">
        <v>5</v>
      </c>
      <c r="AB70" s="29">
        <v>2.5</v>
      </c>
      <c r="AC70" s="29">
        <v>2.5</v>
      </c>
      <c r="AD70" s="29">
        <v>2.5</v>
      </c>
      <c r="AE70" s="29">
        <v>2.5</v>
      </c>
      <c r="AF70" s="29">
        <v>2.5</v>
      </c>
      <c r="AG70" s="29">
        <v>2.5</v>
      </c>
      <c r="AH70" s="29">
        <v>2.5</v>
      </c>
      <c r="AI70" s="29">
        <v>2.5</v>
      </c>
      <c r="AJ70" s="29">
        <v>2.5</v>
      </c>
      <c r="AK70" s="29">
        <v>3.125</v>
      </c>
      <c r="AL70" s="29">
        <v>10</v>
      </c>
      <c r="AM70" s="30">
        <v>0</v>
      </c>
      <c r="AN70" s="30">
        <v>1</v>
      </c>
      <c r="AO70" s="30">
        <v>5</v>
      </c>
      <c r="AP70" s="30">
        <v>2.5</v>
      </c>
      <c r="AQ70" s="30">
        <v>3.75</v>
      </c>
      <c r="AR70" s="30">
        <v>2.5</v>
      </c>
      <c r="AS70" s="29">
        <v>3.45</v>
      </c>
      <c r="AT70" s="29">
        <v>0</v>
      </c>
      <c r="AU70" s="29">
        <v>0</v>
      </c>
      <c r="AV70" s="29">
        <v>0</v>
      </c>
      <c r="AW70" s="29">
        <v>0</v>
      </c>
      <c r="AX70" s="29">
        <v>0</v>
      </c>
      <c r="AY70" s="29">
        <v>0</v>
      </c>
      <c r="AZ70" s="29">
        <v>5</v>
      </c>
      <c r="BA70" s="49">
        <v>1.6666666666666667</v>
      </c>
      <c r="BB70" s="31">
        <f>AVERAGE(Table278572[[#This Row],[RULE OF LAW]],Table278572[[#This Row],[SECURITY &amp; SAFETY]],Table278572[[#This Row],[PERSONAL FREEDOM (minus Security &amp;Safety and Rule of Law)]],Table278572[[#This Row],[PERSONAL FREEDOM (minus Security &amp;Safety and Rule of Law)]])</f>
        <v>3.9911022122850861</v>
      </c>
      <c r="BC70" s="32">
        <v>5.27</v>
      </c>
      <c r="BD70" s="53">
        <f>AVERAGE(Table278572[[#This Row],[PERSONAL FREEDOM]:[ECONOMIC FREEDOM]])</f>
        <v>4.6305511061425424</v>
      </c>
      <c r="BE70" s="54">
        <f t="shared" si="6"/>
        <v>157</v>
      </c>
      <c r="BF70" s="47">
        <f t="shared" si="7"/>
        <v>4.63</v>
      </c>
      <c r="BG70" s="45">
        <f>Table278572[[#This Row],[1 Rule of Law]]</f>
        <v>3.8643192543390743</v>
      </c>
      <c r="BH70" s="45">
        <f>Table278572[[#This Row],[2 Security &amp; Safety]]</f>
        <v>6.8034229281346024</v>
      </c>
      <c r="BI70" s="45">
        <f t="shared" si="8"/>
        <v>2.6483333333333334</v>
      </c>
    </row>
    <row r="71" spans="1:61" ht="15" customHeight="1" x14ac:dyDescent="0.25">
      <c r="A71" s="28" t="s">
        <v>51</v>
      </c>
      <c r="B71" s="29" t="s">
        <v>48</v>
      </c>
      <c r="C71" s="29" t="s">
        <v>48</v>
      </c>
      <c r="D71" s="29" t="s">
        <v>48</v>
      </c>
      <c r="E71" s="29">
        <v>7.8901895802168163</v>
      </c>
      <c r="F71" s="29">
        <v>9.556262962726386</v>
      </c>
      <c r="G71" s="29">
        <v>10</v>
      </c>
      <c r="H71" s="29">
        <v>10</v>
      </c>
      <c r="I71" s="29">
        <v>7.5</v>
      </c>
      <c r="J71" s="29">
        <v>10</v>
      </c>
      <c r="K71" s="29">
        <v>10</v>
      </c>
      <c r="L71" s="29">
        <v>9.5</v>
      </c>
      <c r="M71" s="29">
        <v>10</v>
      </c>
      <c r="N71" s="29">
        <v>10</v>
      </c>
      <c r="O71" s="30">
        <v>10</v>
      </c>
      <c r="P71" s="30">
        <v>10</v>
      </c>
      <c r="Q71" s="30">
        <v>10</v>
      </c>
      <c r="R71" s="30">
        <v>10</v>
      </c>
      <c r="S71" s="29">
        <v>9.685420987575462</v>
      </c>
      <c r="T71" s="29">
        <v>10</v>
      </c>
      <c r="U71" s="29">
        <v>10</v>
      </c>
      <c r="V71" s="29">
        <v>10</v>
      </c>
      <c r="W71" s="29">
        <v>10</v>
      </c>
      <c r="X71" s="29">
        <v>10</v>
      </c>
      <c r="Y71" s="29">
        <v>10</v>
      </c>
      <c r="Z71" s="29">
        <v>10</v>
      </c>
      <c r="AA71" s="29">
        <v>10</v>
      </c>
      <c r="AB71" s="29">
        <v>10</v>
      </c>
      <c r="AC71" s="29">
        <v>10</v>
      </c>
      <c r="AD71" s="29">
        <v>7.5</v>
      </c>
      <c r="AE71" s="29">
        <v>10</v>
      </c>
      <c r="AF71" s="29">
        <v>9.1666666666666661</v>
      </c>
      <c r="AG71" s="29">
        <v>10</v>
      </c>
      <c r="AH71" s="29">
        <v>10</v>
      </c>
      <c r="AI71" s="29">
        <v>10</v>
      </c>
      <c r="AJ71" s="29">
        <v>10</v>
      </c>
      <c r="AK71" s="29">
        <v>9.7916666666666661</v>
      </c>
      <c r="AL71" s="29">
        <v>10</v>
      </c>
      <c r="AM71" s="30">
        <v>8.3333333333333339</v>
      </c>
      <c r="AN71" s="30">
        <v>8.5</v>
      </c>
      <c r="AO71" s="30">
        <v>10</v>
      </c>
      <c r="AP71" s="30">
        <v>10</v>
      </c>
      <c r="AQ71" s="30">
        <v>10</v>
      </c>
      <c r="AR71" s="30">
        <v>10</v>
      </c>
      <c r="AS71" s="29">
        <v>9.3666666666666671</v>
      </c>
      <c r="AT71" s="29">
        <v>10</v>
      </c>
      <c r="AU71" s="29">
        <v>10</v>
      </c>
      <c r="AV71" s="29">
        <v>10</v>
      </c>
      <c r="AW71" s="29">
        <v>10</v>
      </c>
      <c r="AX71" s="29">
        <v>10</v>
      </c>
      <c r="AY71" s="29">
        <v>10</v>
      </c>
      <c r="AZ71" s="29">
        <v>10</v>
      </c>
      <c r="BA71" s="49">
        <v>10</v>
      </c>
      <c r="BB71" s="31">
        <f>AVERAGE(Table278572[[#This Row],[RULE OF LAW]],Table278572[[#This Row],[SECURITY &amp; SAFETY]],Table278572[[#This Row],[PERSONAL FREEDOM (minus Security &amp;Safety and Rule of Law)]],Table278572[[#This Row],[PERSONAL FREEDOM (minus Security &amp;Safety and Rule of Law)]])</f>
        <v>9.3097359752814022</v>
      </c>
      <c r="BC71" s="32">
        <v>7.98</v>
      </c>
      <c r="BD71" s="53">
        <f>AVERAGE(Table278572[[#This Row],[PERSONAL FREEDOM]:[ECONOMIC FREEDOM]])</f>
        <v>8.6448679876407013</v>
      </c>
      <c r="BE71" s="54">
        <f t="shared" si="6"/>
        <v>4</v>
      </c>
      <c r="BF71" s="47">
        <f t="shared" si="7"/>
        <v>8.64</v>
      </c>
      <c r="BG71" s="45">
        <f>Table278572[[#This Row],[1 Rule of Law]]</f>
        <v>7.8901895802168163</v>
      </c>
      <c r="BH71" s="45">
        <f>Table278572[[#This Row],[2 Security &amp; Safety]]</f>
        <v>9.685420987575462</v>
      </c>
      <c r="BI71" s="45">
        <f t="shared" si="8"/>
        <v>9.831666666666667</v>
      </c>
    </row>
    <row r="72" spans="1:61" ht="15" customHeight="1" x14ac:dyDescent="0.25">
      <c r="A72" s="28" t="s">
        <v>100</v>
      </c>
      <c r="B72" s="29" t="s">
        <v>48</v>
      </c>
      <c r="C72" s="29" t="s">
        <v>48</v>
      </c>
      <c r="D72" s="29" t="s">
        <v>48</v>
      </c>
      <c r="E72" s="29">
        <v>6.823118868776751</v>
      </c>
      <c r="F72" s="29">
        <v>9.3002578744369249</v>
      </c>
      <c r="G72" s="29">
        <v>10</v>
      </c>
      <c r="H72" s="29">
        <v>0</v>
      </c>
      <c r="I72" s="29">
        <v>2.5</v>
      </c>
      <c r="J72" s="29">
        <v>8.0119364955714882</v>
      </c>
      <c r="K72" s="29">
        <v>6.2997675182881565</v>
      </c>
      <c r="L72" s="29">
        <v>5.3623408027719295</v>
      </c>
      <c r="M72" s="29">
        <v>10</v>
      </c>
      <c r="N72" s="29">
        <v>10</v>
      </c>
      <c r="O72" s="30">
        <v>10</v>
      </c>
      <c r="P72" s="30">
        <v>10</v>
      </c>
      <c r="Q72" s="30">
        <v>10</v>
      </c>
      <c r="R72" s="30">
        <v>10</v>
      </c>
      <c r="S72" s="29">
        <v>8.2208662257362857</v>
      </c>
      <c r="T72" s="29">
        <v>0</v>
      </c>
      <c r="U72" s="29">
        <v>0</v>
      </c>
      <c r="V72" s="29">
        <v>5</v>
      </c>
      <c r="W72" s="29">
        <v>1.6666666666666667</v>
      </c>
      <c r="X72" s="29">
        <v>7.5</v>
      </c>
      <c r="Y72" s="29">
        <v>7.5</v>
      </c>
      <c r="Z72" s="29">
        <v>7.5</v>
      </c>
      <c r="AA72" s="29">
        <v>10</v>
      </c>
      <c r="AB72" s="29">
        <v>10</v>
      </c>
      <c r="AC72" s="29">
        <v>10</v>
      </c>
      <c r="AD72" s="29">
        <v>10</v>
      </c>
      <c r="AE72" s="29">
        <v>10</v>
      </c>
      <c r="AF72" s="29">
        <v>10</v>
      </c>
      <c r="AG72" s="29">
        <v>10</v>
      </c>
      <c r="AH72" s="29">
        <v>7.5</v>
      </c>
      <c r="AI72" s="29">
        <v>10</v>
      </c>
      <c r="AJ72" s="29">
        <v>9.1666666666666661</v>
      </c>
      <c r="AK72" s="29">
        <v>9.7916666666666661</v>
      </c>
      <c r="AL72" s="29">
        <v>0</v>
      </c>
      <c r="AM72" s="30">
        <v>7.666666666666667</v>
      </c>
      <c r="AN72" s="30">
        <v>6.5</v>
      </c>
      <c r="AO72" s="30">
        <v>10</v>
      </c>
      <c r="AP72" s="30">
        <v>10</v>
      </c>
      <c r="AQ72" s="30">
        <v>10</v>
      </c>
      <c r="AR72" s="30">
        <v>10</v>
      </c>
      <c r="AS72" s="29">
        <v>6.8333333333333339</v>
      </c>
      <c r="AT72" s="29">
        <v>10</v>
      </c>
      <c r="AU72" s="29">
        <v>10</v>
      </c>
      <c r="AV72" s="29">
        <v>10</v>
      </c>
      <c r="AW72" s="29">
        <v>10</v>
      </c>
      <c r="AX72" s="29">
        <v>10</v>
      </c>
      <c r="AY72" s="29">
        <v>10</v>
      </c>
      <c r="AZ72" s="29">
        <v>10</v>
      </c>
      <c r="BA72" s="49">
        <v>10</v>
      </c>
      <c r="BB72" s="31">
        <f>AVERAGE(Table278572[[#This Row],[RULE OF LAW]],Table278572[[#This Row],[SECURITY &amp; SAFETY]],Table278572[[#This Row],[PERSONAL FREEDOM (minus Security &amp;Safety and Rule of Law)]],Table278572[[#This Row],[PERSONAL FREEDOM (minus Security &amp;Safety and Rule of Law)]])</f>
        <v>7.3401629402949258</v>
      </c>
      <c r="BC72" s="32">
        <v>7.39</v>
      </c>
      <c r="BD72" s="53">
        <f>AVERAGE(Table278572[[#This Row],[PERSONAL FREEDOM]:[ECONOMIC FREEDOM]])</f>
        <v>7.3650814701474623</v>
      </c>
      <c r="BE72" s="54">
        <f t="shared" si="6"/>
        <v>52</v>
      </c>
      <c r="BF72" s="47">
        <f t="shared" si="7"/>
        <v>7.37</v>
      </c>
      <c r="BG72" s="45">
        <f>Table278572[[#This Row],[1 Rule of Law]]</f>
        <v>6.823118868776751</v>
      </c>
      <c r="BH72" s="45">
        <f>Table278572[[#This Row],[2 Security &amp; Safety]]</f>
        <v>8.2208662257362857</v>
      </c>
      <c r="BI72" s="45">
        <f t="shared" si="8"/>
        <v>7.1583333333333332</v>
      </c>
    </row>
    <row r="73" spans="1:61" ht="15" customHeight="1" x14ac:dyDescent="0.25">
      <c r="A73" s="28" t="s">
        <v>78</v>
      </c>
      <c r="B73" s="29">
        <v>7.8855774557448157</v>
      </c>
      <c r="C73" s="29">
        <v>5.7787096999748506</v>
      </c>
      <c r="D73" s="29">
        <v>6.2521769203580391</v>
      </c>
      <c r="E73" s="29">
        <v>6.6388213586925682</v>
      </c>
      <c r="F73" s="29">
        <v>9.6743854455742699</v>
      </c>
      <c r="G73" s="29">
        <v>10</v>
      </c>
      <c r="H73" s="29">
        <v>10</v>
      </c>
      <c r="I73" s="29">
        <v>10</v>
      </c>
      <c r="J73" s="29">
        <v>10</v>
      </c>
      <c r="K73" s="29">
        <v>9.9901298159506773</v>
      </c>
      <c r="L73" s="29">
        <v>9.9980259631901358</v>
      </c>
      <c r="M73" s="29">
        <v>10</v>
      </c>
      <c r="N73" s="29">
        <v>10</v>
      </c>
      <c r="O73" s="30">
        <v>10</v>
      </c>
      <c r="P73" s="30">
        <v>10</v>
      </c>
      <c r="Q73" s="30">
        <v>10</v>
      </c>
      <c r="R73" s="30">
        <v>10</v>
      </c>
      <c r="S73" s="29">
        <v>9.890803802921468</v>
      </c>
      <c r="T73" s="29">
        <v>10</v>
      </c>
      <c r="U73" s="29">
        <v>10</v>
      </c>
      <c r="V73" s="29">
        <v>10</v>
      </c>
      <c r="W73" s="29">
        <v>10</v>
      </c>
      <c r="X73" s="29">
        <v>10</v>
      </c>
      <c r="Y73" s="29">
        <v>10</v>
      </c>
      <c r="Z73" s="29">
        <v>10</v>
      </c>
      <c r="AA73" s="29">
        <v>10</v>
      </c>
      <c r="AB73" s="29">
        <v>10</v>
      </c>
      <c r="AC73" s="29">
        <v>10</v>
      </c>
      <c r="AD73" s="29">
        <v>10</v>
      </c>
      <c r="AE73" s="29">
        <v>10</v>
      </c>
      <c r="AF73" s="29">
        <v>10</v>
      </c>
      <c r="AG73" s="29">
        <v>10</v>
      </c>
      <c r="AH73" s="29">
        <v>10</v>
      </c>
      <c r="AI73" s="29">
        <v>10</v>
      </c>
      <c r="AJ73" s="29">
        <v>10</v>
      </c>
      <c r="AK73" s="29">
        <v>10</v>
      </c>
      <c r="AL73" s="29">
        <v>10</v>
      </c>
      <c r="AM73" s="30">
        <v>6</v>
      </c>
      <c r="AN73" s="30">
        <v>7.5</v>
      </c>
      <c r="AO73" s="30">
        <v>10</v>
      </c>
      <c r="AP73" s="30">
        <v>10</v>
      </c>
      <c r="AQ73" s="30">
        <v>10</v>
      </c>
      <c r="AR73" s="30">
        <v>10</v>
      </c>
      <c r="AS73" s="29">
        <v>8.6999999999999993</v>
      </c>
      <c r="AT73" s="29">
        <v>10</v>
      </c>
      <c r="AU73" s="29">
        <v>10</v>
      </c>
      <c r="AV73" s="29">
        <v>10</v>
      </c>
      <c r="AW73" s="29">
        <v>10</v>
      </c>
      <c r="AX73" s="29">
        <v>10</v>
      </c>
      <c r="AY73" s="29">
        <v>10</v>
      </c>
      <c r="AZ73" s="29">
        <v>10</v>
      </c>
      <c r="BA73" s="49">
        <v>10</v>
      </c>
      <c r="BB73" s="31">
        <f>AVERAGE(Table278572[[#This Row],[RULE OF LAW]],Table278572[[#This Row],[SECURITY &amp; SAFETY]],Table278572[[#This Row],[PERSONAL FREEDOM (minus Security &amp;Safety and Rule of Law)]],Table278572[[#This Row],[PERSONAL FREEDOM (minus Security &amp;Safety and Rule of Law)]])</f>
        <v>9.0024062904035098</v>
      </c>
      <c r="BC73" s="32">
        <v>7.17</v>
      </c>
      <c r="BD73" s="53">
        <f>AVERAGE(Table278572[[#This Row],[PERSONAL FREEDOM]:[ECONOMIC FREEDOM]])</f>
        <v>8.086203145201754</v>
      </c>
      <c r="BE73" s="54">
        <f t="shared" si="6"/>
        <v>28</v>
      </c>
      <c r="BF73" s="47">
        <f t="shared" si="7"/>
        <v>8.09</v>
      </c>
      <c r="BG73" s="45">
        <f>Table278572[[#This Row],[1 Rule of Law]]</f>
        <v>6.6388213586925682</v>
      </c>
      <c r="BH73" s="45">
        <f>Table278572[[#This Row],[2 Security &amp; Safety]]</f>
        <v>9.890803802921468</v>
      </c>
      <c r="BI73" s="45">
        <f t="shared" si="8"/>
        <v>9.74</v>
      </c>
    </row>
    <row r="74" spans="1:61" ht="15" customHeight="1" x14ac:dyDescent="0.25">
      <c r="A74" s="28" t="s">
        <v>101</v>
      </c>
      <c r="B74" s="29">
        <v>5.3970693233113174</v>
      </c>
      <c r="C74" s="29">
        <v>5.1591933519181605</v>
      </c>
      <c r="D74" s="29">
        <v>4.5548663861792607</v>
      </c>
      <c r="E74" s="29">
        <v>5.0370430204695804</v>
      </c>
      <c r="F74" s="29">
        <v>0</v>
      </c>
      <c r="G74" s="29">
        <v>10</v>
      </c>
      <c r="H74" s="29">
        <v>10</v>
      </c>
      <c r="I74" s="29">
        <v>5</v>
      </c>
      <c r="J74" s="29">
        <v>10</v>
      </c>
      <c r="K74" s="29">
        <v>9.9264855613966869</v>
      </c>
      <c r="L74" s="29">
        <v>8.985297112279337</v>
      </c>
      <c r="M74" s="29">
        <v>10</v>
      </c>
      <c r="N74" s="29">
        <v>10</v>
      </c>
      <c r="O74" s="30">
        <v>10</v>
      </c>
      <c r="P74" s="30">
        <v>10</v>
      </c>
      <c r="Q74" s="30">
        <v>10</v>
      </c>
      <c r="R74" s="30">
        <v>10</v>
      </c>
      <c r="S74" s="29">
        <v>6.3284323707597787</v>
      </c>
      <c r="T74" s="29">
        <v>10</v>
      </c>
      <c r="U74" s="29">
        <v>10</v>
      </c>
      <c r="V74" s="29">
        <v>5</v>
      </c>
      <c r="W74" s="29">
        <v>8.3333333333333339</v>
      </c>
      <c r="X74" s="29">
        <v>7.5</v>
      </c>
      <c r="Y74" s="29">
        <v>10</v>
      </c>
      <c r="Z74" s="29">
        <v>8.75</v>
      </c>
      <c r="AA74" s="29">
        <v>10</v>
      </c>
      <c r="AB74" s="29">
        <v>10</v>
      </c>
      <c r="AC74" s="29">
        <v>7.5</v>
      </c>
      <c r="AD74" s="29">
        <v>7.5</v>
      </c>
      <c r="AE74" s="29">
        <v>7.5</v>
      </c>
      <c r="AF74" s="29">
        <v>7.5</v>
      </c>
      <c r="AG74" s="29">
        <v>7.5</v>
      </c>
      <c r="AH74" s="29">
        <v>7.5</v>
      </c>
      <c r="AI74" s="29">
        <v>7.5</v>
      </c>
      <c r="AJ74" s="29">
        <v>7.5</v>
      </c>
      <c r="AK74" s="29">
        <v>8.75</v>
      </c>
      <c r="AL74" s="29">
        <v>10</v>
      </c>
      <c r="AM74" s="30">
        <v>9</v>
      </c>
      <c r="AN74" s="30">
        <v>8</v>
      </c>
      <c r="AO74" s="30">
        <v>10</v>
      </c>
      <c r="AP74" s="30">
        <v>10</v>
      </c>
      <c r="AQ74" s="30">
        <v>10</v>
      </c>
      <c r="AR74" s="30">
        <v>10</v>
      </c>
      <c r="AS74" s="29">
        <v>9.4</v>
      </c>
      <c r="AT74" s="29">
        <v>10</v>
      </c>
      <c r="AU74" s="29">
        <v>10</v>
      </c>
      <c r="AV74" s="29">
        <v>10</v>
      </c>
      <c r="AW74" s="29">
        <v>0</v>
      </c>
      <c r="AX74" s="29">
        <v>10</v>
      </c>
      <c r="AY74" s="29">
        <v>5</v>
      </c>
      <c r="AZ74" s="29">
        <v>10</v>
      </c>
      <c r="BA74" s="49">
        <v>8.3333333333333339</v>
      </c>
      <c r="BB74" s="31">
        <f>AVERAGE(Table278572[[#This Row],[RULE OF LAW]],Table278572[[#This Row],[SECURITY &amp; SAFETY]],Table278572[[#This Row],[PERSONAL FREEDOM (minus Security &amp;Safety and Rule of Law)]],Table278572[[#This Row],[PERSONAL FREEDOM (minus Security &amp;Safety and Rule of Law)]])</f>
        <v>7.1980355144740074</v>
      </c>
      <c r="BC74" s="32">
        <v>7.21</v>
      </c>
      <c r="BD74" s="53">
        <f>AVERAGE(Table278572[[#This Row],[PERSONAL FREEDOM]:[ECONOMIC FREEDOM]])</f>
        <v>7.2040177572370041</v>
      </c>
      <c r="BE74" s="54">
        <f t="shared" si="6"/>
        <v>60</v>
      </c>
      <c r="BF74" s="47">
        <f t="shared" si="7"/>
        <v>7.2</v>
      </c>
      <c r="BG74" s="45">
        <f>Table278572[[#This Row],[1 Rule of Law]]</f>
        <v>5.0370430204695804</v>
      </c>
      <c r="BH74" s="45">
        <f>Table278572[[#This Row],[2 Security &amp; Safety]]</f>
        <v>6.3284323707597787</v>
      </c>
      <c r="BI74" s="45">
        <f t="shared" si="8"/>
        <v>8.7133333333333347</v>
      </c>
    </row>
    <row r="75" spans="1:61" ht="15" customHeight="1" x14ac:dyDescent="0.25">
      <c r="A75" s="28" t="s">
        <v>80</v>
      </c>
      <c r="B75" s="29">
        <v>7.6910003014968176</v>
      </c>
      <c r="C75" s="29">
        <v>7.4055377542023031</v>
      </c>
      <c r="D75" s="29">
        <v>7.3657839296459748</v>
      </c>
      <c r="E75" s="29">
        <v>7.4874406617816991</v>
      </c>
      <c r="F75" s="29">
        <v>9.8845068937507357</v>
      </c>
      <c r="G75" s="29">
        <v>10</v>
      </c>
      <c r="H75" s="29">
        <v>10</v>
      </c>
      <c r="I75" s="29">
        <v>10</v>
      </c>
      <c r="J75" s="29">
        <v>10</v>
      </c>
      <c r="K75" s="29">
        <v>10</v>
      </c>
      <c r="L75" s="29">
        <v>10</v>
      </c>
      <c r="M75" s="29">
        <v>10</v>
      </c>
      <c r="N75" s="29">
        <v>7.5</v>
      </c>
      <c r="O75" s="30">
        <v>10</v>
      </c>
      <c r="P75" s="30">
        <v>10</v>
      </c>
      <c r="Q75" s="30">
        <v>10</v>
      </c>
      <c r="R75" s="30">
        <v>9.1666666666666661</v>
      </c>
      <c r="S75" s="29">
        <v>9.6837245201391351</v>
      </c>
      <c r="T75" s="29">
        <v>10</v>
      </c>
      <c r="U75" s="29">
        <v>10</v>
      </c>
      <c r="V75" s="29">
        <v>10</v>
      </c>
      <c r="W75" s="29">
        <v>10</v>
      </c>
      <c r="X75" s="29">
        <v>5</v>
      </c>
      <c r="Y75" s="29">
        <v>7.5</v>
      </c>
      <c r="Z75" s="29">
        <v>6.25</v>
      </c>
      <c r="AA75" s="29">
        <v>10</v>
      </c>
      <c r="AB75" s="29">
        <v>10</v>
      </c>
      <c r="AC75" s="29">
        <v>7.5</v>
      </c>
      <c r="AD75" s="29">
        <v>10</v>
      </c>
      <c r="AE75" s="29">
        <v>7.5</v>
      </c>
      <c r="AF75" s="29">
        <v>8.3333333333333339</v>
      </c>
      <c r="AG75" s="29">
        <v>7.5</v>
      </c>
      <c r="AH75" s="29">
        <v>5</v>
      </c>
      <c r="AI75" s="29">
        <v>5</v>
      </c>
      <c r="AJ75" s="29">
        <v>5.833333333333333</v>
      </c>
      <c r="AK75" s="29">
        <v>8.5416666666666679</v>
      </c>
      <c r="AL75" s="29">
        <v>10</v>
      </c>
      <c r="AM75" s="30">
        <v>8.3333333333333339</v>
      </c>
      <c r="AN75" s="30">
        <v>6.5</v>
      </c>
      <c r="AO75" s="30">
        <v>10</v>
      </c>
      <c r="AP75" s="30">
        <v>10</v>
      </c>
      <c r="AQ75" s="30">
        <v>10</v>
      </c>
      <c r="AR75" s="30">
        <v>10</v>
      </c>
      <c r="AS75" s="29">
        <v>8.9666666666666668</v>
      </c>
      <c r="AT75" s="29">
        <v>10</v>
      </c>
      <c r="AU75" s="29">
        <v>10</v>
      </c>
      <c r="AV75" s="29">
        <v>10</v>
      </c>
      <c r="AW75" s="29">
        <v>10</v>
      </c>
      <c r="AX75" s="29">
        <v>10</v>
      </c>
      <c r="AY75" s="29">
        <v>10</v>
      </c>
      <c r="AZ75" s="29">
        <v>10</v>
      </c>
      <c r="BA75" s="49">
        <v>10</v>
      </c>
      <c r="BB75" s="31">
        <f>AVERAGE(Table278572[[#This Row],[RULE OF LAW]],Table278572[[#This Row],[SECURITY &amp; SAFETY]],Table278572[[#This Row],[PERSONAL FREEDOM (minus Security &amp;Safety and Rule of Law)]],Table278572[[#This Row],[PERSONAL FREEDOM (minus Security &amp;Safety and Rule of Law)]])</f>
        <v>8.6686246288135429</v>
      </c>
      <c r="BC75" s="32">
        <v>7.42</v>
      </c>
      <c r="BD75" s="53">
        <f>AVERAGE(Table278572[[#This Row],[PERSONAL FREEDOM]:[ECONOMIC FREEDOM]])</f>
        <v>8.0443123144067705</v>
      </c>
      <c r="BE75" s="54">
        <f t="shared" si="6"/>
        <v>32</v>
      </c>
      <c r="BF75" s="47">
        <f t="shared" si="7"/>
        <v>8.0399999999999991</v>
      </c>
      <c r="BG75" s="45">
        <f>Table278572[[#This Row],[1 Rule of Law]]</f>
        <v>7.4874406617816991</v>
      </c>
      <c r="BH75" s="45">
        <f>Table278572[[#This Row],[2 Security &amp; Safety]]</f>
        <v>9.6837245201391351</v>
      </c>
      <c r="BI75" s="45">
        <f t="shared" si="8"/>
        <v>8.7516666666666687</v>
      </c>
    </row>
    <row r="76" spans="1:61" ht="15" customHeight="1" x14ac:dyDescent="0.25">
      <c r="A76" s="28" t="s">
        <v>153</v>
      </c>
      <c r="B76" s="29">
        <v>5.4912190942783408</v>
      </c>
      <c r="C76" s="29">
        <v>6.1559498519625402</v>
      </c>
      <c r="D76" s="29">
        <v>5.4548330889618253</v>
      </c>
      <c r="E76" s="29">
        <v>5.7006673450675684</v>
      </c>
      <c r="F76" s="29">
        <v>9.0218290217913673</v>
      </c>
      <c r="G76" s="29">
        <v>5</v>
      </c>
      <c r="H76" s="29">
        <v>10</v>
      </c>
      <c r="I76" s="29">
        <v>7.5</v>
      </c>
      <c r="J76" s="29">
        <v>9.9495484587054133</v>
      </c>
      <c r="K76" s="29">
        <v>9.7881035265627361</v>
      </c>
      <c r="L76" s="29">
        <v>8.4475303970536295</v>
      </c>
      <c r="M76" s="29">
        <v>10</v>
      </c>
      <c r="N76" s="29">
        <v>7.5</v>
      </c>
      <c r="O76" s="30">
        <v>0</v>
      </c>
      <c r="P76" s="30">
        <v>0</v>
      </c>
      <c r="Q76" s="30">
        <v>0</v>
      </c>
      <c r="R76" s="30">
        <v>5.833333333333333</v>
      </c>
      <c r="S76" s="29">
        <v>7.7675642507261093</v>
      </c>
      <c r="T76" s="29">
        <v>0</v>
      </c>
      <c r="U76" s="29">
        <v>10</v>
      </c>
      <c r="V76" s="29">
        <v>5</v>
      </c>
      <c r="W76" s="29">
        <v>5</v>
      </c>
      <c r="X76" s="29">
        <v>2.5</v>
      </c>
      <c r="Y76" s="29">
        <v>0</v>
      </c>
      <c r="Z76" s="29">
        <v>1.25</v>
      </c>
      <c r="AA76" s="29">
        <v>7.5</v>
      </c>
      <c r="AB76" s="29">
        <v>10</v>
      </c>
      <c r="AC76" s="29">
        <v>0</v>
      </c>
      <c r="AD76" s="29">
        <v>7.5</v>
      </c>
      <c r="AE76" s="29">
        <v>7.5</v>
      </c>
      <c r="AF76" s="29">
        <v>5</v>
      </c>
      <c r="AG76" s="29">
        <v>2.5</v>
      </c>
      <c r="AH76" s="29">
        <v>2.5</v>
      </c>
      <c r="AI76" s="29">
        <v>5</v>
      </c>
      <c r="AJ76" s="29">
        <v>3.3333333333333335</v>
      </c>
      <c r="AK76" s="29">
        <v>6.458333333333333</v>
      </c>
      <c r="AL76" s="29">
        <v>10</v>
      </c>
      <c r="AM76" s="30">
        <v>2.6666666666666665</v>
      </c>
      <c r="AN76" s="30">
        <v>4</v>
      </c>
      <c r="AO76" s="30">
        <v>7.5</v>
      </c>
      <c r="AP76" s="30">
        <v>7.5</v>
      </c>
      <c r="AQ76" s="30">
        <v>7.5</v>
      </c>
      <c r="AR76" s="30">
        <v>10</v>
      </c>
      <c r="AS76" s="29">
        <v>6.833333333333333</v>
      </c>
      <c r="AT76" s="29">
        <v>0</v>
      </c>
      <c r="AU76" s="29">
        <v>0</v>
      </c>
      <c r="AV76" s="29">
        <v>0</v>
      </c>
      <c r="AW76" s="29">
        <v>10</v>
      </c>
      <c r="AX76" s="29">
        <v>10</v>
      </c>
      <c r="AY76" s="29">
        <v>10</v>
      </c>
      <c r="AZ76" s="29">
        <v>0</v>
      </c>
      <c r="BA76" s="49">
        <v>3.3333333333333335</v>
      </c>
      <c r="BB76" s="31">
        <f>AVERAGE(Table278572[[#This Row],[RULE OF LAW]],Table278572[[#This Row],[SECURITY &amp; SAFETY]],Table278572[[#This Row],[PERSONAL FREEDOM (minus Security &amp;Safety and Rule of Law)]],Table278572[[#This Row],[PERSONAL FREEDOM (minus Security &amp;Safety and Rule of Law)]])</f>
        <v>5.6545578989484193</v>
      </c>
      <c r="BC76" s="32">
        <v>7.82</v>
      </c>
      <c r="BD76" s="53">
        <f>AVERAGE(Table278572[[#This Row],[PERSONAL FREEDOM]:[ECONOMIC FREEDOM]])</f>
        <v>6.7372789494742094</v>
      </c>
      <c r="BE76" s="54">
        <f t="shared" si="6"/>
        <v>91</v>
      </c>
      <c r="BF76" s="47">
        <f t="shared" si="7"/>
        <v>6.74</v>
      </c>
      <c r="BG76" s="45">
        <f>Table278572[[#This Row],[1 Rule of Law]]</f>
        <v>5.7006673450675684</v>
      </c>
      <c r="BH76" s="45">
        <f>Table278572[[#This Row],[2 Security &amp; Safety]]</f>
        <v>7.7675642507261093</v>
      </c>
      <c r="BI76" s="45">
        <f t="shared" si="8"/>
        <v>4.5749999999999993</v>
      </c>
    </row>
    <row r="77" spans="1:61" ht="15" customHeight="1" x14ac:dyDescent="0.25">
      <c r="A77" s="28" t="s">
        <v>159</v>
      </c>
      <c r="B77" s="29">
        <v>4.2499490400901756</v>
      </c>
      <c r="C77" s="29">
        <v>5.1416373942688285</v>
      </c>
      <c r="D77" s="29">
        <v>4.1914246755309996</v>
      </c>
      <c r="E77" s="29">
        <v>4.5276703699633352</v>
      </c>
      <c r="F77" s="29">
        <v>6.8719846877853712</v>
      </c>
      <c r="G77" s="29">
        <v>0</v>
      </c>
      <c r="H77" s="29">
        <v>10</v>
      </c>
      <c r="I77" s="29">
        <v>5</v>
      </c>
      <c r="J77" s="29">
        <v>9.9807201680460995</v>
      </c>
      <c r="K77" s="29">
        <v>9.9884321008276604</v>
      </c>
      <c r="L77" s="29">
        <v>6.9938304537747511</v>
      </c>
      <c r="M77" s="29">
        <v>10</v>
      </c>
      <c r="N77" s="29">
        <v>10</v>
      </c>
      <c r="O77" s="30">
        <v>10</v>
      </c>
      <c r="P77" s="30">
        <v>10</v>
      </c>
      <c r="Q77" s="30">
        <v>10</v>
      </c>
      <c r="R77" s="30">
        <v>10</v>
      </c>
      <c r="S77" s="29">
        <v>7.9552717138533744</v>
      </c>
      <c r="T77" s="29">
        <v>5</v>
      </c>
      <c r="U77" s="29">
        <v>5</v>
      </c>
      <c r="V77" s="29">
        <v>5</v>
      </c>
      <c r="W77" s="29">
        <v>5</v>
      </c>
      <c r="X77" s="29">
        <v>2.5</v>
      </c>
      <c r="Y77" s="29">
        <v>7.5</v>
      </c>
      <c r="Z77" s="29">
        <v>5</v>
      </c>
      <c r="AA77" s="29">
        <v>2.5</v>
      </c>
      <c r="AB77" s="29">
        <v>2.5</v>
      </c>
      <c r="AC77" s="29">
        <v>0</v>
      </c>
      <c r="AD77" s="29">
        <v>2.5</v>
      </c>
      <c r="AE77" s="29">
        <v>7.5</v>
      </c>
      <c r="AF77" s="29">
        <v>3.3333333333333335</v>
      </c>
      <c r="AG77" s="29">
        <v>0</v>
      </c>
      <c r="AH77" s="29">
        <v>2.5</v>
      </c>
      <c r="AI77" s="29">
        <v>7.5</v>
      </c>
      <c r="AJ77" s="29">
        <v>3.3333333333333335</v>
      </c>
      <c r="AK77" s="29">
        <v>2.916666666666667</v>
      </c>
      <c r="AL77" s="29">
        <v>10</v>
      </c>
      <c r="AM77" s="30">
        <v>0.33333333333333331</v>
      </c>
      <c r="AN77" s="30">
        <v>1.75</v>
      </c>
      <c r="AO77" s="30">
        <v>7.5</v>
      </c>
      <c r="AP77" s="30">
        <v>5</v>
      </c>
      <c r="AQ77" s="30">
        <v>6.25</v>
      </c>
      <c r="AR77" s="30">
        <v>7.5</v>
      </c>
      <c r="AS77" s="29">
        <v>5.166666666666667</v>
      </c>
      <c r="AT77" s="29">
        <v>10</v>
      </c>
      <c r="AU77" s="29">
        <v>10</v>
      </c>
      <c r="AV77" s="29">
        <v>10</v>
      </c>
      <c r="AW77" s="29">
        <v>10</v>
      </c>
      <c r="AX77" s="29">
        <v>10</v>
      </c>
      <c r="AY77" s="29">
        <v>10</v>
      </c>
      <c r="AZ77" s="29">
        <v>10</v>
      </c>
      <c r="BA77" s="49">
        <v>10</v>
      </c>
      <c r="BB77" s="31">
        <f>AVERAGE(Table278572[[#This Row],[RULE OF LAW]],Table278572[[#This Row],[SECURITY &amp; SAFETY]],Table278572[[#This Row],[PERSONAL FREEDOM (minus Security &amp;Safety and Rule of Law)]],Table278572[[#This Row],[PERSONAL FREEDOM (minus Security &amp;Safety and Rule of Law)]])</f>
        <v>5.929068854287511</v>
      </c>
      <c r="BC77" s="32">
        <v>7.35</v>
      </c>
      <c r="BD77" s="53">
        <f>AVERAGE(Table278572[[#This Row],[PERSONAL FREEDOM]:[ECONOMIC FREEDOM]])</f>
        <v>6.6395344271437553</v>
      </c>
      <c r="BE77" s="54">
        <f t="shared" si="6"/>
        <v>96</v>
      </c>
      <c r="BF77" s="47">
        <f t="shared" si="7"/>
        <v>6.64</v>
      </c>
      <c r="BG77" s="45">
        <f>Table278572[[#This Row],[1 Rule of Law]]</f>
        <v>4.5276703699633352</v>
      </c>
      <c r="BH77" s="45">
        <f>Table278572[[#This Row],[2 Security &amp; Safety]]</f>
        <v>7.9552717138533744</v>
      </c>
      <c r="BI77" s="45">
        <f t="shared" si="8"/>
        <v>5.6166666666666671</v>
      </c>
    </row>
    <row r="78" spans="1:61" ht="15" customHeight="1" x14ac:dyDescent="0.25">
      <c r="A78" s="28" t="s">
        <v>127</v>
      </c>
      <c r="B78" s="29">
        <v>2.8700746376588664</v>
      </c>
      <c r="C78" s="29">
        <v>4.6676315319728854</v>
      </c>
      <c r="D78" s="29">
        <v>3.2274806779072489</v>
      </c>
      <c r="E78" s="29">
        <v>3.5883956158463337</v>
      </c>
      <c r="F78" s="29">
        <v>7.3598216175126439</v>
      </c>
      <c r="G78" s="29">
        <v>10</v>
      </c>
      <c r="H78" s="29">
        <v>10</v>
      </c>
      <c r="I78" s="29">
        <v>5</v>
      </c>
      <c r="J78" s="29">
        <v>7.6595716842321764</v>
      </c>
      <c r="K78" s="29">
        <v>8.1811528517461483</v>
      </c>
      <c r="L78" s="29">
        <v>8.1681449071956642</v>
      </c>
      <c r="M78" s="29">
        <v>7.3</v>
      </c>
      <c r="N78" s="29">
        <v>7.5</v>
      </c>
      <c r="O78" s="30">
        <v>5</v>
      </c>
      <c r="P78" s="30">
        <v>5</v>
      </c>
      <c r="Q78" s="30">
        <v>5</v>
      </c>
      <c r="R78" s="30">
        <v>6.6000000000000005</v>
      </c>
      <c r="S78" s="29">
        <v>7.3759888415694368</v>
      </c>
      <c r="T78" s="29">
        <v>5</v>
      </c>
      <c r="U78" s="29">
        <v>0</v>
      </c>
      <c r="V78" s="29">
        <v>10</v>
      </c>
      <c r="W78" s="29">
        <v>5</v>
      </c>
      <c r="X78" s="29">
        <v>10</v>
      </c>
      <c r="Y78" s="29">
        <v>10</v>
      </c>
      <c r="Z78" s="29">
        <v>10</v>
      </c>
      <c r="AA78" s="29">
        <v>7.5</v>
      </c>
      <c r="AB78" s="29">
        <v>7.5</v>
      </c>
      <c r="AC78" s="29">
        <v>10</v>
      </c>
      <c r="AD78" s="29">
        <v>10</v>
      </c>
      <c r="AE78" s="29">
        <v>10</v>
      </c>
      <c r="AF78" s="29">
        <v>10</v>
      </c>
      <c r="AG78" s="29">
        <v>10</v>
      </c>
      <c r="AH78" s="29">
        <v>10</v>
      </c>
      <c r="AI78" s="29">
        <v>10</v>
      </c>
      <c r="AJ78" s="29">
        <v>10</v>
      </c>
      <c r="AK78" s="29">
        <v>8.75</v>
      </c>
      <c r="AL78" s="29">
        <v>10</v>
      </c>
      <c r="AM78" s="30">
        <v>4.333333333333333</v>
      </c>
      <c r="AN78" s="30">
        <v>4.25</v>
      </c>
      <c r="AO78" s="30">
        <v>7.5</v>
      </c>
      <c r="AP78" s="30">
        <v>10</v>
      </c>
      <c r="AQ78" s="30">
        <v>8.75</v>
      </c>
      <c r="AR78" s="30">
        <v>10</v>
      </c>
      <c r="AS78" s="29">
        <v>7.4666666666666659</v>
      </c>
      <c r="AT78" s="29">
        <v>5</v>
      </c>
      <c r="AU78" s="29">
        <v>5</v>
      </c>
      <c r="AV78" s="29">
        <v>5</v>
      </c>
      <c r="AW78" s="29">
        <v>0</v>
      </c>
      <c r="AX78" s="29">
        <v>0</v>
      </c>
      <c r="AY78" s="29">
        <v>0</v>
      </c>
      <c r="AZ78" s="29">
        <v>10</v>
      </c>
      <c r="BA78" s="49">
        <v>5</v>
      </c>
      <c r="BB78" s="31">
        <f>AVERAGE(Table278572[[#This Row],[RULE OF LAW]],Table278572[[#This Row],[SECURITY &amp; SAFETY]],Table278572[[#This Row],[PERSONAL FREEDOM (minus Security &amp;Safety and Rule of Law)]],Table278572[[#This Row],[PERSONAL FREEDOM (minus Security &amp;Safety and Rule of Law)]])</f>
        <v>6.36276278102061</v>
      </c>
      <c r="BC78" s="32">
        <v>7.14</v>
      </c>
      <c r="BD78" s="53">
        <f>AVERAGE(Table278572[[#This Row],[PERSONAL FREEDOM]:[ECONOMIC FREEDOM]])</f>
        <v>6.7513813905103053</v>
      </c>
      <c r="BE78" s="54">
        <f t="shared" si="6"/>
        <v>88</v>
      </c>
      <c r="BF78" s="47">
        <f t="shared" si="7"/>
        <v>6.75</v>
      </c>
      <c r="BG78" s="45">
        <f>Table278572[[#This Row],[1 Rule of Law]]</f>
        <v>3.5883956158463337</v>
      </c>
      <c r="BH78" s="45">
        <f>Table278572[[#This Row],[2 Security &amp; Safety]]</f>
        <v>7.3759888415694368</v>
      </c>
      <c r="BI78" s="45">
        <f t="shared" si="8"/>
        <v>7.2433333333333341</v>
      </c>
    </row>
    <row r="79" spans="1:61" ht="15" customHeight="1" x14ac:dyDescent="0.25">
      <c r="A79" s="28" t="s">
        <v>85</v>
      </c>
      <c r="B79" s="29">
        <v>7.6899237668711482</v>
      </c>
      <c r="C79" s="29">
        <v>7.9506154142083023</v>
      </c>
      <c r="D79" s="29">
        <v>7.570169150366203</v>
      </c>
      <c r="E79" s="29">
        <v>7.7369027771485523</v>
      </c>
      <c r="F79" s="29">
        <v>9.6634552440390955</v>
      </c>
      <c r="G79" s="29">
        <v>10</v>
      </c>
      <c r="H79" s="29">
        <v>10</v>
      </c>
      <c r="I79" s="29">
        <v>7.5</v>
      </c>
      <c r="J79" s="29">
        <v>10</v>
      </c>
      <c r="K79" s="29">
        <v>10</v>
      </c>
      <c r="L79" s="29">
        <v>9.5</v>
      </c>
      <c r="M79" s="29">
        <v>10</v>
      </c>
      <c r="N79" s="29">
        <v>7.5</v>
      </c>
      <c r="O79" s="30">
        <v>10</v>
      </c>
      <c r="P79" s="30">
        <v>10</v>
      </c>
      <c r="Q79" s="30">
        <v>10</v>
      </c>
      <c r="R79" s="30">
        <v>9.1666666666666661</v>
      </c>
      <c r="S79" s="29">
        <v>9.443373970235255</v>
      </c>
      <c r="T79" s="29">
        <v>5</v>
      </c>
      <c r="U79" s="29">
        <v>10</v>
      </c>
      <c r="V79" s="29">
        <v>10</v>
      </c>
      <c r="W79" s="29">
        <v>8.3333333333333339</v>
      </c>
      <c r="X79" s="29">
        <v>7.5</v>
      </c>
      <c r="Y79" s="29">
        <v>7.5</v>
      </c>
      <c r="Z79" s="29">
        <v>7.5</v>
      </c>
      <c r="AA79" s="29">
        <v>10</v>
      </c>
      <c r="AB79" s="29">
        <v>10</v>
      </c>
      <c r="AC79" s="29">
        <v>7.5</v>
      </c>
      <c r="AD79" s="29">
        <v>7.5</v>
      </c>
      <c r="AE79" s="29">
        <v>7.5</v>
      </c>
      <c r="AF79" s="29">
        <v>7.5</v>
      </c>
      <c r="AG79" s="29">
        <v>7.5</v>
      </c>
      <c r="AH79" s="29">
        <v>7.5</v>
      </c>
      <c r="AI79" s="29">
        <v>7.5</v>
      </c>
      <c r="AJ79" s="29">
        <v>7.5</v>
      </c>
      <c r="AK79" s="29">
        <v>8.75</v>
      </c>
      <c r="AL79" s="29">
        <v>10</v>
      </c>
      <c r="AM79" s="30">
        <v>6.666666666666667</v>
      </c>
      <c r="AN79" s="30">
        <v>6.5</v>
      </c>
      <c r="AO79" s="30">
        <v>10</v>
      </c>
      <c r="AP79" s="30">
        <v>10</v>
      </c>
      <c r="AQ79" s="30">
        <v>10</v>
      </c>
      <c r="AR79" s="30">
        <v>7.5</v>
      </c>
      <c r="AS79" s="29">
        <v>8.1333333333333346</v>
      </c>
      <c r="AT79" s="29">
        <v>10</v>
      </c>
      <c r="AU79" s="29">
        <v>10</v>
      </c>
      <c r="AV79" s="29">
        <v>10</v>
      </c>
      <c r="AW79" s="29">
        <v>10</v>
      </c>
      <c r="AX79" s="29">
        <v>10</v>
      </c>
      <c r="AY79" s="29">
        <v>10</v>
      </c>
      <c r="AZ79" s="29">
        <v>10</v>
      </c>
      <c r="BA79" s="49">
        <v>10</v>
      </c>
      <c r="BB79" s="31">
        <f>AVERAGE(Table278572[[#This Row],[RULE OF LAW]],Table278572[[#This Row],[SECURITY &amp; SAFETY]],Table278572[[#This Row],[PERSONAL FREEDOM (minus Security &amp;Safety and Rule of Law)]],Table278572[[#This Row],[PERSONAL FREEDOM (minus Security &amp;Safety and Rule of Law)]])</f>
        <v>8.5667358535126183</v>
      </c>
      <c r="BC79" s="32">
        <v>7.4</v>
      </c>
      <c r="BD79" s="53">
        <f>AVERAGE(Table278572[[#This Row],[PERSONAL FREEDOM]:[ECONOMIC FREEDOM]])</f>
        <v>7.9833679267563094</v>
      </c>
      <c r="BE79" s="54">
        <f t="shared" si="6"/>
        <v>35</v>
      </c>
      <c r="BF79" s="47">
        <f t="shared" si="7"/>
        <v>7.98</v>
      </c>
      <c r="BG79" s="45">
        <f>Table278572[[#This Row],[1 Rule of Law]]</f>
        <v>7.7369027771485523</v>
      </c>
      <c r="BH79" s="45">
        <f>Table278572[[#This Row],[2 Security &amp; Safety]]</f>
        <v>9.443373970235255</v>
      </c>
      <c r="BI79" s="45">
        <f t="shared" si="8"/>
        <v>8.543333333333333</v>
      </c>
    </row>
    <row r="80" spans="1:61" ht="15" customHeight="1" x14ac:dyDescent="0.25">
      <c r="A80" s="28" t="s">
        <v>162</v>
      </c>
      <c r="B80" s="29" t="s">
        <v>48</v>
      </c>
      <c r="C80" s="29" t="s">
        <v>48</v>
      </c>
      <c r="D80" s="29" t="s">
        <v>48</v>
      </c>
      <c r="E80" s="29">
        <v>5.2047188087695773</v>
      </c>
      <c r="F80" s="29">
        <v>9.2205794870128894</v>
      </c>
      <c r="G80" s="29">
        <v>10</v>
      </c>
      <c r="H80" s="29">
        <v>10</v>
      </c>
      <c r="I80" s="29">
        <v>7.5</v>
      </c>
      <c r="J80" s="29">
        <v>10</v>
      </c>
      <c r="K80" s="29">
        <v>10</v>
      </c>
      <c r="L80" s="29">
        <v>9.5</v>
      </c>
      <c r="M80" s="29">
        <v>10</v>
      </c>
      <c r="N80" s="29">
        <v>7.5</v>
      </c>
      <c r="O80" s="30">
        <v>0</v>
      </c>
      <c r="P80" s="30">
        <v>0</v>
      </c>
      <c r="Q80" s="30">
        <v>0</v>
      </c>
      <c r="R80" s="30">
        <v>5.833333333333333</v>
      </c>
      <c r="S80" s="29">
        <v>8.1846376067820739</v>
      </c>
      <c r="T80" s="29">
        <v>0</v>
      </c>
      <c r="U80" s="29">
        <v>10</v>
      </c>
      <c r="V80" s="29">
        <v>5</v>
      </c>
      <c r="W80" s="29">
        <v>5</v>
      </c>
      <c r="X80" s="29">
        <v>2.5</v>
      </c>
      <c r="Y80" s="29">
        <v>7.5</v>
      </c>
      <c r="Z80" s="29">
        <v>5</v>
      </c>
      <c r="AA80" s="29">
        <v>7.5</v>
      </c>
      <c r="AB80" s="29">
        <v>10</v>
      </c>
      <c r="AC80" s="29">
        <v>0</v>
      </c>
      <c r="AD80" s="29">
        <v>7.5</v>
      </c>
      <c r="AE80" s="29">
        <v>5</v>
      </c>
      <c r="AF80" s="29">
        <v>4.166666666666667</v>
      </c>
      <c r="AG80" s="29">
        <v>0</v>
      </c>
      <c r="AH80" s="29">
        <v>2.5</v>
      </c>
      <c r="AI80" s="29">
        <v>2.5</v>
      </c>
      <c r="AJ80" s="29">
        <v>1.6666666666666667</v>
      </c>
      <c r="AK80" s="29">
        <v>5.8333333333333339</v>
      </c>
      <c r="AL80" s="29">
        <v>10</v>
      </c>
      <c r="AM80" s="30">
        <v>3.3333333333333335</v>
      </c>
      <c r="AN80" s="30">
        <v>4.25</v>
      </c>
      <c r="AO80" s="30">
        <v>7.5</v>
      </c>
      <c r="AP80" s="30">
        <v>5</v>
      </c>
      <c r="AQ80" s="30">
        <v>6.25</v>
      </c>
      <c r="AR80" s="30">
        <v>5</v>
      </c>
      <c r="AS80" s="29">
        <v>5.7666666666666675</v>
      </c>
      <c r="AT80" s="29">
        <v>0</v>
      </c>
      <c r="AU80" s="29">
        <v>0</v>
      </c>
      <c r="AV80" s="29">
        <v>0</v>
      </c>
      <c r="AW80" s="29">
        <v>0</v>
      </c>
      <c r="AX80" s="29">
        <v>10</v>
      </c>
      <c r="AY80" s="29">
        <v>5</v>
      </c>
      <c r="AZ80" s="29">
        <v>0</v>
      </c>
      <c r="BA80" s="49">
        <v>1.6666666666666667</v>
      </c>
      <c r="BB80" s="31">
        <f>AVERAGE(Table278572[[#This Row],[RULE OF LAW]],Table278572[[#This Row],[SECURITY &amp; SAFETY]],Table278572[[#This Row],[PERSONAL FREEDOM (minus Security &amp;Safety and Rule of Law)]],Table278572[[#This Row],[PERSONAL FREEDOM (minus Security &amp;Safety and Rule of Law)]])</f>
        <v>5.6740057705545794</v>
      </c>
      <c r="BC80" s="32">
        <v>7.14</v>
      </c>
      <c r="BD80" s="53">
        <f>AVERAGE(Table278572[[#This Row],[PERSONAL FREEDOM]:[ECONOMIC FREEDOM]])</f>
        <v>6.40700288527729</v>
      </c>
      <c r="BE80" s="54">
        <f t="shared" si="6"/>
        <v>111</v>
      </c>
      <c r="BF80" s="47">
        <f t="shared" si="7"/>
        <v>6.41</v>
      </c>
      <c r="BG80" s="45">
        <f>Table278572[[#This Row],[1 Rule of Law]]</f>
        <v>5.2047188087695773</v>
      </c>
      <c r="BH80" s="45">
        <f>Table278572[[#This Row],[2 Security &amp; Safety]]</f>
        <v>8.1846376067820739</v>
      </c>
      <c r="BI80" s="45">
        <f t="shared" si="8"/>
        <v>4.6533333333333342</v>
      </c>
    </row>
    <row r="81" spans="1:61" ht="15" customHeight="1" x14ac:dyDescent="0.25">
      <c r="A81" s="28" t="s">
        <v>166</v>
      </c>
      <c r="B81" s="29">
        <v>3.7649991903967628</v>
      </c>
      <c r="C81" s="29">
        <v>4.5664655799204157</v>
      </c>
      <c r="D81" s="29">
        <v>3.3617725324600638</v>
      </c>
      <c r="E81" s="29">
        <v>3.8977457675924136</v>
      </c>
      <c r="F81" s="29">
        <v>7.8501809280021675</v>
      </c>
      <c r="G81" s="29">
        <v>0</v>
      </c>
      <c r="H81" s="29">
        <v>10</v>
      </c>
      <c r="I81" s="29">
        <v>2.5</v>
      </c>
      <c r="J81" s="29">
        <v>10</v>
      </c>
      <c r="K81" s="29">
        <v>10</v>
      </c>
      <c r="L81" s="29">
        <v>6.5</v>
      </c>
      <c r="M81" s="29">
        <v>10</v>
      </c>
      <c r="N81" s="29">
        <v>10</v>
      </c>
      <c r="O81" s="30">
        <v>5</v>
      </c>
      <c r="P81" s="30">
        <v>5</v>
      </c>
      <c r="Q81" s="30">
        <v>5</v>
      </c>
      <c r="R81" s="30">
        <v>8.3333333333333339</v>
      </c>
      <c r="S81" s="29">
        <v>7.5611714204451674</v>
      </c>
      <c r="T81" s="29">
        <v>5</v>
      </c>
      <c r="U81" s="29">
        <v>5</v>
      </c>
      <c r="V81" s="29">
        <v>5</v>
      </c>
      <c r="W81" s="29">
        <v>5</v>
      </c>
      <c r="X81" s="29" t="s">
        <v>48</v>
      </c>
      <c r="Y81" s="29" t="s">
        <v>48</v>
      </c>
      <c r="Z81" s="29" t="s">
        <v>48</v>
      </c>
      <c r="AA81" s="29" t="s">
        <v>48</v>
      </c>
      <c r="AB81" s="29" t="s">
        <v>48</v>
      </c>
      <c r="AC81" s="29" t="s">
        <v>48</v>
      </c>
      <c r="AD81" s="29" t="s">
        <v>48</v>
      </c>
      <c r="AE81" s="29" t="s">
        <v>48</v>
      </c>
      <c r="AF81" s="29" t="s">
        <v>48</v>
      </c>
      <c r="AG81" s="29" t="s">
        <v>48</v>
      </c>
      <c r="AH81" s="29" t="s">
        <v>48</v>
      </c>
      <c r="AI81" s="29" t="s">
        <v>48</v>
      </c>
      <c r="AJ81" s="29" t="s">
        <v>48</v>
      </c>
      <c r="AK81" s="29" t="s">
        <v>48</v>
      </c>
      <c r="AL81" s="29">
        <v>10</v>
      </c>
      <c r="AM81" s="30">
        <v>3.3333333333333335</v>
      </c>
      <c r="AN81" s="30">
        <v>3.25</v>
      </c>
      <c r="AO81" s="30" t="s">
        <v>48</v>
      </c>
      <c r="AP81" s="30" t="s">
        <v>48</v>
      </c>
      <c r="AQ81" s="30" t="s">
        <v>48</v>
      </c>
      <c r="AR81" s="30" t="s">
        <v>48</v>
      </c>
      <c r="AS81" s="29">
        <v>5.5277777777777786</v>
      </c>
      <c r="AT81" s="29">
        <v>10</v>
      </c>
      <c r="AU81" s="29">
        <v>10</v>
      </c>
      <c r="AV81" s="29">
        <v>10</v>
      </c>
      <c r="AW81" s="29">
        <v>10</v>
      </c>
      <c r="AX81" s="29">
        <v>10</v>
      </c>
      <c r="AY81" s="29">
        <v>10</v>
      </c>
      <c r="AZ81" s="29">
        <v>5</v>
      </c>
      <c r="BA81" s="49">
        <v>8.3333333333333339</v>
      </c>
      <c r="BB81" s="31">
        <f>AVERAGE(Table278572[[#This Row],[RULE OF LAW]],Table278572[[#This Row],[SECURITY &amp; SAFETY]],Table278572[[#This Row],[PERSONAL FREEDOM (minus Security &amp;Safety and Rule of Law)]],Table278572[[#This Row],[PERSONAL FREEDOM (minus Security &amp;Safety and Rule of Law)]])</f>
        <v>6.0082478155279144</v>
      </c>
      <c r="BC81" s="32">
        <v>7.16</v>
      </c>
      <c r="BD81" s="53">
        <f>AVERAGE(Table278572[[#This Row],[PERSONAL FREEDOM]:[ECONOMIC FREEDOM]])</f>
        <v>6.5841239077639573</v>
      </c>
      <c r="BE81" s="54">
        <f t="shared" si="6"/>
        <v>98</v>
      </c>
      <c r="BF81" s="47">
        <f t="shared" si="7"/>
        <v>6.58</v>
      </c>
      <c r="BG81" s="45">
        <f>Table278572[[#This Row],[1 Rule of Law]]</f>
        <v>3.8977457675924136</v>
      </c>
      <c r="BH81" s="45">
        <f>Table278572[[#This Row],[2 Security &amp; Safety]]</f>
        <v>7.5611714204451674</v>
      </c>
      <c r="BI81" s="45">
        <f t="shared" si="8"/>
        <v>6.2870370370370381</v>
      </c>
    </row>
    <row r="82" spans="1:61" ht="15" customHeight="1" x14ac:dyDescent="0.25">
      <c r="A82" s="28" t="s">
        <v>222</v>
      </c>
      <c r="B82" s="29" t="s">
        <v>48</v>
      </c>
      <c r="C82" s="29" t="s">
        <v>48</v>
      </c>
      <c r="D82" s="29" t="s">
        <v>48</v>
      </c>
      <c r="E82" s="29">
        <v>4.0456426321480397</v>
      </c>
      <c r="F82" s="29">
        <v>7.1062776109286716</v>
      </c>
      <c r="G82" s="29">
        <v>10</v>
      </c>
      <c r="H82" s="29">
        <v>10</v>
      </c>
      <c r="I82" s="29">
        <v>7.5</v>
      </c>
      <c r="J82" s="29">
        <v>10</v>
      </c>
      <c r="K82" s="29">
        <v>10</v>
      </c>
      <c r="L82" s="29">
        <v>9.5</v>
      </c>
      <c r="M82" s="29">
        <v>10</v>
      </c>
      <c r="N82" s="29">
        <v>10</v>
      </c>
      <c r="O82" s="30">
        <v>5</v>
      </c>
      <c r="P82" s="30">
        <v>5</v>
      </c>
      <c r="Q82" s="30">
        <v>5</v>
      </c>
      <c r="R82" s="30">
        <v>8.3333333333333339</v>
      </c>
      <c r="S82" s="29">
        <v>8.3132036480873364</v>
      </c>
      <c r="T82" s="29">
        <v>5</v>
      </c>
      <c r="U82" s="29">
        <v>5</v>
      </c>
      <c r="V82" s="29">
        <v>5</v>
      </c>
      <c r="W82" s="29">
        <v>5</v>
      </c>
      <c r="X82" s="29">
        <v>2.5</v>
      </c>
      <c r="Y82" s="29">
        <v>5</v>
      </c>
      <c r="Z82" s="29">
        <v>3.75</v>
      </c>
      <c r="AA82" s="29">
        <v>5</v>
      </c>
      <c r="AB82" s="29">
        <v>2.5</v>
      </c>
      <c r="AC82" s="29">
        <v>0</v>
      </c>
      <c r="AD82" s="29">
        <v>5</v>
      </c>
      <c r="AE82" s="29">
        <v>5</v>
      </c>
      <c r="AF82" s="29">
        <v>3.3333333333333335</v>
      </c>
      <c r="AG82" s="29">
        <v>0</v>
      </c>
      <c r="AH82" s="29">
        <v>5</v>
      </c>
      <c r="AI82" s="29">
        <v>7.5</v>
      </c>
      <c r="AJ82" s="29">
        <v>4.166666666666667</v>
      </c>
      <c r="AK82" s="29">
        <v>3.75</v>
      </c>
      <c r="AL82" s="29">
        <v>10</v>
      </c>
      <c r="AM82" s="30">
        <v>1.3333333333333333</v>
      </c>
      <c r="AN82" s="30">
        <v>1.75</v>
      </c>
      <c r="AO82" s="30">
        <v>10</v>
      </c>
      <c r="AP82" s="30">
        <v>10</v>
      </c>
      <c r="AQ82" s="30">
        <v>10</v>
      </c>
      <c r="AR82" s="30">
        <v>10</v>
      </c>
      <c r="AS82" s="29">
        <v>6.6166666666666671</v>
      </c>
      <c r="AT82" s="29">
        <v>10</v>
      </c>
      <c r="AU82" s="29">
        <v>10</v>
      </c>
      <c r="AV82" s="29">
        <v>10</v>
      </c>
      <c r="AW82" s="29">
        <v>10</v>
      </c>
      <c r="AX82" s="29">
        <v>10</v>
      </c>
      <c r="AY82" s="29">
        <v>10</v>
      </c>
      <c r="AZ82" s="29">
        <v>10</v>
      </c>
      <c r="BA82" s="49">
        <v>10</v>
      </c>
      <c r="BB82" s="31">
        <f>AVERAGE(Table278572[[#This Row],[RULE OF LAW]],Table278572[[#This Row],[SECURITY &amp; SAFETY]],Table278572[[#This Row],[PERSONAL FREEDOM (minus Security &amp;Safety and Rule of Law)]],Table278572[[#This Row],[PERSONAL FREEDOM (minus Security &amp;Safety and Rule of Law)]])</f>
        <v>6.0013782367255111</v>
      </c>
      <c r="BC82" s="32">
        <v>6.85</v>
      </c>
      <c r="BD82" s="53">
        <f>AVERAGE(Table278572[[#This Row],[PERSONAL FREEDOM]:[ECONOMIC FREEDOM]])</f>
        <v>6.4256891183627554</v>
      </c>
      <c r="BE82" s="54">
        <f t="shared" si="6"/>
        <v>109</v>
      </c>
      <c r="BF82" s="47">
        <f t="shared" si="7"/>
        <v>6.43</v>
      </c>
      <c r="BG82" s="45">
        <f>Table278572[[#This Row],[1 Rule of Law]]</f>
        <v>4.0456426321480397</v>
      </c>
      <c r="BH82" s="45">
        <f>Table278572[[#This Row],[2 Security &amp; Safety]]</f>
        <v>8.3132036480873364</v>
      </c>
      <c r="BI82" s="45">
        <f t="shared" si="8"/>
        <v>5.8233333333333333</v>
      </c>
    </row>
    <row r="83" spans="1:61" ht="15" customHeight="1" x14ac:dyDescent="0.25">
      <c r="A83" s="28" t="s">
        <v>73</v>
      </c>
      <c r="B83" s="29" t="s">
        <v>48</v>
      </c>
      <c r="C83" s="29" t="s">
        <v>48</v>
      </c>
      <c r="D83" s="29" t="s">
        <v>48</v>
      </c>
      <c r="E83" s="29">
        <v>6.4549993952901055</v>
      </c>
      <c r="F83" s="29">
        <v>8.6182712186322608</v>
      </c>
      <c r="G83" s="29">
        <v>10</v>
      </c>
      <c r="H83" s="29">
        <v>10</v>
      </c>
      <c r="I83" s="29">
        <v>10</v>
      </c>
      <c r="J83" s="29">
        <v>10</v>
      </c>
      <c r="K83" s="29">
        <v>10</v>
      </c>
      <c r="L83" s="29">
        <v>10</v>
      </c>
      <c r="M83" s="29">
        <v>10</v>
      </c>
      <c r="N83" s="29">
        <v>10</v>
      </c>
      <c r="O83" s="30">
        <v>10</v>
      </c>
      <c r="P83" s="30">
        <v>10</v>
      </c>
      <c r="Q83" s="30">
        <v>10</v>
      </c>
      <c r="R83" s="30">
        <v>10</v>
      </c>
      <c r="S83" s="29">
        <v>9.5394237395440857</v>
      </c>
      <c r="T83" s="29">
        <v>10</v>
      </c>
      <c r="U83" s="29">
        <v>10</v>
      </c>
      <c r="V83" s="29">
        <v>10</v>
      </c>
      <c r="W83" s="29">
        <v>10</v>
      </c>
      <c r="X83" s="29">
        <v>10</v>
      </c>
      <c r="Y83" s="29">
        <v>10</v>
      </c>
      <c r="Z83" s="29">
        <v>10</v>
      </c>
      <c r="AA83" s="29">
        <v>10</v>
      </c>
      <c r="AB83" s="29">
        <v>10</v>
      </c>
      <c r="AC83" s="29">
        <v>10</v>
      </c>
      <c r="AD83" s="29">
        <v>10</v>
      </c>
      <c r="AE83" s="29">
        <v>10</v>
      </c>
      <c r="AF83" s="29">
        <v>10</v>
      </c>
      <c r="AG83" s="29">
        <v>10</v>
      </c>
      <c r="AH83" s="29">
        <v>10</v>
      </c>
      <c r="AI83" s="29">
        <v>10</v>
      </c>
      <c r="AJ83" s="29">
        <v>10</v>
      </c>
      <c r="AK83" s="29">
        <v>10</v>
      </c>
      <c r="AL83" s="29">
        <v>10</v>
      </c>
      <c r="AM83" s="30">
        <v>7.666666666666667</v>
      </c>
      <c r="AN83" s="30">
        <v>7.5</v>
      </c>
      <c r="AO83" s="30">
        <v>10</v>
      </c>
      <c r="AP83" s="30">
        <v>10</v>
      </c>
      <c r="AQ83" s="30">
        <v>10</v>
      </c>
      <c r="AR83" s="30">
        <v>10</v>
      </c>
      <c r="AS83" s="29">
        <v>9.033333333333335</v>
      </c>
      <c r="AT83" s="29">
        <v>10</v>
      </c>
      <c r="AU83" s="29">
        <v>10</v>
      </c>
      <c r="AV83" s="29">
        <v>10</v>
      </c>
      <c r="AW83" s="29">
        <v>10</v>
      </c>
      <c r="AX83" s="29">
        <v>10</v>
      </c>
      <c r="AY83" s="29">
        <v>10</v>
      </c>
      <c r="AZ83" s="29">
        <v>10</v>
      </c>
      <c r="BA83" s="49">
        <v>10</v>
      </c>
      <c r="BB83" s="31">
        <f>AVERAGE(Table278572[[#This Row],[RULE OF LAW]],Table278572[[#This Row],[SECURITY &amp; SAFETY]],Table278572[[#This Row],[PERSONAL FREEDOM (minus Security &amp;Safety and Rule of Law)]],Table278572[[#This Row],[PERSONAL FREEDOM (minus Security &amp;Safety and Rule of Law)]])</f>
        <v>8.9019391170418807</v>
      </c>
      <c r="BC83" s="32">
        <v>7.57</v>
      </c>
      <c r="BD83" s="53">
        <f>AVERAGE(Table278572[[#This Row],[PERSONAL FREEDOM]:[ECONOMIC FREEDOM]])</f>
        <v>8.2359695585209405</v>
      </c>
      <c r="BE83" s="54">
        <f t="shared" si="6"/>
        <v>24</v>
      </c>
      <c r="BF83" s="47">
        <f t="shared" si="7"/>
        <v>8.24</v>
      </c>
      <c r="BG83" s="45">
        <f>Table278572[[#This Row],[1 Rule of Law]]</f>
        <v>6.4549993952901055</v>
      </c>
      <c r="BH83" s="45">
        <f>Table278572[[#This Row],[2 Security &amp; Safety]]</f>
        <v>9.5394237395440857</v>
      </c>
      <c r="BI83" s="45">
        <f t="shared" si="8"/>
        <v>9.8066666666666666</v>
      </c>
    </row>
    <row r="84" spans="1:61" ht="15" customHeight="1" x14ac:dyDescent="0.25">
      <c r="A84" s="28" t="s">
        <v>149</v>
      </c>
      <c r="B84" s="29">
        <v>4.9906382438645469</v>
      </c>
      <c r="C84" s="29">
        <v>4.5273680839105843</v>
      </c>
      <c r="D84" s="29">
        <v>3.8521423981972807</v>
      </c>
      <c r="E84" s="29">
        <v>4.4567162419908035</v>
      </c>
      <c r="F84" s="29">
        <v>8.1278826709802399</v>
      </c>
      <c r="G84" s="29">
        <v>5</v>
      </c>
      <c r="H84" s="29">
        <v>0.76268140884064195</v>
      </c>
      <c r="I84" s="29">
        <v>2.5</v>
      </c>
      <c r="J84" s="29">
        <v>1.5691139842593149</v>
      </c>
      <c r="K84" s="29">
        <v>0</v>
      </c>
      <c r="L84" s="29">
        <v>1.9663590786199916</v>
      </c>
      <c r="M84" s="29">
        <v>10</v>
      </c>
      <c r="N84" s="29">
        <v>10</v>
      </c>
      <c r="O84" s="30">
        <v>0</v>
      </c>
      <c r="P84" s="30">
        <v>0</v>
      </c>
      <c r="Q84" s="30">
        <v>0</v>
      </c>
      <c r="R84" s="30">
        <v>6.666666666666667</v>
      </c>
      <c r="S84" s="29">
        <v>5.586969472088966</v>
      </c>
      <c r="T84" s="29">
        <v>5</v>
      </c>
      <c r="U84" s="29">
        <v>5</v>
      </c>
      <c r="V84" s="29">
        <v>5</v>
      </c>
      <c r="W84" s="29">
        <v>5</v>
      </c>
      <c r="X84" s="29">
        <v>7.5</v>
      </c>
      <c r="Y84" s="29">
        <v>10</v>
      </c>
      <c r="Z84" s="29">
        <v>8.75</v>
      </c>
      <c r="AA84" s="29">
        <v>10</v>
      </c>
      <c r="AB84" s="29">
        <v>10</v>
      </c>
      <c r="AC84" s="29">
        <v>10</v>
      </c>
      <c r="AD84" s="29">
        <v>7.5</v>
      </c>
      <c r="AE84" s="29">
        <v>7.5</v>
      </c>
      <c r="AF84" s="29">
        <v>8.3333333333333339</v>
      </c>
      <c r="AG84" s="29">
        <v>7.5</v>
      </c>
      <c r="AH84" s="29">
        <v>7.5</v>
      </c>
      <c r="AI84" s="29">
        <v>10</v>
      </c>
      <c r="AJ84" s="29">
        <v>8.3333333333333339</v>
      </c>
      <c r="AK84" s="29">
        <v>9.1666666666666679</v>
      </c>
      <c r="AL84" s="29">
        <v>10</v>
      </c>
      <c r="AM84" s="30">
        <v>3.3333333333333335</v>
      </c>
      <c r="AN84" s="30">
        <v>4.75</v>
      </c>
      <c r="AO84" s="30">
        <v>10</v>
      </c>
      <c r="AP84" s="30">
        <v>10</v>
      </c>
      <c r="AQ84" s="30">
        <v>10</v>
      </c>
      <c r="AR84" s="30">
        <v>10</v>
      </c>
      <c r="AS84" s="29">
        <v>7.6166666666666671</v>
      </c>
      <c r="AT84" s="29">
        <v>5</v>
      </c>
      <c r="AU84" s="29">
        <v>5</v>
      </c>
      <c r="AV84" s="29">
        <v>5</v>
      </c>
      <c r="AW84" s="29">
        <v>0</v>
      </c>
      <c r="AX84" s="29">
        <v>10</v>
      </c>
      <c r="AY84" s="29">
        <v>5</v>
      </c>
      <c r="AZ84" s="29">
        <v>0</v>
      </c>
      <c r="BA84" s="49">
        <v>3.3333333333333335</v>
      </c>
      <c r="BB84" s="31">
        <f>AVERAGE(Table278572[[#This Row],[RULE OF LAW]],Table278572[[#This Row],[SECURITY &amp; SAFETY]],Table278572[[#This Row],[PERSONAL FREEDOM (minus Security &amp;Safety and Rule of Law)]],Table278572[[#This Row],[PERSONAL FREEDOM (minus Security &amp;Safety and Rule of Law)]])</f>
        <v>5.8975880951866095</v>
      </c>
      <c r="BC84" s="32">
        <v>7.06</v>
      </c>
      <c r="BD84" s="53">
        <f>AVERAGE(Table278572[[#This Row],[PERSONAL FREEDOM]:[ECONOMIC FREEDOM]])</f>
        <v>6.4787940475933041</v>
      </c>
      <c r="BE84" s="54">
        <f t="shared" si="6"/>
        <v>108</v>
      </c>
      <c r="BF84" s="47">
        <f t="shared" si="7"/>
        <v>6.48</v>
      </c>
      <c r="BG84" s="45">
        <f>Table278572[[#This Row],[1 Rule of Law]]</f>
        <v>4.4567162419908035</v>
      </c>
      <c r="BH84" s="45">
        <f>Table278572[[#This Row],[2 Security &amp; Safety]]</f>
        <v>5.586969472088966</v>
      </c>
      <c r="BI84" s="45">
        <f t="shared" si="8"/>
        <v>6.7733333333333334</v>
      </c>
    </row>
    <row r="85" spans="1:61" ht="15" customHeight="1" x14ac:dyDescent="0.25">
      <c r="A85" s="28" t="s">
        <v>158</v>
      </c>
      <c r="B85" s="29" t="s">
        <v>48</v>
      </c>
      <c r="C85" s="29" t="s">
        <v>48</v>
      </c>
      <c r="D85" s="29" t="s">
        <v>48</v>
      </c>
      <c r="E85" s="29">
        <v>4.7883387592132927</v>
      </c>
      <c r="F85" s="29">
        <v>0</v>
      </c>
      <c r="G85" s="29">
        <v>10</v>
      </c>
      <c r="H85" s="29">
        <v>10</v>
      </c>
      <c r="I85" s="29">
        <v>5</v>
      </c>
      <c r="J85" s="29">
        <v>10</v>
      </c>
      <c r="K85" s="29">
        <v>10</v>
      </c>
      <c r="L85" s="29">
        <v>9</v>
      </c>
      <c r="M85" s="29">
        <v>10</v>
      </c>
      <c r="N85" s="29">
        <v>7.5</v>
      </c>
      <c r="O85" s="30">
        <v>5</v>
      </c>
      <c r="P85" s="30">
        <v>5</v>
      </c>
      <c r="Q85" s="30">
        <v>5</v>
      </c>
      <c r="R85" s="30">
        <v>7.5</v>
      </c>
      <c r="S85" s="29">
        <v>5.5</v>
      </c>
      <c r="T85" s="29">
        <v>10</v>
      </c>
      <c r="U85" s="29">
        <v>10</v>
      </c>
      <c r="V85" s="29">
        <v>10</v>
      </c>
      <c r="W85" s="29">
        <v>10</v>
      </c>
      <c r="X85" s="29" t="s">
        <v>48</v>
      </c>
      <c r="Y85" s="29" t="s">
        <v>48</v>
      </c>
      <c r="Z85" s="29" t="s">
        <v>48</v>
      </c>
      <c r="AA85" s="29" t="s">
        <v>48</v>
      </c>
      <c r="AB85" s="29" t="s">
        <v>48</v>
      </c>
      <c r="AC85" s="29" t="s">
        <v>48</v>
      </c>
      <c r="AD85" s="29" t="s">
        <v>48</v>
      </c>
      <c r="AE85" s="29" t="s">
        <v>48</v>
      </c>
      <c r="AF85" s="29" t="s">
        <v>48</v>
      </c>
      <c r="AG85" s="29" t="s">
        <v>48</v>
      </c>
      <c r="AH85" s="29" t="s">
        <v>48</v>
      </c>
      <c r="AI85" s="29" t="s">
        <v>48</v>
      </c>
      <c r="AJ85" s="29" t="s">
        <v>48</v>
      </c>
      <c r="AK85" s="29" t="s">
        <v>48</v>
      </c>
      <c r="AL85" s="29">
        <v>10</v>
      </c>
      <c r="AM85" s="30">
        <v>5.666666666666667</v>
      </c>
      <c r="AN85" s="30">
        <v>5.25</v>
      </c>
      <c r="AO85" s="30" t="s">
        <v>48</v>
      </c>
      <c r="AP85" s="30" t="s">
        <v>48</v>
      </c>
      <c r="AQ85" s="30" t="s">
        <v>48</v>
      </c>
      <c r="AR85" s="30" t="s">
        <v>48</v>
      </c>
      <c r="AS85" s="29">
        <v>6.9722222222222223</v>
      </c>
      <c r="AT85" s="29">
        <v>5</v>
      </c>
      <c r="AU85" s="29">
        <v>10</v>
      </c>
      <c r="AV85" s="29">
        <v>7.5</v>
      </c>
      <c r="AW85" s="29">
        <v>10</v>
      </c>
      <c r="AX85" s="29">
        <v>10</v>
      </c>
      <c r="AY85" s="29">
        <v>10</v>
      </c>
      <c r="AZ85" s="29">
        <v>5</v>
      </c>
      <c r="BA85" s="49">
        <v>7.5</v>
      </c>
      <c r="BB85" s="31">
        <f>AVERAGE(Table278572[[#This Row],[RULE OF LAW]],Table278572[[#This Row],[SECURITY &amp; SAFETY]],Table278572[[#This Row],[PERSONAL FREEDOM (minus Security &amp;Safety and Rule of Law)]],Table278572[[#This Row],[PERSONAL FREEDOM (minus Security &amp;Safety and Rule of Law)]])</f>
        <v>6.6507883935070264</v>
      </c>
      <c r="BC85" s="32">
        <v>6.66</v>
      </c>
      <c r="BD85" s="53">
        <f>AVERAGE(Table278572[[#This Row],[PERSONAL FREEDOM]:[ECONOMIC FREEDOM]])</f>
        <v>6.6553941967535133</v>
      </c>
      <c r="BE85" s="54">
        <f t="shared" si="6"/>
        <v>94</v>
      </c>
      <c r="BF85" s="47">
        <f t="shared" si="7"/>
        <v>6.66</v>
      </c>
      <c r="BG85" s="45">
        <f>Table278572[[#This Row],[1 Rule of Law]]</f>
        <v>4.7883387592132927</v>
      </c>
      <c r="BH85" s="45">
        <f>Table278572[[#This Row],[2 Security &amp; Safety]]</f>
        <v>5.5</v>
      </c>
      <c r="BI85" s="45">
        <f t="shared" si="8"/>
        <v>8.1574074074074066</v>
      </c>
    </row>
    <row r="86" spans="1:61" ht="15" customHeight="1" x14ac:dyDescent="0.25">
      <c r="A86" s="28" t="s">
        <v>223</v>
      </c>
      <c r="B86" s="29">
        <v>4.5808115386202815</v>
      </c>
      <c r="C86" s="29">
        <v>4.4400214051844484</v>
      </c>
      <c r="D86" s="29">
        <v>3.1559222357272994</v>
      </c>
      <c r="E86" s="29">
        <v>4.0589183931773425</v>
      </c>
      <c r="F86" s="29">
        <v>8.67692854842835</v>
      </c>
      <c r="G86" s="29">
        <v>10</v>
      </c>
      <c r="H86" s="29">
        <v>10</v>
      </c>
      <c r="I86" s="29">
        <v>7.5</v>
      </c>
      <c r="J86" s="29">
        <v>10</v>
      </c>
      <c r="K86" s="29">
        <v>10</v>
      </c>
      <c r="L86" s="29">
        <v>9.5</v>
      </c>
      <c r="M86" s="29">
        <v>4.2</v>
      </c>
      <c r="N86" s="29">
        <v>10</v>
      </c>
      <c r="O86" s="30">
        <v>5</v>
      </c>
      <c r="P86" s="30">
        <v>5</v>
      </c>
      <c r="Q86" s="30">
        <v>5</v>
      </c>
      <c r="R86" s="30">
        <v>6.3999999999999995</v>
      </c>
      <c r="S86" s="29">
        <v>8.1923095161427835</v>
      </c>
      <c r="T86" s="29">
        <v>10</v>
      </c>
      <c r="U86" s="29">
        <v>5</v>
      </c>
      <c r="V86" s="29">
        <v>5</v>
      </c>
      <c r="W86" s="29">
        <v>6.666666666666667</v>
      </c>
      <c r="X86" s="29">
        <v>7.5</v>
      </c>
      <c r="Y86" s="29">
        <v>7.5</v>
      </c>
      <c r="Z86" s="29">
        <v>7.5</v>
      </c>
      <c r="AA86" s="29">
        <v>5</v>
      </c>
      <c r="AB86" s="29">
        <v>5</v>
      </c>
      <c r="AC86" s="29">
        <v>5</v>
      </c>
      <c r="AD86" s="29">
        <v>5</v>
      </c>
      <c r="AE86" s="29">
        <v>7.5</v>
      </c>
      <c r="AF86" s="29">
        <v>5.833333333333333</v>
      </c>
      <c r="AG86" s="29">
        <v>5</v>
      </c>
      <c r="AH86" s="29">
        <v>5</v>
      </c>
      <c r="AI86" s="29">
        <v>5</v>
      </c>
      <c r="AJ86" s="29">
        <v>5</v>
      </c>
      <c r="AK86" s="29">
        <v>5.208333333333333</v>
      </c>
      <c r="AL86" s="29">
        <v>10</v>
      </c>
      <c r="AM86" s="30">
        <v>4.333333333333333</v>
      </c>
      <c r="AN86" s="30">
        <v>4.5</v>
      </c>
      <c r="AO86" s="30">
        <v>7.5</v>
      </c>
      <c r="AP86" s="30">
        <v>7.5</v>
      </c>
      <c r="AQ86" s="30">
        <v>7.5</v>
      </c>
      <c r="AR86" s="30">
        <v>7.5</v>
      </c>
      <c r="AS86" s="29">
        <v>6.7666666666666657</v>
      </c>
      <c r="AT86" s="29">
        <v>10</v>
      </c>
      <c r="AU86" s="29">
        <v>5</v>
      </c>
      <c r="AV86" s="29">
        <v>7.5</v>
      </c>
      <c r="AW86" s="29">
        <v>0</v>
      </c>
      <c r="AX86" s="29">
        <v>0</v>
      </c>
      <c r="AY86" s="29">
        <v>0</v>
      </c>
      <c r="AZ86" s="29">
        <v>5</v>
      </c>
      <c r="BA86" s="49">
        <v>4.166666666666667</v>
      </c>
      <c r="BB86" s="31">
        <f>AVERAGE(Table278572[[#This Row],[RULE OF LAW]],Table278572[[#This Row],[SECURITY &amp; SAFETY]],Table278572[[#This Row],[PERSONAL FREEDOM (minus Security &amp;Safety and Rule of Law)]],Table278572[[#This Row],[PERSONAL FREEDOM (minus Security &amp;Safety and Rule of Law)]])</f>
        <v>6.093640310663365</v>
      </c>
      <c r="BC86" s="32">
        <v>7.22</v>
      </c>
      <c r="BD86" s="53">
        <f>AVERAGE(Table278572[[#This Row],[PERSONAL FREEDOM]:[ECONOMIC FREEDOM]])</f>
        <v>6.6568201553316824</v>
      </c>
      <c r="BE86" s="54">
        <f t="shared" si="6"/>
        <v>94</v>
      </c>
      <c r="BF86" s="47">
        <f t="shared" si="7"/>
        <v>6.66</v>
      </c>
      <c r="BG86" s="45">
        <f>Table278572[[#This Row],[1 Rule of Law]]</f>
        <v>4.0589183931773425</v>
      </c>
      <c r="BH86" s="45">
        <f>Table278572[[#This Row],[2 Security &amp; Safety]]</f>
        <v>8.1923095161427835</v>
      </c>
      <c r="BI86" s="45">
        <f t="shared" si="8"/>
        <v>6.0616666666666665</v>
      </c>
    </row>
    <row r="87" spans="1:61" ht="15" customHeight="1" x14ac:dyDescent="0.25">
      <c r="A87" s="28" t="s">
        <v>199</v>
      </c>
      <c r="B87" s="29" t="s">
        <v>48</v>
      </c>
      <c r="C87" s="29" t="s">
        <v>48</v>
      </c>
      <c r="D87" s="29" t="s">
        <v>48</v>
      </c>
      <c r="E87" s="29">
        <v>2.7935377929136473</v>
      </c>
      <c r="F87" s="29">
        <v>8.990152191637117</v>
      </c>
      <c r="G87" s="29">
        <v>0</v>
      </c>
      <c r="H87" s="29">
        <v>0</v>
      </c>
      <c r="I87" s="29">
        <v>0</v>
      </c>
      <c r="J87" s="29">
        <v>0</v>
      </c>
      <c r="K87" s="29">
        <v>0</v>
      </c>
      <c r="L87" s="29">
        <v>0</v>
      </c>
      <c r="M87" s="29">
        <v>10</v>
      </c>
      <c r="N87" s="29">
        <v>7.5</v>
      </c>
      <c r="O87" s="30">
        <v>0</v>
      </c>
      <c r="P87" s="30">
        <v>0</v>
      </c>
      <c r="Q87" s="30">
        <v>0</v>
      </c>
      <c r="R87" s="30">
        <v>5.833333333333333</v>
      </c>
      <c r="S87" s="29">
        <v>4.9411618416568173</v>
      </c>
      <c r="T87" s="29">
        <v>0</v>
      </c>
      <c r="U87" s="29">
        <v>5</v>
      </c>
      <c r="V87" s="29">
        <v>5</v>
      </c>
      <c r="W87" s="29">
        <v>3.3333333333333335</v>
      </c>
      <c r="X87" s="29">
        <v>7.5</v>
      </c>
      <c r="Y87" s="29">
        <v>7.5</v>
      </c>
      <c r="Z87" s="29">
        <v>7.5</v>
      </c>
      <c r="AA87" s="29">
        <v>7.5</v>
      </c>
      <c r="AB87" s="29">
        <v>7.5</v>
      </c>
      <c r="AC87" s="29">
        <v>7.5</v>
      </c>
      <c r="AD87" s="29">
        <v>5</v>
      </c>
      <c r="AE87" s="29">
        <v>7.5</v>
      </c>
      <c r="AF87" s="29">
        <v>6.666666666666667</v>
      </c>
      <c r="AG87" s="29">
        <v>7.5</v>
      </c>
      <c r="AH87" s="29">
        <v>7.5</v>
      </c>
      <c r="AI87" s="29">
        <v>7.5</v>
      </c>
      <c r="AJ87" s="29">
        <v>7.5</v>
      </c>
      <c r="AK87" s="29">
        <v>7.291666666666667</v>
      </c>
      <c r="AL87" s="29">
        <v>0</v>
      </c>
      <c r="AM87" s="30">
        <v>2.6666666666666665</v>
      </c>
      <c r="AN87" s="30">
        <v>1.75</v>
      </c>
      <c r="AO87" s="30">
        <v>10</v>
      </c>
      <c r="AP87" s="30">
        <v>10</v>
      </c>
      <c r="AQ87" s="30">
        <v>10</v>
      </c>
      <c r="AR87" s="30">
        <v>7.5</v>
      </c>
      <c r="AS87" s="29">
        <v>4.3833333333333329</v>
      </c>
      <c r="AT87" s="29">
        <v>0</v>
      </c>
      <c r="AU87" s="29">
        <v>5</v>
      </c>
      <c r="AV87" s="29">
        <v>2.5</v>
      </c>
      <c r="AW87" s="29">
        <v>0</v>
      </c>
      <c r="AX87" s="29">
        <v>0</v>
      </c>
      <c r="AY87" s="29">
        <v>0</v>
      </c>
      <c r="AZ87" s="29">
        <v>0</v>
      </c>
      <c r="BA87" s="49">
        <v>0.83333333333333337</v>
      </c>
      <c r="BB87" s="31">
        <f>AVERAGE(Table278572[[#This Row],[RULE OF LAW]],Table278572[[#This Row],[SECURITY &amp; SAFETY]],Table278572[[#This Row],[PERSONAL FREEDOM (minus Security &amp;Safety and Rule of Law)]],Table278572[[#This Row],[PERSONAL FREEDOM (minus Security &amp;Safety and Rule of Law)]])</f>
        <v>4.2678415753092827</v>
      </c>
      <c r="BC87" s="32">
        <v>4.58</v>
      </c>
      <c r="BD87" s="53">
        <f>AVERAGE(Table278572[[#This Row],[PERSONAL FREEDOM]:[ECONOMIC FREEDOM]])</f>
        <v>4.4239207876546409</v>
      </c>
      <c r="BE87" s="54">
        <f t="shared" si="6"/>
        <v>159</v>
      </c>
      <c r="BF87" s="47">
        <f t="shared" si="7"/>
        <v>4.42</v>
      </c>
      <c r="BG87" s="45">
        <f>Table278572[[#This Row],[1 Rule of Law]]</f>
        <v>2.7935377929136473</v>
      </c>
      <c r="BH87" s="45">
        <f>Table278572[[#This Row],[2 Security &amp; Safety]]</f>
        <v>4.9411618416568173</v>
      </c>
      <c r="BI87" s="45">
        <f t="shared" si="8"/>
        <v>4.6683333333333339</v>
      </c>
    </row>
    <row r="88" spans="1:61" ht="15" customHeight="1" x14ac:dyDescent="0.25">
      <c r="A88" s="28" t="s">
        <v>67</v>
      </c>
      <c r="B88" s="29" t="s">
        <v>48</v>
      </c>
      <c r="C88" s="29" t="s">
        <v>48</v>
      </c>
      <c r="D88" s="29" t="s">
        <v>48</v>
      </c>
      <c r="E88" s="29">
        <v>6.5183994317907565</v>
      </c>
      <c r="F88" s="29">
        <v>7.2950333570947281</v>
      </c>
      <c r="G88" s="29">
        <v>10</v>
      </c>
      <c r="H88" s="29">
        <v>10</v>
      </c>
      <c r="I88" s="29">
        <v>10</v>
      </c>
      <c r="J88" s="29">
        <v>10</v>
      </c>
      <c r="K88" s="29">
        <v>10</v>
      </c>
      <c r="L88" s="29">
        <v>10</v>
      </c>
      <c r="M88" s="29">
        <v>10</v>
      </c>
      <c r="N88" s="29">
        <v>10</v>
      </c>
      <c r="O88" s="30">
        <v>10</v>
      </c>
      <c r="P88" s="30">
        <v>10</v>
      </c>
      <c r="Q88" s="30">
        <v>10</v>
      </c>
      <c r="R88" s="30">
        <v>10</v>
      </c>
      <c r="S88" s="29">
        <v>9.0983444523649091</v>
      </c>
      <c r="T88" s="29">
        <v>10</v>
      </c>
      <c r="U88" s="29">
        <v>10</v>
      </c>
      <c r="V88" s="29">
        <v>10</v>
      </c>
      <c r="W88" s="29">
        <v>10</v>
      </c>
      <c r="X88" s="29">
        <v>10</v>
      </c>
      <c r="Y88" s="29">
        <v>10</v>
      </c>
      <c r="Z88" s="29">
        <v>10</v>
      </c>
      <c r="AA88" s="29">
        <v>10</v>
      </c>
      <c r="AB88" s="29">
        <v>10</v>
      </c>
      <c r="AC88" s="29">
        <v>10</v>
      </c>
      <c r="AD88" s="29">
        <v>10</v>
      </c>
      <c r="AE88" s="29">
        <v>10</v>
      </c>
      <c r="AF88" s="29">
        <v>10</v>
      </c>
      <c r="AG88" s="29">
        <v>10</v>
      </c>
      <c r="AH88" s="29">
        <v>10</v>
      </c>
      <c r="AI88" s="29">
        <v>10</v>
      </c>
      <c r="AJ88" s="29">
        <v>10</v>
      </c>
      <c r="AK88" s="29">
        <v>10</v>
      </c>
      <c r="AL88" s="29">
        <v>10</v>
      </c>
      <c r="AM88" s="30">
        <v>7.666666666666667</v>
      </c>
      <c r="AN88" s="30">
        <v>8</v>
      </c>
      <c r="AO88" s="30">
        <v>10</v>
      </c>
      <c r="AP88" s="30">
        <v>10</v>
      </c>
      <c r="AQ88" s="30">
        <v>10</v>
      </c>
      <c r="AR88" s="30">
        <v>10</v>
      </c>
      <c r="AS88" s="29">
        <v>9.1333333333333346</v>
      </c>
      <c r="AT88" s="29">
        <v>10</v>
      </c>
      <c r="AU88" s="29">
        <v>10</v>
      </c>
      <c r="AV88" s="29">
        <v>10</v>
      </c>
      <c r="AW88" s="29">
        <v>10</v>
      </c>
      <c r="AX88" s="29">
        <v>10</v>
      </c>
      <c r="AY88" s="29">
        <v>10</v>
      </c>
      <c r="AZ88" s="29">
        <v>10</v>
      </c>
      <c r="BA88" s="49">
        <v>10</v>
      </c>
      <c r="BB88" s="31">
        <f>AVERAGE(Table278572[[#This Row],[RULE OF LAW]],Table278572[[#This Row],[SECURITY &amp; SAFETY]],Table278572[[#This Row],[PERSONAL FREEDOM (minus Security &amp;Safety and Rule of Law)]],Table278572[[#This Row],[PERSONAL FREEDOM (minus Security &amp;Safety and Rule of Law)]])</f>
        <v>8.8175193043722491</v>
      </c>
      <c r="BC88" s="32">
        <v>7.81</v>
      </c>
      <c r="BD88" s="53">
        <f>AVERAGE(Table278572[[#This Row],[PERSONAL FREEDOM]:[ECONOMIC FREEDOM]])</f>
        <v>8.3137596521861248</v>
      </c>
      <c r="BE88" s="54">
        <f t="shared" si="6"/>
        <v>20</v>
      </c>
      <c r="BF88" s="47">
        <f t="shared" si="7"/>
        <v>8.31</v>
      </c>
      <c r="BG88" s="45">
        <f>Table278572[[#This Row],[1 Rule of Law]]</f>
        <v>6.5183994317907565</v>
      </c>
      <c r="BH88" s="45">
        <f>Table278572[[#This Row],[2 Security &amp; Safety]]</f>
        <v>9.0983444523649091</v>
      </c>
      <c r="BI88" s="45">
        <f t="shared" si="8"/>
        <v>9.8266666666666662</v>
      </c>
    </row>
    <row r="89" spans="1:61" ht="15" customHeight="1" x14ac:dyDescent="0.25">
      <c r="A89" s="28" t="s">
        <v>63</v>
      </c>
      <c r="B89" s="29" t="s">
        <v>48</v>
      </c>
      <c r="C89" s="29" t="s">
        <v>48</v>
      </c>
      <c r="D89" s="29" t="s">
        <v>48</v>
      </c>
      <c r="E89" s="29">
        <v>8.0351937019183524</v>
      </c>
      <c r="F89" s="29">
        <v>9.9234556010650667</v>
      </c>
      <c r="G89" s="29">
        <v>10</v>
      </c>
      <c r="H89" s="29">
        <v>10</v>
      </c>
      <c r="I89" s="29" t="s">
        <v>48</v>
      </c>
      <c r="J89" s="29">
        <v>10</v>
      </c>
      <c r="K89" s="29">
        <v>10</v>
      </c>
      <c r="L89" s="29">
        <v>10</v>
      </c>
      <c r="M89" s="29">
        <v>10</v>
      </c>
      <c r="N89" s="29">
        <v>10</v>
      </c>
      <c r="O89" s="30">
        <v>10</v>
      </c>
      <c r="P89" s="30">
        <v>10</v>
      </c>
      <c r="Q89" s="30">
        <v>10</v>
      </c>
      <c r="R89" s="30">
        <v>10</v>
      </c>
      <c r="S89" s="29">
        <v>9.9744852003550211</v>
      </c>
      <c r="T89" s="29">
        <v>10</v>
      </c>
      <c r="U89" s="29">
        <v>10</v>
      </c>
      <c r="V89" s="29">
        <v>10</v>
      </c>
      <c r="W89" s="29">
        <v>10</v>
      </c>
      <c r="X89" s="29" t="s">
        <v>48</v>
      </c>
      <c r="Y89" s="29" t="s">
        <v>48</v>
      </c>
      <c r="Z89" s="29" t="s">
        <v>48</v>
      </c>
      <c r="AA89" s="29" t="s">
        <v>48</v>
      </c>
      <c r="AB89" s="29" t="s">
        <v>48</v>
      </c>
      <c r="AC89" s="29" t="s">
        <v>48</v>
      </c>
      <c r="AD89" s="29" t="s">
        <v>48</v>
      </c>
      <c r="AE89" s="29" t="s">
        <v>48</v>
      </c>
      <c r="AF89" s="29" t="s">
        <v>48</v>
      </c>
      <c r="AG89" s="29" t="s">
        <v>48</v>
      </c>
      <c r="AH89" s="29" t="s">
        <v>48</v>
      </c>
      <c r="AI89" s="29" t="s">
        <v>48</v>
      </c>
      <c r="AJ89" s="29" t="s">
        <v>48</v>
      </c>
      <c r="AK89" s="29" t="s">
        <v>48</v>
      </c>
      <c r="AL89" s="29">
        <v>10</v>
      </c>
      <c r="AM89" s="30">
        <v>9.3333333333333339</v>
      </c>
      <c r="AN89" s="30">
        <v>9</v>
      </c>
      <c r="AO89" s="30" t="s">
        <v>48</v>
      </c>
      <c r="AP89" s="30" t="s">
        <v>48</v>
      </c>
      <c r="AQ89" s="30" t="s">
        <v>48</v>
      </c>
      <c r="AR89" s="30" t="s">
        <v>48</v>
      </c>
      <c r="AS89" s="29">
        <v>9.4444444444444446</v>
      </c>
      <c r="AT89" s="29">
        <v>10</v>
      </c>
      <c r="AU89" s="29">
        <v>10</v>
      </c>
      <c r="AV89" s="29">
        <v>10</v>
      </c>
      <c r="AW89" s="29">
        <v>10</v>
      </c>
      <c r="AX89" s="29">
        <v>10</v>
      </c>
      <c r="AY89" s="29">
        <v>10</v>
      </c>
      <c r="AZ89" s="29">
        <v>10</v>
      </c>
      <c r="BA89" s="49">
        <v>10</v>
      </c>
      <c r="BB89" s="31">
        <f>AVERAGE(Table278572[[#This Row],[RULE OF LAW]],Table278572[[#This Row],[SECURITY &amp; SAFETY]],Table278572[[#This Row],[PERSONAL FREEDOM (minus Security &amp;Safety and Rule of Law)]],Table278572[[#This Row],[PERSONAL FREEDOM (minus Security &amp;Safety and Rule of Law)]])</f>
        <v>9.4098271329757512</v>
      </c>
      <c r="BC89" s="32">
        <v>7.65</v>
      </c>
      <c r="BD89" s="53">
        <f>AVERAGE(Table278572[[#This Row],[PERSONAL FREEDOM]:[ECONOMIC FREEDOM]])</f>
        <v>8.5299135664878758</v>
      </c>
      <c r="BE89" s="54">
        <f t="shared" si="6"/>
        <v>11</v>
      </c>
      <c r="BF89" s="47">
        <f t="shared" si="7"/>
        <v>8.5299999999999994</v>
      </c>
      <c r="BG89" s="45">
        <f>Table278572[[#This Row],[1 Rule of Law]]</f>
        <v>8.0351937019183524</v>
      </c>
      <c r="BH89" s="45">
        <f>Table278572[[#This Row],[2 Security &amp; Safety]]</f>
        <v>9.9744852003550211</v>
      </c>
      <c r="BI89" s="45">
        <f t="shared" si="8"/>
        <v>9.8148148148148149</v>
      </c>
    </row>
    <row r="90" spans="1:61" ht="15" customHeight="1" x14ac:dyDescent="0.25">
      <c r="A90" s="28" t="s">
        <v>95</v>
      </c>
      <c r="B90" s="29">
        <v>4.7867576089411044</v>
      </c>
      <c r="C90" s="29">
        <v>5.6787274535269274</v>
      </c>
      <c r="D90" s="29">
        <v>4.4017563720901851</v>
      </c>
      <c r="E90" s="29">
        <v>3.3303870210030118</v>
      </c>
      <c r="F90" s="29">
        <v>9.5853349418453675</v>
      </c>
      <c r="G90" s="29">
        <v>10</v>
      </c>
      <c r="H90" s="29">
        <v>10</v>
      </c>
      <c r="I90" s="29">
        <v>7.5</v>
      </c>
      <c r="J90" s="29">
        <v>10</v>
      </c>
      <c r="K90" s="29">
        <v>9.5182174043962657</v>
      </c>
      <c r="L90" s="29">
        <v>9.4036434808792535</v>
      </c>
      <c r="M90" s="29">
        <v>10</v>
      </c>
      <c r="N90" s="29">
        <v>7.5</v>
      </c>
      <c r="O90" s="30">
        <v>5</v>
      </c>
      <c r="P90" s="30">
        <v>5</v>
      </c>
      <c r="Q90" s="30">
        <v>5</v>
      </c>
      <c r="R90" s="30">
        <v>7.5</v>
      </c>
      <c r="S90" s="29">
        <v>8.8296594742415397</v>
      </c>
      <c r="T90" s="29">
        <v>10</v>
      </c>
      <c r="U90" s="29">
        <v>10</v>
      </c>
      <c r="V90" s="29">
        <v>10</v>
      </c>
      <c r="W90" s="29">
        <v>10</v>
      </c>
      <c r="X90" s="29" t="s">
        <v>48</v>
      </c>
      <c r="Y90" s="29" t="s">
        <v>48</v>
      </c>
      <c r="Z90" s="29" t="s">
        <v>48</v>
      </c>
      <c r="AA90" s="29" t="s">
        <v>48</v>
      </c>
      <c r="AB90" s="29" t="s">
        <v>48</v>
      </c>
      <c r="AC90" s="29" t="s">
        <v>48</v>
      </c>
      <c r="AD90" s="29" t="s">
        <v>48</v>
      </c>
      <c r="AE90" s="29" t="s">
        <v>48</v>
      </c>
      <c r="AF90" s="29" t="s">
        <v>48</v>
      </c>
      <c r="AG90" s="29" t="s">
        <v>48</v>
      </c>
      <c r="AH90" s="29" t="s">
        <v>48</v>
      </c>
      <c r="AI90" s="29" t="s">
        <v>48</v>
      </c>
      <c r="AJ90" s="29" t="s">
        <v>48</v>
      </c>
      <c r="AK90" s="29" t="s">
        <v>48</v>
      </c>
      <c r="AL90" s="29">
        <v>10</v>
      </c>
      <c r="AM90" s="30">
        <v>4</v>
      </c>
      <c r="AN90" s="30">
        <v>4.75</v>
      </c>
      <c r="AO90" s="30" t="s">
        <v>48</v>
      </c>
      <c r="AP90" s="30" t="s">
        <v>48</v>
      </c>
      <c r="AQ90" s="30" t="s">
        <v>48</v>
      </c>
      <c r="AR90" s="30" t="s">
        <v>48</v>
      </c>
      <c r="AS90" s="29">
        <v>6.25</v>
      </c>
      <c r="AT90" s="29">
        <v>10</v>
      </c>
      <c r="AU90" s="29">
        <v>10</v>
      </c>
      <c r="AV90" s="29">
        <v>10</v>
      </c>
      <c r="AW90" s="29">
        <v>10</v>
      </c>
      <c r="AX90" s="29">
        <v>10</v>
      </c>
      <c r="AY90" s="29">
        <v>10</v>
      </c>
      <c r="AZ90" s="29">
        <v>10</v>
      </c>
      <c r="BA90" s="49">
        <v>10</v>
      </c>
      <c r="BB90" s="31">
        <f>AVERAGE(Table278572[[#This Row],[RULE OF LAW]],Table278572[[#This Row],[SECURITY &amp; SAFETY]],Table278572[[#This Row],[PERSONAL FREEDOM (minus Security &amp;Safety and Rule of Law)]],Table278572[[#This Row],[PERSONAL FREEDOM (minus Security &amp;Safety and Rule of Law)]])</f>
        <v>7.4150116238111377</v>
      </c>
      <c r="BC90" s="32">
        <v>7.22</v>
      </c>
      <c r="BD90" s="53">
        <f>AVERAGE(Table278572[[#This Row],[PERSONAL FREEDOM]:[ECONOMIC FREEDOM]])</f>
        <v>7.3175058119055691</v>
      </c>
      <c r="BE90" s="54">
        <f t="shared" si="6"/>
        <v>55</v>
      </c>
      <c r="BF90" s="47">
        <f t="shared" si="7"/>
        <v>7.32</v>
      </c>
      <c r="BG90" s="45">
        <f>Table278572[[#This Row],[1 Rule of Law]]</f>
        <v>3.3303870210030118</v>
      </c>
      <c r="BH90" s="45">
        <f>Table278572[[#This Row],[2 Security &amp; Safety]]</f>
        <v>8.8296594742415397</v>
      </c>
      <c r="BI90" s="45">
        <f t="shared" si="8"/>
        <v>8.75</v>
      </c>
    </row>
    <row r="91" spans="1:61" ht="15" customHeight="1" x14ac:dyDescent="0.25">
      <c r="A91" s="28" t="s">
        <v>118</v>
      </c>
      <c r="B91" s="29">
        <v>2.431144499486714</v>
      </c>
      <c r="C91" s="29">
        <v>4.1009539236780288</v>
      </c>
      <c r="D91" s="29">
        <v>3.4590626398442921</v>
      </c>
      <c r="E91" s="29">
        <v>4.8715306497150639</v>
      </c>
      <c r="F91" s="29">
        <v>9.753315206428681</v>
      </c>
      <c r="G91" s="29">
        <v>10</v>
      </c>
      <c r="H91" s="29">
        <v>10</v>
      </c>
      <c r="I91" s="29">
        <v>7.5</v>
      </c>
      <c r="J91" s="29">
        <v>9.985858756496258</v>
      </c>
      <c r="K91" s="29">
        <v>9.7369728708303889</v>
      </c>
      <c r="L91" s="29">
        <v>9.4445663254653276</v>
      </c>
      <c r="M91" s="29">
        <v>10</v>
      </c>
      <c r="N91" s="29">
        <v>10</v>
      </c>
      <c r="O91" s="30">
        <v>5</v>
      </c>
      <c r="P91" s="30">
        <v>5</v>
      </c>
      <c r="Q91" s="30">
        <v>5</v>
      </c>
      <c r="R91" s="30">
        <v>8.3333333333333339</v>
      </c>
      <c r="S91" s="29">
        <v>9.1770716217424475</v>
      </c>
      <c r="T91" s="29">
        <v>5</v>
      </c>
      <c r="U91" s="29">
        <v>10</v>
      </c>
      <c r="V91" s="29">
        <v>10</v>
      </c>
      <c r="W91" s="29">
        <v>8.3333333333333339</v>
      </c>
      <c r="X91" s="29">
        <v>10</v>
      </c>
      <c r="Y91" s="29">
        <v>7.5</v>
      </c>
      <c r="Z91" s="29">
        <v>8.75</v>
      </c>
      <c r="AA91" s="29">
        <v>10</v>
      </c>
      <c r="AB91" s="29">
        <v>5</v>
      </c>
      <c r="AC91" s="29">
        <v>10</v>
      </c>
      <c r="AD91" s="29">
        <v>7.5</v>
      </c>
      <c r="AE91" s="29">
        <v>7.5</v>
      </c>
      <c r="AF91" s="29">
        <v>8.3333333333333339</v>
      </c>
      <c r="AG91" s="29">
        <v>10</v>
      </c>
      <c r="AH91" s="29">
        <v>10</v>
      </c>
      <c r="AI91" s="29">
        <v>10</v>
      </c>
      <c r="AJ91" s="29">
        <v>10</v>
      </c>
      <c r="AK91" s="29">
        <v>8.3333333333333339</v>
      </c>
      <c r="AL91" s="29">
        <v>10</v>
      </c>
      <c r="AM91" s="30">
        <v>3.6666666666666665</v>
      </c>
      <c r="AN91" s="30">
        <v>4</v>
      </c>
      <c r="AO91" s="30">
        <v>10</v>
      </c>
      <c r="AP91" s="30">
        <v>10</v>
      </c>
      <c r="AQ91" s="30">
        <v>10</v>
      </c>
      <c r="AR91" s="30">
        <v>10</v>
      </c>
      <c r="AS91" s="29">
        <v>7.5333333333333332</v>
      </c>
      <c r="AT91" s="29">
        <v>10</v>
      </c>
      <c r="AU91" s="29">
        <v>5</v>
      </c>
      <c r="AV91" s="29">
        <v>7.5</v>
      </c>
      <c r="AW91" s="29">
        <v>10</v>
      </c>
      <c r="AX91" s="29">
        <v>10</v>
      </c>
      <c r="AY91" s="29">
        <v>10</v>
      </c>
      <c r="AZ91" s="29">
        <v>5</v>
      </c>
      <c r="BA91" s="49">
        <v>7.5</v>
      </c>
      <c r="BB91" s="31">
        <f>AVERAGE(Table278572[[#This Row],[RULE OF LAW]],Table278572[[#This Row],[SECURITY &amp; SAFETY]],Table278572[[#This Row],[PERSONAL FREEDOM (minus Security &amp;Safety and Rule of Law)]],Table278572[[#This Row],[PERSONAL FREEDOM (minus Security &amp;Safety and Rule of Law)]])</f>
        <v>7.5571505678643778</v>
      </c>
      <c r="BC91" s="32">
        <v>6.54</v>
      </c>
      <c r="BD91" s="53">
        <f>AVERAGE(Table278572[[#This Row],[PERSONAL FREEDOM]:[ECONOMIC FREEDOM]])</f>
        <v>7.0485752839321894</v>
      </c>
      <c r="BE91" s="54">
        <f t="shared" si="6"/>
        <v>65</v>
      </c>
      <c r="BF91" s="47">
        <f t="shared" si="7"/>
        <v>7.05</v>
      </c>
      <c r="BG91" s="45">
        <f>Table278572[[#This Row],[1 Rule of Law]]</f>
        <v>4.8715306497150639</v>
      </c>
      <c r="BH91" s="45">
        <f>Table278572[[#This Row],[2 Security &amp; Safety]]</f>
        <v>9.1770716217424475</v>
      </c>
      <c r="BI91" s="45">
        <f t="shared" si="8"/>
        <v>8.09</v>
      </c>
    </row>
    <row r="92" spans="1:61" ht="15" customHeight="1" x14ac:dyDescent="0.25">
      <c r="A92" s="28" t="s">
        <v>157</v>
      </c>
      <c r="B92" s="29">
        <v>4.9598821191920566</v>
      </c>
      <c r="C92" s="29">
        <v>5.182544350627591</v>
      </c>
      <c r="D92" s="29">
        <v>4.472165479325545</v>
      </c>
      <c r="E92" s="29">
        <v>5.6429379816593483</v>
      </c>
      <c r="F92" s="29">
        <v>9.2852803774951997</v>
      </c>
      <c r="G92" s="29">
        <v>10</v>
      </c>
      <c r="H92" s="29">
        <v>10</v>
      </c>
      <c r="I92" s="29">
        <v>7.5</v>
      </c>
      <c r="J92" s="29">
        <v>10</v>
      </c>
      <c r="K92" s="29">
        <v>10</v>
      </c>
      <c r="L92" s="29">
        <v>9.5</v>
      </c>
      <c r="M92" s="29">
        <v>10</v>
      </c>
      <c r="N92" s="29">
        <v>7.5</v>
      </c>
      <c r="O92" s="30">
        <v>5</v>
      </c>
      <c r="P92" s="30">
        <v>5</v>
      </c>
      <c r="Q92" s="30">
        <v>5</v>
      </c>
      <c r="R92" s="30">
        <v>7.5</v>
      </c>
      <c r="S92" s="29">
        <v>8.7617601258317332</v>
      </c>
      <c r="T92" s="29">
        <v>10</v>
      </c>
      <c r="U92" s="29">
        <v>10</v>
      </c>
      <c r="V92" s="29">
        <v>5</v>
      </c>
      <c r="W92" s="29">
        <v>8.3333333333333339</v>
      </c>
      <c r="X92" s="29" t="s">
        <v>48</v>
      </c>
      <c r="Y92" s="29" t="s">
        <v>48</v>
      </c>
      <c r="Z92" s="29" t="s">
        <v>48</v>
      </c>
      <c r="AA92" s="29" t="s">
        <v>48</v>
      </c>
      <c r="AB92" s="29" t="s">
        <v>48</v>
      </c>
      <c r="AC92" s="29" t="s">
        <v>48</v>
      </c>
      <c r="AD92" s="29" t="s">
        <v>48</v>
      </c>
      <c r="AE92" s="29" t="s">
        <v>48</v>
      </c>
      <c r="AF92" s="29" t="s">
        <v>48</v>
      </c>
      <c r="AG92" s="29" t="s">
        <v>48</v>
      </c>
      <c r="AH92" s="29" t="s">
        <v>48</v>
      </c>
      <c r="AI92" s="29" t="s">
        <v>48</v>
      </c>
      <c r="AJ92" s="29" t="s">
        <v>48</v>
      </c>
      <c r="AK92" s="29" t="s">
        <v>48</v>
      </c>
      <c r="AL92" s="29">
        <v>10</v>
      </c>
      <c r="AM92" s="30">
        <v>4.666666666666667</v>
      </c>
      <c r="AN92" s="30">
        <v>5.75</v>
      </c>
      <c r="AO92" s="30" t="s">
        <v>48</v>
      </c>
      <c r="AP92" s="30" t="s">
        <v>48</v>
      </c>
      <c r="AQ92" s="30" t="s">
        <v>48</v>
      </c>
      <c r="AR92" s="30" t="s">
        <v>48</v>
      </c>
      <c r="AS92" s="29">
        <v>6.8055555555555562</v>
      </c>
      <c r="AT92" s="29">
        <v>10</v>
      </c>
      <c r="AU92" s="29">
        <v>10</v>
      </c>
      <c r="AV92" s="29">
        <v>10</v>
      </c>
      <c r="AW92" s="29">
        <v>0</v>
      </c>
      <c r="AX92" s="29">
        <v>0</v>
      </c>
      <c r="AY92" s="29">
        <v>0</v>
      </c>
      <c r="AZ92" s="29">
        <v>10</v>
      </c>
      <c r="BA92" s="49">
        <v>6.666666666666667</v>
      </c>
      <c r="BB92" s="31">
        <f>AVERAGE(Table278572[[#This Row],[RULE OF LAW]],Table278572[[#This Row],[SECURITY &amp; SAFETY]],Table278572[[#This Row],[PERSONAL FREEDOM (minus Security &amp;Safety and Rule of Law)]],Table278572[[#This Row],[PERSONAL FREEDOM (minus Security &amp;Safety and Rule of Law)]])</f>
        <v>7.2354337861320301</v>
      </c>
      <c r="BC92" s="32">
        <v>5.79</v>
      </c>
      <c r="BD92" s="53">
        <f>AVERAGE(Table278572[[#This Row],[PERSONAL FREEDOM]:[ECONOMIC FREEDOM]])</f>
        <v>6.5127168930660151</v>
      </c>
      <c r="BE92" s="54">
        <f t="shared" si="6"/>
        <v>106</v>
      </c>
      <c r="BF92" s="47">
        <f t="shared" si="7"/>
        <v>6.51</v>
      </c>
      <c r="BG92" s="45">
        <f>Table278572[[#This Row],[1 Rule of Law]]</f>
        <v>5.6429379816593483</v>
      </c>
      <c r="BH92" s="45">
        <f>Table278572[[#This Row],[2 Security &amp; Safety]]</f>
        <v>8.7617601258317332</v>
      </c>
      <c r="BI92" s="45">
        <f t="shared" si="8"/>
        <v>7.268518518518519</v>
      </c>
    </row>
    <row r="93" spans="1:61" ht="15" customHeight="1" x14ac:dyDescent="0.25">
      <c r="A93" s="28" t="s">
        <v>167</v>
      </c>
      <c r="B93" s="29">
        <v>5.4736490738359143</v>
      </c>
      <c r="C93" s="29">
        <v>5.6893749595966714</v>
      </c>
      <c r="D93" s="29">
        <v>5.7657899115454594</v>
      </c>
      <c r="E93" s="29">
        <v>4.3819217004924838</v>
      </c>
      <c r="F93" s="29">
        <v>9.2360968296780648</v>
      </c>
      <c r="G93" s="29">
        <v>10</v>
      </c>
      <c r="H93" s="29">
        <v>10</v>
      </c>
      <c r="I93" s="29">
        <v>10</v>
      </c>
      <c r="J93" s="29">
        <v>9.9888524725176939</v>
      </c>
      <c r="K93" s="29">
        <v>9.9732459340424651</v>
      </c>
      <c r="L93" s="29">
        <v>9.9924196813120325</v>
      </c>
      <c r="M93" s="29">
        <v>10</v>
      </c>
      <c r="N93" s="29">
        <v>10</v>
      </c>
      <c r="O93" s="30">
        <v>0</v>
      </c>
      <c r="P93" s="30">
        <v>0</v>
      </c>
      <c r="Q93" s="30">
        <v>0</v>
      </c>
      <c r="R93" s="30">
        <v>6.666666666666667</v>
      </c>
      <c r="S93" s="29">
        <v>8.6317277258855878</v>
      </c>
      <c r="T93" s="29">
        <v>5</v>
      </c>
      <c r="U93" s="29">
        <v>5</v>
      </c>
      <c r="V93" s="29">
        <v>5</v>
      </c>
      <c r="W93" s="29">
        <v>5</v>
      </c>
      <c r="X93" s="29">
        <v>2.5</v>
      </c>
      <c r="Y93" s="29">
        <v>5</v>
      </c>
      <c r="Z93" s="29">
        <v>3.75</v>
      </c>
      <c r="AA93" s="29">
        <v>7.5</v>
      </c>
      <c r="AB93" s="29">
        <v>2.5</v>
      </c>
      <c r="AC93" s="29">
        <v>7.5</v>
      </c>
      <c r="AD93" s="29">
        <v>5</v>
      </c>
      <c r="AE93" s="29">
        <v>7.5</v>
      </c>
      <c r="AF93" s="29">
        <v>6.666666666666667</v>
      </c>
      <c r="AG93" s="29">
        <v>2.5</v>
      </c>
      <c r="AH93" s="29">
        <v>2.5</v>
      </c>
      <c r="AI93" s="29">
        <v>5</v>
      </c>
      <c r="AJ93" s="29">
        <v>3.3333333333333335</v>
      </c>
      <c r="AK93" s="29">
        <v>5</v>
      </c>
      <c r="AL93" s="29">
        <v>10</v>
      </c>
      <c r="AM93" s="30">
        <v>1.6666666666666667</v>
      </c>
      <c r="AN93" s="30">
        <v>4.25</v>
      </c>
      <c r="AO93" s="30">
        <v>5</v>
      </c>
      <c r="AP93" s="30">
        <v>5</v>
      </c>
      <c r="AQ93" s="30">
        <v>5</v>
      </c>
      <c r="AR93" s="30">
        <v>7.5</v>
      </c>
      <c r="AS93" s="29">
        <v>5.6833333333333327</v>
      </c>
      <c r="AT93" s="29">
        <v>5</v>
      </c>
      <c r="AU93" s="29">
        <v>5</v>
      </c>
      <c r="AV93" s="29">
        <v>5</v>
      </c>
      <c r="AW93" s="29">
        <v>0</v>
      </c>
      <c r="AX93" s="29">
        <v>0</v>
      </c>
      <c r="AY93" s="29">
        <v>0</v>
      </c>
      <c r="AZ93" s="29">
        <v>5</v>
      </c>
      <c r="BA93" s="49">
        <v>3.3333333333333335</v>
      </c>
      <c r="BB93" s="31">
        <f>AVERAGE(Table278572[[#This Row],[RULE OF LAW]],Table278572[[#This Row],[SECURITY &amp; SAFETY]],Table278572[[#This Row],[PERSONAL FREEDOM (minus Security &amp;Safety and Rule of Law)]],Table278572[[#This Row],[PERSONAL FREEDOM (minus Security &amp;Safety and Rule of Law)]])</f>
        <v>5.5300790232611838</v>
      </c>
      <c r="BC93" s="32">
        <v>7.25</v>
      </c>
      <c r="BD93" s="53">
        <f>AVERAGE(Table278572[[#This Row],[PERSONAL FREEDOM]:[ECONOMIC FREEDOM]])</f>
        <v>6.3900395116305919</v>
      </c>
      <c r="BE93" s="54">
        <f t="shared" si="6"/>
        <v>115</v>
      </c>
      <c r="BF93" s="47">
        <f t="shared" si="7"/>
        <v>6.39</v>
      </c>
      <c r="BG93" s="45">
        <f>Table278572[[#This Row],[1 Rule of Law]]</f>
        <v>4.3819217004924838</v>
      </c>
      <c r="BH93" s="45">
        <f>Table278572[[#This Row],[2 Security &amp; Safety]]</f>
        <v>8.6317277258855878</v>
      </c>
      <c r="BI93" s="45">
        <f t="shared" si="8"/>
        <v>4.5533333333333328</v>
      </c>
    </row>
    <row r="94" spans="1:61" ht="15" customHeight="1" x14ac:dyDescent="0.25">
      <c r="A94" s="28" t="s">
        <v>154</v>
      </c>
      <c r="B94" s="29" t="s">
        <v>48</v>
      </c>
      <c r="C94" s="29" t="s">
        <v>48</v>
      </c>
      <c r="D94" s="29" t="s">
        <v>48</v>
      </c>
      <c r="E94" s="29">
        <v>4.1302133044170635</v>
      </c>
      <c r="F94" s="29">
        <v>5.5173359354518805</v>
      </c>
      <c r="G94" s="29">
        <v>10</v>
      </c>
      <c r="H94" s="29">
        <v>6.5859031825352137</v>
      </c>
      <c r="I94" s="29">
        <v>2.5</v>
      </c>
      <c r="J94" s="29">
        <v>7.6003776654390363</v>
      </c>
      <c r="K94" s="29">
        <v>7.4130900685952525</v>
      </c>
      <c r="L94" s="29">
        <v>6.8198741833138996</v>
      </c>
      <c r="M94" s="29">
        <v>1.0999999999999999</v>
      </c>
      <c r="N94" s="29">
        <v>7.5</v>
      </c>
      <c r="O94" s="30">
        <v>5</v>
      </c>
      <c r="P94" s="30">
        <v>5</v>
      </c>
      <c r="Q94" s="30">
        <v>5</v>
      </c>
      <c r="R94" s="30">
        <v>4.5333333333333332</v>
      </c>
      <c r="S94" s="29">
        <v>5.6235144840330378</v>
      </c>
      <c r="T94" s="29">
        <v>10</v>
      </c>
      <c r="U94" s="29">
        <v>10</v>
      </c>
      <c r="V94" s="29">
        <v>5</v>
      </c>
      <c r="W94" s="29">
        <v>8.3333333333333339</v>
      </c>
      <c r="X94" s="29">
        <v>10</v>
      </c>
      <c r="Y94" s="29">
        <v>10</v>
      </c>
      <c r="Z94" s="29">
        <v>10</v>
      </c>
      <c r="AA94" s="29">
        <v>10</v>
      </c>
      <c r="AB94" s="29">
        <v>10</v>
      </c>
      <c r="AC94" s="29">
        <v>7.5</v>
      </c>
      <c r="AD94" s="29">
        <v>10</v>
      </c>
      <c r="AE94" s="29">
        <v>10</v>
      </c>
      <c r="AF94" s="29">
        <v>9.1666666666666661</v>
      </c>
      <c r="AG94" s="29">
        <v>10</v>
      </c>
      <c r="AH94" s="29">
        <v>10</v>
      </c>
      <c r="AI94" s="29">
        <v>10</v>
      </c>
      <c r="AJ94" s="29">
        <v>10</v>
      </c>
      <c r="AK94" s="29">
        <v>9.7916666666666661</v>
      </c>
      <c r="AL94" s="29">
        <v>10</v>
      </c>
      <c r="AM94" s="30">
        <v>7.333333333333333</v>
      </c>
      <c r="AN94" s="30">
        <v>5.25</v>
      </c>
      <c r="AO94" s="30">
        <v>5</v>
      </c>
      <c r="AP94" s="30">
        <v>5</v>
      </c>
      <c r="AQ94" s="30">
        <v>5</v>
      </c>
      <c r="AR94" s="30">
        <v>7.5</v>
      </c>
      <c r="AS94" s="29">
        <v>7.0166666666666657</v>
      </c>
      <c r="AT94" s="29">
        <v>0</v>
      </c>
      <c r="AU94" s="29">
        <v>0</v>
      </c>
      <c r="AV94" s="29">
        <v>0</v>
      </c>
      <c r="AW94" s="29">
        <v>10</v>
      </c>
      <c r="AX94" s="29">
        <v>10</v>
      </c>
      <c r="AY94" s="29">
        <v>10</v>
      </c>
      <c r="AZ94" s="29">
        <v>5</v>
      </c>
      <c r="BA94" s="49">
        <v>5</v>
      </c>
      <c r="BB94" s="31">
        <f>AVERAGE(Table278572[[#This Row],[RULE OF LAW]],Table278572[[#This Row],[SECURITY &amp; SAFETY]],Table278572[[#This Row],[PERSONAL FREEDOM (minus Security &amp;Safety and Rule of Law)]],Table278572[[#This Row],[PERSONAL FREEDOM (minus Security &amp;Safety and Rule of Law)]])</f>
        <v>6.452598613779192</v>
      </c>
      <c r="BC94" s="32">
        <v>5.97</v>
      </c>
      <c r="BD94" s="53">
        <f>AVERAGE(Table278572[[#This Row],[PERSONAL FREEDOM]:[ECONOMIC FREEDOM]])</f>
        <v>6.2112993068895959</v>
      </c>
      <c r="BE94" s="54">
        <f t="shared" si="6"/>
        <v>124</v>
      </c>
      <c r="BF94" s="47">
        <f t="shared" si="7"/>
        <v>6.21</v>
      </c>
      <c r="BG94" s="45">
        <f>Table278572[[#This Row],[1 Rule of Law]]</f>
        <v>4.1302133044170635</v>
      </c>
      <c r="BH94" s="45">
        <f>Table278572[[#This Row],[2 Security &amp; Safety]]</f>
        <v>5.6235144840330378</v>
      </c>
      <c r="BI94" s="45">
        <f t="shared" si="8"/>
        <v>8.0283333333333324</v>
      </c>
    </row>
    <row r="95" spans="1:61" ht="15" customHeight="1" x14ac:dyDescent="0.25">
      <c r="A95" s="28" t="s">
        <v>60</v>
      </c>
      <c r="B95" s="29" t="s">
        <v>48</v>
      </c>
      <c r="C95" s="29" t="s">
        <v>48</v>
      </c>
      <c r="D95" s="29" t="s">
        <v>48</v>
      </c>
      <c r="E95" s="29">
        <v>6.9781401801593868</v>
      </c>
      <c r="F95" s="29">
        <v>9.3476992824226208</v>
      </c>
      <c r="G95" s="29">
        <v>10</v>
      </c>
      <c r="H95" s="29">
        <v>10</v>
      </c>
      <c r="I95" s="29" t="s">
        <v>48</v>
      </c>
      <c r="J95" s="29">
        <v>10</v>
      </c>
      <c r="K95" s="29">
        <v>10</v>
      </c>
      <c r="L95" s="29">
        <v>10</v>
      </c>
      <c r="M95" s="29" t="s">
        <v>48</v>
      </c>
      <c r="N95" s="29" t="s">
        <v>48</v>
      </c>
      <c r="O95" s="30" t="s">
        <v>48</v>
      </c>
      <c r="P95" s="30" t="s">
        <v>48</v>
      </c>
      <c r="Q95" s="30" t="s">
        <v>48</v>
      </c>
      <c r="R95" s="30" t="s">
        <v>48</v>
      </c>
      <c r="S95" s="29">
        <v>9.6738496412113104</v>
      </c>
      <c r="T95" s="29">
        <v>10</v>
      </c>
      <c r="U95" s="29">
        <v>10</v>
      </c>
      <c r="V95" s="29" t="s">
        <v>48</v>
      </c>
      <c r="W95" s="29">
        <v>10</v>
      </c>
      <c r="X95" s="29">
        <v>10</v>
      </c>
      <c r="Y95" s="29">
        <v>10</v>
      </c>
      <c r="Z95" s="29">
        <v>10</v>
      </c>
      <c r="AA95" s="29">
        <v>10</v>
      </c>
      <c r="AB95" s="29">
        <v>10</v>
      </c>
      <c r="AC95" s="29">
        <v>10</v>
      </c>
      <c r="AD95" s="29">
        <v>10</v>
      </c>
      <c r="AE95" s="29">
        <v>10</v>
      </c>
      <c r="AF95" s="29">
        <v>10</v>
      </c>
      <c r="AG95" s="29">
        <v>10</v>
      </c>
      <c r="AH95" s="29">
        <v>10</v>
      </c>
      <c r="AI95" s="29">
        <v>10</v>
      </c>
      <c r="AJ95" s="29">
        <v>10</v>
      </c>
      <c r="AK95" s="29">
        <v>10</v>
      </c>
      <c r="AL95" s="29">
        <v>10</v>
      </c>
      <c r="AM95" s="30">
        <v>8.3333333333333339</v>
      </c>
      <c r="AN95" s="30">
        <v>7.75</v>
      </c>
      <c r="AO95" s="30">
        <v>10</v>
      </c>
      <c r="AP95" s="30">
        <v>10</v>
      </c>
      <c r="AQ95" s="30">
        <v>10</v>
      </c>
      <c r="AR95" s="30">
        <v>10</v>
      </c>
      <c r="AS95" s="29">
        <v>9.2166666666666668</v>
      </c>
      <c r="AT95" s="29" t="s">
        <v>48</v>
      </c>
      <c r="AU95" s="29" t="s">
        <v>48</v>
      </c>
      <c r="AV95" s="29" t="s">
        <v>48</v>
      </c>
      <c r="AW95" s="29">
        <v>10</v>
      </c>
      <c r="AX95" s="29">
        <v>10</v>
      </c>
      <c r="AY95" s="29">
        <v>10</v>
      </c>
      <c r="AZ95" s="29" t="s">
        <v>48</v>
      </c>
      <c r="BA95" s="49">
        <v>10</v>
      </c>
      <c r="BB95" s="31">
        <f>AVERAGE(Table278572[[#This Row],[RULE OF LAW]],Table278572[[#This Row],[SECURITY &amp; SAFETY]],Table278572[[#This Row],[PERSONAL FREEDOM (minus Security &amp;Safety and Rule of Law)]],Table278572[[#This Row],[PERSONAL FREEDOM (minus Security &amp;Safety and Rule of Law)]])</f>
        <v>9.0846641220093414</v>
      </c>
      <c r="BC95" s="32">
        <v>7.74</v>
      </c>
      <c r="BD95" s="53">
        <f>AVERAGE(Table278572[[#This Row],[PERSONAL FREEDOM]:[ECONOMIC FREEDOM]])</f>
        <v>8.4123320610046708</v>
      </c>
      <c r="BE95" s="54">
        <f t="shared" si="6"/>
        <v>16</v>
      </c>
      <c r="BF95" s="47">
        <f t="shared" si="7"/>
        <v>8.41</v>
      </c>
      <c r="BG95" s="45">
        <f>Table278572[[#This Row],[1 Rule of Law]]</f>
        <v>6.9781401801593868</v>
      </c>
      <c r="BH95" s="45">
        <f>Table278572[[#This Row],[2 Security &amp; Safety]]</f>
        <v>9.6738496412113104</v>
      </c>
      <c r="BI95" s="45">
        <f t="shared" si="8"/>
        <v>9.8433333333333337</v>
      </c>
    </row>
    <row r="96" spans="1:61" ht="15" customHeight="1" x14ac:dyDescent="0.25">
      <c r="A96" s="28" t="s">
        <v>190</v>
      </c>
      <c r="B96" s="29" t="s">
        <v>48</v>
      </c>
      <c r="C96" s="29" t="s">
        <v>48</v>
      </c>
      <c r="D96" s="29" t="s">
        <v>48</v>
      </c>
      <c r="E96" s="29">
        <v>3.8721809175714341</v>
      </c>
      <c r="F96" s="29">
        <v>5.4549018970723209</v>
      </c>
      <c r="G96" s="29">
        <v>5</v>
      </c>
      <c r="H96" s="29">
        <v>10</v>
      </c>
      <c r="I96" s="29">
        <v>5</v>
      </c>
      <c r="J96" s="29">
        <v>10</v>
      </c>
      <c r="K96" s="29">
        <v>10</v>
      </c>
      <c r="L96" s="29">
        <v>8</v>
      </c>
      <c r="M96" s="29">
        <v>2.8000000000000003</v>
      </c>
      <c r="N96" s="29">
        <v>7.5</v>
      </c>
      <c r="O96" s="30">
        <v>0</v>
      </c>
      <c r="P96" s="30">
        <v>0</v>
      </c>
      <c r="Q96" s="30">
        <v>0</v>
      </c>
      <c r="R96" s="30">
        <v>3.4333333333333336</v>
      </c>
      <c r="S96" s="29">
        <v>5.6294117434685518</v>
      </c>
      <c r="T96" s="29">
        <v>10</v>
      </c>
      <c r="U96" s="29">
        <v>0</v>
      </c>
      <c r="V96" s="29">
        <v>10</v>
      </c>
      <c r="W96" s="29">
        <v>6.666666666666667</v>
      </c>
      <c r="X96" s="29">
        <v>2.5</v>
      </c>
      <c r="Y96" s="29">
        <v>7.5</v>
      </c>
      <c r="Z96" s="29">
        <v>5</v>
      </c>
      <c r="AA96" s="29">
        <v>7.5</v>
      </c>
      <c r="AB96" s="29">
        <v>7.5</v>
      </c>
      <c r="AC96" s="29">
        <v>10</v>
      </c>
      <c r="AD96" s="29">
        <v>7.5</v>
      </c>
      <c r="AE96" s="29">
        <v>7.5</v>
      </c>
      <c r="AF96" s="29">
        <v>8.3333333333333339</v>
      </c>
      <c r="AG96" s="29">
        <v>10</v>
      </c>
      <c r="AH96" s="29">
        <v>10</v>
      </c>
      <c r="AI96" s="29">
        <v>10</v>
      </c>
      <c r="AJ96" s="29">
        <v>10</v>
      </c>
      <c r="AK96" s="29">
        <v>8.3333333333333339</v>
      </c>
      <c r="AL96" s="29">
        <v>10</v>
      </c>
      <c r="AM96" s="30">
        <v>5</v>
      </c>
      <c r="AN96" s="30">
        <v>5</v>
      </c>
      <c r="AO96" s="30">
        <v>7.5</v>
      </c>
      <c r="AP96" s="30">
        <v>7.5</v>
      </c>
      <c r="AQ96" s="30">
        <v>7.5</v>
      </c>
      <c r="AR96" s="30">
        <v>7.5</v>
      </c>
      <c r="AS96" s="29">
        <v>7</v>
      </c>
      <c r="AT96" s="29">
        <v>0</v>
      </c>
      <c r="AU96" s="29">
        <v>0</v>
      </c>
      <c r="AV96" s="29">
        <v>0</v>
      </c>
      <c r="AW96" s="29">
        <v>0</v>
      </c>
      <c r="AX96" s="29">
        <v>0</v>
      </c>
      <c r="AY96" s="29">
        <v>0</v>
      </c>
      <c r="AZ96" s="29">
        <v>0</v>
      </c>
      <c r="BA96" s="49">
        <v>0</v>
      </c>
      <c r="BB96" s="31">
        <f>AVERAGE(Table278572[[#This Row],[RULE OF LAW]],Table278572[[#This Row],[SECURITY &amp; SAFETY]],Table278572[[#This Row],[PERSONAL FREEDOM (minus Security &amp;Safety and Rule of Law)]],Table278572[[#This Row],[PERSONAL FREEDOM (minus Security &amp;Safety and Rule of Law)]])</f>
        <v>5.0753981652599967</v>
      </c>
      <c r="BC96" s="32">
        <v>5.63</v>
      </c>
      <c r="BD96" s="53">
        <f>AVERAGE(Table278572[[#This Row],[PERSONAL FREEDOM]:[ECONOMIC FREEDOM]])</f>
        <v>5.3526990826299983</v>
      </c>
      <c r="BE96" s="54">
        <f t="shared" si="6"/>
        <v>143</v>
      </c>
      <c r="BF96" s="47">
        <f t="shared" si="7"/>
        <v>5.35</v>
      </c>
      <c r="BG96" s="45">
        <f>Table278572[[#This Row],[1 Rule of Law]]</f>
        <v>3.8721809175714341</v>
      </c>
      <c r="BH96" s="45">
        <f>Table278572[[#This Row],[2 Security &amp; Safety]]</f>
        <v>5.6294117434685518</v>
      </c>
      <c r="BI96" s="45">
        <f t="shared" si="8"/>
        <v>5.4</v>
      </c>
    </row>
    <row r="97" spans="1:61" ht="15" customHeight="1" x14ac:dyDescent="0.25">
      <c r="A97" s="28" t="s">
        <v>76</v>
      </c>
      <c r="B97" s="29" t="s">
        <v>48</v>
      </c>
      <c r="C97" s="29" t="s">
        <v>48</v>
      </c>
      <c r="D97" s="29" t="s">
        <v>48</v>
      </c>
      <c r="E97" s="29">
        <v>6.5347560584560878</v>
      </c>
      <c r="F97" s="29">
        <v>8.9004626949997441</v>
      </c>
      <c r="G97" s="29">
        <v>10</v>
      </c>
      <c r="H97" s="29">
        <v>10</v>
      </c>
      <c r="I97" s="29">
        <v>10</v>
      </c>
      <c r="J97" s="29">
        <v>10</v>
      </c>
      <c r="K97" s="29">
        <v>10</v>
      </c>
      <c r="L97" s="29">
        <v>10</v>
      </c>
      <c r="M97" s="29">
        <v>10</v>
      </c>
      <c r="N97" s="29">
        <v>10</v>
      </c>
      <c r="O97" s="30">
        <v>5</v>
      </c>
      <c r="P97" s="30">
        <v>5</v>
      </c>
      <c r="Q97" s="30">
        <v>5</v>
      </c>
      <c r="R97" s="30">
        <v>8.3333333333333339</v>
      </c>
      <c r="S97" s="29">
        <v>9.0779320094443605</v>
      </c>
      <c r="T97" s="29">
        <v>10</v>
      </c>
      <c r="U97" s="29">
        <v>10</v>
      </c>
      <c r="V97" s="29">
        <v>10</v>
      </c>
      <c r="W97" s="29">
        <v>10</v>
      </c>
      <c r="X97" s="29">
        <v>10</v>
      </c>
      <c r="Y97" s="29">
        <v>7.5</v>
      </c>
      <c r="Z97" s="29">
        <v>8.75</v>
      </c>
      <c r="AA97" s="29">
        <v>10</v>
      </c>
      <c r="AB97" s="29">
        <v>7.5</v>
      </c>
      <c r="AC97" s="29">
        <v>5</v>
      </c>
      <c r="AD97" s="29">
        <v>10</v>
      </c>
      <c r="AE97" s="29">
        <v>7.5</v>
      </c>
      <c r="AF97" s="29">
        <v>7.5</v>
      </c>
      <c r="AG97" s="29">
        <v>10</v>
      </c>
      <c r="AH97" s="29">
        <v>10</v>
      </c>
      <c r="AI97" s="29">
        <v>10</v>
      </c>
      <c r="AJ97" s="29">
        <v>10</v>
      </c>
      <c r="AK97" s="29">
        <v>8.75</v>
      </c>
      <c r="AL97" s="29">
        <v>10</v>
      </c>
      <c r="AM97" s="30">
        <v>7.666666666666667</v>
      </c>
      <c r="AN97" s="30">
        <v>7.5</v>
      </c>
      <c r="AO97" s="30">
        <v>10</v>
      </c>
      <c r="AP97" s="30">
        <v>10</v>
      </c>
      <c r="AQ97" s="30">
        <v>10</v>
      </c>
      <c r="AR97" s="30">
        <v>10</v>
      </c>
      <c r="AS97" s="29">
        <v>9.033333333333335</v>
      </c>
      <c r="AT97" s="29">
        <v>10</v>
      </c>
      <c r="AU97" s="29">
        <v>10</v>
      </c>
      <c r="AV97" s="29">
        <v>10</v>
      </c>
      <c r="AW97" s="29">
        <v>0</v>
      </c>
      <c r="AX97" s="29">
        <v>0</v>
      </c>
      <c r="AY97" s="29">
        <v>0</v>
      </c>
      <c r="AZ97" s="29">
        <v>5</v>
      </c>
      <c r="BA97" s="49">
        <v>5</v>
      </c>
      <c r="BB97" s="31">
        <f>AVERAGE(Table278572[[#This Row],[RULE OF LAW]],Table278572[[#This Row],[SECURITY &amp; SAFETY]],Table278572[[#This Row],[PERSONAL FREEDOM (minus Security &amp;Safety and Rule of Law)]],Table278572[[#This Row],[PERSONAL FREEDOM (minus Security &amp;Safety and Rule of Law)]])</f>
        <v>8.0565053503084449</v>
      </c>
      <c r="BC97" s="32">
        <v>7.98</v>
      </c>
      <c r="BD97" s="53">
        <f>AVERAGE(Table278572[[#This Row],[PERSONAL FREEDOM]:[ECONOMIC FREEDOM]])</f>
        <v>8.0182526751542227</v>
      </c>
      <c r="BE97" s="54">
        <f t="shared" si="6"/>
        <v>34</v>
      </c>
      <c r="BF97" s="47">
        <f t="shared" si="7"/>
        <v>8.02</v>
      </c>
      <c r="BG97" s="45">
        <f>Table278572[[#This Row],[1 Rule of Law]]</f>
        <v>6.5347560584560878</v>
      </c>
      <c r="BH97" s="45">
        <f>Table278572[[#This Row],[2 Security &amp; Safety]]</f>
        <v>9.0779320094443605</v>
      </c>
      <c r="BI97" s="45">
        <f t="shared" si="8"/>
        <v>8.3066666666666666</v>
      </c>
    </row>
    <row r="98" spans="1:61" ht="15" customHeight="1" x14ac:dyDescent="0.25">
      <c r="A98" s="28" t="s">
        <v>122</v>
      </c>
      <c r="B98" s="29">
        <v>4.9793896425709399</v>
      </c>
      <c r="C98" s="29">
        <v>4.4087138198471809</v>
      </c>
      <c r="D98" s="29">
        <v>3.1149819555441001</v>
      </c>
      <c r="E98" s="29">
        <v>4.16769513932074</v>
      </c>
      <c r="F98" s="29">
        <v>2.4342968391985194</v>
      </c>
      <c r="G98" s="29">
        <v>0</v>
      </c>
      <c r="H98" s="29">
        <v>10</v>
      </c>
      <c r="I98" s="29">
        <v>7.5</v>
      </c>
      <c r="J98" s="29">
        <v>9.9973415391088611</v>
      </c>
      <c r="K98" s="29">
        <v>9.9968098469306348</v>
      </c>
      <c r="L98" s="29">
        <v>7.4988302772078983</v>
      </c>
      <c r="M98" s="29">
        <v>10</v>
      </c>
      <c r="N98" s="29">
        <v>10</v>
      </c>
      <c r="O98" s="30">
        <v>5</v>
      </c>
      <c r="P98" s="30">
        <v>5</v>
      </c>
      <c r="Q98" s="30">
        <v>5</v>
      </c>
      <c r="R98" s="30">
        <v>8.3333333333333339</v>
      </c>
      <c r="S98" s="29">
        <v>6.0888201499132508</v>
      </c>
      <c r="T98" s="29">
        <v>10</v>
      </c>
      <c r="U98" s="29">
        <v>10</v>
      </c>
      <c r="V98" s="29">
        <v>10</v>
      </c>
      <c r="W98" s="29">
        <v>10</v>
      </c>
      <c r="X98" s="29">
        <v>7.5</v>
      </c>
      <c r="Y98" s="29">
        <v>7.5</v>
      </c>
      <c r="Z98" s="29">
        <v>7.5</v>
      </c>
      <c r="AA98" s="29">
        <v>10</v>
      </c>
      <c r="AB98" s="29">
        <v>10</v>
      </c>
      <c r="AC98" s="29">
        <v>2.5</v>
      </c>
      <c r="AD98" s="29">
        <v>5</v>
      </c>
      <c r="AE98" s="29">
        <v>7.5</v>
      </c>
      <c r="AF98" s="29">
        <v>5</v>
      </c>
      <c r="AG98" s="29">
        <v>7.5</v>
      </c>
      <c r="AH98" s="29">
        <v>7.5</v>
      </c>
      <c r="AI98" s="29">
        <v>7.5</v>
      </c>
      <c r="AJ98" s="29">
        <v>7.5</v>
      </c>
      <c r="AK98" s="29">
        <v>8.125</v>
      </c>
      <c r="AL98" s="29">
        <v>8.4049234653168519</v>
      </c>
      <c r="AM98" s="30">
        <v>4</v>
      </c>
      <c r="AN98" s="30">
        <v>2.25</v>
      </c>
      <c r="AO98" s="30">
        <v>10</v>
      </c>
      <c r="AP98" s="30">
        <v>10</v>
      </c>
      <c r="AQ98" s="30">
        <v>10</v>
      </c>
      <c r="AR98" s="30">
        <v>10</v>
      </c>
      <c r="AS98" s="29">
        <v>6.9309846930633707</v>
      </c>
      <c r="AT98" s="29">
        <v>10</v>
      </c>
      <c r="AU98" s="29">
        <v>10</v>
      </c>
      <c r="AV98" s="29">
        <v>10</v>
      </c>
      <c r="AW98" s="29">
        <v>10</v>
      </c>
      <c r="AX98" s="29">
        <v>10</v>
      </c>
      <c r="AY98" s="29">
        <v>10</v>
      </c>
      <c r="AZ98" s="29">
        <v>10</v>
      </c>
      <c r="BA98" s="49">
        <v>10</v>
      </c>
      <c r="BB98" s="31">
        <f>AVERAGE(Table278572[[#This Row],[RULE OF LAW]],Table278572[[#This Row],[SECURITY &amp; SAFETY]],Table278572[[#This Row],[PERSONAL FREEDOM (minus Security &amp;Safety and Rule of Law)]],Table278572[[#This Row],[PERSONAL FREEDOM (minus Security &amp;Safety and Rule of Law)]])</f>
        <v>6.8197272916148348</v>
      </c>
      <c r="BC98" s="32">
        <v>6.88</v>
      </c>
      <c r="BD98" s="53">
        <f>AVERAGE(Table278572[[#This Row],[PERSONAL FREEDOM]:[ECONOMIC FREEDOM]])</f>
        <v>6.8498636458074174</v>
      </c>
      <c r="BE98" s="54">
        <f t="shared" ref="BE98:BE129" si="9">RANK(BF98,$BF$2:$BF$160)</f>
        <v>77</v>
      </c>
      <c r="BF98" s="47">
        <f t="shared" ref="BF98:BF129" si="10">ROUND(BD98, 2)</f>
        <v>6.85</v>
      </c>
      <c r="BG98" s="45">
        <f>Table278572[[#This Row],[1 Rule of Law]]</f>
        <v>4.16769513932074</v>
      </c>
      <c r="BH98" s="45">
        <f>Table278572[[#This Row],[2 Security &amp; Safety]]</f>
        <v>6.0888201499132508</v>
      </c>
      <c r="BI98" s="45">
        <f t="shared" ref="BI98:BI129" si="11">AVERAGE(AS98,W98,AK98,BA98,Z98)</f>
        <v>8.5111969386126738</v>
      </c>
    </row>
    <row r="99" spans="1:61" ht="15" customHeight="1" x14ac:dyDescent="0.25">
      <c r="A99" s="28" t="s">
        <v>132</v>
      </c>
      <c r="B99" s="29">
        <v>4.4935995124042387</v>
      </c>
      <c r="C99" s="29">
        <v>4.2864610271288326</v>
      </c>
      <c r="D99" s="29">
        <v>3.3721771471462034</v>
      </c>
      <c r="E99" s="29">
        <v>4.0507458955597579</v>
      </c>
      <c r="F99" s="29">
        <v>7.9919258785383676</v>
      </c>
      <c r="G99" s="29">
        <v>10</v>
      </c>
      <c r="H99" s="29">
        <v>10</v>
      </c>
      <c r="I99" s="29">
        <v>5</v>
      </c>
      <c r="J99" s="29">
        <v>10</v>
      </c>
      <c r="K99" s="29">
        <v>10</v>
      </c>
      <c r="L99" s="29">
        <v>9</v>
      </c>
      <c r="M99" s="29">
        <v>10</v>
      </c>
      <c r="N99" s="29">
        <v>10</v>
      </c>
      <c r="O99" s="30">
        <v>5</v>
      </c>
      <c r="P99" s="30">
        <v>5</v>
      </c>
      <c r="Q99" s="30">
        <v>5</v>
      </c>
      <c r="R99" s="30">
        <v>8.3333333333333339</v>
      </c>
      <c r="S99" s="29">
        <v>8.4417530706239017</v>
      </c>
      <c r="T99" s="29">
        <v>5</v>
      </c>
      <c r="U99" s="29">
        <v>10</v>
      </c>
      <c r="V99" s="29">
        <v>10</v>
      </c>
      <c r="W99" s="29">
        <v>8.3333333333333339</v>
      </c>
      <c r="X99" s="29" t="s">
        <v>48</v>
      </c>
      <c r="Y99" s="29" t="s">
        <v>48</v>
      </c>
      <c r="Z99" s="29" t="s">
        <v>48</v>
      </c>
      <c r="AA99" s="29" t="s">
        <v>48</v>
      </c>
      <c r="AB99" s="29" t="s">
        <v>48</v>
      </c>
      <c r="AC99" s="29" t="s">
        <v>48</v>
      </c>
      <c r="AD99" s="29" t="s">
        <v>48</v>
      </c>
      <c r="AE99" s="29" t="s">
        <v>48</v>
      </c>
      <c r="AF99" s="29" t="s">
        <v>48</v>
      </c>
      <c r="AG99" s="29" t="s">
        <v>48</v>
      </c>
      <c r="AH99" s="29" t="s">
        <v>48</v>
      </c>
      <c r="AI99" s="29" t="s">
        <v>48</v>
      </c>
      <c r="AJ99" s="29" t="s">
        <v>48</v>
      </c>
      <c r="AK99" s="29" t="s">
        <v>48</v>
      </c>
      <c r="AL99" s="29">
        <v>10</v>
      </c>
      <c r="AM99" s="30">
        <v>4.333333333333333</v>
      </c>
      <c r="AN99" s="30">
        <v>5.25</v>
      </c>
      <c r="AO99" s="30" t="s">
        <v>48</v>
      </c>
      <c r="AP99" s="30" t="s">
        <v>48</v>
      </c>
      <c r="AQ99" s="30" t="s">
        <v>48</v>
      </c>
      <c r="AR99" s="30" t="s">
        <v>48</v>
      </c>
      <c r="AS99" s="29">
        <v>6.5277777777777777</v>
      </c>
      <c r="AT99" s="29">
        <v>10</v>
      </c>
      <c r="AU99" s="29">
        <v>10</v>
      </c>
      <c r="AV99" s="29">
        <v>10</v>
      </c>
      <c r="AW99" s="29">
        <v>10</v>
      </c>
      <c r="AX99" s="29">
        <v>10</v>
      </c>
      <c r="AY99" s="29">
        <v>10</v>
      </c>
      <c r="AZ99" s="29">
        <v>10</v>
      </c>
      <c r="BA99" s="49">
        <v>10</v>
      </c>
      <c r="BB99" s="31">
        <f>AVERAGE(Table278572[[#This Row],[RULE OF LAW]],Table278572[[#This Row],[SECURITY &amp; SAFETY]],Table278572[[#This Row],[PERSONAL FREEDOM (minus Security &amp;Safety and Rule of Law)]],Table278572[[#This Row],[PERSONAL FREEDOM (minus Security &amp;Safety and Rule of Law)]])</f>
        <v>7.2666432600644342</v>
      </c>
      <c r="BC99" s="32">
        <v>6.72</v>
      </c>
      <c r="BD99" s="53">
        <f>AVERAGE(Table278572[[#This Row],[PERSONAL FREEDOM]:[ECONOMIC FREEDOM]])</f>
        <v>6.9933216300322165</v>
      </c>
      <c r="BE99" s="54">
        <f t="shared" si="9"/>
        <v>69</v>
      </c>
      <c r="BF99" s="47">
        <f t="shared" si="10"/>
        <v>6.99</v>
      </c>
      <c r="BG99" s="45">
        <f>Table278572[[#This Row],[1 Rule of Law]]</f>
        <v>4.0507458955597579</v>
      </c>
      <c r="BH99" s="45">
        <f>Table278572[[#This Row],[2 Security &amp; Safety]]</f>
        <v>8.4417530706239017</v>
      </c>
      <c r="BI99" s="45">
        <f t="shared" si="11"/>
        <v>8.2870370370370363</v>
      </c>
    </row>
    <row r="100" spans="1:61" ht="15" customHeight="1" x14ac:dyDescent="0.25">
      <c r="A100" s="28" t="s">
        <v>103</v>
      </c>
      <c r="B100" s="29">
        <v>5.3733001585996121</v>
      </c>
      <c r="C100" s="29">
        <v>5.5335184521455965</v>
      </c>
      <c r="D100" s="29">
        <v>4.2061078227102806</v>
      </c>
      <c r="E100" s="29">
        <v>5.0376421444851625</v>
      </c>
      <c r="F100" s="29">
        <v>7.0190199231940307</v>
      </c>
      <c r="G100" s="29">
        <v>10</v>
      </c>
      <c r="H100" s="29">
        <v>10</v>
      </c>
      <c r="I100" s="29">
        <v>10</v>
      </c>
      <c r="J100" s="29">
        <v>10</v>
      </c>
      <c r="K100" s="29">
        <v>10</v>
      </c>
      <c r="L100" s="29">
        <v>10</v>
      </c>
      <c r="M100" s="29">
        <v>10</v>
      </c>
      <c r="N100" s="29">
        <v>10</v>
      </c>
      <c r="O100" s="30">
        <v>10</v>
      </c>
      <c r="P100" s="30">
        <v>10</v>
      </c>
      <c r="Q100" s="30">
        <v>10</v>
      </c>
      <c r="R100" s="30">
        <v>10</v>
      </c>
      <c r="S100" s="29">
        <v>9.0063399743980099</v>
      </c>
      <c r="T100" s="29">
        <v>10</v>
      </c>
      <c r="U100" s="29">
        <v>10</v>
      </c>
      <c r="V100" s="29">
        <v>10</v>
      </c>
      <c r="W100" s="29">
        <v>10</v>
      </c>
      <c r="X100" s="29">
        <v>5</v>
      </c>
      <c r="Y100" s="29">
        <v>5</v>
      </c>
      <c r="Z100" s="29">
        <v>5</v>
      </c>
      <c r="AA100" s="29">
        <v>7.5</v>
      </c>
      <c r="AB100" s="29">
        <v>7.5</v>
      </c>
      <c r="AC100" s="29">
        <v>7.5</v>
      </c>
      <c r="AD100" s="29">
        <v>5</v>
      </c>
      <c r="AE100" s="29">
        <v>10</v>
      </c>
      <c r="AF100" s="29">
        <v>7.5</v>
      </c>
      <c r="AG100" s="29">
        <v>7.5</v>
      </c>
      <c r="AH100" s="29">
        <v>10</v>
      </c>
      <c r="AI100" s="29">
        <v>10</v>
      </c>
      <c r="AJ100" s="29">
        <v>9.1666666666666661</v>
      </c>
      <c r="AK100" s="29">
        <v>7.9166666666666661</v>
      </c>
      <c r="AL100" s="29">
        <v>10</v>
      </c>
      <c r="AM100" s="30">
        <v>5.666666666666667</v>
      </c>
      <c r="AN100" s="30">
        <v>7</v>
      </c>
      <c r="AO100" s="30">
        <v>10</v>
      </c>
      <c r="AP100" s="30">
        <v>10</v>
      </c>
      <c r="AQ100" s="30">
        <v>10</v>
      </c>
      <c r="AR100" s="30">
        <v>10</v>
      </c>
      <c r="AS100" s="29">
        <v>8.533333333333335</v>
      </c>
      <c r="AT100" s="29">
        <v>10</v>
      </c>
      <c r="AU100" s="29">
        <v>10</v>
      </c>
      <c r="AV100" s="29">
        <v>10</v>
      </c>
      <c r="AW100" s="29">
        <v>10</v>
      </c>
      <c r="AX100" s="29">
        <v>10</v>
      </c>
      <c r="AY100" s="29">
        <v>10</v>
      </c>
      <c r="AZ100" s="29">
        <v>10</v>
      </c>
      <c r="BA100" s="49">
        <v>10</v>
      </c>
      <c r="BB100" s="31">
        <f>AVERAGE(Table278572[[#This Row],[RULE OF LAW]],Table278572[[#This Row],[SECURITY &amp; SAFETY]],Table278572[[#This Row],[PERSONAL FREEDOM (minus Security &amp;Safety and Rule of Law)]],Table278572[[#This Row],[PERSONAL FREEDOM (minus Security &amp;Safety and Rule of Law)]])</f>
        <v>7.6559955297207924</v>
      </c>
      <c r="BC100" s="32">
        <v>7.39</v>
      </c>
      <c r="BD100" s="53">
        <f>AVERAGE(Table278572[[#This Row],[PERSONAL FREEDOM]:[ECONOMIC FREEDOM]])</f>
        <v>7.5229977648603956</v>
      </c>
      <c r="BE100" s="54">
        <f t="shared" si="9"/>
        <v>47</v>
      </c>
      <c r="BF100" s="47">
        <f t="shared" si="10"/>
        <v>7.52</v>
      </c>
      <c r="BG100" s="45">
        <f>Table278572[[#This Row],[1 Rule of Law]]</f>
        <v>5.0376421444851625</v>
      </c>
      <c r="BH100" s="45">
        <f>Table278572[[#This Row],[2 Security &amp; Safety]]</f>
        <v>9.0063399743980099</v>
      </c>
      <c r="BI100" s="45">
        <f t="shared" si="11"/>
        <v>8.2900000000000009</v>
      </c>
    </row>
    <row r="101" spans="1:61" ht="15" customHeight="1" x14ac:dyDescent="0.25">
      <c r="A101" s="28" t="s">
        <v>93</v>
      </c>
      <c r="B101" s="29" t="s">
        <v>48</v>
      </c>
      <c r="C101" s="29" t="s">
        <v>48</v>
      </c>
      <c r="D101" s="29" t="s">
        <v>48</v>
      </c>
      <c r="E101" s="29">
        <v>5.2288515988168713</v>
      </c>
      <c r="F101" s="29">
        <v>9.3582651784213873</v>
      </c>
      <c r="G101" s="29">
        <v>10</v>
      </c>
      <c r="H101" s="29">
        <v>10</v>
      </c>
      <c r="I101" s="29">
        <v>7.5</v>
      </c>
      <c r="J101" s="29">
        <v>10</v>
      </c>
      <c r="K101" s="29">
        <v>10</v>
      </c>
      <c r="L101" s="29">
        <v>9.5</v>
      </c>
      <c r="M101" s="29" t="s">
        <v>48</v>
      </c>
      <c r="N101" s="29" t="s">
        <v>48</v>
      </c>
      <c r="O101" s="30" t="s">
        <v>48</v>
      </c>
      <c r="P101" s="30" t="s">
        <v>48</v>
      </c>
      <c r="Q101" s="30" t="s">
        <v>48</v>
      </c>
      <c r="R101" s="30" t="s">
        <v>48</v>
      </c>
      <c r="S101" s="29">
        <v>9.4291325892106936</v>
      </c>
      <c r="T101" s="29">
        <v>10</v>
      </c>
      <c r="U101" s="29">
        <v>10</v>
      </c>
      <c r="V101" s="29" t="s">
        <v>48</v>
      </c>
      <c r="W101" s="29">
        <v>10</v>
      </c>
      <c r="X101" s="29" t="s">
        <v>48</v>
      </c>
      <c r="Y101" s="29" t="s">
        <v>48</v>
      </c>
      <c r="Z101" s="29" t="s">
        <v>48</v>
      </c>
      <c r="AA101" s="29" t="s">
        <v>48</v>
      </c>
      <c r="AB101" s="29" t="s">
        <v>48</v>
      </c>
      <c r="AC101" s="29" t="s">
        <v>48</v>
      </c>
      <c r="AD101" s="29" t="s">
        <v>48</v>
      </c>
      <c r="AE101" s="29" t="s">
        <v>48</v>
      </c>
      <c r="AF101" s="29" t="s">
        <v>48</v>
      </c>
      <c r="AG101" s="29" t="s">
        <v>48</v>
      </c>
      <c r="AH101" s="29" t="s">
        <v>48</v>
      </c>
      <c r="AI101" s="29" t="s">
        <v>48</v>
      </c>
      <c r="AJ101" s="29" t="s">
        <v>48</v>
      </c>
      <c r="AK101" s="29" t="s">
        <v>48</v>
      </c>
      <c r="AL101" s="29">
        <v>10</v>
      </c>
      <c r="AM101" s="30">
        <v>6.666666666666667</v>
      </c>
      <c r="AN101" s="30">
        <v>5.5</v>
      </c>
      <c r="AO101" s="30" t="s">
        <v>48</v>
      </c>
      <c r="AP101" s="30" t="s">
        <v>48</v>
      </c>
      <c r="AQ101" s="30" t="s">
        <v>48</v>
      </c>
      <c r="AR101" s="30" t="s">
        <v>48</v>
      </c>
      <c r="AS101" s="29">
        <v>7.3888888888888893</v>
      </c>
      <c r="AT101" s="29" t="s">
        <v>48</v>
      </c>
      <c r="AU101" s="29" t="s">
        <v>48</v>
      </c>
      <c r="AV101" s="29" t="s">
        <v>48</v>
      </c>
      <c r="AW101" s="29">
        <v>10</v>
      </c>
      <c r="AX101" s="29">
        <v>10</v>
      </c>
      <c r="AY101" s="29">
        <v>10</v>
      </c>
      <c r="AZ101" s="29" t="s">
        <v>48</v>
      </c>
      <c r="BA101" s="49">
        <v>10</v>
      </c>
      <c r="BB101" s="31">
        <f>AVERAGE(Table278572[[#This Row],[RULE OF LAW]],Table278572[[#This Row],[SECURITY &amp; SAFETY]],Table278572[[#This Row],[PERSONAL FREEDOM (minus Security &amp;Safety and Rule of Law)]],Table278572[[#This Row],[PERSONAL FREEDOM (minus Security &amp;Safety and Rule of Law)]])</f>
        <v>8.2293108618217055</v>
      </c>
      <c r="BC101" s="32">
        <v>7.27</v>
      </c>
      <c r="BD101" s="53">
        <f>AVERAGE(Table278572[[#This Row],[PERSONAL FREEDOM]:[ECONOMIC FREEDOM]])</f>
        <v>7.7496554309108525</v>
      </c>
      <c r="BE101" s="54">
        <f t="shared" si="9"/>
        <v>44</v>
      </c>
      <c r="BF101" s="47">
        <f t="shared" si="10"/>
        <v>7.75</v>
      </c>
      <c r="BG101" s="45">
        <f>Table278572[[#This Row],[1 Rule of Law]]</f>
        <v>5.2288515988168713</v>
      </c>
      <c r="BH101" s="45">
        <f>Table278572[[#This Row],[2 Security &amp; Safety]]</f>
        <v>9.4291325892106936</v>
      </c>
      <c r="BI101" s="45">
        <f t="shared" si="11"/>
        <v>9.1296296296296298</v>
      </c>
    </row>
    <row r="102" spans="1:61" ht="15" customHeight="1" x14ac:dyDescent="0.25">
      <c r="A102" s="28" t="s">
        <v>172</v>
      </c>
      <c r="B102" s="29">
        <v>2.7390744695760287</v>
      </c>
      <c r="C102" s="29">
        <v>5.1253372462525117</v>
      </c>
      <c r="D102" s="29">
        <v>3.3246524576746728</v>
      </c>
      <c r="E102" s="29">
        <v>3.7296880578344043</v>
      </c>
      <c r="F102" s="29">
        <v>9.4706644379594245</v>
      </c>
      <c r="G102" s="29">
        <v>5</v>
      </c>
      <c r="H102" s="29">
        <v>10</v>
      </c>
      <c r="I102" s="29">
        <v>5</v>
      </c>
      <c r="J102" s="29">
        <v>10</v>
      </c>
      <c r="K102" s="29">
        <v>10</v>
      </c>
      <c r="L102" s="29">
        <v>8</v>
      </c>
      <c r="M102" s="29">
        <v>10</v>
      </c>
      <c r="N102" s="29">
        <v>10</v>
      </c>
      <c r="O102" s="30">
        <v>0</v>
      </c>
      <c r="P102" s="30">
        <v>0</v>
      </c>
      <c r="Q102" s="30">
        <v>0</v>
      </c>
      <c r="R102" s="30">
        <v>6.666666666666667</v>
      </c>
      <c r="S102" s="29">
        <v>8.0457770348753641</v>
      </c>
      <c r="T102" s="29">
        <v>5</v>
      </c>
      <c r="U102" s="29">
        <v>10</v>
      </c>
      <c r="V102" s="29">
        <v>10</v>
      </c>
      <c r="W102" s="29">
        <v>8.3333333333333339</v>
      </c>
      <c r="X102" s="29">
        <v>2.5</v>
      </c>
      <c r="Y102" s="29">
        <v>2.5</v>
      </c>
      <c r="Z102" s="29">
        <v>2.5</v>
      </c>
      <c r="AA102" s="29">
        <v>7.5</v>
      </c>
      <c r="AB102" s="29">
        <v>7.5</v>
      </c>
      <c r="AC102" s="29">
        <v>7.5</v>
      </c>
      <c r="AD102" s="29">
        <v>7.5</v>
      </c>
      <c r="AE102" s="29">
        <v>7.5</v>
      </c>
      <c r="AF102" s="29">
        <v>7.5</v>
      </c>
      <c r="AG102" s="29">
        <v>10</v>
      </c>
      <c r="AH102" s="29">
        <v>5</v>
      </c>
      <c r="AI102" s="29">
        <v>7.5</v>
      </c>
      <c r="AJ102" s="29">
        <v>7.5</v>
      </c>
      <c r="AK102" s="29">
        <v>7.5</v>
      </c>
      <c r="AL102" s="29">
        <v>10</v>
      </c>
      <c r="AM102" s="30">
        <v>2</v>
      </c>
      <c r="AN102" s="30">
        <v>4</v>
      </c>
      <c r="AO102" s="30">
        <v>10</v>
      </c>
      <c r="AP102" s="30">
        <v>7.5</v>
      </c>
      <c r="AQ102" s="30">
        <v>8.75</v>
      </c>
      <c r="AR102" s="30">
        <v>7.5</v>
      </c>
      <c r="AS102" s="29">
        <v>6.45</v>
      </c>
      <c r="AT102" s="29">
        <v>5</v>
      </c>
      <c r="AU102" s="29">
        <v>5</v>
      </c>
      <c r="AV102" s="29">
        <v>5</v>
      </c>
      <c r="AW102" s="29">
        <v>0</v>
      </c>
      <c r="AX102" s="29">
        <v>0</v>
      </c>
      <c r="AY102" s="29">
        <v>0</v>
      </c>
      <c r="AZ102" s="29">
        <v>5</v>
      </c>
      <c r="BA102" s="49">
        <v>3.3333333333333335</v>
      </c>
      <c r="BB102" s="31">
        <f>AVERAGE(Table278572[[#This Row],[RULE OF LAW]],Table278572[[#This Row],[SECURITY &amp; SAFETY]],Table278572[[#This Row],[PERSONAL FREEDOM (minus Security &amp;Safety and Rule of Law)]],Table278572[[#This Row],[PERSONAL FREEDOM (minus Security &amp;Safety and Rule of Law)]])</f>
        <v>5.7555329398441089</v>
      </c>
      <c r="BC102" s="32">
        <v>6.42</v>
      </c>
      <c r="BD102" s="53">
        <f>AVERAGE(Table278572[[#This Row],[PERSONAL FREEDOM]:[ECONOMIC FREEDOM]])</f>
        <v>6.0877664699220544</v>
      </c>
      <c r="BE102" s="54">
        <f t="shared" si="9"/>
        <v>131</v>
      </c>
      <c r="BF102" s="47">
        <f t="shared" si="10"/>
        <v>6.09</v>
      </c>
      <c r="BG102" s="45">
        <f>Table278572[[#This Row],[1 Rule of Law]]</f>
        <v>3.7296880578344043</v>
      </c>
      <c r="BH102" s="45">
        <f>Table278572[[#This Row],[2 Security &amp; Safety]]</f>
        <v>8.0457770348753641</v>
      </c>
      <c r="BI102" s="45">
        <f t="shared" si="11"/>
        <v>5.6233333333333331</v>
      </c>
    </row>
    <row r="103" spans="1:61" ht="15" customHeight="1" x14ac:dyDescent="0.25">
      <c r="A103" s="28" t="s">
        <v>156</v>
      </c>
      <c r="B103" s="29" t="s">
        <v>48</v>
      </c>
      <c r="C103" s="29" t="s">
        <v>48</v>
      </c>
      <c r="D103" s="29" t="s">
        <v>48</v>
      </c>
      <c r="E103" s="29">
        <v>3.840368205937196</v>
      </c>
      <c r="F103" s="29">
        <v>8.5396748440007642</v>
      </c>
      <c r="G103" s="29">
        <v>10</v>
      </c>
      <c r="H103" s="29">
        <v>10</v>
      </c>
      <c r="I103" s="29">
        <v>5</v>
      </c>
      <c r="J103" s="29">
        <v>9.7305533889598514</v>
      </c>
      <c r="K103" s="29">
        <v>9.5554130917837536</v>
      </c>
      <c r="L103" s="29">
        <v>8.8571932961487203</v>
      </c>
      <c r="M103" s="29">
        <v>10</v>
      </c>
      <c r="N103" s="29">
        <v>10</v>
      </c>
      <c r="O103" s="30">
        <v>5</v>
      </c>
      <c r="P103" s="30">
        <v>5</v>
      </c>
      <c r="Q103" s="30">
        <v>5</v>
      </c>
      <c r="R103" s="30">
        <v>8.3333333333333339</v>
      </c>
      <c r="S103" s="29">
        <v>8.5767338244942746</v>
      </c>
      <c r="T103" s="29">
        <v>10</v>
      </c>
      <c r="U103" s="29">
        <v>0</v>
      </c>
      <c r="V103" s="29">
        <v>5</v>
      </c>
      <c r="W103" s="29">
        <v>5</v>
      </c>
      <c r="X103" s="29">
        <v>10</v>
      </c>
      <c r="Y103" s="29">
        <v>7.5</v>
      </c>
      <c r="Z103" s="29">
        <v>8.75</v>
      </c>
      <c r="AA103" s="29">
        <v>10</v>
      </c>
      <c r="AB103" s="29">
        <v>10</v>
      </c>
      <c r="AC103" s="29">
        <v>7.5</v>
      </c>
      <c r="AD103" s="29">
        <v>7.5</v>
      </c>
      <c r="AE103" s="29">
        <v>7.5</v>
      </c>
      <c r="AF103" s="29">
        <v>7.5</v>
      </c>
      <c r="AG103" s="29">
        <v>10</v>
      </c>
      <c r="AH103" s="29">
        <v>7.5</v>
      </c>
      <c r="AI103" s="29">
        <v>10</v>
      </c>
      <c r="AJ103" s="29">
        <v>9.1666666666666661</v>
      </c>
      <c r="AK103" s="29">
        <v>9.1666666666666661</v>
      </c>
      <c r="AL103" s="29">
        <v>10</v>
      </c>
      <c r="AM103" s="30">
        <v>6</v>
      </c>
      <c r="AN103" s="30">
        <v>5.75</v>
      </c>
      <c r="AO103" s="30">
        <v>10</v>
      </c>
      <c r="AP103" s="30">
        <v>10</v>
      </c>
      <c r="AQ103" s="30">
        <v>10</v>
      </c>
      <c r="AR103" s="30">
        <v>10</v>
      </c>
      <c r="AS103" s="29">
        <v>8.35</v>
      </c>
      <c r="AT103" s="29">
        <v>10</v>
      </c>
      <c r="AU103" s="29">
        <v>10</v>
      </c>
      <c r="AV103" s="29">
        <v>10</v>
      </c>
      <c r="AW103" s="29">
        <v>10</v>
      </c>
      <c r="AX103" s="29">
        <v>10</v>
      </c>
      <c r="AY103" s="29">
        <v>10</v>
      </c>
      <c r="AZ103" s="29">
        <v>10</v>
      </c>
      <c r="BA103" s="49">
        <v>10</v>
      </c>
      <c r="BB103" s="31">
        <f>AVERAGE(Table278572[[#This Row],[RULE OF LAW]],Table278572[[#This Row],[SECURITY &amp; SAFETY]],Table278572[[#This Row],[PERSONAL FREEDOM (minus Security &amp;Safety and Rule of Law)]],Table278572[[#This Row],[PERSONAL FREEDOM (minus Security &amp;Safety and Rule of Law)]])</f>
        <v>7.2309421742745341</v>
      </c>
      <c r="BC103" s="32">
        <v>5.81</v>
      </c>
      <c r="BD103" s="53">
        <f>AVERAGE(Table278572[[#This Row],[PERSONAL FREEDOM]:[ECONOMIC FREEDOM]])</f>
        <v>6.5204710871372669</v>
      </c>
      <c r="BE103" s="54">
        <f t="shared" si="9"/>
        <v>103</v>
      </c>
      <c r="BF103" s="47">
        <f t="shared" si="10"/>
        <v>6.52</v>
      </c>
      <c r="BG103" s="45">
        <f>Table278572[[#This Row],[1 Rule of Law]]</f>
        <v>3.840368205937196</v>
      </c>
      <c r="BH103" s="45">
        <f>Table278572[[#This Row],[2 Security &amp; Safety]]</f>
        <v>8.5767338244942746</v>
      </c>
      <c r="BI103" s="45">
        <f t="shared" si="11"/>
        <v>8.2533333333333339</v>
      </c>
    </row>
    <row r="104" spans="1:61" ht="15" customHeight="1" x14ac:dyDescent="0.25">
      <c r="A104" s="28" t="s">
        <v>202</v>
      </c>
      <c r="B104" s="29">
        <v>2.4861871615416442</v>
      </c>
      <c r="C104" s="29">
        <v>3.7309438946267006</v>
      </c>
      <c r="D104" s="29">
        <v>2.9902551017351171</v>
      </c>
      <c r="E104" s="29">
        <v>3.0691287193011534</v>
      </c>
      <c r="F104" s="29">
        <v>8.9928836083459771</v>
      </c>
      <c r="G104" s="29">
        <v>5</v>
      </c>
      <c r="H104" s="29">
        <v>9.2077922156502865</v>
      </c>
      <c r="I104" s="29">
        <v>2.5</v>
      </c>
      <c r="J104" s="29">
        <v>9.8939564383153922</v>
      </c>
      <c r="K104" s="29">
        <v>9.8540341562694227</v>
      </c>
      <c r="L104" s="29">
        <v>7.2911565620470196</v>
      </c>
      <c r="M104" s="29">
        <v>10</v>
      </c>
      <c r="N104" s="29">
        <v>10</v>
      </c>
      <c r="O104" s="30">
        <v>0</v>
      </c>
      <c r="P104" s="30">
        <v>5</v>
      </c>
      <c r="Q104" s="30">
        <v>2.5</v>
      </c>
      <c r="R104" s="30">
        <v>7.5</v>
      </c>
      <c r="S104" s="29">
        <v>7.9280133901309995</v>
      </c>
      <c r="T104" s="29">
        <v>0</v>
      </c>
      <c r="U104" s="29">
        <v>0</v>
      </c>
      <c r="V104" s="29">
        <v>5</v>
      </c>
      <c r="W104" s="29">
        <v>1.6666666666666667</v>
      </c>
      <c r="X104" s="29">
        <v>2.5</v>
      </c>
      <c r="Y104" s="29">
        <v>5</v>
      </c>
      <c r="Z104" s="29">
        <v>3.75</v>
      </c>
      <c r="AA104" s="29">
        <v>0</v>
      </c>
      <c r="AB104" s="29">
        <v>0</v>
      </c>
      <c r="AC104" s="29">
        <v>7.5</v>
      </c>
      <c r="AD104" s="29">
        <v>5</v>
      </c>
      <c r="AE104" s="29">
        <v>5</v>
      </c>
      <c r="AF104" s="29">
        <v>5.833333333333333</v>
      </c>
      <c r="AG104" s="29">
        <v>7.5</v>
      </c>
      <c r="AH104" s="29">
        <v>2.5</v>
      </c>
      <c r="AI104" s="29">
        <v>2.5</v>
      </c>
      <c r="AJ104" s="29">
        <v>4.166666666666667</v>
      </c>
      <c r="AK104" s="29">
        <v>2.5</v>
      </c>
      <c r="AL104" s="29">
        <v>8.1286430290951674</v>
      </c>
      <c r="AM104" s="30">
        <v>2.3333333333333335</v>
      </c>
      <c r="AN104" s="30">
        <v>3.25</v>
      </c>
      <c r="AO104" s="30">
        <v>7.5</v>
      </c>
      <c r="AP104" s="30">
        <v>7.5</v>
      </c>
      <c r="AQ104" s="30">
        <v>7.5</v>
      </c>
      <c r="AR104" s="30">
        <v>5</v>
      </c>
      <c r="AS104" s="29">
        <v>5.2423952724856999</v>
      </c>
      <c r="AT104" s="29">
        <v>0</v>
      </c>
      <c r="AU104" s="29">
        <v>5</v>
      </c>
      <c r="AV104" s="29">
        <v>2.5</v>
      </c>
      <c r="AW104" s="29">
        <v>0</v>
      </c>
      <c r="AX104" s="29">
        <v>0</v>
      </c>
      <c r="AY104" s="29">
        <v>0</v>
      </c>
      <c r="AZ104" s="29">
        <v>10</v>
      </c>
      <c r="BA104" s="49">
        <v>4.166666666666667</v>
      </c>
      <c r="BB104" s="31">
        <f>AVERAGE(Table278572[[#This Row],[RULE OF LAW]],Table278572[[#This Row],[SECURITY &amp; SAFETY]],Table278572[[#This Row],[PERSONAL FREEDOM (minus Security &amp;Safety and Rule of Law)]],Table278572[[#This Row],[PERSONAL FREEDOM (minus Security &amp;Safety and Rule of Law)]])</f>
        <v>4.4818583879399414</v>
      </c>
      <c r="BC104" s="32">
        <v>5.39</v>
      </c>
      <c r="BD104" s="53">
        <f>AVERAGE(Table278572[[#This Row],[PERSONAL FREEDOM]:[ECONOMIC FREEDOM]])</f>
        <v>4.9359291939699705</v>
      </c>
      <c r="BE104" s="54">
        <f t="shared" si="9"/>
        <v>153</v>
      </c>
      <c r="BF104" s="47">
        <f t="shared" si="10"/>
        <v>4.9400000000000004</v>
      </c>
      <c r="BG104" s="45">
        <f>Table278572[[#This Row],[1 Rule of Law]]</f>
        <v>3.0691287193011534</v>
      </c>
      <c r="BH104" s="45">
        <f>Table278572[[#This Row],[2 Security &amp; Safety]]</f>
        <v>7.9280133901309995</v>
      </c>
      <c r="BI104" s="45">
        <f t="shared" si="11"/>
        <v>3.4651457211638066</v>
      </c>
    </row>
    <row r="105" spans="1:61" ht="15" customHeight="1" x14ac:dyDescent="0.25">
      <c r="A105" s="28" t="s">
        <v>117</v>
      </c>
      <c r="B105" s="29" t="s">
        <v>48</v>
      </c>
      <c r="C105" s="29" t="s">
        <v>48</v>
      </c>
      <c r="D105" s="29" t="s">
        <v>48</v>
      </c>
      <c r="E105" s="29">
        <v>5.3399774890492981</v>
      </c>
      <c r="F105" s="29">
        <v>3.01414755833264</v>
      </c>
      <c r="G105" s="29">
        <v>10</v>
      </c>
      <c r="H105" s="29">
        <v>10</v>
      </c>
      <c r="I105" s="29">
        <v>7.5</v>
      </c>
      <c r="J105" s="29">
        <v>10</v>
      </c>
      <c r="K105" s="29">
        <v>10</v>
      </c>
      <c r="L105" s="29">
        <v>9.5</v>
      </c>
      <c r="M105" s="29">
        <v>10</v>
      </c>
      <c r="N105" s="29">
        <v>10</v>
      </c>
      <c r="O105" s="30">
        <v>5</v>
      </c>
      <c r="P105" s="30">
        <v>5</v>
      </c>
      <c r="Q105" s="30">
        <v>5</v>
      </c>
      <c r="R105" s="30">
        <v>8.3333333333333339</v>
      </c>
      <c r="S105" s="29">
        <v>6.949160297221991</v>
      </c>
      <c r="T105" s="29">
        <v>10</v>
      </c>
      <c r="U105" s="29">
        <v>10</v>
      </c>
      <c r="V105" s="29">
        <v>10</v>
      </c>
      <c r="W105" s="29">
        <v>10</v>
      </c>
      <c r="X105" s="29">
        <v>7.5</v>
      </c>
      <c r="Y105" s="29">
        <v>7.5</v>
      </c>
      <c r="Z105" s="29">
        <v>7.5</v>
      </c>
      <c r="AA105" s="29">
        <v>7.5</v>
      </c>
      <c r="AB105" s="29">
        <v>7.5</v>
      </c>
      <c r="AC105" s="29">
        <v>7.5</v>
      </c>
      <c r="AD105" s="29">
        <v>7.5</v>
      </c>
      <c r="AE105" s="29">
        <v>7.5</v>
      </c>
      <c r="AF105" s="29">
        <v>7.5</v>
      </c>
      <c r="AG105" s="29">
        <v>7.5</v>
      </c>
      <c r="AH105" s="29">
        <v>7.5</v>
      </c>
      <c r="AI105" s="29">
        <v>7.5</v>
      </c>
      <c r="AJ105" s="29">
        <v>7.5</v>
      </c>
      <c r="AK105" s="29">
        <v>7.5</v>
      </c>
      <c r="AL105" s="29">
        <v>10</v>
      </c>
      <c r="AM105" s="30">
        <v>7</v>
      </c>
      <c r="AN105" s="30">
        <v>6.5</v>
      </c>
      <c r="AO105" s="30">
        <v>7.5</v>
      </c>
      <c r="AP105" s="30">
        <v>7.5</v>
      </c>
      <c r="AQ105" s="30">
        <v>7.5</v>
      </c>
      <c r="AR105" s="30">
        <v>7.5</v>
      </c>
      <c r="AS105" s="29">
        <v>7.7</v>
      </c>
      <c r="AT105" s="29">
        <v>10</v>
      </c>
      <c r="AU105" s="29">
        <v>10</v>
      </c>
      <c r="AV105" s="29">
        <v>10</v>
      </c>
      <c r="AW105" s="29">
        <v>0</v>
      </c>
      <c r="AX105" s="29">
        <v>10</v>
      </c>
      <c r="AY105" s="29">
        <v>5</v>
      </c>
      <c r="AZ105" s="29">
        <v>10</v>
      </c>
      <c r="BA105" s="49">
        <v>8.3333333333333339</v>
      </c>
      <c r="BB105" s="31">
        <f>AVERAGE(Table278572[[#This Row],[RULE OF LAW]],Table278572[[#This Row],[SECURITY &amp; SAFETY]],Table278572[[#This Row],[PERSONAL FREEDOM (minus Security &amp;Safety and Rule of Law)]],Table278572[[#This Row],[PERSONAL FREEDOM (minus Security &amp;Safety and Rule of Law)]])</f>
        <v>7.175617779901156</v>
      </c>
      <c r="BC105" s="32">
        <v>6.8</v>
      </c>
      <c r="BD105" s="53">
        <f>AVERAGE(Table278572[[#This Row],[PERSONAL FREEDOM]:[ECONOMIC FREEDOM]])</f>
        <v>6.9878088899505784</v>
      </c>
      <c r="BE105" s="54">
        <f t="shared" si="9"/>
        <v>69</v>
      </c>
      <c r="BF105" s="47">
        <f t="shared" si="10"/>
        <v>6.99</v>
      </c>
      <c r="BG105" s="45">
        <f>Table278572[[#This Row],[1 Rule of Law]]</f>
        <v>5.3399774890492981</v>
      </c>
      <c r="BH105" s="45">
        <f>Table278572[[#This Row],[2 Security &amp; Safety]]</f>
        <v>6.949160297221991</v>
      </c>
      <c r="BI105" s="45">
        <f t="shared" si="11"/>
        <v>8.206666666666667</v>
      </c>
    </row>
    <row r="106" spans="1:61" ht="15" customHeight="1" x14ac:dyDescent="0.25">
      <c r="A106" s="28" t="s">
        <v>140</v>
      </c>
      <c r="B106" s="29">
        <v>4.3219878880495548</v>
      </c>
      <c r="C106" s="29">
        <v>4.2475629391274152</v>
      </c>
      <c r="D106" s="29">
        <v>4.2371446664802068</v>
      </c>
      <c r="E106" s="29">
        <v>4.2688984978857256</v>
      </c>
      <c r="F106" s="29">
        <v>8.8503716231236247</v>
      </c>
      <c r="G106" s="29">
        <v>10</v>
      </c>
      <c r="H106" s="29">
        <v>10</v>
      </c>
      <c r="I106" s="29">
        <v>7.5</v>
      </c>
      <c r="J106" s="29">
        <v>10</v>
      </c>
      <c r="K106" s="29">
        <v>9.9503100722477349</v>
      </c>
      <c r="L106" s="29">
        <v>9.4900620144495456</v>
      </c>
      <c r="M106" s="29">
        <v>10</v>
      </c>
      <c r="N106" s="29">
        <v>7.5</v>
      </c>
      <c r="O106" s="30">
        <v>10</v>
      </c>
      <c r="P106" s="30">
        <v>10</v>
      </c>
      <c r="Q106" s="30">
        <v>10</v>
      </c>
      <c r="R106" s="30">
        <v>9.1666666666666661</v>
      </c>
      <c r="S106" s="29">
        <v>9.1690334347466109</v>
      </c>
      <c r="T106" s="29">
        <v>10</v>
      </c>
      <c r="U106" s="29">
        <v>10</v>
      </c>
      <c r="V106" s="29">
        <v>5</v>
      </c>
      <c r="W106" s="29">
        <v>8.3333333333333339</v>
      </c>
      <c r="X106" s="29">
        <v>7.5</v>
      </c>
      <c r="Y106" s="29">
        <v>5</v>
      </c>
      <c r="Z106" s="29">
        <v>6.25</v>
      </c>
      <c r="AA106" s="29">
        <v>7.5</v>
      </c>
      <c r="AB106" s="29">
        <v>7.5</v>
      </c>
      <c r="AC106" s="29">
        <v>5</v>
      </c>
      <c r="AD106" s="29">
        <v>5</v>
      </c>
      <c r="AE106" s="29">
        <v>5</v>
      </c>
      <c r="AF106" s="29">
        <v>5</v>
      </c>
      <c r="AG106" s="29">
        <v>7.5</v>
      </c>
      <c r="AH106" s="29">
        <v>2.5</v>
      </c>
      <c r="AI106" s="29">
        <v>7.5</v>
      </c>
      <c r="AJ106" s="29">
        <v>5.833333333333333</v>
      </c>
      <c r="AK106" s="29">
        <v>6.458333333333333</v>
      </c>
      <c r="AL106" s="29">
        <v>10</v>
      </c>
      <c r="AM106" s="30">
        <v>4.666666666666667</v>
      </c>
      <c r="AN106" s="30">
        <v>4</v>
      </c>
      <c r="AO106" s="30">
        <v>5</v>
      </c>
      <c r="AP106" s="30">
        <v>5</v>
      </c>
      <c r="AQ106" s="30">
        <v>5</v>
      </c>
      <c r="AR106" s="30">
        <v>5</v>
      </c>
      <c r="AS106" s="29">
        <v>5.7333333333333334</v>
      </c>
      <c r="AT106" s="29">
        <v>10</v>
      </c>
      <c r="AU106" s="29">
        <v>10</v>
      </c>
      <c r="AV106" s="29">
        <v>10</v>
      </c>
      <c r="AW106" s="29">
        <v>10</v>
      </c>
      <c r="AX106" s="29">
        <v>10</v>
      </c>
      <c r="AY106" s="29">
        <v>10</v>
      </c>
      <c r="AZ106" s="29">
        <v>10</v>
      </c>
      <c r="BA106" s="49">
        <v>10</v>
      </c>
      <c r="BB106" s="31">
        <f>AVERAGE(Table278572[[#This Row],[RULE OF LAW]],Table278572[[#This Row],[SECURITY &amp; SAFETY]],Table278572[[#This Row],[PERSONAL FREEDOM (minus Security &amp;Safety and Rule of Law)]],Table278572[[#This Row],[PERSONAL FREEDOM (minus Security &amp;Safety and Rule of Law)]])</f>
        <v>7.0369829831580839</v>
      </c>
      <c r="BC106" s="32">
        <v>6.54</v>
      </c>
      <c r="BD106" s="53">
        <f>AVERAGE(Table278572[[#This Row],[PERSONAL FREEDOM]:[ECONOMIC FREEDOM]])</f>
        <v>6.788491491579042</v>
      </c>
      <c r="BE106" s="54">
        <f t="shared" si="9"/>
        <v>84</v>
      </c>
      <c r="BF106" s="47">
        <f t="shared" si="10"/>
        <v>6.79</v>
      </c>
      <c r="BG106" s="45">
        <f>Table278572[[#This Row],[1 Rule of Law]]</f>
        <v>4.2688984978857256</v>
      </c>
      <c r="BH106" s="45">
        <f>Table278572[[#This Row],[2 Security &amp; Safety]]</f>
        <v>9.1690334347466109</v>
      </c>
      <c r="BI106" s="45">
        <f t="shared" si="11"/>
        <v>7.3549999999999995</v>
      </c>
    </row>
    <row r="107" spans="1:61" ht="15" customHeight="1" x14ac:dyDescent="0.25">
      <c r="A107" s="28" t="s">
        <v>59</v>
      </c>
      <c r="B107" s="29">
        <v>8.5826175477334878</v>
      </c>
      <c r="C107" s="29">
        <v>8.5905107586083123</v>
      </c>
      <c r="D107" s="29">
        <v>7.519715185548538</v>
      </c>
      <c r="E107" s="29">
        <v>8.2309478306301145</v>
      </c>
      <c r="F107" s="29">
        <v>9.7038433371229154</v>
      </c>
      <c r="G107" s="29">
        <v>10</v>
      </c>
      <c r="H107" s="29">
        <v>10</v>
      </c>
      <c r="I107" s="29">
        <v>7.5</v>
      </c>
      <c r="J107" s="29">
        <v>10</v>
      </c>
      <c r="K107" s="29">
        <v>10</v>
      </c>
      <c r="L107" s="29">
        <v>9.5</v>
      </c>
      <c r="M107" s="29">
        <v>10</v>
      </c>
      <c r="N107" s="29">
        <v>10</v>
      </c>
      <c r="O107" s="30">
        <v>10</v>
      </c>
      <c r="P107" s="30">
        <v>10</v>
      </c>
      <c r="Q107" s="30">
        <v>10</v>
      </c>
      <c r="R107" s="30">
        <v>10</v>
      </c>
      <c r="S107" s="29">
        <v>9.7346144457076385</v>
      </c>
      <c r="T107" s="29">
        <v>10</v>
      </c>
      <c r="U107" s="29">
        <v>10</v>
      </c>
      <c r="V107" s="29">
        <v>10</v>
      </c>
      <c r="W107" s="29">
        <v>10</v>
      </c>
      <c r="X107" s="29">
        <v>10</v>
      </c>
      <c r="Y107" s="29">
        <v>10</v>
      </c>
      <c r="Z107" s="29">
        <v>10</v>
      </c>
      <c r="AA107" s="29">
        <v>10</v>
      </c>
      <c r="AB107" s="29">
        <v>10</v>
      </c>
      <c r="AC107" s="29">
        <v>10</v>
      </c>
      <c r="AD107" s="29">
        <v>10</v>
      </c>
      <c r="AE107" s="29">
        <v>10</v>
      </c>
      <c r="AF107" s="29">
        <v>10</v>
      </c>
      <c r="AG107" s="29">
        <v>10</v>
      </c>
      <c r="AH107" s="29">
        <v>10</v>
      </c>
      <c r="AI107" s="29">
        <v>10</v>
      </c>
      <c r="AJ107" s="29">
        <v>10</v>
      </c>
      <c r="AK107" s="29">
        <v>10</v>
      </c>
      <c r="AL107" s="29">
        <v>10</v>
      </c>
      <c r="AM107" s="30">
        <v>9.3333333333333339</v>
      </c>
      <c r="AN107" s="30">
        <v>8.75</v>
      </c>
      <c r="AO107" s="30">
        <v>10</v>
      </c>
      <c r="AP107" s="30">
        <v>10</v>
      </c>
      <c r="AQ107" s="30">
        <v>10</v>
      </c>
      <c r="AR107" s="30">
        <v>10</v>
      </c>
      <c r="AS107" s="29">
        <v>9.6166666666666671</v>
      </c>
      <c r="AT107" s="29">
        <v>10</v>
      </c>
      <c r="AU107" s="29">
        <v>10</v>
      </c>
      <c r="AV107" s="29">
        <v>10</v>
      </c>
      <c r="AW107" s="29">
        <v>10</v>
      </c>
      <c r="AX107" s="29">
        <v>10</v>
      </c>
      <c r="AY107" s="29">
        <v>10</v>
      </c>
      <c r="AZ107" s="29">
        <v>10</v>
      </c>
      <c r="BA107" s="49">
        <v>10</v>
      </c>
      <c r="BB107" s="31">
        <f>AVERAGE(Table278572[[#This Row],[RULE OF LAW]],Table278572[[#This Row],[SECURITY &amp; SAFETY]],Table278572[[#This Row],[PERSONAL FREEDOM (minus Security &amp;Safety and Rule of Law)]],Table278572[[#This Row],[PERSONAL FREEDOM (minus Security &amp;Safety and Rule of Law)]])</f>
        <v>9.4530572357511051</v>
      </c>
      <c r="BC107" s="32">
        <v>7.63</v>
      </c>
      <c r="BD107" s="53">
        <f>AVERAGE(Table278572[[#This Row],[PERSONAL FREEDOM]:[ECONOMIC FREEDOM]])</f>
        <v>8.541528617875553</v>
      </c>
      <c r="BE107" s="54">
        <f t="shared" si="9"/>
        <v>10</v>
      </c>
      <c r="BF107" s="47">
        <f t="shared" si="10"/>
        <v>8.5399999999999991</v>
      </c>
      <c r="BG107" s="45">
        <f>Table278572[[#This Row],[1 Rule of Law]]</f>
        <v>8.2309478306301145</v>
      </c>
      <c r="BH107" s="45">
        <f>Table278572[[#This Row],[2 Security &amp; Safety]]</f>
        <v>9.7346144457076385</v>
      </c>
      <c r="BI107" s="45">
        <f t="shared" si="11"/>
        <v>9.9233333333333338</v>
      </c>
    </row>
    <row r="108" spans="1:61" ht="15" customHeight="1" x14ac:dyDescent="0.25">
      <c r="A108" s="28" t="s">
        <v>56</v>
      </c>
      <c r="B108" s="29">
        <v>8.2035563863018126</v>
      </c>
      <c r="C108" s="29">
        <v>7.7757323599958745</v>
      </c>
      <c r="D108" s="29">
        <v>7.7240017195296069</v>
      </c>
      <c r="E108" s="29">
        <v>7.9010968219424313</v>
      </c>
      <c r="F108" s="29">
        <v>9.5855936663899399</v>
      </c>
      <c r="G108" s="29">
        <v>10</v>
      </c>
      <c r="H108" s="29">
        <v>10</v>
      </c>
      <c r="I108" s="29">
        <v>10</v>
      </c>
      <c r="J108" s="29">
        <v>10</v>
      </c>
      <c r="K108" s="29">
        <v>10</v>
      </c>
      <c r="L108" s="29">
        <v>10</v>
      </c>
      <c r="M108" s="29">
        <v>10</v>
      </c>
      <c r="N108" s="29">
        <v>10</v>
      </c>
      <c r="O108" s="30">
        <v>10</v>
      </c>
      <c r="P108" s="30">
        <v>10</v>
      </c>
      <c r="Q108" s="30">
        <v>10</v>
      </c>
      <c r="R108" s="30">
        <v>10</v>
      </c>
      <c r="S108" s="29">
        <v>9.8618645554633133</v>
      </c>
      <c r="T108" s="29">
        <v>10</v>
      </c>
      <c r="U108" s="29">
        <v>10</v>
      </c>
      <c r="V108" s="29">
        <v>10</v>
      </c>
      <c r="W108" s="29">
        <v>10</v>
      </c>
      <c r="X108" s="29">
        <v>5</v>
      </c>
      <c r="Y108" s="29">
        <v>10</v>
      </c>
      <c r="Z108" s="29">
        <v>7.5</v>
      </c>
      <c r="AA108" s="29">
        <v>10</v>
      </c>
      <c r="AB108" s="29">
        <v>10</v>
      </c>
      <c r="AC108" s="29">
        <v>10</v>
      </c>
      <c r="AD108" s="29">
        <v>7.5</v>
      </c>
      <c r="AE108" s="29">
        <v>10</v>
      </c>
      <c r="AF108" s="29">
        <v>9.1666666666666661</v>
      </c>
      <c r="AG108" s="29">
        <v>5</v>
      </c>
      <c r="AH108" s="29">
        <v>2.5</v>
      </c>
      <c r="AI108" s="29">
        <v>10</v>
      </c>
      <c r="AJ108" s="29">
        <v>5.833333333333333</v>
      </c>
      <c r="AK108" s="29">
        <v>8.75</v>
      </c>
      <c r="AL108" s="29">
        <v>10</v>
      </c>
      <c r="AM108" s="30">
        <v>8.6666666666666661</v>
      </c>
      <c r="AN108" s="30">
        <v>8</v>
      </c>
      <c r="AO108" s="30">
        <v>10</v>
      </c>
      <c r="AP108" s="30">
        <v>10</v>
      </c>
      <c r="AQ108" s="30">
        <v>10</v>
      </c>
      <c r="AR108" s="30">
        <v>10</v>
      </c>
      <c r="AS108" s="29">
        <v>9.3333333333333321</v>
      </c>
      <c r="AT108" s="29">
        <v>10</v>
      </c>
      <c r="AU108" s="29">
        <v>10</v>
      </c>
      <c r="AV108" s="29">
        <v>10</v>
      </c>
      <c r="AW108" s="29">
        <v>10</v>
      </c>
      <c r="AX108" s="29">
        <v>10</v>
      </c>
      <c r="AY108" s="29">
        <v>10</v>
      </c>
      <c r="AZ108" s="29">
        <v>10</v>
      </c>
      <c r="BA108" s="49">
        <v>10</v>
      </c>
      <c r="BB108" s="31">
        <f>AVERAGE(Table278572[[#This Row],[RULE OF LAW]],Table278572[[#This Row],[SECURITY &amp; SAFETY]],Table278572[[#This Row],[PERSONAL FREEDOM (minus Security &amp;Safety and Rule of Law)]],Table278572[[#This Row],[PERSONAL FREEDOM (minus Security &amp;Safety and Rule of Law)]])</f>
        <v>8.9990736776847697</v>
      </c>
      <c r="BC108" s="32">
        <v>8.35</v>
      </c>
      <c r="BD108" s="53">
        <f>AVERAGE(Table278572[[#This Row],[PERSONAL FREEDOM]:[ECONOMIC FREEDOM]])</f>
        <v>8.6745368388423856</v>
      </c>
      <c r="BE108" s="54">
        <f t="shared" si="9"/>
        <v>3</v>
      </c>
      <c r="BF108" s="47">
        <f t="shared" si="10"/>
        <v>8.67</v>
      </c>
      <c r="BG108" s="45">
        <f>Table278572[[#This Row],[1 Rule of Law]]</f>
        <v>7.9010968219424313</v>
      </c>
      <c r="BH108" s="45">
        <f>Table278572[[#This Row],[2 Security &amp; Safety]]</f>
        <v>9.8618645554633133</v>
      </c>
      <c r="BI108" s="45">
        <f t="shared" si="11"/>
        <v>9.1166666666666654</v>
      </c>
    </row>
    <row r="109" spans="1:61" ht="15" customHeight="1" x14ac:dyDescent="0.25">
      <c r="A109" s="28" t="s">
        <v>126</v>
      </c>
      <c r="B109" s="29">
        <v>3.7571947026865153</v>
      </c>
      <c r="C109" s="29">
        <v>3.5654037676936055</v>
      </c>
      <c r="D109" s="29">
        <v>3.315519184499589</v>
      </c>
      <c r="E109" s="29">
        <v>3.5460392182932372</v>
      </c>
      <c r="F109" s="29">
        <v>5.4668380590582402</v>
      </c>
      <c r="G109" s="29">
        <v>10</v>
      </c>
      <c r="H109" s="29">
        <v>10</v>
      </c>
      <c r="I109" s="29">
        <v>7.5</v>
      </c>
      <c r="J109" s="29">
        <v>9.722864852440221</v>
      </c>
      <c r="K109" s="29">
        <v>9.0688259041991461</v>
      </c>
      <c r="L109" s="29">
        <v>9.2583381513278731</v>
      </c>
      <c r="M109" s="29">
        <v>10</v>
      </c>
      <c r="N109" s="29">
        <v>10</v>
      </c>
      <c r="O109" s="30">
        <v>5</v>
      </c>
      <c r="P109" s="30">
        <v>5</v>
      </c>
      <c r="Q109" s="30">
        <v>5</v>
      </c>
      <c r="R109" s="30">
        <v>8.3333333333333339</v>
      </c>
      <c r="S109" s="29">
        <v>7.6861698479064815</v>
      </c>
      <c r="T109" s="29">
        <v>5</v>
      </c>
      <c r="U109" s="29">
        <v>10</v>
      </c>
      <c r="V109" s="29">
        <v>5</v>
      </c>
      <c r="W109" s="29">
        <v>6.666666666666667</v>
      </c>
      <c r="X109" s="29">
        <v>5</v>
      </c>
      <c r="Y109" s="29">
        <v>7.5</v>
      </c>
      <c r="Z109" s="29">
        <v>6.25</v>
      </c>
      <c r="AA109" s="29">
        <v>7.5</v>
      </c>
      <c r="AB109" s="29">
        <v>7.5</v>
      </c>
      <c r="AC109" s="29">
        <v>2.5</v>
      </c>
      <c r="AD109" s="29">
        <v>2.5</v>
      </c>
      <c r="AE109" s="29">
        <v>7.5</v>
      </c>
      <c r="AF109" s="29">
        <v>4.166666666666667</v>
      </c>
      <c r="AG109" s="29">
        <v>2.5</v>
      </c>
      <c r="AH109" s="29">
        <v>5</v>
      </c>
      <c r="AI109" s="29">
        <v>5</v>
      </c>
      <c r="AJ109" s="29">
        <v>4.166666666666667</v>
      </c>
      <c r="AK109" s="29">
        <v>5.8333333333333339</v>
      </c>
      <c r="AL109" s="29">
        <v>10</v>
      </c>
      <c r="AM109" s="30">
        <v>5.333333333333333</v>
      </c>
      <c r="AN109" s="30">
        <v>4.75</v>
      </c>
      <c r="AO109" s="30">
        <v>10</v>
      </c>
      <c r="AP109" s="30">
        <v>7.5</v>
      </c>
      <c r="AQ109" s="30">
        <v>8.75</v>
      </c>
      <c r="AR109" s="30">
        <v>10</v>
      </c>
      <c r="AS109" s="29">
        <v>7.7666666666666657</v>
      </c>
      <c r="AT109" s="29">
        <v>5</v>
      </c>
      <c r="AU109" s="29">
        <v>10</v>
      </c>
      <c r="AV109" s="29">
        <v>7.5</v>
      </c>
      <c r="AW109" s="29">
        <v>10</v>
      </c>
      <c r="AX109" s="29">
        <v>10</v>
      </c>
      <c r="AY109" s="29">
        <v>10</v>
      </c>
      <c r="AZ109" s="29">
        <v>10</v>
      </c>
      <c r="BA109" s="49">
        <v>9.1666666666666661</v>
      </c>
      <c r="BB109" s="31">
        <f>AVERAGE(Table278572[[#This Row],[RULE OF LAW]],Table278572[[#This Row],[SECURITY &amp; SAFETY]],Table278572[[#This Row],[PERSONAL FREEDOM (minus Security &amp;Safety and Rule of Law)]],Table278572[[#This Row],[PERSONAL FREEDOM (minus Security &amp;Safety and Rule of Law)]])</f>
        <v>6.376385599883263</v>
      </c>
      <c r="BC109" s="32">
        <v>7.39</v>
      </c>
      <c r="BD109" s="53">
        <f>AVERAGE(Table278572[[#This Row],[PERSONAL FREEDOM]:[ECONOMIC FREEDOM]])</f>
        <v>6.8831927999416314</v>
      </c>
      <c r="BE109" s="54">
        <f t="shared" si="9"/>
        <v>76</v>
      </c>
      <c r="BF109" s="47">
        <f t="shared" si="10"/>
        <v>6.88</v>
      </c>
      <c r="BG109" s="45">
        <f>Table278572[[#This Row],[1 Rule of Law]]</f>
        <v>3.5460392182932372</v>
      </c>
      <c r="BH109" s="45">
        <f>Table278572[[#This Row],[2 Security &amp; Safety]]</f>
        <v>7.6861698479064815</v>
      </c>
      <c r="BI109" s="45">
        <f t="shared" si="11"/>
        <v>7.1366666666666658</v>
      </c>
    </row>
    <row r="110" spans="1:61" ht="15" customHeight="1" x14ac:dyDescent="0.25">
      <c r="A110" s="28" t="s">
        <v>175</v>
      </c>
      <c r="B110" s="29" t="s">
        <v>48</v>
      </c>
      <c r="C110" s="29" t="s">
        <v>48</v>
      </c>
      <c r="D110" s="29" t="s">
        <v>48</v>
      </c>
      <c r="E110" s="29">
        <v>4.0701252469535856</v>
      </c>
      <c r="F110" s="29">
        <v>8.1135733286455078</v>
      </c>
      <c r="G110" s="29">
        <v>10</v>
      </c>
      <c r="H110" s="29">
        <v>10</v>
      </c>
      <c r="I110" s="29">
        <v>2.5</v>
      </c>
      <c r="J110" s="29">
        <v>9.8081658027849592</v>
      </c>
      <c r="K110" s="29">
        <v>9.9058268486398902</v>
      </c>
      <c r="L110" s="29">
        <v>8.4427985302849695</v>
      </c>
      <c r="M110" s="29">
        <v>9.8000000000000007</v>
      </c>
      <c r="N110" s="29">
        <v>7.5</v>
      </c>
      <c r="O110" s="30">
        <v>0</v>
      </c>
      <c r="P110" s="30">
        <v>0</v>
      </c>
      <c r="Q110" s="30">
        <v>0</v>
      </c>
      <c r="R110" s="30">
        <v>5.7666666666666666</v>
      </c>
      <c r="S110" s="29">
        <v>7.4410128418657138</v>
      </c>
      <c r="T110" s="29">
        <v>5</v>
      </c>
      <c r="U110" s="29">
        <v>5</v>
      </c>
      <c r="V110" s="29">
        <v>0</v>
      </c>
      <c r="W110" s="29">
        <v>3.3333333333333335</v>
      </c>
      <c r="X110" s="29">
        <v>7.5</v>
      </c>
      <c r="Y110" s="29">
        <v>7.5</v>
      </c>
      <c r="Z110" s="29">
        <v>7.5</v>
      </c>
      <c r="AA110" s="29">
        <v>10</v>
      </c>
      <c r="AB110" s="29">
        <v>10</v>
      </c>
      <c r="AC110" s="29">
        <v>5</v>
      </c>
      <c r="AD110" s="29">
        <v>7.5</v>
      </c>
      <c r="AE110" s="29">
        <v>7.5</v>
      </c>
      <c r="AF110" s="29">
        <v>6.666666666666667</v>
      </c>
      <c r="AG110" s="29">
        <v>7.5</v>
      </c>
      <c r="AH110" s="29">
        <v>7.5</v>
      </c>
      <c r="AI110" s="29">
        <v>7.5</v>
      </c>
      <c r="AJ110" s="29">
        <v>7.5</v>
      </c>
      <c r="AK110" s="29">
        <v>8.5416666666666679</v>
      </c>
      <c r="AL110" s="29">
        <v>10</v>
      </c>
      <c r="AM110" s="30">
        <v>5</v>
      </c>
      <c r="AN110" s="30">
        <v>5.25</v>
      </c>
      <c r="AO110" s="30">
        <v>10</v>
      </c>
      <c r="AP110" s="30">
        <v>10</v>
      </c>
      <c r="AQ110" s="30">
        <v>10</v>
      </c>
      <c r="AR110" s="30">
        <v>10</v>
      </c>
      <c r="AS110" s="29">
        <v>8.0500000000000007</v>
      </c>
      <c r="AT110" s="29">
        <v>5</v>
      </c>
      <c r="AU110" s="29">
        <v>0</v>
      </c>
      <c r="AV110" s="29">
        <v>2.5</v>
      </c>
      <c r="AW110" s="29">
        <v>10</v>
      </c>
      <c r="AX110" s="29">
        <v>10</v>
      </c>
      <c r="AY110" s="29">
        <v>10</v>
      </c>
      <c r="AZ110" s="29">
        <v>0</v>
      </c>
      <c r="BA110" s="49">
        <v>4.166666666666667</v>
      </c>
      <c r="BB110" s="31">
        <f>AVERAGE(Table278572[[#This Row],[RULE OF LAW]],Table278572[[#This Row],[SECURITY &amp; SAFETY]],Table278572[[#This Row],[PERSONAL FREEDOM (minus Security &amp;Safety and Rule of Law)]],Table278572[[#This Row],[PERSONAL FREEDOM (minus Security &amp;Safety and Rule of Law)]])</f>
        <v>6.036951188871492</v>
      </c>
      <c r="BC110" s="32">
        <v>6.05</v>
      </c>
      <c r="BD110" s="53">
        <f>AVERAGE(Table278572[[#This Row],[PERSONAL FREEDOM]:[ECONOMIC FREEDOM]])</f>
        <v>6.0434755944357459</v>
      </c>
      <c r="BE110" s="54">
        <f t="shared" si="9"/>
        <v>132</v>
      </c>
      <c r="BF110" s="47">
        <f t="shared" si="10"/>
        <v>6.04</v>
      </c>
      <c r="BG110" s="45">
        <f>Table278572[[#This Row],[1 Rule of Law]]</f>
        <v>4.0701252469535856</v>
      </c>
      <c r="BH110" s="45">
        <f>Table278572[[#This Row],[2 Security &amp; Safety]]</f>
        <v>7.4410128418657138</v>
      </c>
      <c r="BI110" s="45">
        <f t="shared" si="11"/>
        <v>6.3183333333333342</v>
      </c>
    </row>
    <row r="111" spans="1:61" ht="15" customHeight="1" x14ac:dyDescent="0.25">
      <c r="A111" s="28" t="s">
        <v>179</v>
      </c>
      <c r="B111" s="29">
        <v>3.2489732099217266</v>
      </c>
      <c r="C111" s="29">
        <v>4.9813151455805507</v>
      </c>
      <c r="D111" s="29">
        <v>3.6071446240779532</v>
      </c>
      <c r="E111" s="29">
        <v>3.9458109931934104</v>
      </c>
      <c r="F111" s="29">
        <v>5.8893539758668396</v>
      </c>
      <c r="G111" s="29">
        <v>0</v>
      </c>
      <c r="H111" s="29">
        <v>1.5857160904386625</v>
      </c>
      <c r="I111" s="29">
        <v>2.5</v>
      </c>
      <c r="J111" s="29">
        <v>0</v>
      </c>
      <c r="K111" s="29">
        <v>7.4272575671167154</v>
      </c>
      <c r="L111" s="29">
        <v>2.3025947315110757</v>
      </c>
      <c r="M111" s="29">
        <v>7</v>
      </c>
      <c r="N111" s="29">
        <v>7.5</v>
      </c>
      <c r="O111" s="30">
        <v>0</v>
      </c>
      <c r="P111" s="30">
        <v>0</v>
      </c>
      <c r="Q111" s="30">
        <v>0</v>
      </c>
      <c r="R111" s="30">
        <v>4.833333333333333</v>
      </c>
      <c r="S111" s="29">
        <v>4.3417606802370825</v>
      </c>
      <c r="T111" s="29">
        <v>5</v>
      </c>
      <c r="U111" s="29">
        <v>0</v>
      </c>
      <c r="V111" s="29">
        <v>5</v>
      </c>
      <c r="W111" s="29">
        <v>3.3333333333333335</v>
      </c>
      <c r="X111" s="29">
        <v>10</v>
      </c>
      <c r="Y111" s="29">
        <v>2.5</v>
      </c>
      <c r="Z111" s="29">
        <v>6.25</v>
      </c>
      <c r="AA111" s="29">
        <v>10</v>
      </c>
      <c r="AB111" s="29">
        <v>7.5</v>
      </c>
      <c r="AC111" s="29">
        <v>7.5</v>
      </c>
      <c r="AD111" s="29">
        <v>7.5</v>
      </c>
      <c r="AE111" s="29">
        <v>10</v>
      </c>
      <c r="AF111" s="29">
        <v>8.3333333333333339</v>
      </c>
      <c r="AG111" s="29">
        <v>10</v>
      </c>
      <c r="AH111" s="29">
        <v>10</v>
      </c>
      <c r="AI111" s="29">
        <v>10</v>
      </c>
      <c r="AJ111" s="29">
        <v>10</v>
      </c>
      <c r="AK111" s="29">
        <v>8.9583333333333339</v>
      </c>
      <c r="AL111" s="29">
        <v>10</v>
      </c>
      <c r="AM111" s="30">
        <v>5.333333333333333</v>
      </c>
      <c r="AN111" s="30">
        <v>4.25</v>
      </c>
      <c r="AO111" s="30">
        <v>10</v>
      </c>
      <c r="AP111" s="30">
        <v>10</v>
      </c>
      <c r="AQ111" s="30">
        <v>10</v>
      </c>
      <c r="AR111" s="30">
        <v>10</v>
      </c>
      <c r="AS111" s="29">
        <v>7.9166666666666661</v>
      </c>
      <c r="AT111" s="29">
        <v>5</v>
      </c>
      <c r="AU111" s="29">
        <v>5</v>
      </c>
      <c r="AV111" s="29">
        <v>5</v>
      </c>
      <c r="AW111" s="29">
        <v>0</v>
      </c>
      <c r="AX111" s="29">
        <v>0</v>
      </c>
      <c r="AY111" s="29">
        <v>0</v>
      </c>
      <c r="AZ111" s="29">
        <v>5</v>
      </c>
      <c r="BA111" s="49">
        <v>3.3333333333333335</v>
      </c>
      <c r="BB111" s="31">
        <f>AVERAGE(Table278572[[#This Row],[RULE OF LAW]],Table278572[[#This Row],[SECURITY &amp; SAFETY]],Table278572[[#This Row],[PERSONAL FREEDOM (minus Security &amp;Safety and Rule of Law)]],Table278572[[#This Row],[PERSONAL FREEDOM (minus Security &amp;Safety and Rule of Law)]])</f>
        <v>5.0510595850242908</v>
      </c>
      <c r="BC111" s="32">
        <v>6.45</v>
      </c>
      <c r="BD111" s="53">
        <f>AVERAGE(Table278572[[#This Row],[PERSONAL FREEDOM]:[ECONOMIC FREEDOM]])</f>
        <v>5.750529792512145</v>
      </c>
      <c r="BE111" s="54">
        <f t="shared" si="9"/>
        <v>140</v>
      </c>
      <c r="BF111" s="47">
        <f t="shared" si="10"/>
        <v>5.75</v>
      </c>
      <c r="BG111" s="45">
        <f>Table278572[[#This Row],[1 Rule of Law]]</f>
        <v>3.9458109931934104</v>
      </c>
      <c r="BH111" s="45">
        <f>Table278572[[#This Row],[2 Security &amp; Safety]]</f>
        <v>4.3417606802370825</v>
      </c>
      <c r="BI111" s="45">
        <f t="shared" si="11"/>
        <v>5.9583333333333339</v>
      </c>
    </row>
    <row r="112" spans="1:61" ht="15" customHeight="1" x14ac:dyDescent="0.25">
      <c r="A112" s="28" t="s">
        <v>62</v>
      </c>
      <c r="B112" s="29">
        <v>9.1919542763716482</v>
      </c>
      <c r="C112" s="29">
        <v>8.5528789425910912</v>
      </c>
      <c r="D112" s="29">
        <v>8.1733775668036426</v>
      </c>
      <c r="E112" s="29">
        <v>8.6394035952554624</v>
      </c>
      <c r="F112" s="29">
        <v>9.6302355364191161</v>
      </c>
      <c r="G112" s="29">
        <v>10</v>
      </c>
      <c r="H112" s="29">
        <v>10</v>
      </c>
      <c r="I112" s="29">
        <v>10</v>
      </c>
      <c r="J112" s="29">
        <v>10</v>
      </c>
      <c r="K112" s="29">
        <v>10</v>
      </c>
      <c r="L112" s="29">
        <v>10</v>
      </c>
      <c r="M112" s="29">
        <v>10</v>
      </c>
      <c r="N112" s="29">
        <v>10</v>
      </c>
      <c r="O112" s="30">
        <v>10</v>
      </c>
      <c r="P112" s="30">
        <v>10</v>
      </c>
      <c r="Q112" s="30">
        <v>10</v>
      </c>
      <c r="R112" s="30">
        <v>10</v>
      </c>
      <c r="S112" s="29">
        <v>9.876745178806372</v>
      </c>
      <c r="T112" s="29">
        <v>10</v>
      </c>
      <c r="U112" s="29">
        <v>10</v>
      </c>
      <c r="V112" s="29">
        <v>10</v>
      </c>
      <c r="W112" s="29">
        <v>10</v>
      </c>
      <c r="X112" s="29">
        <v>10</v>
      </c>
      <c r="Y112" s="29">
        <v>7.5</v>
      </c>
      <c r="Z112" s="29">
        <v>8.75</v>
      </c>
      <c r="AA112" s="29">
        <v>10</v>
      </c>
      <c r="AB112" s="29">
        <v>10</v>
      </c>
      <c r="AC112" s="29">
        <v>10</v>
      </c>
      <c r="AD112" s="29">
        <v>10</v>
      </c>
      <c r="AE112" s="29">
        <v>10</v>
      </c>
      <c r="AF112" s="29">
        <v>10</v>
      </c>
      <c r="AG112" s="29">
        <v>10</v>
      </c>
      <c r="AH112" s="29">
        <v>10</v>
      </c>
      <c r="AI112" s="29">
        <v>10</v>
      </c>
      <c r="AJ112" s="29">
        <v>10</v>
      </c>
      <c r="AK112" s="29">
        <v>10</v>
      </c>
      <c r="AL112" s="29">
        <v>10</v>
      </c>
      <c r="AM112" s="30">
        <v>9</v>
      </c>
      <c r="AN112" s="30">
        <v>9.25</v>
      </c>
      <c r="AO112" s="30">
        <v>10</v>
      </c>
      <c r="AP112" s="30">
        <v>10</v>
      </c>
      <c r="AQ112" s="30">
        <v>10</v>
      </c>
      <c r="AR112" s="30">
        <v>10</v>
      </c>
      <c r="AS112" s="29">
        <v>9.65</v>
      </c>
      <c r="AT112" s="29">
        <v>10</v>
      </c>
      <c r="AU112" s="29">
        <v>10</v>
      </c>
      <c r="AV112" s="29">
        <v>10</v>
      </c>
      <c r="AW112" s="29">
        <v>10</v>
      </c>
      <c r="AX112" s="29">
        <v>10</v>
      </c>
      <c r="AY112" s="29">
        <v>10</v>
      </c>
      <c r="AZ112" s="29">
        <v>10</v>
      </c>
      <c r="BA112" s="49">
        <v>10</v>
      </c>
      <c r="BB112" s="31">
        <f>AVERAGE(Table278572[[#This Row],[RULE OF LAW]],Table278572[[#This Row],[SECURITY &amp; SAFETY]],Table278572[[#This Row],[PERSONAL FREEDOM (minus Security &amp;Safety and Rule of Law)]],Table278572[[#This Row],[PERSONAL FREEDOM (minus Security &amp;Safety and Rule of Law)]])</f>
        <v>9.469037193515458</v>
      </c>
      <c r="BC112" s="32">
        <v>7.51</v>
      </c>
      <c r="BD112" s="53">
        <f>AVERAGE(Table278572[[#This Row],[PERSONAL FREEDOM]:[ECONOMIC FREEDOM]])</f>
        <v>8.4895185967577298</v>
      </c>
      <c r="BE112" s="54">
        <f t="shared" si="9"/>
        <v>13</v>
      </c>
      <c r="BF112" s="47">
        <f t="shared" si="10"/>
        <v>8.49</v>
      </c>
      <c r="BG112" s="45">
        <f>Table278572[[#This Row],[1 Rule of Law]]</f>
        <v>8.6394035952554624</v>
      </c>
      <c r="BH112" s="45">
        <f>Table278572[[#This Row],[2 Security &amp; Safety]]</f>
        <v>9.876745178806372</v>
      </c>
      <c r="BI112" s="45">
        <f t="shared" si="11"/>
        <v>9.68</v>
      </c>
    </row>
    <row r="113" spans="1:61" ht="15" customHeight="1" x14ac:dyDescent="0.25">
      <c r="A113" s="28" t="s">
        <v>178</v>
      </c>
      <c r="B113" s="29" t="s">
        <v>48</v>
      </c>
      <c r="C113" s="29" t="s">
        <v>48</v>
      </c>
      <c r="D113" s="29" t="s">
        <v>48</v>
      </c>
      <c r="E113" s="29">
        <v>6.0171081849248065</v>
      </c>
      <c r="F113" s="29">
        <v>9.5163716098134756</v>
      </c>
      <c r="G113" s="29">
        <v>5</v>
      </c>
      <c r="H113" s="29">
        <v>10</v>
      </c>
      <c r="I113" s="29">
        <v>7.5</v>
      </c>
      <c r="J113" s="29">
        <v>10</v>
      </c>
      <c r="K113" s="29">
        <v>10</v>
      </c>
      <c r="L113" s="29">
        <v>8.5</v>
      </c>
      <c r="M113" s="29">
        <v>10</v>
      </c>
      <c r="N113" s="29">
        <v>7.5</v>
      </c>
      <c r="O113" s="30">
        <v>0</v>
      </c>
      <c r="P113" s="30">
        <v>0</v>
      </c>
      <c r="Q113" s="30">
        <v>0</v>
      </c>
      <c r="R113" s="30">
        <v>5.833333333333333</v>
      </c>
      <c r="S113" s="29">
        <v>7.9499016477156026</v>
      </c>
      <c r="T113" s="29">
        <v>10</v>
      </c>
      <c r="U113" s="29">
        <v>10</v>
      </c>
      <c r="V113" s="29">
        <v>0</v>
      </c>
      <c r="W113" s="29">
        <v>6.666666666666667</v>
      </c>
      <c r="X113" s="29">
        <v>2.5</v>
      </c>
      <c r="Y113" s="29">
        <v>5</v>
      </c>
      <c r="Z113" s="29">
        <v>3.75</v>
      </c>
      <c r="AA113" s="29">
        <v>2.5</v>
      </c>
      <c r="AB113" s="29">
        <v>2.5</v>
      </c>
      <c r="AC113" s="29">
        <v>2.5</v>
      </c>
      <c r="AD113" s="29">
        <v>5</v>
      </c>
      <c r="AE113" s="29">
        <v>5</v>
      </c>
      <c r="AF113" s="29">
        <v>4.166666666666667</v>
      </c>
      <c r="AG113" s="29">
        <v>2.5</v>
      </c>
      <c r="AH113" s="29">
        <v>2.5</v>
      </c>
      <c r="AI113" s="29">
        <v>5</v>
      </c>
      <c r="AJ113" s="29">
        <v>3.3333333333333335</v>
      </c>
      <c r="AK113" s="29">
        <v>3.1250000000000004</v>
      </c>
      <c r="AL113" s="29">
        <v>10</v>
      </c>
      <c r="AM113" s="30">
        <v>1.6666666666666667</v>
      </c>
      <c r="AN113" s="30">
        <v>3.25</v>
      </c>
      <c r="AO113" s="30">
        <v>7.5</v>
      </c>
      <c r="AP113" s="30">
        <v>5</v>
      </c>
      <c r="AQ113" s="30">
        <v>6.25</v>
      </c>
      <c r="AR113" s="30">
        <v>5</v>
      </c>
      <c r="AS113" s="29">
        <v>5.2333333333333325</v>
      </c>
      <c r="AT113" s="29">
        <v>0</v>
      </c>
      <c r="AU113" s="29">
        <v>0</v>
      </c>
      <c r="AV113" s="29">
        <v>0</v>
      </c>
      <c r="AW113" s="29">
        <v>0</v>
      </c>
      <c r="AX113" s="29">
        <v>0</v>
      </c>
      <c r="AY113" s="29">
        <v>0</v>
      </c>
      <c r="AZ113" s="29">
        <v>0</v>
      </c>
      <c r="BA113" s="49">
        <v>0</v>
      </c>
      <c r="BB113" s="31">
        <f>AVERAGE(Table278572[[#This Row],[RULE OF LAW]],Table278572[[#This Row],[SECURITY &amp; SAFETY]],Table278572[[#This Row],[PERSONAL FREEDOM (minus Security &amp;Safety and Rule of Law)]],Table278572[[#This Row],[PERSONAL FREEDOM (minus Security &amp;Safety and Rule of Law)]])</f>
        <v>5.3692524581601022</v>
      </c>
      <c r="BC113" s="32">
        <v>7.27</v>
      </c>
      <c r="BD113" s="53">
        <f>AVERAGE(Table278572[[#This Row],[PERSONAL FREEDOM]:[ECONOMIC FREEDOM]])</f>
        <v>6.3196262290800505</v>
      </c>
      <c r="BE113" s="54">
        <f t="shared" si="9"/>
        <v>120</v>
      </c>
      <c r="BF113" s="47">
        <f t="shared" si="10"/>
        <v>6.32</v>
      </c>
      <c r="BG113" s="45">
        <f>Table278572[[#This Row],[1 Rule of Law]]</f>
        <v>6.0171081849248065</v>
      </c>
      <c r="BH113" s="45">
        <f>Table278572[[#This Row],[2 Security &amp; Safety]]</f>
        <v>7.9499016477156026</v>
      </c>
      <c r="BI113" s="45">
        <f t="shared" si="11"/>
        <v>3.7549999999999999</v>
      </c>
    </row>
    <row r="114" spans="1:61" ht="15" customHeight="1" x14ac:dyDescent="0.25">
      <c r="A114" s="28" t="s">
        <v>192</v>
      </c>
      <c r="B114" s="29">
        <v>2.6184885592180058</v>
      </c>
      <c r="C114" s="29">
        <v>3.9793173330913989</v>
      </c>
      <c r="D114" s="29">
        <v>3.0859501986189946</v>
      </c>
      <c r="E114" s="29">
        <v>3.2279186969761331</v>
      </c>
      <c r="F114" s="29">
        <v>6.8999152440754123</v>
      </c>
      <c r="G114" s="29">
        <v>0</v>
      </c>
      <c r="H114" s="29">
        <v>4.5274361691629501</v>
      </c>
      <c r="I114" s="29">
        <v>2.5</v>
      </c>
      <c r="J114" s="29">
        <v>5.6605162795101558</v>
      </c>
      <c r="K114" s="29">
        <v>6.3306081226415163</v>
      </c>
      <c r="L114" s="29">
        <v>3.8037121142629244</v>
      </c>
      <c r="M114" s="29">
        <v>10</v>
      </c>
      <c r="N114" s="29">
        <v>5</v>
      </c>
      <c r="O114" s="30">
        <v>0</v>
      </c>
      <c r="P114" s="30">
        <v>0</v>
      </c>
      <c r="Q114" s="30">
        <v>0</v>
      </c>
      <c r="R114" s="30">
        <v>5</v>
      </c>
      <c r="S114" s="29">
        <v>5.2345424527794462</v>
      </c>
      <c r="T114" s="29">
        <v>5</v>
      </c>
      <c r="U114" s="29">
        <v>5</v>
      </c>
      <c r="V114" s="29">
        <v>5</v>
      </c>
      <c r="W114" s="29">
        <v>5</v>
      </c>
      <c r="X114" s="29">
        <v>2.5</v>
      </c>
      <c r="Y114" s="29">
        <v>7.5</v>
      </c>
      <c r="Z114" s="29">
        <v>5</v>
      </c>
      <c r="AA114" s="29">
        <v>7.5</v>
      </c>
      <c r="AB114" s="29">
        <v>7.5</v>
      </c>
      <c r="AC114" s="29">
        <v>7.5</v>
      </c>
      <c r="AD114" s="29">
        <v>7.5</v>
      </c>
      <c r="AE114" s="29">
        <v>7.5</v>
      </c>
      <c r="AF114" s="29">
        <v>7.5</v>
      </c>
      <c r="AG114" s="29">
        <v>10</v>
      </c>
      <c r="AH114" s="29">
        <v>10</v>
      </c>
      <c r="AI114" s="29">
        <v>10</v>
      </c>
      <c r="AJ114" s="29">
        <v>10</v>
      </c>
      <c r="AK114" s="29">
        <v>8.125</v>
      </c>
      <c r="AL114" s="29">
        <v>8.3787664753938955</v>
      </c>
      <c r="AM114" s="30">
        <v>3.6666666666666665</v>
      </c>
      <c r="AN114" s="30">
        <v>2.5</v>
      </c>
      <c r="AO114" s="30">
        <v>10</v>
      </c>
      <c r="AP114" s="30">
        <v>7.5</v>
      </c>
      <c r="AQ114" s="30">
        <v>8.75</v>
      </c>
      <c r="AR114" s="30">
        <v>7.5</v>
      </c>
      <c r="AS114" s="29">
        <v>6.159086628412112</v>
      </c>
      <c r="AT114" s="29">
        <v>0</v>
      </c>
      <c r="AU114" s="29">
        <v>0</v>
      </c>
      <c r="AV114" s="29">
        <v>0</v>
      </c>
      <c r="AW114" s="29">
        <v>0</v>
      </c>
      <c r="AX114" s="29">
        <v>0</v>
      </c>
      <c r="AY114" s="29">
        <v>0</v>
      </c>
      <c r="AZ114" s="29">
        <v>0</v>
      </c>
      <c r="BA114" s="49">
        <v>0</v>
      </c>
      <c r="BB114" s="31">
        <f>AVERAGE(Table278572[[#This Row],[RULE OF LAW]],Table278572[[#This Row],[SECURITY &amp; SAFETY]],Table278572[[#This Row],[PERSONAL FREEDOM (minus Security &amp;Safety and Rule of Law)]],Table278572[[#This Row],[PERSONAL FREEDOM (minus Security &amp;Safety and Rule of Law)]])</f>
        <v>4.5440239502801063</v>
      </c>
      <c r="BC114" s="32">
        <v>6.01</v>
      </c>
      <c r="BD114" s="53">
        <f>AVERAGE(Table278572[[#This Row],[PERSONAL FREEDOM]:[ECONOMIC FREEDOM]])</f>
        <v>5.277011975140053</v>
      </c>
      <c r="BE114" s="54">
        <f t="shared" si="9"/>
        <v>146</v>
      </c>
      <c r="BF114" s="47">
        <f t="shared" si="10"/>
        <v>5.28</v>
      </c>
      <c r="BG114" s="45">
        <f>Table278572[[#This Row],[1 Rule of Law]]</f>
        <v>3.2279186969761331</v>
      </c>
      <c r="BH114" s="45">
        <f>Table278572[[#This Row],[2 Security &amp; Safety]]</f>
        <v>5.2345424527794462</v>
      </c>
      <c r="BI114" s="45">
        <f t="shared" si="11"/>
        <v>4.8568173256824227</v>
      </c>
    </row>
    <row r="115" spans="1:61" ht="15" customHeight="1" x14ac:dyDescent="0.25">
      <c r="A115" s="28" t="s">
        <v>87</v>
      </c>
      <c r="B115" s="29">
        <v>5.7024236614884591</v>
      </c>
      <c r="C115" s="29">
        <v>4.9929583110675484</v>
      </c>
      <c r="D115" s="29">
        <v>3.2173794618717415</v>
      </c>
      <c r="E115" s="29">
        <v>4.6375871448092498</v>
      </c>
      <c r="F115" s="29">
        <v>3.1390312567080403</v>
      </c>
      <c r="G115" s="29">
        <v>10</v>
      </c>
      <c r="H115" s="29">
        <v>10</v>
      </c>
      <c r="I115" s="29">
        <v>10</v>
      </c>
      <c r="J115" s="29">
        <v>10</v>
      </c>
      <c r="K115" s="29">
        <v>10</v>
      </c>
      <c r="L115" s="29">
        <v>10</v>
      </c>
      <c r="M115" s="29">
        <v>10</v>
      </c>
      <c r="N115" s="29">
        <v>10</v>
      </c>
      <c r="O115" s="30">
        <v>10</v>
      </c>
      <c r="P115" s="30">
        <v>10</v>
      </c>
      <c r="Q115" s="30">
        <v>10</v>
      </c>
      <c r="R115" s="30">
        <v>10</v>
      </c>
      <c r="S115" s="29">
        <v>7.7130104189026802</v>
      </c>
      <c r="T115" s="29">
        <v>10</v>
      </c>
      <c r="U115" s="29">
        <v>10</v>
      </c>
      <c r="V115" s="29">
        <v>10</v>
      </c>
      <c r="W115" s="29">
        <v>10</v>
      </c>
      <c r="X115" s="29">
        <v>10</v>
      </c>
      <c r="Y115" s="29">
        <v>10</v>
      </c>
      <c r="Z115" s="29">
        <v>10</v>
      </c>
      <c r="AA115" s="29">
        <v>10</v>
      </c>
      <c r="AB115" s="29">
        <v>10</v>
      </c>
      <c r="AC115" s="29">
        <v>10</v>
      </c>
      <c r="AD115" s="29">
        <v>10</v>
      </c>
      <c r="AE115" s="29">
        <v>10</v>
      </c>
      <c r="AF115" s="29">
        <v>10</v>
      </c>
      <c r="AG115" s="29">
        <v>10</v>
      </c>
      <c r="AH115" s="29">
        <v>10</v>
      </c>
      <c r="AI115" s="29">
        <v>10</v>
      </c>
      <c r="AJ115" s="29">
        <v>10</v>
      </c>
      <c r="AK115" s="29">
        <v>10</v>
      </c>
      <c r="AL115" s="29">
        <v>10</v>
      </c>
      <c r="AM115" s="30">
        <v>4.333333333333333</v>
      </c>
      <c r="AN115" s="30">
        <v>5.25</v>
      </c>
      <c r="AO115" s="30">
        <v>10</v>
      </c>
      <c r="AP115" s="30">
        <v>10</v>
      </c>
      <c r="AQ115" s="30">
        <v>10</v>
      </c>
      <c r="AR115" s="30">
        <v>10</v>
      </c>
      <c r="AS115" s="29">
        <v>7.9166666666666661</v>
      </c>
      <c r="AT115" s="29">
        <v>10</v>
      </c>
      <c r="AU115" s="29">
        <v>10</v>
      </c>
      <c r="AV115" s="29">
        <v>10</v>
      </c>
      <c r="AW115" s="29">
        <v>10</v>
      </c>
      <c r="AX115" s="29">
        <v>10</v>
      </c>
      <c r="AY115" s="29">
        <v>10</v>
      </c>
      <c r="AZ115" s="29">
        <v>10</v>
      </c>
      <c r="BA115" s="49">
        <v>10</v>
      </c>
      <c r="BB115" s="31">
        <f>AVERAGE(Table278572[[#This Row],[RULE OF LAW]],Table278572[[#This Row],[SECURITY &amp; SAFETY]],Table278572[[#This Row],[PERSONAL FREEDOM (minus Security &amp;Safety and Rule of Law)]],Table278572[[#This Row],[PERSONAL FREEDOM (minus Security &amp;Safety and Rule of Law)]])</f>
        <v>7.8793160575946484</v>
      </c>
      <c r="BC115" s="32">
        <v>7.47</v>
      </c>
      <c r="BD115" s="53">
        <f>AVERAGE(Table278572[[#This Row],[PERSONAL FREEDOM]:[ECONOMIC FREEDOM]])</f>
        <v>7.6746580287973245</v>
      </c>
      <c r="BE115" s="54">
        <f t="shared" si="9"/>
        <v>46</v>
      </c>
      <c r="BF115" s="47">
        <f t="shared" si="10"/>
        <v>7.67</v>
      </c>
      <c r="BG115" s="45">
        <f>Table278572[[#This Row],[1 Rule of Law]]</f>
        <v>4.6375871448092498</v>
      </c>
      <c r="BH115" s="45">
        <f>Table278572[[#This Row],[2 Security &amp; Safety]]</f>
        <v>7.7130104189026802</v>
      </c>
      <c r="BI115" s="45">
        <f t="shared" si="11"/>
        <v>9.5833333333333321</v>
      </c>
    </row>
    <row r="116" spans="1:61" ht="15" customHeight="1" x14ac:dyDescent="0.25">
      <c r="A116" s="28" t="s">
        <v>113</v>
      </c>
      <c r="B116" s="29" t="s">
        <v>48</v>
      </c>
      <c r="C116" s="29" t="s">
        <v>48</v>
      </c>
      <c r="D116" s="29" t="s">
        <v>48</v>
      </c>
      <c r="E116" s="29">
        <v>3.8401413568059133</v>
      </c>
      <c r="F116" s="29">
        <v>5.8419261271230392</v>
      </c>
      <c r="G116" s="29">
        <v>10</v>
      </c>
      <c r="H116" s="29">
        <v>10</v>
      </c>
      <c r="I116" s="29">
        <v>7.5</v>
      </c>
      <c r="J116" s="29">
        <v>10</v>
      </c>
      <c r="K116" s="29">
        <v>10</v>
      </c>
      <c r="L116" s="29">
        <v>9.5</v>
      </c>
      <c r="M116" s="29">
        <v>10</v>
      </c>
      <c r="N116" s="29">
        <v>7.5</v>
      </c>
      <c r="O116" s="30">
        <v>5</v>
      </c>
      <c r="P116" s="30">
        <v>5</v>
      </c>
      <c r="Q116" s="30">
        <v>5</v>
      </c>
      <c r="R116" s="30">
        <v>7.5</v>
      </c>
      <c r="S116" s="29">
        <v>7.6139753757076791</v>
      </c>
      <c r="T116" s="29">
        <v>10</v>
      </c>
      <c r="U116" s="29">
        <v>10</v>
      </c>
      <c r="V116" s="29">
        <v>10</v>
      </c>
      <c r="W116" s="29">
        <v>10</v>
      </c>
      <c r="X116" s="29" t="s">
        <v>48</v>
      </c>
      <c r="Y116" s="29" t="s">
        <v>48</v>
      </c>
      <c r="Z116" s="29" t="s">
        <v>48</v>
      </c>
      <c r="AA116" s="29" t="s">
        <v>48</v>
      </c>
      <c r="AB116" s="29" t="s">
        <v>48</v>
      </c>
      <c r="AC116" s="29" t="s">
        <v>48</v>
      </c>
      <c r="AD116" s="29" t="s">
        <v>48</v>
      </c>
      <c r="AE116" s="29" t="s">
        <v>48</v>
      </c>
      <c r="AF116" s="29" t="s">
        <v>48</v>
      </c>
      <c r="AG116" s="29" t="s">
        <v>48</v>
      </c>
      <c r="AH116" s="29" t="s">
        <v>48</v>
      </c>
      <c r="AI116" s="29" t="s">
        <v>48</v>
      </c>
      <c r="AJ116" s="29" t="s">
        <v>48</v>
      </c>
      <c r="AK116" s="29" t="s">
        <v>48</v>
      </c>
      <c r="AL116" s="29">
        <v>10</v>
      </c>
      <c r="AM116" s="30">
        <v>8</v>
      </c>
      <c r="AN116" s="30">
        <v>6.5</v>
      </c>
      <c r="AO116" s="30" t="s">
        <v>48</v>
      </c>
      <c r="AP116" s="30" t="s">
        <v>48</v>
      </c>
      <c r="AQ116" s="30" t="s">
        <v>48</v>
      </c>
      <c r="AR116" s="30" t="s">
        <v>48</v>
      </c>
      <c r="AS116" s="29">
        <v>8.1666666666666661</v>
      </c>
      <c r="AT116" s="29">
        <v>5</v>
      </c>
      <c r="AU116" s="29">
        <v>10</v>
      </c>
      <c r="AV116" s="29">
        <v>7.5</v>
      </c>
      <c r="AW116" s="29">
        <v>0</v>
      </c>
      <c r="AX116" s="29">
        <v>10</v>
      </c>
      <c r="AY116" s="29">
        <v>5</v>
      </c>
      <c r="AZ116" s="29">
        <v>10</v>
      </c>
      <c r="BA116" s="49">
        <v>7.5</v>
      </c>
      <c r="BB116" s="31">
        <f>AVERAGE(Table278572[[#This Row],[RULE OF LAW]],Table278572[[#This Row],[SECURITY &amp; SAFETY]],Table278572[[#This Row],[PERSONAL FREEDOM (minus Security &amp;Safety and Rule of Law)]],Table278572[[#This Row],[PERSONAL FREEDOM (minus Security &amp;Safety and Rule of Law)]])</f>
        <v>7.1413069609061761</v>
      </c>
      <c r="BC116" s="32">
        <v>6.7</v>
      </c>
      <c r="BD116" s="53">
        <f>AVERAGE(Table278572[[#This Row],[PERSONAL FREEDOM]:[ECONOMIC FREEDOM]])</f>
        <v>6.9206534804530886</v>
      </c>
      <c r="BE116" s="54">
        <f t="shared" si="9"/>
        <v>74</v>
      </c>
      <c r="BF116" s="47">
        <f t="shared" si="10"/>
        <v>6.92</v>
      </c>
      <c r="BG116" s="45">
        <f>Table278572[[#This Row],[1 Rule of Law]]</f>
        <v>3.8401413568059133</v>
      </c>
      <c r="BH116" s="45">
        <f>Table278572[[#This Row],[2 Security &amp; Safety]]</f>
        <v>7.6139753757076791</v>
      </c>
      <c r="BI116" s="45">
        <f t="shared" si="11"/>
        <v>8.5555555555555554</v>
      </c>
    </row>
    <row r="117" spans="1:61" ht="15" customHeight="1" x14ac:dyDescent="0.25">
      <c r="A117" s="28" t="s">
        <v>121</v>
      </c>
      <c r="B117" s="29" t="s">
        <v>48</v>
      </c>
      <c r="C117" s="29" t="s">
        <v>48</v>
      </c>
      <c r="D117" s="29" t="s">
        <v>48</v>
      </c>
      <c r="E117" s="29">
        <v>4.0798684262819185</v>
      </c>
      <c r="F117" s="29">
        <v>6.4423863069740719</v>
      </c>
      <c r="G117" s="29">
        <v>10</v>
      </c>
      <c r="H117" s="29">
        <v>10</v>
      </c>
      <c r="I117" s="29">
        <v>5</v>
      </c>
      <c r="J117" s="29">
        <v>9.7965158839192306</v>
      </c>
      <c r="K117" s="29">
        <v>9.9694773825878826</v>
      </c>
      <c r="L117" s="29">
        <v>8.9531986533014223</v>
      </c>
      <c r="M117" s="29">
        <v>10</v>
      </c>
      <c r="N117" s="29">
        <v>10</v>
      </c>
      <c r="O117" s="30">
        <v>5</v>
      </c>
      <c r="P117" s="30">
        <v>5</v>
      </c>
      <c r="Q117" s="30">
        <v>5</v>
      </c>
      <c r="R117" s="30">
        <v>8.3333333333333339</v>
      </c>
      <c r="S117" s="29">
        <v>7.909639431202943</v>
      </c>
      <c r="T117" s="29">
        <v>10</v>
      </c>
      <c r="U117" s="29">
        <v>10</v>
      </c>
      <c r="V117" s="29">
        <v>10</v>
      </c>
      <c r="W117" s="29">
        <v>10</v>
      </c>
      <c r="X117" s="29">
        <v>5</v>
      </c>
      <c r="Y117" s="29">
        <v>7.5</v>
      </c>
      <c r="Z117" s="29">
        <v>6.25</v>
      </c>
      <c r="AA117" s="29">
        <v>7.5</v>
      </c>
      <c r="AB117" s="29">
        <v>7.5</v>
      </c>
      <c r="AC117" s="29">
        <v>5</v>
      </c>
      <c r="AD117" s="29">
        <v>5</v>
      </c>
      <c r="AE117" s="29">
        <v>5</v>
      </c>
      <c r="AF117" s="29">
        <v>5</v>
      </c>
      <c r="AG117" s="29">
        <v>5</v>
      </c>
      <c r="AH117" s="29">
        <v>5</v>
      </c>
      <c r="AI117" s="29">
        <v>5</v>
      </c>
      <c r="AJ117" s="29">
        <v>5</v>
      </c>
      <c r="AK117" s="29">
        <v>6.25</v>
      </c>
      <c r="AL117" s="29">
        <v>0</v>
      </c>
      <c r="AM117" s="30">
        <v>4.666666666666667</v>
      </c>
      <c r="AN117" s="30">
        <v>3.75</v>
      </c>
      <c r="AO117" s="30">
        <v>10</v>
      </c>
      <c r="AP117" s="30">
        <v>10</v>
      </c>
      <c r="AQ117" s="30">
        <v>10</v>
      </c>
      <c r="AR117" s="30">
        <v>10</v>
      </c>
      <c r="AS117" s="29">
        <v>5.6833333333333336</v>
      </c>
      <c r="AT117" s="29">
        <v>10</v>
      </c>
      <c r="AU117" s="29">
        <v>10</v>
      </c>
      <c r="AV117" s="29">
        <v>10</v>
      </c>
      <c r="AW117" s="29">
        <v>10</v>
      </c>
      <c r="AX117" s="29">
        <v>10</v>
      </c>
      <c r="AY117" s="29">
        <v>10</v>
      </c>
      <c r="AZ117" s="29">
        <v>10</v>
      </c>
      <c r="BA117" s="49">
        <v>10</v>
      </c>
      <c r="BB117" s="31">
        <f>AVERAGE(Table278572[[#This Row],[RULE OF LAW]],Table278572[[#This Row],[SECURITY &amp; SAFETY]],Table278572[[#This Row],[PERSONAL FREEDOM (minus Security &amp;Safety and Rule of Law)]],Table278572[[#This Row],[PERSONAL FREEDOM (minus Security &amp;Safety and Rule of Law)]])</f>
        <v>6.8157102977045492</v>
      </c>
      <c r="BC117" s="32">
        <v>6.88</v>
      </c>
      <c r="BD117" s="53">
        <f>AVERAGE(Table278572[[#This Row],[PERSONAL FREEDOM]:[ECONOMIC FREEDOM]])</f>
        <v>6.8478551488522745</v>
      </c>
      <c r="BE117" s="54">
        <f t="shared" si="9"/>
        <v>77</v>
      </c>
      <c r="BF117" s="47">
        <f t="shared" si="10"/>
        <v>6.85</v>
      </c>
      <c r="BG117" s="45">
        <f>Table278572[[#This Row],[1 Rule of Law]]</f>
        <v>4.0798684262819185</v>
      </c>
      <c r="BH117" s="45">
        <f>Table278572[[#This Row],[2 Security &amp; Safety]]</f>
        <v>7.909639431202943</v>
      </c>
      <c r="BI117" s="45">
        <f t="shared" si="11"/>
        <v>7.6366666666666676</v>
      </c>
    </row>
    <row r="118" spans="1:61" ht="15" customHeight="1" x14ac:dyDescent="0.25">
      <c r="A118" s="28" t="s">
        <v>98</v>
      </c>
      <c r="B118" s="29">
        <v>5.3651456379517528</v>
      </c>
      <c r="C118" s="29">
        <v>4.2625129941482545</v>
      </c>
      <c r="D118" s="29">
        <v>3.396736416337963</v>
      </c>
      <c r="E118" s="29">
        <v>4.3414650161459907</v>
      </c>
      <c r="F118" s="29">
        <v>7.3385274424870488</v>
      </c>
      <c r="G118" s="29">
        <v>10</v>
      </c>
      <c r="H118" s="29">
        <v>10</v>
      </c>
      <c r="I118" s="29">
        <v>7.5</v>
      </c>
      <c r="J118" s="29">
        <v>9.9569519593767684</v>
      </c>
      <c r="K118" s="29">
        <v>9.9225135268781841</v>
      </c>
      <c r="L118" s="29">
        <v>9.4758930972509905</v>
      </c>
      <c r="M118" s="29">
        <v>10</v>
      </c>
      <c r="N118" s="29">
        <v>10</v>
      </c>
      <c r="O118" s="30">
        <v>5</v>
      </c>
      <c r="P118" s="30">
        <v>5</v>
      </c>
      <c r="Q118" s="30">
        <v>5</v>
      </c>
      <c r="R118" s="30">
        <v>8.3333333333333339</v>
      </c>
      <c r="S118" s="29">
        <v>8.3825846243571238</v>
      </c>
      <c r="T118" s="29">
        <v>10</v>
      </c>
      <c r="U118" s="29">
        <v>10</v>
      </c>
      <c r="V118" s="29">
        <v>10</v>
      </c>
      <c r="W118" s="29">
        <v>10</v>
      </c>
      <c r="X118" s="29">
        <v>7.5</v>
      </c>
      <c r="Y118" s="29">
        <v>7.5</v>
      </c>
      <c r="Z118" s="29">
        <v>7.5</v>
      </c>
      <c r="AA118" s="29">
        <v>7.5</v>
      </c>
      <c r="AB118" s="29">
        <v>7.5</v>
      </c>
      <c r="AC118" s="29">
        <v>7.5</v>
      </c>
      <c r="AD118" s="29">
        <v>5</v>
      </c>
      <c r="AE118" s="29">
        <v>7.5</v>
      </c>
      <c r="AF118" s="29">
        <v>6.666666666666667</v>
      </c>
      <c r="AG118" s="29">
        <v>7.5</v>
      </c>
      <c r="AH118" s="29">
        <v>7.5</v>
      </c>
      <c r="AI118" s="29">
        <v>7.5</v>
      </c>
      <c r="AJ118" s="29">
        <v>7.5</v>
      </c>
      <c r="AK118" s="29">
        <v>7.291666666666667</v>
      </c>
      <c r="AL118" s="29">
        <v>10</v>
      </c>
      <c r="AM118" s="30">
        <v>5</v>
      </c>
      <c r="AN118" s="30">
        <v>5</v>
      </c>
      <c r="AO118" s="30">
        <v>10</v>
      </c>
      <c r="AP118" s="30">
        <v>10</v>
      </c>
      <c r="AQ118" s="30">
        <v>10</v>
      </c>
      <c r="AR118" s="30">
        <v>10</v>
      </c>
      <c r="AS118" s="29">
        <v>8</v>
      </c>
      <c r="AT118" s="29">
        <v>10</v>
      </c>
      <c r="AU118" s="29">
        <v>5</v>
      </c>
      <c r="AV118" s="29">
        <v>7.5</v>
      </c>
      <c r="AW118" s="29">
        <v>10</v>
      </c>
      <c r="AX118" s="29">
        <v>10</v>
      </c>
      <c r="AY118" s="29">
        <v>10</v>
      </c>
      <c r="AZ118" s="29">
        <v>10</v>
      </c>
      <c r="BA118" s="49">
        <v>9.1666666666666661</v>
      </c>
      <c r="BB118" s="31">
        <f>AVERAGE(Table278572[[#This Row],[RULE OF LAW]],Table278572[[#This Row],[SECURITY &amp; SAFETY]],Table278572[[#This Row],[PERSONAL FREEDOM (minus Security &amp;Safety and Rule of Law)]],Table278572[[#This Row],[PERSONAL FREEDOM (minus Security &amp;Safety and Rule of Law)]])</f>
        <v>7.3768457434591124</v>
      </c>
      <c r="BC118" s="32">
        <v>7.35</v>
      </c>
      <c r="BD118" s="53">
        <f>AVERAGE(Table278572[[#This Row],[PERSONAL FREEDOM]:[ECONOMIC FREEDOM]])</f>
        <v>7.363422871729556</v>
      </c>
      <c r="BE118" s="54">
        <f t="shared" si="9"/>
        <v>53</v>
      </c>
      <c r="BF118" s="47">
        <f t="shared" si="10"/>
        <v>7.36</v>
      </c>
      <c r="BG118" s="45">
        <f>Table278572[[#This Row],[1 Rule of Law]]</f>
        <v>4.3414650161459907</v>
      </c>
      <c r="BH118" s="45">
        <f>Table278572[[#This Row],[2 Security &amp; Safety]]</f>
        <v>8.3825846243571238</v>
      </c>
      <c r="BI118" s="45">
        <f t="shared" si="11"/>
        <v>8.3916666666666675</v>
      </c>
    </row>
    <row r="119" spans="1:61" ht="15" customHeight="1" x14ac:dyDescent="0.25">
      <c r="A119" s="28" t="s">
        <v>147</v>
      </c>
      <c r="B119" s="29">
        <v>3.8063537198538961</v>
      </c>
      <c r="C119" s="29">
        <v>4.5885836658933323</v>
      </c>
      <c r="D119" s="29">
        <v>3.7628299365423965</v>
      </c>
      <c r="E119" s="29">
        <v>4.0525891074298741</v>
      </c>
      <c r="F119" s="29">
        <v>6.2748013348273721</v>
      </c>
      <c r="G119" s="29">
        <v>5</v>
      </c>
      <c r="H119" s="29">
        <v>8.4432582946846146</v>
      </c>
      <c r="I119" s="29">
        <v>2.5</v>
      </c>
      <c r="J119" s="29">
        <v>8.4129976567843165</v>
      </c>
      <c r="K119" s="29">
        <v>8.5414372532055847</v>
      </c>
      <c r="L119" s="29">
        <v>6.5795386409349037</v>
      </c>
      <c r="M119" s="29">
        <v>10</v>
      </c>
      <c r="N119" s="29">
        <v>10</v>
      </c>
      <c r="O119" s="30">
        <v>5</v>
      </c>
      <c r="P119" s="30">
        <v>5</v>
      </c>
      <c r="Q119" s="30">
        <v>5</v>
      </c>
      <c r="R119" s="30">
        <v>8.3333333333333339</v>
      </c>
      <c r="S119" s="29">
        <v>7.062557769698536</v>
      </c>
      <c r="T119" s="29">
        <v>5</v>
      </c>
      <c r="U119" s="29">
        <v>10</v>
      </c>
      <c r="V119" s="29">
        <v>5</v>
      </c>
      <c r="W119" s="29">
        <v>6.666666666666667</v>
      </c>
      <c r="X119" s="29">
        <v>5</v>
      </c>
      <c r="Y119" s="29">
        <v>10</v>
      </c>
      <c r="Z119" s="29">
        <v>7.5</v>
      </c>
      <c r="AA119" s="29">
        <v>7.5</v>
      </c>
      <c r="AB119" s="29">
        <v>7.5</v>
      </c>
      <c r="AC119" s="29">
        <v>2.5</v>
      </c>
      <c r="AD119" s="29">
        <v>5</v>
      </c>
      <c r="AE119" s="29">
        <v>5</v>
      </c>
      <c r="AF119" s="29">
        <v>4.166666666666667</v>
      </c>
      <c r="AG119" s="29">
        <v>7.5</v>
      </c>
      <c r="AH119" s="29">
        <v>5</v>
      </c>
      <c r="AI119" s="29">
        <v>7.5</v>
      </c>
      <c r="AJ119" s="29">
        <v>6.666666666666667</v>
      </c>
      <c r="AK119" s="29">
        <v>6.4583333333333339</v>
      </c>
      <c r="AL119" s="29">
        <v>8.9913120699900322</v>
      </c>
      <c r="AM119" s="30">
        <v>5.333333333333333</v>
      </c>
      <c r="AN119" s="30">
        <v>5</v>
      </c>
      <c r="AO119" s="30">
        <v>7.5</v>
      </c>
      <c r="AP119" s="30">
        <v>10</v>
      </c>
      <c r="AQ119" s="30">
        <v>8.75</v>
      </c>
      <c r="AR119" s="30">
        <v>7.5</v>
      </c>
      <c r="AS119" s="29">
        <v>7.1149290806646732</v>
      </c>
      <c r="AT119" s="29">
        <v>0</v>
      </c>
      <c r="AU119" s="29">
        <v>0</v>
      </c>
      <c r="AV119" s="29">
        <v>0</v>
      </c>
      <c r="AW119" s="29">
        <v>10</v>
      </c>
      <c r="AX119" s="29">
        <v>10</v>
      </c>
      <c r="AY119" s="29">
        <v>10</v>
      </c>
      <c r="AZ119" s="29">
        <v>5</v>
      </c>
      <c r="BA119" s="49">
        <v>5</v>
      </c>
      <c r="BB119" s="31">
        <f>AVERAGE(Table278572[[#This Row],[RULE OF LAW]],Table278572[[#This Row],[SECURITY &amp; SAFETY]],Table278572[[#This Row],[PERSONAL FREEDOM (minus Security &amp;Safety and Rule of Law)]],Table278572[[#This Row],[PERSONAL FREEDOM (minus Security &amp;Safety and Rule of Law)]])</f>
        <v>6.0527796273485706</v>
      </c>
      <c r="BC119" s="32">
        <v>7.01</v>
      </c>
      <c r="BD119" s="53">
        <f>AVERAGE(Table278572[[#This Row],[PERSONAL FREEDOM]:[ECONOMIC FREEDOM]])</f>
        <v>6.5313898136742852</v>
      </c>
      <c r="BE119" s="54">
        <f t="shared" si="9"/>
        <v>101</v>
      </c>
      <c r="BF119" s="47">
        <f t="shared" si="10"/>
        <v>6.53</v>
      </c>
      <c r="BG119" s="45">
        <f>Table278572[[#This Row],[1 Rule of Law]]</f>
        <v>4.0525891074298741</v>
      </c>
      <c r="BH119" s="45">
        <f>Table278572[[#This Row],[2 Security &amp; Safety]]</f>
        <v>7.062557769698536</v>
      </c>
      <c r="BI119" s="45">
        <f t="shared" si="11"/>
        <v>6.5479858161329343</v>
      </c>
    </row>
    <row r="120" spans="1:61" ht="15" customHeight="1" x14ac:dyDescent="0.25">
      <c r="A120" s="28" t="s">
        <v>72</v>
      </c>
      <c r="B120" s="29">
        <v>8.3592617687010229</v>
      </c>
      <c r="C120" s="29">
        <v>6.547486056182791</v>
      </c>
      <c r="D120" s="29">
        <v>7.3857940291362043</v>
      </c>
      <c r="E120" s="29">
        <v>7.43084728467334</v>
      </c>
      <c r="F120" s="29">
        <v>9.6872546666764077</v>
      </c>
      <c r="G120" s="29">
        <v>10</v>
      </c>
      <c r="H120" s="29">
        <v>10</v>
      </c>
      <c r="I120" s="29">
        <v>10</v>
      </c>
      <c r="J120" s="29">
        <v>10</v>
      </c>
      <c r="K120" s="29">
        <v>10</v>
      </c>
      <c r="L120" s="29">
        <v>10</v>
      </c>
      <c r="M120" s="29">
        <v>10</v>
      </c>
      <c r="N120" s="29">
        <v>10</v>
      </c>
      <c r="O120" s="30">
        <v>10</v>
      </c>
      <c r="P120" s="30">
        <v>10</v>
      </c>
      <c r="Q120" s="30">
        <v>10</v>
      </c>
      <c r="R120" s="30">
        <v>10</v>
      </c>
      <c r="S120" s="29">
        <v>9.8957515555588031</v>
      </c>
      <c r="T120" s="29">
        <v>10</v>
      </c>
      <c r="U120" s="29">
        <v>10</v>
      </c>
      <c r="V120" s="29">
        <v>10</v>
      </c>
      <c r="W120" s="29">
        <v>10</v>
      </c>
      <c r="X120" s="29">
        <v>10</v>
      </c>
      <c r="Y120" s="29">
        <v>10</v>
      </c>
      <c r="Z120" s="29">
        <v>10</v>
      </c>
      <c r="AA120" s="29">
        <v>10</v>
      </c>
      <c r="AB120" s="29">
        <v>10</v>
      </c>
      <c r="AC120" s="29">
        <v>10</v>
      </c>
      <c r="AD120" s="29">
        <v>10</v>
      </c>
      <c r="AE120" s="29">
        <v>5</v>
      </c>
      <c r="AF120" s="29">
        <v>8.3333333333333339</v>
      </c>
      <c r="AG120" s="29">
        <v>10</v>
      </c>
      <c r="AH120" s="29">
        <v>10</v>
      </c>
      <c r="AI120" s="29">
        <v>10</v>
      </c>
      <c r="AJ120" s="29">
        <v>10</v>
      </c>
      <c r="AK120" s="29">
        <v>9.5833333333333339</v>
      </c>
      <c r="AL120" s="29">
        <v>10</v>
      </c>
      <c r="AM120" s="30">
        <v>7</v>
      </c>
      <c r="AN120" s="30">
        <v>7.5</v>
      </c>
      <c r="AO120" s="30">
        <v>10</v>
      </c>
      <c r="AP120" s="30">
        <v>10</v>
      </c>
      <c r="AQ120" s="30">
        <v>10</v>
      </c>
      <c r="AR120" s="30">
        <v>10</v>
      </c>
      <c r="AS120" s="29">
        <v>8.9</v>
      </c>
      <c r="AT120" s="29">
        <v>10</v>
      </c>
      <c r="AU120" s="29">
        <v>10</v>
      </c>
      <c r="AV120" s="29">
        <v>10</v>
      </c>
      <c r="AW120" s="29">
        <v>10</v>
      </c>
      <c r="AX120" s="29">
        <v>10</v>
      </c>
      <c r="AY120" s="29">
        <v>10</v>
      </c>
      <c r="AZ120" s="29">
        <v>10</v>
      </c>
      <c r="BA120" s="49">
        <v>10</v>
      </c>
      <c r="BB120" s="31">
        <f>AVERAGE(Table278572[[#This Row],[RULE OF LAW]],Table278572[[#This Row],[SECURITY &amp; SAFETY]],Table278572[[#This Row],[PERSONAL FREEDOM (minus Security &amp;Safety and Rule of Law)]],Table278572[[#This Row],[PERSONAL FREEDOM (minus Security &amp;Safety and Rule of Law)]])</f>
        <v>9.1799830433913687</v>
      </c>
      <c r="BC120" s="32">
        <v>7.42</v>
      </c>
      <c r="BD120" s="53">
        <f>AVERAGE(Table278572[[#This Row],[PERSONAL FREEDOM]:[ECONOMIC FREEDOM]])</f>
        <v>8.2999915216956843</v>
      </c>
      <c r="BE120" s="54">
        <f t="shared" si="9"/>
        <v>21</v>
      </c>
      <c r="BF120" s="47">
        <f t="shared" si="10"/>
        <v>8.3000000000000007</v>
      </c>
      <c r="BG120" s="45">
        <f>Table278572[[#This Row],[1 Rule of Law]]</f>
        <v>7.43084728467334</v>
      </c>
      <c r="BH120" s="45">
        <f>Table278572[[#This Row],[2 Security &amp; Safety]]</f>
        <v>9.8957515555588031</v>
      </c>
      <c r="BI120" s="45">
        <f t="shared" si="11"/>
        <v>9.6966666666666672</v>
      </c>
    </row>
    <row r="121" spans="1:61" ht="15" customHeight="1" x14ac:dyDescent="0.25">
      <c r="A121" s="28" t="s">
        <v>65</v>
      </c>
      <c r="B121" s="29">
        <v>7.8649932567647998</v>
      </c>
      <c r="C121" s="29">
        <v>6.5372199305187717</v>
      </c>
      <c r="D121" s="29">
        <v>6.6992546856504109</v>
      </c>
      <c r="E121" s="29">
        <v>7.0338226243113278</v>
      </c>
      <c r="F121" s="29">
        <v>9.4623037768819724</v>
      </c>
      <c r="G121" s="29">
        <v>10</v>
      </c>
      <c r="H121" s="29">
        <v>10</v>
      </c>
      <c r="I121" s="29">
        <v>10</v>
      </c>
      <c r="J121" s="29">
        <v>10</v>
      </c>
      <c r="K121" s="29">
        <v>10</v>
      </c>
      <c r="L121" s="29">
        <v>10</v>
      </c>
      <c r="M121" s="29">
        <v>10</v>
      </c>
      <c r="N121" s="29">
        <v>10</v>
      </c>
      <c r="O121" s="30">
        <v>10</v>
      </c>
      <c r="P121" s="30">
        <v>10</v>
      </c>
      <c r="Q121" s="30">
        <v>10</v>
      </c>
      <c r="R121" s="30">
        <v>10</v>
      </c>
      <c r="S121" s="29">
        <v>9.8207679256273241</v>
      </c>
      <c r="T121" s="29">
        <v>10</v>
      </c>
      <c r="U121" s="29">
        <v>10</v>
      </c>
      <c r="V121" s="29">
        <v>10</v>
      </c>
      <c r="W121" s="29">
        <v>10</v>
      </c>
      <c r="X121" s="29">
        <v>10</v>
      </c>
      <c r="Y121" s="29">
        <v>10</v>
      </c>
      <c r="Z121" s="29">
        <v>10</v>
      </c>
      <c r="AA121" s="29">
        <v>10</v>
      </c>
      <c r="AB121" s="29">
        <v>10</v>
      </c>
      <c r="AC121" s="29">
        <v>10</v>
      </c>
      <c r="AD121" s="29">
        <v>10</v>
      </c>
      <c r="AE121" s="29">
        <v>10</v>
      </c>
      <c r="AF121" s="29">
        <v>10</v>
      </c>
      <c r="AG121" s="29">
        <v>10</v>
      </c>
      <c r="AH121" s="29">
        <v>10</v>
      </c>
      <c r="AI121" s="29">
        <v>10</v>
      </c>
      <c r="AJ121" s="29">
        <v>10</v>
      </c>
      <c r="AK121" s="29">
        <v>10</v>
      </c>
      <c r="AL121" s="29">
        <v>10</v>
      </c>
      <c r="AM121" s="40">
        <v>8.3333333333333339</v>
      </c>
      <c r="AN121" s="29">
        <v>8.25</v>
      </c>
      <c r="AO121" s="29">
        <v>10</v>
      </c>
      <c r="AP121" s="29">
        <v>10</v>
      </c>
      <c r="AQ121" s="30">
        <v>10</v>
      </c>
      <c r="AR121" s="29">
        <v>10</v>
      </c>
      <c r="AS121" s="29">
        <v>9.3166666666666664</v>
      </c>
      <c r="AT121" s="29">
        <v>10</v>
      </c>
      <c r="AU121" s="29">
        <v>10</v>
      </c>
      <c r="AV121" s="29">
        <v>10</v>
      </c>
      <c r="AW121" s="29">
        <v>10</v>
      </c>
      <c r="AX121" s="29">
        <v>10</v>
      </c>
      <c r="AY121" s="29">
        <v>10</v>
      </c>
      <c r="AZ121" s="29">
        <v>10</v>
      </c>
      <c r="BA121" s="49">
        <v>10</v>
      </c>
      <c r="BB121" s="31">
        <f>AVERAGE(Table278572[[#This Row],[RULE OF LAW]],Table278572[[#This Row],[SECURITY &amp; SAFETY]],Table278572[[#This Row],[PERSONAL FREEDOM (minus Security &amp;Safety and Rule of Law)]],Table278572[[#This Row],[PERSONAL FREEDOM (minus Security &amp;Safety and Rule of Law)]])</f>
        <v>9.1453143041513307</v>
      </c>
      <c r="BC121" s="32">
        <v>7.49</v>
      </c>
      <c r="BD121" s="53">
        <f>AVERAGE(Table278572[[#This Row],[PERSONAL FREEDOM]:[ECONOMIC FREEDOM]])</f>
        <v>8.3176571520756646</v>
      </c>
      <c r="BE121" s="54">
        <f t="shared" si="9"/>
        <v>19</v>
      </c>
      <c r="BF121" s="47">
        <f t="shared" si="10"/>
        <v>8.32</v>
      </c>
      <c r="BG121" s="45">
        <f>Table278572[[#This Row],[1 Rule of Law]]</f>
        <v>7.0338226243113278</v>
      </c>
      <c r="BH121" s="45">
        <f>Table278572[[#This Row],[2 Security &amp; Safety]]</f>
        <v>9.8207679256273241</v>
      </c>
      <c r="BI121" s="45">
        <f t="shared" si="11"/>
        <v>9.8633333333333333</v>
      </c>
    </row>
    <row r="122" spans="1:61" ht="15" customHeight="1" x14ac:dyDescent="0.25">
      <c r="A122" s="28" t="s">
        <v>176</v>
      </c>
      <c r="B122" s="29" t="s">
        <v>48</v>
      </c>
      <c r="C122" s="29" t="s">
        <v>48</v>
      </c>
      <c r="D122" s="29" t="s">
        <v>48</v>
      </c>
      <c r="E122" s="29">
        <v>6.6402600980225701</v>
      </c>
      <c r="F122" s="29">
        <v>6.7777323730975922</v>
      </c>
      <c r="G122" s="29">
        <v>5</v>
      </c>
      <c r="H122" s="29">
        <v>10</v>
      </c>
      <c r="I122" s="29">
        <v>10</v>
      </c>
      <c r="J122" s="29">
        <v>10</v>
      </c>
      <c r="K122" s="29">
        <v>10</v>
      </c>
      <c r="L122" s="29">
        <v>9</v>
      </c>
      <c r="M122" s="29">
        <v>10</v>
      </c>
      <c r="N122" s="29">
        <v>7.5</v>
      </c>
      <c r="O122" s="30">
        <v>0</v>
      </c>
      <c r="P122" s="30">
        <v>0</v>
      </c>
      <c r="Q122" s="30">
        <v>0</v>
      </c>
      <c r="R122" s="30">
        <v>5.833333333333333</v>
      </c>
      <c r="S122" s="29">
        <v>7.2036885688103078</v>
      </c>
      <c r="T122" s="29">
        <v>0</v>
      </c>
      <c r="U122" s="29">
        <v>10</v>
      </c>
      <c r="V122" s="29">
        <v>0</v>
      </c>
      <c r="W122" s="29">
        <v>3.3333333333333335</v>
      </c>
      <c r="X122" s="29">
        <v>2.5</v>
      </c>
      <c r="Y122" s="29">
        <v>2.5</v>
      </c>
      <c r="Z122" s="29">
        <v>2.5</v>
      </c>
      <c r="AA122" s="29">
        <v>2.5</v>
      </c>
      <c r="AB122" s="29">
        <v>5</v>
      </c>
      <c r="AC122" s="29">
        <v>0</v>
      </c>
      <c r="AD122" s="29">
        <v>0</v>
      </c>
      <c r="AE122" s="29">
        <v>5</v>
      </c>
      <c r="AF122" s="29">
        <v>1.6666666666666667</v>
      </c>
      <c r="AG122" s="29">
        <v>0</v>
      </c>
      <c r="AH122" s="29">
        <v>0</v>
      </c>
      <c r="AI122" s="29">
        <v>2.5</v>
      </c>
      <c r="AJ122" s="29">
        <v>0.83333333333333337</v>
      </c>
      <c r="AK122" s="29">
        <v>2.5</v>
      </c>
      <c r="AL122" s="29">
        <v>10</v>
      </c>
      <c r="AM122" s="30">
        <v>3</v>
      </c>
      <c r="AN122" s="30">
        <v>4</v>
      </c>
      <c r="AO122" s="30">
        <v>7.5</v>
      </c>
      <c r="AP122" s="30">
        <v>5</v>
      </c>
      <c r="AQ122" s="30">
        <v>6.25</v>
      </c>
      <c r="AR122" s="30">
        <v>5</v>
      </c>
      <c r="AS122" s="29">
        <v>5.65</v>
      </c>
      <c r="AT122" s="29">
        <v>0</v>
      </c>
      <c r="AU122" s="29">
        <v>0</v>
      </c>
      <c r="AV122" s="29">
        <v>0</v>
      </c>
      <c r="AW122" s="29">
        <v>0</v>
      </c>
      <c r="AX122" s="29">
        <v>0</v>
      </c>
      <c r="AY122" s="29">
        <v>0</v>
      </c>
      <c r="AZ122" s="29">
        <v>0</v>
      </c>
      <c r="BA122" s="49">
        <v>0</v>
      </c>
      <c r="BB122" s="31">
        <f>AVERAGE(Table278572[[#This Row],[RULE OF LAW]],Table278572[[#This Row],[SECURITY &amp; SAFETY]],Table278572[[#This Row],[PERSONAL FREEDOM (minus Security &amp;Safety and Rule of Law)]],Table278572[[#This Row],[PERSONAL FREEDOM (minus Security &amp;Safety and Rule of Law)]])</f>
        <v>4.8593205000415534</v>
      </c>
      <c r="BC122" s="32">
        <v>7.91</v>
      </c>
      <c r="BD122" s="53">
        <f>AVERAGE(Table278572[[#This Row],[PERSONAL FREEDOM]:[ECONOMIC FREEDOM]])</f>
        <v>6.3846602500207768</v>
      </c>
      <c r="BE122" s="54">
        <f t="shared" si="9"/>
        <v>117</v>
      </c>
      <c r="BF122" s="47">
        <f t="shared" si="10"/>
        <v>6.38</v>
      </c>
      <c r="BG122" s="45">
        <f>Table278572[[#This Row],[1 Rule of Law]]</f>
        <v>6.6402600980225701</v>
      </c>
      <c r="BH122" s="45">
        <f>Table278572[[#This Row],[2 Security &amp; Safety]]</f>
        <v>7.2036885688103078</v>
      </c>
      <c r="BI122" s="45">
        <f t="shared" si="11"/>
        <v>2.7966666666666669</v>
      </c>
    </row>
    <row r="123" spans="1:61" ht="15" customHeight="1" x14ac:dyDescent="0.25">
      <c r="A123" s="28" t="s">
        <v>79</v>
      </c>
      <c r="B123" s="29">
        <v>7.0115213135131436</v>
      </c>
      <c r="C123" s="29">
        <v>6.3326797328077769</v>
      </c>
      <c r="D123" s="29">
        <v>5.9615558003079148</v>
      </c>
      <c r="E123" s="29">
        <v>6.4352522822096114</v>
      </c>
      <c r="F123" s="29">
        <v>9.3809320457313952</v>
      </c>
      <c r="G123" s="29">
        <v>10</v>
      </c>
      <c r="H123" s="29">
        <v>10</v>
      </c>
      <c r="I123" s="29">
        <v>10</v>
      </c>
      <c r="J123" s="29">
        <v>10</v>
      </c>
      <c r="K123" s="29">
        <v>10</v>
      </c>
      <c r="L123" s="29">
        <v>10</v>
      </c>
      <c r="M123" s="29">
        <v>10</v>
      </c>
      <c r="N123" s="29">
        <v>10</v>
      </c>
      <c r="O123" s="30">
        <v>10</v>
      </c>
      <c r="P123" s="30">
        <v>10</v>
      </c>
      <c r="Q123" s="30">
        <v>10</v>
      </c>
      <c r="R123" s="30">
        <v>10</v>
      </c>
      <c r="S123" s="29">
        <v>9.7936440152437978</v>
      </c>
      <c r="T123" s="29">
        <v>10</v>
      </c>
      <c r="U123" s="29">
        <v>10</v>
      </c>
      <c r="V123" s="29">
        <v>10</v>
      </c>
      <c r="W123" s="29">
        <v>10</v>
      </c>
      <c r="X123" s="29">
        <v>10</v>
      </c>
      <c r="Y123" s="29">
        <v>5</v>
      </c>
      <c r="Z123" s="29">
        <v>7.5</v>
      </c>
      <c r="AA123" s="29">
        <v>10</v>
      </c>
      <c r="AB123" s="29">
        <v>7.5</v>
      </c>
      <c r="AC123" s="29">
        <v>7.5</v>
      </c>
      <c r="AD123" s="29">
        <v>5</v>
      </c>
      <c r="AE123" s="29">
        <v>7.5</v>
      </c>
      <c r="AF123" s="29">
        <v>6.666666666666667</v>
      </c>
      <c r="AG123" s="29">
        <v>10</v>
      </c>
      <c r="AH123" s="29">
        <v>5</v>
      </c>
      <c r="AI123" s="29">
        <v>10</v>
      </c>
      <c r="AJ123" s="29">
        <v>8.3333333333333339</v>
      </c>
      <c r="AK123" s="29">
        <v>8.125</v>
      </c>
      <c r="AL123" s="29">
        <v>10</v>
      </c>
      <c r="AM123" s="30">
        <v>6</v>
      </c>
      <c r="AN123" s="30">
        <v>6.25</v>
      </c>
      <c r="AO123" s="30">
        <v>10</v>
      </c>
      <c r="AP123" s="30">
        <v>10</v>
      </c>
      <c r="AQ123" s="30">
        <v>10</v>
      </c>
      <c r="AR123" s="30">
        <v>10</v>
      </c>
      <c r="AS123" s="29">
        <v>8.4499999999999993</v>
      </c>
      <c r="AT123" s="29">
        <v>10</v>
      </c>
      <c r="AU123" s="29">
        <v>10</v>
      </c>
      <c r="AV123" s="29">
        <v>10</v>
      </c>
      <c r="AW123" s="29">
        <v>10</v>
      </c>
      <c r="AX123" s="29">
        <v>10</v>
      </c>
      <c r="AY123" s="29">
        <v>10</v>
      </c>
      <c r="AZ123" s="29">
        <v>10</v>
      </c>
      <c r="BA123" s="49">
        <v>10</v>
      </c>
      <c r="BB123" s="31">
        <f>AVERAGE(Table278572[[#This Row],[RULE OF LAW]],Table278572[[#This Row],[SECURITY &amp; SAFETY]],Table278572[[#This Row],[PERSONAL FREEDOM (minus Security &amp;Safety and Rule of Law)]],Table278572[[#This Row],[PERSONAL FREEDOM (minus Security &amp;Safety and Rule of Law)]])</f>
        <v>8.4647240743633532</v>
      </c>
      <c r="BC123" s="32">
        <v>7.66</v>
      </c>
      <c r="BD123" s="53">
        <f>AVERAGE(Table278572[[#This Row],[PERSONAL FREEDOM]:[ECONOMIC FREEDOM]])</f>
        <v>8.0623620371816767</v>
      </c>
      <c r="BE123" s="54">
        <f t="shared" si="9"/>
        <v>30</v>
      </c>
      <c r="BF123" s="47">
        <f t="shared" si="10"/>
        <v>8.06</v>
      </c>
      <c r="BG123" s="45">
        <f>Table278572[[#This Row],[1 Rule of Law]]</f>
        <v>6.4352522822096114</v>
      </c>
      <c r="BH123" s="45">
        <f>Table278572[[#This Row],[2 Security &amp; Safety]]</f>
        <v>9.7936440152437978</v>
      </c>
      <c r="BI123" s="45">
        <f t="shared" si="11"/>
        <v>8.8150000000000013</v>
      </c>
    </row>
    <row r="124" spans="1:61" ht="15" customHeight="1" x14ac:dyDescent="0.25">
      <c r="A124" s="28" t="s">
        <v>164</v>
      </c>
      <c r="B124" s="29">
        <v>3.9234647122313775</v>
      </c>
      <c r="C124" s="29">
        <v>5.015154153895093</v>
      </c>
      <c r="D124" s="29">
        <v>3.6014602335352413</v>
      </c>
      <c r="E124" s="29">
        <v>4.1800263665539035</v>
      </c>
      <c r="F124" s="29">
        <v>6.3998609011823318</v>
      </c>
      <c r="G124" s="29">
        <v>0</v>
      </c>
      <c r="H124" s="29">
        <v>9.6129409436161879</v>
      </c>
      <c r="I124" s="29">
        <v>5</v>
      </c>
      <c r="J124" s="29">
        <v>9.8447128336663745</v>
      </c>
      <c r="K124" s="29">
        <v>9.8804057047341036</v>
      </c>
      <c r="L124" s="29">
        <v>6.8676118964033339</v>
      </c>
      <c r="M124" s="29">
        <v>10</v>
      </c>
      <c r="N124" s="29">
        <v>10</v>
      </c>
      <c r="O124" s="30">
        <v>10</v>
      </c>
      <c r="P124" s="30">
        <v>10</v>
      </c>
      <c r="Q124" s="30">
        <v>10</v>
      </c>
      <c r="R124" s="30">
        <v>10</v>
      </c>
      <c r="S124" s="29">
        <v>7.7558242658618886</v>
      </c>
      <c r="T124" s="29">
        <v>10</v>
      </c>
      <c r="U124" s="29">
        <v>0</v>
      </c>
      <c r="V124" s="29">
        <v>10</v>
      </c>
      <c r="W124" s="29">
        <v>6.666666666666667</v>
      </c>
      <c r="X124" s="29">
        <v>2.5</v>
      </c>
      <c r="Y124" s="29">
        <v>5</v>
      </c>
      <c r="Z124" s="29">
        <v>3.75</v>
      </c>
      <c r="AA124" s="29">
        <v>5</v>
      </c>
      <c r="AB124" s="29">
        <v>2.5</v>
      </c>
      <c r="AC124" s="29">
        <v>5</v>
      </c>
      <c r="AD124" s="29">
        <v>7.5</v>
      </c>
      <c r="AE124" s="29">
        <v>7.5</v>
      </c>
      <c r="AF124" s="29">
        <v>6.666666666666667</v>
      </c>
      <c r="AG124" s="29">
        <v>2.5</v>
      </c>
      <c r="AH124" s="29">
        <v>5</v>
      </c>
      <c r="AI124" s="29">
        <v>2.5</v>
      </c>
      <c r="AJ124" s="29">
        <v>3.3333333333333335</v>
      </c>
      <c r="AK124" s="29">
        <v>4.375</v>
      </c>
      <c r="AL124" s="29">
        <v>10</v>
      </c>
      <c r="AM124" s="30">
        <v>1.6666666666666667</v>
      </c>
      <c r="AN124" s="30">
        <v>1.5</v>
      </c>
      <c r="AO124" s="30">
        <v>10</v>
      </c>
      <c r="AP124" s="30">
        <v>10</v>
      </c>
      <c r="AQ124" s="30">
        <v>10</v>
      </c>
      <c r="AR124" s="30">
        <v>10</v>
      </c>
      <c r="AS124" s="29">
        <v>6.6333333333333329</v>
      </c>
      <c r="AT124" s="29">
        <v>10</v>
      </c>
      <c r="AU124" s="29">
        <v>10</v>
      </c>
      <c r="AV124" s="29">
        <v>10</v>
      </c>
      <c r="AW124" s="29">
        <v>10</v>
      </c>
      <c r="AX124" s="29">
        <v>10</v>
      </c>
      <c r="AY124" s="29">
        <v>10</v>
      </c>
      <c r="AZ124" s="29">
        <v>10</v>
      </c>
      <c r="BA124" s="49">
        <v>10</v>
      </c>
      <c r="BB124" s="31">
        <f>AVERAGE(Table278572[[#This Row],[RULE OF LAW]],Table278572[[#This Row],[SECURITY &amp; SAFETY]],Table278572[[#This Row],[PERSONAL FREEDOM (minus Security &amp;Safety and Rule of Law)]],Table278572[[#This Row],[PERSONAL FREEDOM (minus Security &amp;Safety and Rule of Law)]])</f>
        <v>6.1264626581039483</v>
      </c>
      <c r="BC124" s="32">
        <v>6.66</v>
      </c>
      <c r="BD124" s="53">
        <f>AVERAGE(Table278572[[#This Row],[PERSONAL FREEDOM]:[ECONOMIC FREEDOM]])</f>
        <v>6.3932313290519742</v>
      </c>
      <c r="BE124" s="54">
        <f t="shared" si="9"/>
        <v>115</v>
      </c>
      <c r="BF124" s="47">
        <f t="shared" si="10"/>
        <v>6.39</v>
      </c>
      <c r="BG124" s="45">
        <f>Table278572[[#This Row],[1 Rule of Law]]</f>
        <v>4.1800263665539035</v>
      </c>
      <c r="BH124" s="45">
        <f>Table278572[[#This Row],[2 Security &amp; Safety]]</f>
        <v>7.7558242658618886</v>
      </c>
      <c r="BI124" s="45">
        <f t="shared" si="11"/>
        <v>6.2850000000000001</v>
      </c>
    </row>
    <row r="125" spans="1:61" ht="15" customHeight="1" x14ac:dyDescent="0.25">
      <c r="A125" s="28" t="s">
        <v>155</v>
      </c>
      <c r="B125" s="29" t="s">
        <v>48</v>
      </c>
      <c r="C125" s="29" t="s">
        <v>48</v>
      </c>
      <c r="D125" s="29" t="s">
        <v>48</v>
      </c>
      <c r="E125" s="29">
        <v>5.2517244256493045</v>
      </c>
      <c r="F125" s="29">
        <v>8.1544251532657643</v>
      </c>
      <c r="G125" s="29">
        <v>0</v>
      </c>
      <c r="H125" s="29">
        <v>10</v>
      </c>
      <c r="I125" s="29">
        <v>5</v>
      </c>
      <c r="J125" s="29">
        <v>9.970609527826781</v>
      </c>
      <c r="K125" s="29">
        <v>9.7178514671371019</v>
      </c>
      <c r="L125" s="29">
        <v>6.9376921989927762</v>
      </c>
      <c r="M125" s="29">
        <v>10</v>
      </c>
      <c r="N125" s="29">
        <v>10</v>
      </c>
      <c r="O125" s="30">
        <v>5</v>
      </c>
      <c r="P125" s="30">
        <v>5</v>
      </c>
      <c r="Q125" s="30">
        <v>5</v>
      </c>
      <c r="R125" s="30">
        <v>8.3333333333333339</v>
      </c>
      <c r="S125" s="29">
        <v>7.8084835618639588</v>
      </c>
      <c r="T125" s="29">
        <v>5</v>
      </c>
      <c r="U125" s="29">
        <v>10</v>
      </c>
      <c r="V125" s="29">
        <v>5</v>
      </c>
      <c r="W125" s="29">
        <v>6.666666666666667</v>
      </c>
      <c r="X125" s="29">
        <v>5</v>
      </c>
      <c r="Y125" s="29">
        <v>2.5</v>
      </c>
      <c r="Z125" s="29">
        <v>3.75</v>
      </c>
      <c r="AA125" s="29">
        <v>5</v>
      </c>
      <c r="AB125" s="29">
        <v>5</v>
      </c>
      <c r="AC125" s="29">
        <v>0</v>
      </c>
      <c r="AD125" s="29">
        <v>2.5</v>
      </c>
      <c r="AE125" s="29">
        <v>2.5</v>
      </c>
      <c r="AF125" s="29">
        <v>1.6666666666666667</v>
      </c>
      <c r="AG125" s="29">
        <v>0</v>
      </c>
      <c r="AH125" s="29">
        <v>2.5</v>
      </c>
      <c r="AI125" s="29">
        <v>5</v>
      </c>
      <c r="AJ125" s="29">
        <v>2.5</v>
      </c>
      <c r="AK125" s="29">
        <v>3.5416666666666665</v>
      </c>
      <c r="AL125" s="29">
        <v>10</v>
      </c>
      <c r="AM125" s="30">
        <v>2.6666666666666665</v>
      </c>
      <c r="AN125" s="30">
        <v>1.5</v>
      </c>
      <c r="AO125" s="30">
        <v>10</v>
      </c>
      <c r="AP125" s="30">
        <v>7.5</v>
      </c>
      <c r="AQ125" s="30">
        <v>8.75</v>
      </c>
      <c r="AR125" s="30">
        <v>7.5</v>
      </c>
      <c r="AS125" s="29">
        <v>6.083333333333333</v>
      </c>
      <c r="AT125" s="29">
        <v>5</v>
      </c>
      <c r="AU125" s="29">
        <v>10</v>
      </c>
      <c r="AV125" s="29">
        <v>7.5</v>
      </c>
      <c r="AW125" s="29">
        <v>10</v>
      </c>
      <c r="AX125" s="29">
        <v>10</v>
      </c>
      <c r="AY125" s="29">
        <v>10</v>
      </c>
      <c r="AZ125" s="29">
        <v>10</v>
      </c>
      <c r="BA125" s="49">
        <v>9.1666666666666661</v>
      </c>
      <c r="BB125" s="31">
        <f>AVERAGE(Table278572[[#This Row],[RULE OF LAW]],Table278572[[#This Row],[SECURITY &amp; SAFETY]],Table278572[[#This Row],[PERSONAL FREEDOM (minus Security &amp;Safety and Rule of Law)]],Table278572[[#This Row],[PERSONAL FREEDOM (minus Security &amp;Safety and Rule of Law)]])</f>
        <v>6.185885330211649</v>
      </c>
      <c r="BC125" s="32">
        <v>7.38</v>
      </c>
      <c r="BD125" s="53">
        <f>AVERAGE(Table278572[[#This Row],[PERSONAL FREEDOM]:[ECONOMIC FREEDOM]])</f>
        <v>6.7829426651058249</v>
      </c>
      <c r="BE125" s="54">
        <f t="shared" si="9"/>
        <v>85</v>
      </c>
      <c r="BF125" s="47">
        <f t="shared" si="10"/>
        <v>6.78</v>
      </c>
      <c r="BG125" s="45">
        <f>Table278572[[#This Row],[1 Rule of Law]]</f>
        <v>5.2517244256493045</v>
      </c>
      <c r="BH125" s="45">
        <f>Table278572[[#This Row],[2 Security &amp; Safety]]</f>
        <v>7.8084835618639588</v>
      </c>
      <c r="BI125" s="45">
        <f t="shared" si="11"/>
        <v>5.8416666666666668</v>
      </c>
    </row>
    <row r="126" spans="1:61" ht="15" customHeight="1" x14ac:dyDescent="0.25">
      <c r="A126" s="28" t="s">
        <v>201</v>
      </c>
      <c r="B126" s="29" t="s">
        <v>48</v>
      </c>
      <c r="C126" s="29" t="s">
        <v>48</v>
      </c>
      <c r="D126" s="29" t="s">
        <v>48</v>
      </c>
      <c r="E126" s="29">
        <v>5.5410527157436631</v>
      </c>
      <c r="F126" s="29">
        <v>7.502926793298653</v>
      </c>
      <c r="G126" s="29">
        <v>0</v>
      </c>
      <c r="H126" s="29">
        <v>10</v>
      </c>
      <c r="I126" s="29">
        <v>5</v>
      </c>
      <c r="J126" s="29">
        <v>9.7841562833697751</v>
      </c>
      <c r="K126" s="29">
        <v>9.8510678355251464</v>
      </c>
      <c r="L126" s="29">
        <v>6.927044823778985</v>
      </c>
      <c r="M126" s="29">
        <v>10</v>
      </c>
      <c r="N126" s="29">
        <v>5</v>
      </c>
      <c r="O126" s="30">
        <v>0</v>
      </c>
      <c r="P126" s="30">
        <v>0</v>
      </c>
      <c r="Q126" s="30">
        <v>0</v>
      </c>
      <c r="R126" s="30">
        <v>5</v>
      </c>
      <c r="S126" s="29">
        <v>6.476657205692546</v>
      </c>
      <c r="T126" s="29">
        <v>0</v>
      </c>
      <c r="U126" s="29">
        <v>0</v>
      </c>
      <c r="V126" s="29">
        <v>0</v>
      </c>
      <c r="W126" s="29">
        <v>0</v>
      </c>
      <c r="X126" s="29">
        <v>2.5</v>
      </c>
      <c r="Y126" s="29">
        <v>2.5</v>
      </c>
      <c r="Z126" s="29">
        <v>2.5</v>
      </c>
      <c r="AA126" s="29">
        <v>0</v>
      </c>
      <c r="AB126" s="29">
        <v>0</v>
      </c>
      <c r="AC126" s="29">
        <v>0</v>
      </c>
      <c r="AD126" s="29">
        <v>0</v>
      </c>
      <c r="AE126" s="29">
        <v>0</v>
      </c>
      <c r="AF126" s="29">
        <v>0</v>
      </c>
      <c r="AG126" s="29">
        <v>0</v>
      </c>
      <c r="AH126" s="29">
        <v>0</v>
      </c>
      <c r="AI126" s="29">
        <v>2.5</v>
      </c>
      <c r="AJ126" s="29">
        <v>0.83333333333333337</v>
      </c>
      <c r="AK126" s="29">
        <v>0.20833333333333334</v>
      </c>
      <c r="AL126" s="29">
        <v>10</v>
      </c>
      <c r="AM126" s="30">
        <v>0.33333333333333331</v>
      </c>
      <c r="AN126" s="30">
        <v>2.75</v>
      </c>
      <c r="AO126" s="30">
        <v>5</v>
      </c>
      <c r="AP126" s="30">
        <v>2.5</v>
      </c>
      <c r="AQ126" s="30">
        <v>3.75</v>
      </c>
      <c r="AR126" s="30">
        <v>2.5</v>
      </c>
      <c r="AS126" s="29">
        <v>3.8666666666666671</v>
      </c>
      <c r="AT126" s="29">
        <v>0</v>
      </c>
      <c r="AU126" s="29">
        <v>0</v>
      </c>
      <c r="AV126" s="29">
        <v>0</v>
      </c>
      <c r="AW126" s="29">
        <v>0</v>
      </c>
      <c r="AX126" s="29">
        <v>0</v>
      </c>
      <c r="AY126" s="29">
        <v>0</v>
      </c>
      <c r="AZ126" s="29">
        <v>0</v>
      </c>
      <c r="BA126" s="49">
        <v>0</v>
      </c>
      <c r="BB126" s="31">
        <f>AVERAGE(Table278572[[#This Row],[RULE OF LAW]],Table278572[[#This Row],[SECURITY &amp; SAFETY]],Table278572[[#This Row],[PERSONAL FREEDOM (minus Security &amp;Safety and Rule of Law)]],Table278572[[#This Row],[PERSONAL FREEDOM (minus Security &amp;Safety and Rule of Law)]])</f>
        <v>3.661927480359052</v>
      </c>
      <c r="BC126" s="32">
        <v>6.95</v>
      </c>
      <c r="BD126" s="53">
        <f>AVERAGE(Table278572[[#This Row],[PERSONAL FREEDOM]:[ECONOMIC FREEDOM]])</f>
        <v>5.3059637401795259</v>
      </c>
      <c r="BE126" s="54">
        <f t="shared" si="9"/>
        <v>144</v>
      </c>
      <c r="BF126" s="47">
        <f t="shared" si="10"/>
        <v>5.31</v>
      </c>
      <c r="BG126" s="45">
        <f>Table278572[[#This Row],[1 Rule of Law]]</f>
        <v>5.5410527157436631</v>
      </c>
      <c r="BH126" s="45">
        <f>Table278572[[#This Row],[2 Security &amp; Safety]]</f>
        <v>6.476657205692546</v>
      </c>
      <c r="BI126" s="45">
        <f t="shared" si="11"/>
        <v>1.3149999999999999</v>
      </c>
    </row>
    <row r="127" spans="1:61" ht="15" customHeight="1" x14ac:dyDescent="0.25">
      <c r="A127" s="28" t="s">
        <v>160</v>
      </c>
      <c r="B127" s="29">
        <v>4.4951757700934873</v>
      </c>
      <c r="C127" s="29">
        <v>5.3476846732321146</v>
      </c>
      <c r="D127" s="29">
        <v>4.3562321517871592</v>
      </c>
      <c r="E127" s="29">
        <v>4.7330308650375867</v>
      </c>
      <c r="F127" s="29">
        <v>6.7750170558868037</v>
      </c>
      <c r="G127" s="29">
        <v>10</v>
      </c>
      <c r="H127" s="29">
        <v>10</v>
      </c>
      <c r="I127" s="29">
        <v>5</v>
      </c>
      <c r="J127" s="29">
        <v>9.8409729583375736</v>
      </c>
      <c r="K127" s="29">
        <v>9.9591073321439474</v>
      </c>
      <c r="L127" s="29">
        <v>8.9600160580963042</v>
      </c>
      <c r="M127" s="29">
        <v>7.4</v>
      </c>
      <c r="N127" s="29">
        <v>10</v>
      </c>
      <c r="O127" s="30">
        <v>5</v>
      </c>
      <c r="P127" s="30">
        <v>5</v>
      </c>
      <c r="Q127" s="30">
        <v>5</v>
      </c>
      <c r="R127" s="30">
        <v>7.4666666666666659</v>
      </c>
      <c r="S127" s="29">
        <v>7.7338999268832573</v>
      </c>
      <c r="T127" s="29">
        <v>5</v>
      </c>
      <c r="U127" s="29">
        <v>10</v>
      </c>
      <c r="V127" s="29">
        <v>5</v>
      </c>
      <c r="W127" s="29">
        <v>6.666666666666667</v>
      </c>
      <c r="X127" s="29">
        <v>7.5</v>
      </c>
      <c r="Y127" s="29">
        <v>5</v>
      </c>
      <c r="Z127" s="29">
        <v>6.25</v>
      </c>
      <c r="AA127" s="29">
        <v>10</v>
      </c>
      <c r="AB127" s="29">
        <v>10</v>
      </c>
      <c r="AC127" s="29">
        <v>7.5</v>
      </c>
      <c r="AD127" s="29">
        <v>7.5</v>
      </c>
      <c r="AE127" s="29">
        <v>7.5</v>
      </c>
      <c r="AF127" s="29">
        <v>7.5</v>
      </c>
      <c r="AG127" s="29">
        <v>10</v>
      </c>
      <c r="AH127" s="29">
        <v>10</v>
      </c>
      <c r="AI127" s="29">
        <v>10</v>
      </c>
      <c r="AJ127" s="29">
        <v>10</v>
      </c>
      <c r="AK127" s="29">
        <v>9.375</v>
      </c>
      <c r="AL127" s="29">
        <v>10</v>
      </c>
      <c r="AM127" s="30">
        <v>4</v>
      </c>
      <c r="AN127" s="30">
        <v>6</v>
      </c>
      <c r="AO127" s="30">
        <v>10</v>
      </c>
      <c r="AP127" s="30">
        <v>10</v>
      </c>
      <c r="AQ127" s="30">
        <v>10</v>
      </c>
      <c r="AR127" s="30">
        <v>10</v>
      </c>
      <c r="AS127" s="29">
        <v>8</v>
      </c>
      <c r="AT127" s="29">
        <v>0</v>
      </c>
      <c r="AU127" s="29">
        <v>5</v>
      </c>
      <c r="AV127" s="29">
        <v>2.5</v>
      </c>
      <c r="AW127" s="29">
        <v>0</v>
      </c>
      <c r="AX127" s="29">
        <v>0</v>
      </c>
      <c r="AY127" s="29">
        <v>0</v>
      </c>
      <c r="AZ127" s="29">
        <v>5</v>
      </c>
      <c r="BA127" s="49">
        <v>2.5</v>
      </c>
      <c r="BB127" s="31">
        <f>AVERAGE(Table278572[[#This Row],[RULE OF LAW]],Table278572[[#This Row],[SECURITY &amp; SAFETY]],Table278572[[#This Row],[PERSONAL FREEDOM (minus Security &amp;Safety and Rule of Law)]],Table278572[[#This Row],[PERSONAL FREEDOM (minus Security &amp;Safety and Rule of Law)]])</f>
        <v>6.395899364646878</v>
      </c>
      <c r="BC127" s="32">
        <v>6.42</v>
      </c>
      <c r="BD127" s="53">
        <f>AVERAGE(Table278572[[#This Row],[PERSONAL FREEDOM]:[ECONOMIC FREEDOM]])</f>
        <v>6.407949682323439</v>
      </c>
      <c r="BE127" s="54">
        <f t="shared" si="9"/>
        <v>111</v>
      </c>
      <c r="BF127" s="47">
        <f t="shared" si="10"/>
        <v>6.41</v>
      </c>
      <c r="BG127" s="45">
        <f>Table278572[[#This Row],[1 Rule of Law]]</f>
        <v>4.7330308650375867</v>
      </c>
      <c r="BH127" s="45">
        <f>Table278572[[#This Row],[2 Security &amp; Safety]]</f>
        <v>7.7338999268832573</v>
      </c>
      <c r="BI127" s="45">
        <f t="shared" si="11"/>
        <v>6.5583333333333345</v>
      </c>
    </row>
    <row r="128" spans="1:61" ht="15" customHeight="1" x14ac:dyDescent="0.25">
      <c r="A128" s="28" t="s">
        <v>124</v>
      </c>
      <c r="B128" s="29">
        <v>5.147515512219166</v>
      </c>
      <c r="C128" s="29">
        <v>4.6927965251741428</v>
      </c>
      <c r="D128" s="29">
        <v>3.8407758536247369</v>
      </c>
      <c r="E128" s="29">
        <v>4.5603626303393492</v>
      </c>
      <c r="F128" s="29">
        <v>9.419905544378441</v>
      </c>
      <c r="G128" s="29">
        <v>10</v>
      </c>
      <c r="H128" s="29">
        <v>10</v>
      </c>
      <c r="I128" s="29">
        <v>7.5</v>
      </c>
      <c r="J128" s="29">
        <v>10</v>
      </c>
      <c r="K128" s="29">
        <v>10</v>
      </c>
      <c r="L128" s="29">
        <v>9.5</v>
      </c>
      <c r="M128" s="29">
        <v>10</v>
      </c>
      <c r="N128" s="29">
        <v>10</v>
      </c>
      <c r="O128" s="30">
        <v>5</v>
      </c>
      <c r="P128" s="30">
        <v>10</v>
      </c>
      <c r="Q128" s="30">
        <v>7.5</v>
      </c>
      <c r="R128" s="30">
        <v>9.1666666666666661</v>
      </c>
      <c r="S128" s="29">
        <v>9.3621907370150357</v>
      </c>
      <c r="T128" s="29">
        <v>5</v>
      </c>
      <c r="U128" s="29">
        <v>5</v>
      </c>
      <c r="V128" s="29">
        <v>10</v>
      </c>
      <c r="W128" s="29">
        <v>6.666666666666667</v>
      </c>
      <c r="X128" s="29">
        <v>5</v>
      </c>
      <c r="Y128" s="29">
        <v>7.5</v>
      </c>
      <c r="Z128" s="29">
        <v>6.25</v>
      </c>
      <c r="AA128" s="29">
        <v>7.5</v>
      </c>
      <c r="AB128" s="29">
        <v>10</v>
      </c>
      <c r="AC128" s="29">
        <v>5</v>
      </c>
      <c r="AD128" s="29">
        <v>5</v>
      </c>
      <c r="AE128" s="29">
        <v>7.5</v>
      </c>
      <c r="AF128" s="29">
        <v>5.833333333333333</v>
      </c>
      <c r="AG128" s="29">
        <v>10</v>
      </c>
      <c r="AH128" s="29">
        <v>5</v>
      </c>
      <c r="AI128" s="29">
        <v>7.5</v>
      </c>
      <c r="AJ128" s="29">
        <v>7.5</v>
      </c>
      <c r="AK128" s="29">
        <v>7.708333333333333</v>
      </c>
      <c r="AL128" s="29">
        <v>10</v>
      </c>
      <c r="AM128" s="30">
        <v>6.333333333333333</v>
      </c>
      <c r="AN128" s="30">
        <v>5.75</v>
      </c>
      <c r="AO128" s="30">
        <v>10</v>
      </c>
      <c r="AP128" s="30">
        <v>7.5</v>
      </c>
      <c r="AQ128" s="30">
        <v>8.75</v>
      </c>
      <c r="AR128" s="30">
        <v>10</v>
      </c>
      <c r="AS128" s="29">
        <v>8.1666666666666661</v>
      </c>
      <c r="AT128" s="29">
        <v>10</v>
      </c>
      <c r="AU128" s="29">
        <v>10</v>
      </c>
      <c r="AV128" s="29">
        <v>10</v>
      </c>
      <c r="AW128" s="29">
        <v>10</v>
      </c>
      <c r="AX128" s="29">
        <v>10</v>
      </c>
      <c r="AY128" s="29">
        <v>10</v>
      </c>
      <c r="AZ128" s="29">
        <v>10</v>
      </c>
      <c r="BA128" s="49">
        <v>10</v>
      </c>
      <c r="BB128" s="31">
        <f>AVERAGE(Table278572[[#This Row],[RULE OF LAW]],Table278572[[#This Row],[SECURITY &amp; SAFETY]],Table278572[[#This Row],[PERSONAL FREEDOM (minus Security &amp;Safety and Rule of Law)]],Table278572[[#This Row],[PERSONAL FREEDOM (minus Security &amp;Safety and Rule of Law)]])</f>
        <v>7.3598050085052629</v>
      </c>
      <c r="BC128" s="32">
        <v>6.68</v>
      </c>
      <c r="BD128" s="53">
        <f>AVERAGE(Table278572[[#This Row],[PERSONAL FREEDOM]:[ECONOMIC FREEDOM]])</f>
        <v>7.0199025042526308</v>
      </c>
      <c r="BE128" s="54">
        <f t="shared" si="9"/>
        <v>67</v>
      </c>
      <c r="BF128" s="47">
        <f t="shared" si="10"/>
        <v>7.02</v>
      </c>
      <c r="BG128" s="45">
        <f>Table278572[[#This Row],[1 Rule of Law]]</f>
        <v>4.5603626303393492</v>
      </c>
      <c r="BH128" s="45">
        <f>Table278572[[#This Row],[2 Security &amp; Safety]]</f>
        <v>9.3621907370150357</v>
      </c>
      <c r="BI128" s="45">
        <f t="shared" si="11"/>
        <v>7.7583333333333329</v>
      </c>
    </row>
    <row r="129" spans="1:61" ht="15" customHeight="1" x14ac:dyDescent="0.25">
      <c r="A129" s="28" t="s">
        <v>129</v>
      </c>
      <c r="B129" s="29" t="s">
        <v>48</v>
      </c>
      <c r="C129" s="29" t="s">
        <v>48</v>
      </c>
      <c r="D129" s="29" t="s">
        <v>48</v>
      </c>
      <c r="E129" s="29">
        <v>5.2809776813416187</v>
      </c>
      <c r="F129" s="29">
        <v>9.122883957547586</v>
      </c>
      <c r="G129" s="29">
        <v>10</v>
      </c>
      <c r="H129" s="29">
        <v>10</v>
      </c>
      <c r="I129" s="29" t="s">
        <v>48</v>
      </c>
      <c r="J129" s="29">
        <v>10</v>
      </c>
      <c r="K129" s="29">
        <v>10</v>
      </c>
      <c r="L129" s="29">
        <v>10</v>
      </c>
      <c r="M129" s="29" t="s">
        <v>48</v>
      </c>
      <c r="N129" s="29" t="s">
        <v>48</v>
      </c>
      <c r="O129" s="30" t="s">
        <v>48</v>
      </c>
      <c r="P129" s="30" t="s">
        <v>48</v>
      </c>
      <c r="Q129" s="30" t="s">
        <v>48</v>
      </c>
      <c r="R129" s="30" t="s">
        <v>48</v>
      </c>
      <c r="S129" s="29">
        <v>9.561441978773793</v>
      </c>
      <c r="T129" s="29">
        <v>10</v>
      </c>
      <c r="U129" s="29">
        <v>10</v>
      </c>
      <c r="V129" s="29" t="s">
        <v>48</v>
      </c>
      <c r="W129" s="29">
        <v>10</v>
      </c>
      <c r="X129" s="29" t="s">
        <v>48</v>
      </c>
      <c r="Y129" s="29" t="s">
        <v>48</v>
      </c>
      <c r="Z129" s="29" t="s">
        <v>48</v>
      </c>
      <c r="AA129" s="29" t="s">
        <v>48</v>
      </c>
      <c r="AB129" s="29" t="s">
        <v>48</v>
      </c>
      <c r="AC129" s="29" t="s">
        <v>48</v>
      </c>
      <c r="AD129" s="29" t="s">
        <v>48</v>
      </c>
      <c r="AE129" s="29" t="s">
        <v>48</v>
      </c>
      <c r="AF129" s="29" t="s">
        <v>48</v>
      </c>
      <c r="AG129" s="29" t="s">
        <v>48</v>
      </c>
      <c r="AH129" s="29" t="s">
        <v>48</v>
      </c>
      <c r="AI129" s="29" t="s">
        <v>48</v>
      </c>
      <c r="AJ129" s="29" t="s">
        <v>48</v>
      </c>
      <c r="AK129" s="29" t="s">
        <v>48</v>
      </c>
      <c r="AL129" s="29">
        <v>10</v>
      </c>
      <c r="AM129" s="30">
        <v>4.666666666666667</v>
      </c>
      <c r="AN129" s="30">
        <v>5.75</v>
      </c>
      <c r="AO129" s="30" t="s">
        <v>48</v>
      </c>
      <c r="AP129" s="30" t="s">
        <v>48</v>
      </c>
      <c r="AQ129" s="30" t="s">
        <v>48</v>
      </c>
      <c r="AR129" s="30" t="s">
        <v>48</v>
      </c>
      <c r="AS129" s="29">
        <v>6.8055555555555562</v>
      </c>
      <c r="AT129" s="29" t="s">
        <v>48</v>
      </c>
      <c r="AU129" s="29" t="s">
        <v>48</v>
      </c>
      <c r="AV129" s="29" t="s">
        <v>48</v>
      </c>
      <c r="AW129" s="29">
        <v>0</v>
      </c>
      <c r="AX129" s="29">
        <v>10</v>
      </c>
      <c r="AY129" s="29">
        <v>5</v>
      </c>
      <c r="AZ129" s="29" t="s">
        <v>48</v>
      </c>
      <c r="BA129" s="49">
        <v>5</v>
      </c>
      <c r="BB129" s="31">
        <f>AVERAGE(Table278572[[#This Row],[RULE OF LAW]],Table278572[[#This Row],[SECURITY &amp; SAFETY]],Table278572[[#This Row],[PERSONAL FREEDOM (minus Security &amp;Safety and Rule of Law)]],Table278572[[#This Row],[PERSONAL FREEDOM (minus Security &amp;Safety and Rule of Law)]])</f>
        <v>7.3448641742881122</v>
      </c>
      <c r="BC129" s="32">
        <v>7.48</v>
      </c>
      <c r="BD129" s="53">
        <f>AVERAGE(Table278572[[#This Row],[PERSONAL FREEDOM]:[ECONOMIC FREEDOM]])</f>
        <v>7.4124320871440563</v>
      </c>
      <c r="BE129" s="54">
        <f t="shared" si="9"/>
        <v>51</v>
      </c>
      <c r="BF129" s="47">
        <f t="shared" si="10"/>
        <v>7.41</v>
      </c>
      <c r="BG129" s="45">
        <f>Table278572[[#This Row],[1 Rule of Law]]</f>
        <v>5.2809776813416187</v>
      </c>
      <c r="BH129" s="45">
        <f>Table278572[[#This Row],[2 Security &amp; Safety]]</f>
        <v>9.561441978773793</v>
      </c>
      <c r="BI129" s="45">
        <f t="shared" si="11"/>
        <v>7.268518518518519</v>
      </c>
    </row>
    <row r="130" spans="1:61" ht="15" customHeight="1" x14ac:dyDescent="0.25">
      <c r="A130" s="28" t="s">
        <v>170</v>
      </c>
      <c r="B130" s="29">
        <v>4.4118831690982478</v>
      </c>
      <c r="C130" s="29">
        <v>4.2785292092179716</v>
      </c>
      <c r="D130" s="29">
        <v>3.3488229137459453</v>
      </c>
      <c r="E130" s="29">
        <v>4.0130784306873881</v>
      </c>
      <c r="F130" s="29">
        <v>9.270275394851792</v>
      </c>
      <c r="G130" s="29">
        <v>10</v>
      </c>
      <c r="H130" s="29">
        <v>10</v>
      </c>
      <c r="I130" s="29">
        <v>7.5</v>
      </c>
      <c r="J130" s="29">
        <v>10</v>
      </c>
      <c r="K130" s="29">
        <v>10</v>
      </c>
      <c r="L130" s="29">
        <v>9.5</v>
      </c>
      <c r="M130" s="29">
        <v>1.2</v>
      </c>
      <c r="N130" s="29">
        <v>10</v>
      </c>
      <c r="O130" s="30">
        <v>5</v>
      </c>
      <c r="P130" s="30">
        <v>5</v>
      </c>
      <c r="Q130" s="30">
        <v>5</v>
      </c>
      <c r="R130" s="30">
        <v>5.3999999999999995</v>
      </c>
      <c r="S130" s="29">
        <v>8.0567584649505974</v>
      </c>
      <c r="T130" s="29">
        <v>5</v>
      </c>
      <c r="U130" s="29">
        <v>0</v>
      </c>
      <c r="V130" s="29">
        <v>5</v>
      </c>
      <c r="W130" s="29">
        <v>3.3333333333333335</v>
      </c>
      <c r="X130" s="29">
        <v>7.5</v>
      </c>
      <c r="Y130" s="29">
        <v>7.5</v>
      </c>
      <c r="Z130" s="29">
        <v>7.5</v>
      </c>
      <c r="AA130" s="29">
        <v>5</v>
      </c>
      <c r="AB130" s="29">
        <v>5</v>
      </c>
      <c r="AC130" s="29">
        <v>5</v>
      </c>
      <c r="AD130" s="29">
        <v>5</v>
      </c>
      <c r="AE130" s="29">
        <v>7.5</v>
      </c>
      <c r="AF130" s="29">
        <v>5.833333333333333</v>
      </c>
      <c r="AG130" s="29">
        <v>5</v>
      </c>
      <c r="AH130" s="29">
        <v>5</v>
      </c>
      <c r="AI130" s="29">
        <v>5</v>
      </c>
      <c r="AJ130" s="29">
        <v>5</v>
      </c>
      <c r="AK130" s="29">
        <v>5.208333333333333</v>
      </c>
      <c r="AL130" s="29">
        <v>10</v>
      </c>
      <c r="AM130" s="30">
        <v>5</v>
      </c>
      <c r="AN130" s="30">
        <v>5.25</v>
      </c>
      <c r="AO130" s="30">
        <v>7.5</v>
      </c>
      <c r="AP130" s="30">
        <v>5</v>
      </c>
      <c r="AQ130" s="30">
        <v>6.25</v>
      </c>
      <c r="AR130" s="30">
        <v>7.5</v>
      </c>
      <c r="AS130" s="29">
        <v>6.8</v>
      </c>
      <c r="AT130" s="29">
        <v>10</v>
      </c>
      <c r="AU130" s="29">
        <v>10</v>
      </c>
      <c r="AV130" s="29">
        <v>10</v>
      </c>
      <c r="AW130" s="29">
        <v>0</v>
      </c>
      <c r="AX130" s="29">
        <v>10</v>
      </c>
      <c r="AY130" s="29">
        <v>5</v>
      </c>
      <c r="AZ130" s="29">
        <v>10</v>
      </c>
      <c r="BA130" s="49">
        <v>8.3333333333333339</v>
      </c>
      <c r="BB130" s="31">
        <f>AVERAGE(Table278572[[#This Row],[RULE OF LAW]],Table278572[[#This Row],[SECURITY &amp; SAFETY]],Table278572[[#This Row],[PERSONAL FREEDOM (minus Security &amp;Safety and Rule of Law)]],Table278572[[#This Row],[PERSONAL FREEDOM (minus Security &amp;Safety and Rule of Law)]])</f>
        <v>6.1349592239094957</v>
      </c>
      <c r="BC130" s="32">
        <v>5.92</v>
      </c>
      <c r="BD130" s="53">
        <f>AVERAGE(Table278572[[#This Row],[PERSONAL FREEDOM]:[ECONOMIC FREEDOM]])</f>
        <v>6.0274796119547478</v>
      </c>
      <c r="BE130" s="54">
        <f t="shared" ref="BE130:BE160" si="12">RANK(BF130,$BF$2:$BF$160)</f>
        <v>133</v>
      </c>
      <c r="BF130" s="47">
        <f t="shared" ref="BF130:BF160" si="13">ROUND(BD130, 2)</f>
        <v>6.03</v>
      </c>
      <c r="BG130" s="45">
        <f>Table278572[[#This Row],[1 Rule of Law]]</f>
        <v>4.0130784306873881</v>
      </c>
      <c r="BH130" s="45">
        <f>Table278572[[#This Row],[2 Security &amp; Safety]]</f>
        <v>8.0567584649505974</v>
      </c>
      <c r="BI130" s="45">
        <f t="shared" ref="BI130:BI160" si="14">AVERAGE(AS130,W130,AK130,BA130,Z130)</f>
        <v>6.2349999999999994</v>
      </c>
    </row>
    <row r="131" spans="1:61" ht="15" customHeight="1" x14ac:dyDescent="0.25">
      <c r="A131" s="28" t="s">
        <v>102</v>
      </c>
      <c r="B131" s="29">
        <v>7.3859981592956858</v>
      </c>
      <c r="C131" s="29">
        <v>8.4302516818855615</v>
      </c>
      <c r="D131" s="29">
        <v>8.2087404132986688</v>
      </c>
      <c r="E131" s="29">
        <v>8.008330084826639</v>
      </c>
      <c r="F131" s="29">
        <v>9.8748343697270631</v>
      </c>
      <c r="G131" s="29">
        <v>10</v>
      </c>
      <c r="H131" s="29">
        <v>10</v>
      </c>
      <c r="I131" s="29">
        <v>10</v>
      </c>
      <c r="J131" s="29">
        <v>10</v>
      </c>
      <c r="K131" s="29">
        <v>10</v>
      </c>
      <c r="L131" s="29">
        <v>10</v>
      </c>
      <c r="M131" s="29">
        <v>10</v>
      </c>
      <c r="N131" s="29">
        <v>10</v>
      </c>
      <c r="O131" s="30">
        <v>5</v>
      </c>
      <c r="P131" s="30">
        <v>5</v>
      </c>
      <c r="Q131" s="30">
        <v>5</v>
      </c>
      <c r="R131" s="30">
        <v>8.3333333333333339</v>
      </c>
      <c r="S131" s="29">
        <v>9.4027225676867996</v>
      </c>
      <c r="T131" s="29">
        <v>5</v>
      </c>
      <c r="U131" s="29">
        <v>5</v>
      </c>
      <c r="V131" s="29">
        <v>10</v>
      </c>
      <c r="W131" s="29">
        <v>6.666666666666667</v>
      </c>
      <c r="X131" s="29">
        <v>5</v>
      </c>
      <c r="Y131" s="29">
        <v>5</v>
      </c>
      <c r="Z131" s="29">
        <v>5</v>
      </c>
      <c r="AA131" s="29">
        <v>2.5</v>
      </c>
      <c r="AB131" s="29">
        <v>0</v>
      </c>
      <c r="AC131" s="29">
        <v>5</v>
      </c>
      <c r="AD131" s="29">
        <v>2.5</v>
      </c>
      <c r="AE131" s="29">
        <v>5</v>
      </c>
      <c r="AF131" s="29">
        <v>4.166666666666667</v>
      </c>
      <c r="AG131" s="29">
        <v>5</v>
      </c>
      <c r="AH131" s="29">
        <v>2.5</v>
      </c>
      <c r="AI131" s="29">
        <v>5</v>
      </c>
      <c r="AJ131" s="29">
        <v>4.166666666666667</v>
      </c>
      <c r="AK131" s="29">
        <v>2.7083333333333335</v>
      </c>
      <c r="AL131" s="29">
        <v>10</v>
      </c>
      <c r="AM131" s="30">
        <v>2</v>
      </c>
      <c r="AN131" s="30">
        <v>4.5</v>
      </c>
      <c r="AO131" s="30">
        <v>5</v>
      </c>
      <c r="AP131" s="30">
        <v>7.5</v>
      </c>
      <c r="AQ131" s="30">
        <v>6.25</v>
      </c>
      <c r="AR131" s="30">
        <v>5</v>
      </c>
      <c r="AS131" s="29">
        <v>5.55</v>
      </c>
      <c r="AT131" s="29">
        <v>10</v>
      </c>
      <c r="AU131" s="29">
        <v>10</v>
      </c>
      <c r="AV131" s="29">
        <v>10</v>
      </c>
      <c r="AW131" s="29">
        <v>0</v>
      </c>
      <c r="AX131" s="29">
        <v>0</v>
      </c>
      <c r="AY131" s="29">
        <v>0</v>
      </c>
      <c r="AZ131" s="29">
        <v>10</v>
      </c>
      <c r="BA131" s="49">
        <v>6.666666666666667</v>
      </c>
      <c r="BB131" s="31">
        <f>AVERAGE(Table278572[[#This Row],[RULE OF LAW]],Table278572[[#This Row],[SECURITY &amp; SAFETY]],Table278572[[#This Row],[PERSONAL FREEDOM (minus Security &amp;Safety and Rule of Law)]],Table278572[[#This Row],[PERSONAL FREEDOM (minus Security &amp;Safety and Rule of Law)]])</f>
        <v>7.0119298297950277</v>
      </c>
      <c r="BC131" s="32">
        <v>8.7100000000000009</v>
      </c>
      <c r="BD131" s="53">
        <f>AVERAGE(Table278572[[#This Row],[PERSONAL FREEDOM]:[ECONOMIC FREEDOM]])</f>
        <v>7.8609649148975143</v>
      </c>
      <c r="BE131" s="54">
        <f t="shared" si="12"/>
        <v>40</v>
      </c>
      <c r="BF131" s="47">
        <f t="shared" si="13"/>
        <v>7.86</v>
      </c>
      <c r="BG131" s="45">
        <f>Table278572[[#This Row],[1 Rule of Law]]</f>
        <v>8.008330084826639</v>
      </c>
      <c r="BH131" s="45">
        <f>Table278572[[#This Row],[2 Security &amp; Safety]]</f>
        <v>9.4027225676867996</v>
      </c>
      <c r="BI131" s="45">
        <f t="shared" si="14"/>
        <v>5.3183333333333334</v>
      </c>
    </row>
    <row r="132" spans="1:61" ht="15" customHeight="1" x14ac:dyDescent="0.25">
      <c r="A132" s="28" t="s">
        <v>75</v>
      </c>
      <c r="B132" s="29" t="s">
        <v>48</v>
      </c>
      <c r="C132" s="29" t="s">
        <v>48</v>
      </c>
      <c r="D132" s="29" t="s">
        <v>48</v>
      </c>
      <c r="E132" s="29">
        <v>5.8534199023205513</v>
      </c>
      <c r="F132" s="29">
        <v>9.4261831351371246</v>
      </c>
      <c r="G132" s="29">
        <v>10</v>
      </c>
      <c r="H132" s="29">
        <v>10</v>
      </c>
      <c r="I132" s="29">
        <v>7.5</v>
      </c>
      <c r="J132" s="29">
        <v>10</v>
      </c>
      <c r="K132" s="29">
        <v>10</v>
      </c>
      <c r="L132" s="29">
        <v>9.5</v>
      </c>
      <c r="M132" s="29">
        <v>10</v>
      </c>
      <c r="N132" s="29">
        <v>10</v>
      </c>
      <c r="O132" s="30">
        <v>10</v>
      </c>
      <c r="P132" s="30">
        <v>10</v>
      </c>
      <c r="Q132" s="30">
        <v>10</v>
      </c>
      <c r="R132" s="30">
        <v>10</v>
      </c>
      <c r="S132" s="29">
        <v>9.6420610450457076</v>
      </c>
      <c r="T132" s="29">
        <v>10</v>
      </c>
      <c r="U132" s="29">
        <v>10</v>
      </c>
      <c r="V132" s="29">
        <v>10</v>
      </c>
      <c r="W132" s="29">
        <v>10</v>
      </c>
      <c r="X132" s="29">
        <v>10</v>
      </c>
      <c r="Y132" s="29">
        <v>10</v>
      </c>
      <c r="Z132" s="29">
        <v>10</v>
      </c>
      <c r="AA132" s="29">
        <v>10</v>
      </c>
      <c r="AB132" s="29">
        <v>10</v>
      </c>
      <c r="AC132" s="29">
        <v>10</v>
      </c>
      <c r="AD132" s="29">
        <v>10</v>
      </c>
      <c r="AE132" s="29">
        <v>10</v>
      </c>
      <c r="AF132" s="29">
        <v>10</v>
      </c>
      <c r="AG132" s="29">
        <v>10</v>
      </c>
      <c r="AH132" s="29">
        <v>10</v>
      </c>
      <c r="AI132" s="29">
        <v>10</v>
      </c>
      <c r="AJ132" s="29">
        <v>10</v>
      </c>
      <c r="AK132" s="29">
        <v>10</v>
      </c>
      <c r="AL132" s="29">
        <v>10</v>
      </c>
      <c r="AM132" s="30">
        <v>7.666666666666667</v>
      </c>
      <c r="AN132" s="30">
        <v>7.75</v>
      </c>
      <c r="AO132" s="30">
        <v>10</v>
      </c>
      <c r="AP132" s="30">
        <v>10</v>
      </c>
      <c r="AQ132" s="30">
        <v>10</v>
      </c>
      <c r="AR132" s="30">
        <v>10</v>
      </c>
      <c r="AS132" s="29">
        <v>9.0833333333333339</v>
      </c>
      <c r="AT132" s="29">
        <v>10</v>
      </c>
      <c r="AU132" s="29">
        <v>10</v>
      </c>
      <c r="AV132" s="29">
        <v>10</v>
      </c>
      <c r="AW132" s="29">
        <v>10</v>
      </c>
      <c r="AX132" s="29">
        <v>10</v>
      </c>
      <c r="AY132" s="29">
        <v>10</v>
      </c>
      <c r="AZ132" s="29">
        <v>10</v>
      </c>
      <c r="BA132" s="49">
        <v>10</v>
      </c>
      <c r="BB132" s="31">
        <f>AVERAGE(Table278572[[#This Row],[RULE OF LAW]],Table278572[[#This Row],[SECURITY &amp; SAFETY]],Table278572[[#This Row],[PERSONAL FREEDOM (minus Security &amp;Safety and Rule of Law)]],Table278572[[#This Row],[PERSONAL FREEDOM (minus Security &amp;Safety and Rule of Law)]])</f>
        <v>8.7822035701748966</v>
      </c>
      <c r="BC132" s="32">
        <v>7.45</v>
      </c>
      <c r="BD132" s="53">
        <f>AVERAGE(Table278572[[#This Row],[PERSONAL FREEDOM]:[ECONOMIC FREEDOM]])</f>
        <v>8.116101785087448</v>
      </c>
      <c r="BE132" s="54">
        <f t="shared" si="12"/>
        <v>27</v>
      </c>
      <c r="BF132" s="47">
        <f t="shared" si="13"/>
        <v>8.1199999999999992</v>
      </c>
      <c r="BG132" s="45">
        <f>Table278572[[#This Row],[1 Rule of Law]]</f>
        <v>5.8534199023205513</v>
      </c>
      <c r="BH132" s="45">
        <f>Table278572[[#This Row],[2 Security &amp; Safety]]</f>
        <v>9.6420610450457076</v>
      </c>
      <c r="BI132" s="45">
        <f t="shared" si="14"/>
        <v>9.8166666666666664</v>
      </c>
    </row>
    <row r="133" spans="1:61" ht="15" customHeight="1" x14ac:dyDescent="0.25">
      <c r="A133" s="28" t="s">
        <v>89</v>
      </c>
      <c r="B133" s="29">
        <v>8.0138381292209484</v>
      </c>
      <c r="C133" s="29">
        <v>6.4165458176491459</v>
      </c>
      <c r="D133" s="29">
        <v>6.303802831744755</v>
      </c>
      <c r="E133" s="29">
        <v>6.9113955928716164</v>
      </c>
      <c r="F133" s="29">
        <v>9.7674863313669249</v>
      </c>
      <c r="G133" s="29">
        <v>10</v>
      </c>
      <c r="H133" s="29">
        <v>10</v>
      </c>
      <c r="I133" s="29">
        <v>7.5</v>
      </c>
      <c r="J133" s="29">
        <v>10</v>
      </c>
      <c r="K133" s="29">
        <v>10</v>
      </c>
      <c r="L133" s="29">
        <v>9.5</v>
      </c>
      <c r="M133" s="29">
        <v>10</v>
      </c>
      <c r="N133" s="29">
        <v>10</v>
      </c>
      <c r="O133" s="30">
        <v>10</v>
      </c>
      <c r="P133" s="30">
        <v>10</v>
      </c>
      <c r="Q133" s="30">
        <v>10</v>
      </c>
      <c r="R133" s="30">
        <v>10</v>
      </c>
      <c r="S133" s="29">
        <v>9.7558287771223089</v>
      </c>
      <c r="T133" s="29">
        <v>10</v>
      </c>
      <c r="U133" s="29">
        <v>10</v>
      </c>
      <c r="V133" s="29">
        <v>10</v>
      </c>
      <c r="W133" s="29">
        <v>10</v>
      </c>
      <c r="X133" s="29">
        <v>10</v>
      </c>
      <c r="Y133" s="29">
        <v>10</v>
      </c>
      <c r="Z133" s="29">
        <v>10</v>
      </c>
      <c r="AA133" s="29">
        <v>10</v>
      </c>
      <c r="AB133" s="29">
        <v>10</v>
      </c>
      <c r="AC133" s="29">
        <v>10</v>
      </c>
      <c r="AD133" s="29">
        <v>10</v>
      </c>
      <c r="AE133" s="29">
        <v>10</v>
      </c>
      <c r="AF133" s="29">
        <v>10</v>
      </c>
      <c r="AG133" s="29">
        <v>10</v>
      </c>
      <c r="AH133" s="29">
        <v>10</v>
      </c>
      <c r="AI133" s="29">
        <v>10</v>
      </c>
      <c r="AJ133" s="29">
        <v>10</v>
      </c>
      <c r="AK133" s="29">
        <v>10</v>
      </c>
      <c r="AL133" s="29">
        <v>10</v>
      </c>
      <c r="AM133" s="30">
        <v>7.666666666666667</v>
      </c>
      <c r="AN133" s="30">
        <v>7.5</v>
      </c>
      <c r="AO133" s="30">
        <v>10</v>
      </c>
      <c r="AP133" s="30">
        <v>10</v>
      </c>
      <c r="AQ133" s="30">
        <v>10</v>
      </c>
      <c r="AR133" s="30">
        <v>10</v>
      </c>
      <c r="AS133" s="29">
        <v>9.033333333333335</v>
      </c>
      <c r="AT133" s="29">
        <v>10</v>
      </c>
      <c r="AU133" s="29">
        <v>10</v>
      </c>
      <c r="AV133" s="29">
        <v>10</v>
      </c>
      <c r="AW133" s="29">
        <v>10</v>
      </c>
      <c r="AX133" s="29">
        <v>10</v>
      </c>
      <c r="AY133" s="29">
        <v>10</v>
      </c>
      <c r="AZ133" s="29">
        <v>10</v>
      </c>
      <c r="BA133" s="49">
        <v>10</v>
      </c>
      <c r="BB133" s="31">
        <f>AVERAGE(Table278572[[#This Row],[RULE OF LAW]],Table278572[[#This Row],[SECURITY &amp; SAFETY]],Table278572[[#This Row],[PERSONAL FREEDOM (minus Security &amp;Safety and Rule of Law)]],Table278572[[#This Row],[PERSONAL FREEDOM (minus Security &amp;Safety and Rule of Law)]])</f>
        <v>9.0701394258318135</v>
      </c>
      <c r="BC133" s="32">
        <v>6.73</v>
      </c>
      <c r="BD133" s="53">
        <f>AVERAGE(Table278572[[#This Row],[PERSONAL FREEDOM]:[ECONOMIC FREEDOM]])</f>
        <v>7.900069712915907</v>
      </c>
      <c r="BE133" s="54">
        <f t="shared" si="12"/>
        <v>39</v>
      </c>
      <c r="BF133" s="47">
        <f t="shared" si="13"/>
        <v>7.9</v>
      </c>
      <c r="BG133" s="45">
        <f>Table278572[[#This Row],[1 Rule of Law]]</f>
        <v>6.9113955928716164</v>
      </c>
      <c r="BH133" s="45">
        <f>Table278572[[#This Row],[2 Security &amp; Safety]]</f>
        <v>9.7558287771223089</v>
      </c>
      <c r="BI133" s="45">
        <f t="shared" si="14"/>
        <v>9.8066666666666666</v>
      </c>
    </row>
    <row r="134" spans="1:61" ht="15" customHeight="1" x14ac:dyDescent="0.25">
      <c r="A134" s="28" t="s">
        <v>109</v>
      </c>
      <c r="B134" s="29">
        <v>5.5509304194621754</v>
      </c>
      <c r="C134" s="29">
        <v>5.6236381479493645</v>
      </c>
      <c r="D134" s="29">
        <v>5.0190983116835266</v>
      </c>
      <c r="E134" s="29">
        <v>5.3978889596983546</v>
      </c>
      <c r="F134" s="29">
        <v>0</v>
      </c>
      <c r="G134" s="29">
        <v>5</v>
      </c>
      <c r="H134" s="29">
        <v>10</v>
      </c>
      <c r="I134" s="29">
        <v>2.5</v>
      </c>
      <c r="J134" s="29">
        <v>9.9444464536310377</v>
      </c>
      <c r="K134" s="29">
        <v>9.9703714419365532</v>
      </c>
      <c r="L134" s="29">
        <v>7.4829635791135187</v>
      </c>
      <c r="M134" s="29">
        <v>10</v>
      </c>
      <c r="N134" s="29">
        <v>7.5</v>
      </c>
      <c r="O134" s="30">
        <v>10</v>
      </c>
      <c r="P134" s="30">
        <v>10</v>
      </c>
      <c r="Q134" s="30">
        <v>10</v>
      </c>
      <c r="R134" s="30">
        <v>9.1666666666666661</v>
      </c>
      <c r="S134" s="29">
        <v>5.5498767485933946</v>
      </c>
      <c r="T134" s="29">
        <v>10</v>
      </c>
      <c r="U134" s="29">
        <v>10</v>
      </c>
      <c r="V134" s="29">
        <v>10</v>
      </c>
      <c r="W134" s="29">
        <v>10</v>
      </c>
      <c r="X134" s="29">
        <v>7.5</v>
      </c>
      <c r="Y134" s="29">
        <v>10</v>
      </c>
      <c r="Z134" s="29">
        <v>8.75</v>
      </c>
      <c r="AA134" s="29">
        <v>10</v>
      </c>
      <c r="AB134" s="29">
        <v>10</v>
      </c>
      <c r="AC134" s="29">
        <v>5</v>
      </c>
      <c r="AD134" s="29">
        <v>2.5</v>
      </c>
      <c r="AE134" s="29">
        <v>7.5</v>
      </c>
      <c r="AF134" s="29">
        <v>5</v>
      </c>
      <c r="AG134" s="29">
        <v>10</v>
      </c>
      <c r="AH134" s="29">
        <v>7.5</v>
      </c>
      <c r="AI134" s="29">
        <v>7.5</v>
      </c>
      <c r="AJ134" s="29">
        <v>8.3333333333333339</v>
      </c>
      <c r="AK134" s="29">
        <v>8.3333333333333339</v>
      </c>
      <c r="AL134" s="29">
        <v>8.148215121034605</v>
      </c>
      <c r="AM134" s="30">
        <v>6.666666666666667</v>
      </c>
      <c r="AN134" s="30">
        <v>5.75</v>
      </c>
      <c r="AO134" s="30">
        <v>10</v>
      </c>
      <c r="AP134" s="30">
        <v>10</v>
      </c>
      <c r="AQ134" s="30">
        <v>10</v>
      </c>
      <c r="AR134" s="30">
        <v>7.5</v>
      </c>
      <c r="AS134" s="29">
        <v>7.6129763575402531</v>
      </c>
      <c r="AT134" s="29">
        <v>10</v>
      </c>
      <c r="AU134" s="29">
        <v>10</v>
      </c>
      <c r="AV134" s="29">
        <v>10</v>
      </c>
      <c r="AW134" s="29">
        <v>10</v>
      </c>
      <c r="AX134" s="29">
        <v>10</v>
      </c>
      <c r="AY134" s="29">
        <v>10</v>
      </c>
      <c r="AZ134" s="29">
        <v>10</v>
      </c>
      <c r="BA134" s="49">
        <v>10</v>
      </c>
      <c r="BB134" s="31">
        <f>AVERAGE(Table278572[[#This Row],[RULE OF LAW]],Table278572[[#This Row],[SECURITY &amp; SAFETY]],Table278572[[#This Row],[PERSONAL FREEDOM (minus Security &amp;Safety and Rule of Law)]],Table278572[[#This Row],[PERSONAL FREEDOM (minus Security &amp;Safety and Rule of Law)]])</f>
        <v>7.206572396160297</v>
      </c>
      <c r="BC134" s="32">
        <v>6.64</v>
      </c>
      <c r="BD134" s="53">
        <f>AVERAGE(Table278572[[#This Row],[PERSONAL FREEDOM]:[ECONOMIC FREEDOM]])</f>
        <v>6.9232861980801488</v>
      </c>
      <c r="BE134" s="54">
        <f t="shared" si="12"/>
        <v>74</v>
      </c>
      <c r="BF134" s="47">
        <f t="shared" si="13"/>
        <v>6.92</v>
      </c>
      <c r="BG134" s="45">
        <f>Table278572[[#This Row],[1 Rule of Law]]</f>
        <v>5.3978889596983546</v>
      </c>
      <c r="BH134" s="45">
        <f>Table278572[[#This Row],[2 Security &amp; Safety]]</f>
        <v>5.5498767485933946</v>
      </c>
      <c r="BI134" s="45">
        <f t="shared" si="14"/>
        <v>8.9392619381747185</v>
      </c>
    </row>
    <row r="135" spans="1:61" ht="15" customHeight="1" x14ac:dyDescent="0.25">
      <c r="A135" s="28" t="s">
        <v>83</v>
      </c>
      <c r="B135" s="29">
        <v>8.1601662333676082</v>
      </c>
      <c r="C135" s="29">
        <v>6.4187134887387334</v>
      </c>
      <c r="D135" s="29">
        <v>6.1512636036614534</v>
      </c>
      <c r="E135" s="29">
        <v>6.9100477752559319</v>
      </c>
      <c r="F135" s="29">
        <v>9.7495772938973353</v>
      </c>
      <c r="G135" s="29">
        <v>0</v>
      </c>
      <c r="H135" s="29">
        <v>10</v>
      </c>
      <c r="I135" s="29">
        <v>10</v>
      </c>
      <c r="J135" s="29">
        <v>10</v>
      </c>
      <c r="K135" s="29">
        <v>10</v>
      </c>
      <c r="L135" s="29">
        <v>8</v>
      </c>
      <c r="M135" s="29">
        <v>10</v>
      </c>
      <c r="N135" s="29">
        <v>10</v>
      </c>
      <c r="O135" s="30">
        <v>5</v>
      </c>
      <c r="P135" s="30">
        <v>10</v>
      </c>
      <c r="Q135" s="30">
        <v>7.5</v>
      </c>
      <c r="R135" s="30">
        <v>9.1666666666666661</v>
      </c>
      <c r="S135" s="29">
        <v>8.9720813201880016</v>
      </c>
      <c r="T135" s="29">
        <v>10</v>
      </c>
      <c r="U135" s="29">
        <v>10</v>
      </c>
      <c r="V135" s="29">
        <v>10</v>
      </c>
      <c r="W135" s="29">
        <v>10</v>
      </c>
      <c r="X135" s="29">
        <v>7.5</v>
      </c>
      <c r="Y135" s="29">
        <v>7.5</v>
      </c>
      <c r="Z135" s="29">
        <v>7.5</v>
      </c>
      <c r="AA135" s="29">
        <v>10</v>
      </c>
      <c r="AB135" s="29">
        <v>10</v>
      </c>
      <c r="AC135" s="29">
        <v>7.5</v>
      </c>
      <c r="AD135" s="29">
        <v>7.5</v>
      </c>
      <c r="AE135" s="29">
        <v>10</v>
      </c>
      <c r="AF135" s="29">
        <v>8.3333333333333339</v>
      </c>
      <c r="AG135" s="29">
        <v>10</v>
      </c>
      <c r="AH135" s="29">
        <v>10</v>
      </c>
      <c r="AI135" s="29">
        <v>7.5</v>
      </c>
      <c r="AJ135" s="29">
        <v>9.1666666666666661</v>
      </c>
      <c r="AK135" s="29">
        <v>9.375</v>
      </c>
      <c r="AL135" s="29">
        <v>10</v>
      </c>
      <c r="AM135" s="30">
        <v>8</v>
      </c>
      <c r="AN135" s="30">
        <v>6.5</v>
      </c>
      <c r="AO135" s="30">
        <v>7.5</v>
      </c>
      <c r="AP135" s="30">
        <v>10</v>
      </c>
      <c r="AQ135" s="30">
        <v>8.75</v>
      </c>
      <c r="AR135" s="30">
        <v>10</v>
      </c>
      <c r="AS135" s="29">
        <v>8.65</v>
      </c>
      <c r="AT135" s="29">
        <v>10</v>
      </c>
      <c r="AU135" s="29">
        <v>10</v>
      </c>
      <c r="AV135" s="29">
        <v>10</v>
      </c>
      <c r="AW135" s="29">
        <v>10</v>
      </c>
      <c r="AX135" s="29">
        <v>10</v>
      </c>
      <c r="AY135" s="29">
        <v>10</v>
      </c>
      <c r="AZ135" s="29">
        <v>10</v>
      </c>
      <c r="BA135" s="49">
        <v>10</v>
      </c>
      <c r="BB135" s="31">
        <f>AVERAGE(Table278572[[#This Row],[RULE OF LAW]],Table278572[[#This Row],[SECURITY &amp; SAFETY]],Table278572[[#This Row],[PERSONAL FREEDOM (minus Security &amp;Safety and Rule of Law)]],Table278572[[#This Row],[PERSONAL FREEDOM (minus Security &amp;Safety and Rule of Law)]])</f>
        <v>8.5230322738609843</v>
      </c>
      <c r="BC135" s="32">
        <v>7.38</v>
      </c>
      <c r="BD135" s="53">
        <f>AVERAGE(Table278572[[#This Row],[PERSONAL FREEDOM]:[ECONOMIC FREEDOM]])</f>
        <v>7.9515161369304916</v>
      </c>
      <c r="BE135" s="54">
        <f t="shared" si="12"/>
        <v>36</v>
      </c>
      <c r="BF135" s="47">
        <f t="shared" si="13"/>
        <v>7.95</v>
      </c>
      <c r="BG135" s="45">
        <f>Table278572[[#This Row],[1 Rule of Law]]</f>
        <v>6.9100477752559319</v>
      </c>
      <c r="BH135" s="45">
        <f>Table278572[[#This Row],[2 Security &amp; Safety]]</f>
        <v>8.9720813201880016</v>
      </c>
      <c r="BI135" s="45">
        <f t="shared" si="14"/>
        <v>9.1050000000000004</v>
      </c>
    </row>
    <row r="136" spans="1:61" ht="15" customHeight="1" x14ac:dyDescent="0.25">
      <c r="A136" s="28" t="s">
        <v>173</v>
      </c>
      <c r="B136" s="29">
        <v>3.2876503543452413</v>
      </c>
      <c r="C136" s="29">
        <v>4.7122240265790865</v>
      </c>
      <c r="D136" s="29">
        <v>4.527939485303734</v>
      </c>
      <c r="E136" s="29">
        <v>4.1759379554093536</v>
      </c>
      <c r="F136" s="29">
        <v>8.8836805521261049</v>
      </c>
      <c r="G136" s="29">
        <v>0</v>
      </c>
      <c r="H136" s="29">
        <v>10</v>
      </c>
      <c r="I136" s="29">
        <v>5</v>
      </c>
      <c r="J136" s="29">
        <v>9.9518559530114103</v>
      </c>
      <c r="K136" s="29">
        <v>9.374127389148331</v>
      </c>
      <c r="L136" s="29">
        <v>6.865196668431949</v>
      </c>
      <c r="M136" s="29">
        <v>10</v>
      </c>
      <c r="N136" s="29">
        <v>10</v>
      </c>
      <c r="O136" s="30">
        <v>5</v>
      </c>
      <c r="P136" s="30">
        <v>5</v>
      </c>
      <c r="Q136" s="30">
        <v>5</v>
      </c>
      <c r="R136" s="30">
        <v>8.3333333333333339</v>
      </c>
      <c r="S136" s="29">
        <v>8.0274035179637959</v>
      </c>
      <c r="T136" s="29">
        <v>5</v>
      </c>
      <c r="U136" s="29">
        <v>5</v>
      </c>
      <c r="V136" s="29">
        <v>10</v>
      </c>
      <c r="W136" s="29">
        <v>6.666666666666667</v>
      </c>
      <c r="X136" s="29">
        <v>7.5</v>
      </c>
      <c r="Y136" s="29">
        <v>5</v>
      </c>
      <c r="Z136" s="29">
        <v>6.25</v>
      </c>
      <c r="AA136" s="29">
        <v>7.5</v>
      </c>
      <c r="AB136" s="29">
        <v>7.5</v>
      </c>
      <c r="AC136" s="29">
        <v>10</v>
      </c>
      <c r="AD136" s="29">
        <v>5</v>
      </c>
      <c r="AE136" s="29">
        <v>5</v>
      </c>
      <c r="AF136" s="29">
        <v>6.666666666666667</v>
      </c>
      <c r="AG136" s="29">
        <v>7.5</v>
      </c>
      <c r="AH136" s="29">
        <v>7.5</v>
      </c>
      <c r="AI136" s="29">
        <v>7.5</v>
      </c>
      <c r="AJ136" s="29">
        <v>7.5</v>
      </c>
      <c r="AK136" s="29">
        <v>7.291666666666667</v>
      </c>
      <c r="AL136" s="29">
        <v>10</v>
      </c>
      <c r="AM136" s="30">
        <v>2.3333333333333335</v>
      </c>
      <c r="AN136" s="30">
        <v>1.75</v>
      </c>
      <c r="AO136" s="30">
        <v>10</v>
      </c>
      <c r="AP136" s="30">
        <v>7.5</v>
      </c>
      <c r="AQ136" s="30">
        <v>8.75</v>
      </c>
      <c r="AR136" s="30">
        <v>7.5</v>
      </c>
      <c r="AS136" s="29">
        <v>6.0666666666666673</v>
      </c>
      <c r="AT136" s="29">
        <v>0</v>
      </c>
      <c r="AU136" s="29">
        <v>0</v>
      </c>
      <c r="AV136" s="29">
        <v>0</v>
      </c>
      <c r="AW136" s="29">
        <v>0</v>
      </c>
      <c r="AX136" s="29">
        <v>0</v>
      </c>
      <c r="AY136" s="29">
        <v>0</v>
      </c>
      <c r="AZ136" s="29">
        <v>0</v>
      </c>
      <c r="BA136" s="49">
        <v>0</v>
      </c>
      <c r="BB136" s="31">
        <f>AVERAGE(Table278572[[#This Row],[RULE OF LAW]],Table278572[[#This Row],[SECURITY &amp; SAFETY]],Table278572[[#This Row],[PERSONAL FREEDOM (minus Security &amp;Safety and Rule of Law)]],Table278572[[#This Row],[PERSONAL FREEDOM (minus Security &amp;Safety and Rule of Law)]])</f>
        <v>5.6783353683432889</v>
      </c>
      <c r="BC136" s="32">
        <v>6.52</v>
      </c>
      <c r="BD136" s="53">
        <f>AVERAGE(Table278572[[#This Row],[PERSONAL FREEDOM]:[ECONOMIC FREEDOM]])</f>
        <v>6.0991676841716442</v>
      </c>
      <c r="BE136" s="54">
        <f t="shared" si="12"/>
        <v>130</v>
      </c>
      <c r="BF136" s="47">
        <f t="shared" si="13"/>
        <v>6.1</v>
      </c>
      <c r="BG136" s="45">
        <f>Table278572[[#This Row],[1 Rule of Law]]</f>
        <v>4.1759379554093536</v>
      </c>
      <c r="BH136" s="45">
        <f>Table278572[[#This Row],[2 Security &amp; Safety]]</f>
        <v>8.0274035179637959</v>
      </c>
      <c r="BI136" s="45">
        <f t="shared" si="14"/>
        <v>5.2550000000000008</v>
      </c>
    </row>
    <row r="137" spans="1:61" ht="15" customHeight="1" x14ac:dyDescent="0.25">
      <c r="A137" s="28" t="s">
        <v>99</v>
      </c>
      <c r="B137" s="29" t="s">
        <v>48</v>
      </c>
      <c r="C137" s="29" t="s">
        <v>48</v>
      </c>
      <c r="D137" s="29" t="s">
        <v>48</v>
      </c>
      <c r="E137" s="29">
        <v>4.874605544598257</v>
      </c>
      <c r="F137" s="29">
        <v>6.2878846053158277</v>
      </c>
      <c r="G137" s="29">
        <v>10</v>
      </c>
      <c r="H137" s="29">
        <v>10</v>
      </c>
      <c r="I137" s="29" t="s">
        <v>48</v>
      </c>
      <c r="J137" s="29">
        <v>10</v>
      </c>
      <c r="K137" s="29">
        <v>10</v>
      </c>
      <c r="L137" s="29">
        <v>10</v>
      </c>
      <c r="M137" s="29" t="s">
        <v>48</v>
      </c>
      <c r="N137" s="29" t="s">
        <v>48</v>
      </c>
      <c r="O137" s="30" t="s">
        <v>48</v>
      </c>
      <c r="P137" s="30" t="s">
        <v>48</v>
      </c>
      <c r="Q137" s="30" t="s">
        <v>48</v>
      </c>
      <c r="R137" s="30" t="s">
        <v>48</v>
      </c>
      <c r="S137" s="29">
        <v>8.1439423026579139</v>
      </c>
      <c r="T137" s="29">
        <v>10</v>
      </c>
      <c r="U137" s="29">
        <v>10</v>
      </c>
      <c r="V137" s="29" t="s">
        <v>48</v>
      </c>
      <c r="W137" s="29">
        <v>10</v>
      </c>
      <c r="X137" s="29" t="s">
        <v>48</v>
      </c>
      <c r="Y137" s="29" t="s">
        <v>48</v>
      </c>
      <c r="Z137" s="29" t="s">
        <v>48</v>
      </c>
      <c r="AA137" s="29" t="s">
        <v>48</v>
      </c>
      <c r="AB137" s="29" t="s">
        <v>48</v>
      </c>
      <c r="AC137" s="29" t="s">
        <v>48</v>
      </c>
      <c r="AD137" s="29" t="s">
        <v>48</v>
      </c>
      <c r="AE137" s="29" t="s">
        <v>48</v>
      </c>
      <c r="AF137" s="29" t="s">
        <v>48</v>
      </c>
      <c r="AG137" s="29" t="s">
        <v>48</v>
      </c>
      <c r="AH137" s="29" t="s">
        <v>48</v>
      </c>
      <c r="AI137" s="29" t="s">
        <v>48</v>
      </c>
      <c r="AJ137" s="29" t="s">
        <v>48</v>
      </c>
      <c r="AK137" s="29" t="s">
        <v>48</v>
      </c>
      <c r="AL137" s="29">
        <v>10</v>
      </c>
      <c r="AM137" s="30">
        <v>7.333333333333333</v>
      </c>
      <c r="AN137" s="30">
        <v>6.5</v>
      </c>
      <c r="AO137" s="30" t="s">
        <v>48</v>
      </c>
      <c r="AP137" s="30" t="s">
        <v>48</v>
      </c>
      <c r="AQ137" s="30" t="s">
        <v>48</v>
      </c>
      <c r="AR137" s="30" t="s">
        <v>48</v>
      </c>
      <c r="AS137" s="29">
        <v>7.9444444444444438</v>
      </c>
      <c r="AT137" s="29" t="s">
        <v>48</v>
      </c>
      <c r="AU137" s="29" t="s">
        <v>48</v>
      </c>
      <c r="AV137" s="29" t="s">
        <v>48</v>
      </c>
      <c r="AW137" s="29">
        <v>10</v>
      </c>
      <c r="AX137" s="29">
        <v>10</v>
      </c>
      <c r="AY137" s="29">
        <v>10</v>
      </c>
      <c r="AZ137" s="29" t="s">
        <v>48</v>
      </c>
      <c r="BA137" s="49">
        <v>10</v>
      </c>
      <c r="BB137" s="31">
        <f>AVERAGE(Table278572[[#This Row],[RULE OF LAW]],Table278572[[#This Row],[SECURITY &amp; SAFETY]],Table278572[[#This Row],[PERSONAL FREEDOM (minus Security &amp;Safety and Rule of Law)]],Table278572[[#This Row],[PERSONAL FREEDOM (minus Security &amp;Safety and Rule of Law)]])</f>
        <v>7.9120443692214497</v>
      </c>
      <c r="BC137" s="32">
        <v>6.73</v>
      </c>
      <c r="BD137" s="53">
        <f>AVERAGE(Table278572[[#This Row],[PERSONAL FREEDOM]:[ECONOMIC FREEDOM]])</f>
        <v>7.3210221846107251</v>
      </c>
      <c r="BE137" s="54">
        <f t="shared" si="12"/>
        <v>55</v>
      </c>
      <c r="BF137" s="47">
        <f t="shared" si="13"/>
        <v>7.32</v>
      </c>
      <c r="BG137" s="45">
        <f>Table278572[[#This Row],[1 Rule of Law]]</f>
        <v>4.874605544598257</v>
      </c>
      <c r="BH137" s="45">
        <f>Table278572[[#This Row],[2 Security &amp; Safety]]</f>
        <v>8.1439423026579139</v>
      </c>
      <c r="BI137" s="45">
        <f t="shared" si="14"/>
        <v>9.3148148148148149</v>
      </c>
    </row>
    <row r="138" spans="1:61" ht="15" customHeight="1" x14ac:dyDescent="0.25">
      <c r="A138" s="28" t="s">
        <v>186</v>
      </c>
      <c r="B138" s="29" t="s">
        <v>48</v>
      </c>
      <c r="C138" s="29" t="s">
        <v>48</v>
      </c>
      <c r="D138" s="29" t="s">
        <v>48</v>
      </c>
      <c r="E138" s="29">
        <v>4.6990317430504547</v>
      </c>
      <c r="F138" s="29">
        <v>3.0268499800527593</v>
      </c>
      <c r="G138" s="29">
        <v>5</v>
      </c>
      <c r="H138" s="29">
        <v>10</v>
      </c>
      <c r="I138" s="29">
        <v>7.5</v>
      </c>
      <c r="J138" s="29">
        <v>10</v>
      </c>
      <c r="K138" s="29">
        <v>10</v>
      </c>
      <c r="L138" s="29">
        <v>8.5</v>
      </c>
      <c r="M138" s="29">
        <v>10</v>
      </c>
      <c r="N138" s="29">
        <v>10</v>
      </c>
      <c r="O138" s="30">
        <v>0</v>
      </c>
      <c r="P138" s="30">
        <v>5</v>
      </c>
      <c r="Q138" s="30">
        <v>2.5</v>
      </c>
      <c r="R138" s="30">
        <v>7.5</v>
      </c>
      <c r="S138" s="29">
        <v>6.3422833266842531</v>
      </c>
      <c r="T138" s="29">
        <v>5</v>
      </c>
      <c r="U138" s="29">
        <v>5</v>
      </c>
      <c r="V138" s="29">
        <v>5</v>
      </c>
      <c r="W138" s="29">
        <v>5</v>
      </c>
      <c r="X138" s="29" t="s">
        <v>48</v>
      </c>
      <c r="Y138" s="29" t="s">
        <v>48</v>
      </c>
      <c r="Z138" s="29" t="s">
        <v>48</v>
      </c>
      <c r="AA138" s="29" t="s">
        <v>48</v>
      </c>
      <c r="AB138" s="29" t="s">
        <v>48</v>
      </c>
      <c r="AC138" s="29" t="s">
        <v>48</v>
      </c>
      <c r="AD138" s="29" t="s">
        <v>48</v>
      </c>
      <c r="AE138" s="29" t="s">
        <v>48</v>
      </c>
      <c r="AF138" s="29" t="s">
        <v>48</v>
      </c>
      <c r="AG138" s="29" t="s">
        <v>48</v>
      </c>
      <c r="AH138" s="29" t="s">
        <v>48</v>
      </c>
      <c r="AI138" s="29" t="s">
        <v>48</v>
      </c>
      <c r="AJ138" s="29" t="s">
        <v>48</v>
      </c>
      <c r="AK138" s="29" t="s">
        <v>48</v>
      </c>
      <c r="AL138" s="29">
        <v>10</v>
      </c>
      <c r="AM138" s="30">
        <v>1.6666666666666667</v>
      </c>
      <c r="AN138" s="30">
        <v>3</v>
      </c>
      <c r="AO138" s="30" t="s">
        <v>48</v>
      </c>
      <c r="AP138" s="30" t="s">
        <v>48</v>
      </c>
      <c r="AQ138" s="30" t="s">
        <v>48</v>
      </c>
      <c r="AR138" s="30" t="s">
        <v>48</v>
      </c>
      <c r="AS138" s="29">
        <v>4.8888888888888884</v>
      </c>
      <c r="AT138" s="29">
        <v>5</v>
      </c>
      <c r="AU138" s="29">
        <v>0</v>
      </c>
      <c r="AV138" s="29">
        <v>2.5</v>
      </c>
      <c r="AW138" s="29">
        <v>0</v>
      </c>
      <c r="AX138" s="29">
        <v>10</v>
      </c>
      <c r="AY138" s="29">
        <v>5</v>
      </c>
      <c r="AZ138" s="29">
        <v>5</v>
      </c>
      <c r="BA138" s="49">
        <v>4.166666666666667</v>
      </c>
      <c r="BB138" s="31">
        <f>AVERAGE(Table278572[[#This Row],[RULE OF LAW]],Table278572[[#This Row],[SECURITY &amp; SAFETY]],Table278572[[#This Row],[PERSONAL FREEDOM (minus Security &amp;Safety and Rule of Law)]],Table278572[[#This Row],[PERSONAL FREEDOM (minus Security &amp;Safety and Rule of Law)]])</f>
        <v>5.1029213600262704</v>
      </c>
      <c r="BC138" s="32">
        <v>6.77</v>
      </c>
      <c r="BD138" s="53">
        <f>AVERAGE(Table278572[[#This Row],[PERSONAL FREEDOM]:[ECONOMIC FREEDOM]])</f>
        <v>5.936460680013135</v>
      </c>
      <c r="BE138" s="54">
        <f t="shared" si="12"/>
        <v>134</v>
      </c>
      <c r="BF138" s="47">
        <f t="shared" si="13"/>
        <v>5.94</v>
      </c>
      <c r="BG138" s="45">
        <f>Table278572[[#This Row],[1 Rule of Law]]</f>
        <v>4.6990317430504547</v>
      </c>
      <c r="BH138" s="45">
        <f>Table278572[[#This Row],[2 Security &amp; Safety]]</f>
        <v>6.3422833266842531</v>
      </c>
      <c r="BI138" s="45">
        <f t="shared" si="14"/>
        <v>4.685185185185186</v>
      </c>
    </row>
    <row r="139" spans="1:61" ht="15" customHeight="1" x14ac:dyDescent="0.25">
      <c r="A139" s="28" t="s">
        <v>64</v>
      </c>
      <c r="B139" s="29">
        <v>9.3899333541564047</v>
      </c>
      <c r="C139" s="29">
        <v>8.1064328124025646</v>
      </c>
      <c r="D139" s="29">
        <v>7.7542710740934595</v>
      </c>
      <c r="E139" s="29">
        <v>8.4168790802174751</v>
      </c>
      <c r="F139" s="29">
        <v>9.633339559536676</v>
      </c>
      <c r="G139" s="29">
        <v>10</v>
      </c>
      <c r="H139" s="29">
        <v>10</v>
      </c>
      <c r="I139" s="29">
        <v>10</v>
      </c>
      <c r="J139" s="29">
        <v>10</v>
      </c>
      <c r="K139" s="29">
        <v>9.8762390278163092</v>
      </c>
      <c r="L139" s="29">
        <v>9.9752478055632618</v>
      </c>
      <c r="M139" s="29">
        <v>10</v>
      </c>
      <c r="N139" s="29">
        <v>10</v>
      </c>
      <c r="O139" s="30">
        <v>10</v>
      </c>
      <c r="P139" s="30">
        <v>10</v>
      </c>
      <c r="Q139" s="30">
        <v>10</v>
      </c>
      <c r="R139" s="30">
        <v>10</v>
      </c>
      <c r="S139" s="29">
        <v>9.8695291216999781</v>
      </c>
      <c r="T139" s="29">
        <v>10</v>
      </c>
      <c r="U139" s="29">
        <v>10</v>
      </c>
      <c r="V139" s="29">
        <v>10</v>
      </c>
      <c r="W139" s="29">
        <v>10</v>
      </c>
      <c r="X139" s="29">
        <v>10</v>
      </c>
      <c r="Y139" s="29">
        <v>10</v>
      </c>
      <c r="Z139" s="29">
        <v>10</v>
      </c>
      <c r="AA139" s="29">
        <v>10</v>
      </c>
      <c r="AB139" s="29">
        <v>10</v>
      </c>
      <c r="AC139" s="29">
        <v>10</v>
      </c>
      <c r="AD139" s="29">
        <v>10</v>
      </c>
      <c r="AE139" s="29">
        <v>10</v>
      </c>
      <c r="AF139" s="29">
        <v>10</v>
      </c>
      <c r="AG139" s="29">
        <v>10</v>
      </c>
      <c r="AH139" s="29">
        <v>10</v>
      </c>
      <c r="AI139" s="29">
        <v>10</v>
      </c>
      <c r="AJ139" s="29">
        <v>10</v>
      </c>
      <c r="AK139" s="29">
        <v>10</v>
      </c>
      <c r="AL139" s="29">
        <v>10</v>
      </c>
      <c r="AM139" s="30">
        <v>9.3333333333333339</v>
      </c>
      <c r="AN139" s="30">
        <v>9</v>
      </c>
      <c r="AO139" s="30">
        <v>10</v>
      </c>
      <c r="AP139" s="30">
        <v>10</v>
      </c>
      <c r="AQ139" s="30">
        <v>10</v>
      </c>
      <c r="AR139" s="30">
        <v>10</v>
      </c>
      <c r="AS139" s="29">
        <v>9.6666666666666679</v>
      </c>
      <c r="AT139" s="29">
        <v>10</v>
      </c>
      <c r="AU139" s="29">
        <v>10</v>
      </c>
      <c r="AV139" s="29">
        <v>10</v>
      </c>
      <c r="AW139" s="29">
        <v>10</v>
      </c>
      <c r="AX139" s="29">
        <v>10</v>
      </c>
      <c r="AY139" s="29">
        <v>10</v>
      </c>
      <c r="AZ139" s="29">
        <v>5</v>
      </c>
      <c r="BA139" s="49">
        <v>8.3333333333333339</v>
      </c>
      <c r="BB139" s="31">
        <f>AVERAGE(Table278572[[#This Row],[RULE OF LAW]],Table278572[[#This Row],[SECURITY &amp; SAFETY]],Table278572[[#This Row],[PERSONAL FREEDOM (minus Security &amp;Safety and Rule of Law)]],Table278572[[#This Row],[PERSONAL FREEDOM (minus Security &amp;Safety and Rule of Law)]])</f>
        <v>9.371602050479364</v>
      </c>
      <c r="BC139" s="32">
        <v>7.46</v>
      </c>
      <c r="BD139" s="53">
        <f>AVERAGE(Table278572[[#This Row],[PERSONAL FREEDOM]:[ECONOMIC FREEDOM]])</f>
        <v>8.4158010252396824</v>
      </c>
      <c r="BE139" s="54">
        <f t="shared" si="12"/>
        <v>15</v>
      </c>
      <c r="BF139" s="47">
        <f t="shared" si="13"/>
        <v>8.42</v>
      </c>
      <c r="BG139" s="45">
        <f>Table278572[[#This Row],[1 Rule of Law]]</f>
        <v>8.4168790802174751</v>
      </c>
      <c r="BH139" s="45">
        <f>Table278572[[#This Row],[2 Security &amp; Safety]]</f>
        <v>9.8695291216999781</v>
      </c>
      <c r="BI139" s="45">
        <f t="shared" si="14"/>
        <v>9.6</v>
      </c>
    </row>
    <row r="140" spans="1:61" ht="15" customHeight="1" x14ac:dyDescent="0.25">
      <c r="A140" s="28" t="s">
        <v>50</v>
      </c>
      <c r="B140" s="29" t="s">
        <v>48</v>
      </c>
      <c r="C140" s="29" t="s">
        <v>48</v>
      </c>
      <c r="D140" s="29" t="s">
        <v>48</v>
      </c>
      <c r="E140" s="29">
        <v>8.2195130995730192</v>
      </c>
      <c r="F140" s="29">
        <v>9.7095258577372476</v>
      </c>
      <c r="G140" s="29">
        <v>10</v>
      </c>
      <c r="H140" s="29">
        <v>10</v>
      </c>
      <c r="I140" s="29">
        <v>10</v>
      </c>
      <c r="J140" s="29">
        <v>10</v>
      </c>
      <c r="K140" s="29">
        <v>10</v>
      </c>
      <c r="L140" s="29">
        <v>10</v>
      </c>
      <c r="M140" s="29">
        <v>10</v>
      </c>
      <c r="N140" s="29">
        <v>10</v>
      </c>
      <c r="O140" s="30">
        <v>10</v>
      </c>
      <c r="P140" s="30">
        <v>5</v>
      </c>
      <c r="Q140" s="30">
        <v>7.5</v>
      </c>
      <c r="R140" s="30">
        <v>9.1666666666666661</v>
      </c>
      <c r="S140" s="29">
        <v>9.6253975081346379</v>
      </c>
      <c r="T140" s="29">
        <v>10</v>
      </c>
      <c r="U140" s="29">
        <v>10</v>
      </c>
      <c r="V140" s="29">
        <v>10</v>
      </c>
      <c r="W140" s="29">
        <v>10</v>
      </c>
      <c r="X140" s="29">
        <v>10</v>
      </c>
      <c r="Y140" s="29">
        <v>10</v>
      </c>
      <c r="Z140" s="29">
        <v>10</v>
      </c>
      <c r="AA140" s="29">
        <v>10</v>
      </c>
      <c r="AB140" s="29">
        <v>10</v>
      </c>
      <c r="AC140" s="29">
        <v>10</v>
      </c>
      <c r="AD140" s="29">
        <v>10</v>
      </c>
      <c r="AE140" s="29">
        <v>10</v>
      </c>
      <c r="AF140" s="29">
        <v>10</v>
      </c>
      <c r="AG140" s="29">
        <v>10</v>
      </c>
      <c r="AH140" s="29">
        <v>10</v>
      </c>
      <c r="AI140" s="29">
        <v>10</v>
      </c>
      <c r="AJ140" s="29">
        <v>10</v>
      </c>
      <c r="AK140" s="29">
        <v>10</v>
      </c>
      <c r="AL140" s="29">
        <v>10</v>
      </c>
      <c r="AM140" s="30">
        <v>8.6666666666666661</v>
      </c>
      <c r="AN140" s="30">
        <v>9</v>
      </c>
      <c r="AO140" s="30">
        <v>10</v>
      </c>
      <c r="AP140" s="30">
        <v>10</v>
      </c>
      <c r="AQ140" s="30">
        <v>10</v>
      </c>
      <c r="AR140" s="30">
        <v>10</v>
      </c>
      <c r="AS140" s="29">
        <v>9.5333333333333332</v>
      </c>
      <c r="AT140" s="29">
        <v>10</v>
      </c>
      <c r="AU140" s="29">
        <v>10</v>
      </c>
      <c r="AV140" s="29">
        <v>10</v>
      </c>
      <c r="AW140" s="29">
        <v>10</v>
      </c>
      <c r="AX140" s="29">
        <v>10</v>
      </c>
      <c r="AY140" s="29">
        <v>10</v>
      </c>
      <c r="AZ140" s="29">
        <v>10</v>
      </c>
      <c r="BA140" s="49">
        <v>10</v>
      </c>
      <c r="BB140" s="31">
        <f>AVERAGE(Table278572[[#This Row],[RULE OF LAW]],Table278572[[#This Row],[SECURITY &amp; SAFETY]],Table278572[[#This Row],[PERSONAL FREEDOM (minus Security &amp;Safety and Rule of Law)]],Table278572[[#This Row],[PERSONAL FREEDOM (minus Security &amp;Safety and Rule of Law)]])</f>
        <v>9.4145609852602483</v>
      </c>
      <c r="BC140" s="32">
        <v>8.25</v>
      </c>
      <c r="BD140" s="53">
        <f>AVERAGE(Table278572[[#This Row],[PERSONAL FREEDOM]:[ECONOMIC FREEDOM]])</f>
        <v>8.8322804926301242</v>
      </c>
      <c r="BE140" s="54">
        <f t="shared" si="12"/>
        <v>2</v>
      </c>
      <c r="BF140" s="47">
        <f t="shared" si="13"/>
        <v>8.83</v>
      </c>
      <c r="BG140" s="45">
        <f>Table278572[[#This Row],[1 Rule of Law]]</f>
        <v>8.2195130995730192</v>
      </c>
      <c r="BH140" s="45">
        <f>Table278572[[#This Row],[2 Security &amp; Safety]]</f>
        <v>9.6253975081346379</v>
      </c>
      <c r="BI140" s="45">
        <f t="shared" si="14"/>
        <v>9.9066666666666663</v>
      </c>
    </row>
    <row r="141" spans="1:61" ht="15" customHeight="1" x14ac:dyDescent="0.25">
      <c r="A141" s="28" t="s">
        <v>204</v>
      </c>
      <c r="B141" s="29" t="s">
        <v>48</v>
      </c>
      <c r="C141" s="29" t="s">
        <v>48</v>
      </c>
      <c r="D141" s="29" t="s">
        <v>48</v>
      </c>
      <c r="E141" s="29">
        <v>3.0757997142890261</v>
      </c>
      <c r="F141" s="29">
        <v>9.1399106668121206</v>
      </c>
      <c r="G141" s="29">
        <v>0</v>
      </c>
      <c r="H141" s="29">
        <v>0</v>
      </c>
      <c r="I141" s="29">
        <v>0</v>
      </c>
      <c r="J141" s="29">
        <v>0</v>
      </c>
      <c r="K141" s="29">
        <v>0</v>
      </c>
      <c r="L141" s="29">
        <v>0</v>
      </c>
      <c r="M141" s="29">
        <v>10</v>
      </c>
      <c r="N141" s="29">
        <v>7.5</v>
      </c>
      <c r="O141" s="30">
        <v>0</v>
      </c>
      <c r="P141" s="30">
        <v>0</v>
      </c>
      <c r="Q141" s="30">
        <v>0</v>
      </c>
      <c r="R141" s="30">
        <v>5.833333333333333</v>
      </c>
      <c r="S141" s="29">
        <v>4.9910813333818176</v>
      </c>
      <c r="T141" s="29">
        <v>0</v>
      </c>
      <c r="U141" s="29">
        <v>5</v>
      </c>
      <c r="V141" s="29">
        <v>0</v>
      </c>
      <c r="W141" s="29">
        <v>1.6666666666666667</v>
      </c>
      <c r="X141" s="29">
        <v>10</v>
      </c>
      <c r="Y141" s="29">
        <v>7.5</v>
      </c>
      <c r="Z141" s="29">
        <v>8.75</v>
      </c>
      <c r="AA141" s="29">
        <v>7.5</v>
      </c>
      <c r="AB141" s="29">
        <v>2.5</v>
      </c>
      <c r="AC141" s="29">
        <v>2.5</v>
      </c>
      <c r="AD141" s="29">
        <v>2.5</v>
      </c>
      <c r="AE141" s="29">
        <v>7.5</v>
      </c>
      <c r="AF141" s="29">
        <v>4.166666666666667</v>
      </c>
      <c r="AG141" s="29">
        <v>5</v>
      </c>
      <c r="AH141" s="29">
        <v>2.5</v>
      </c>
      <c r="AI141" s="29">
        <v>10</v>
      </c>
      <c r="AJ141" s="29">
        <v>5.833333333333333</v>
      </c>
      <c r="AK141" s="29">
        <v>5</v>
      </c>
      <c r="AL141" s="29">
        <v>0</v>
      </c>
      <c r="AM141" s="30">
        <v>0.33333333333333331</v>
      </c>
      <c r="AN141" s="30">
        <v>0.5</v>
      </c>
      <c r="AO141" s="30">
        <v>7.5</v>
      </c>
      <c r="AP141" s="30">
        <v>5</v>
      </c>
      <c r="AQ141" s="30">
        <v>6.25</v>
      </c>
      <c r="AR141" s="30">
        <v>7.5</v>
      </c>
      <c r="AS141" s="29">
        <v>2.9166666666666665</v>
      </c>
      <c r="AT141" s="29">
        <v>0</v>
      </c>
      <c r="AU141" s="29">
        <v>0</v>
      </c>
      <c r="AV141" s="29">
        <v>0</v>
      </c>
      <c r="AW141" s="29">
        <v>0</v>
      </c>
      <c r="AX141" s="29">
        <v>0</v>
      </c>
      <c r="AY141" s="29">
        <v>0</v>
      </c>
      <c r="AZ141" s="29">
        <v>0</v>
      </c>
      <c r="BA141" s="49">
        <v>0</v>
      </c>
      <c r="BB141" s="31">
        <f>AVERAGE(Table278572[[#This Row],[RULE OF LAW]],Table278572[[#This Row],[SECURITY &amp; SAFETY]],Table278572[[#This Row],[PERSONAL FREEDOM (minus Security &amp;Safety and Rule of Law)]],Table278572[[#This Row],[PERSONAL FREEDOM (minus Security &amp;Safety and Rule of Law)]])</f>
        <v>3.850053595251044</v>
      </c>
      <c r="BC141" s="32">
        <v>5.59</v>
      </c>
      <c r="BD141" s="53">
        <f>AVERAGE(Table278572[[#This Row],[PERSONAL FREEDOM]:[ECONOMIC FREEDOM]])</f>
        <v>4.7200267976255219</v>
      </c>
      <c r="BE141" s="54">
        <f t="shared" si="12"/>
        <v>156</v>
      </c>
      <c r="BF141" s="47">
        <f t="shared" si="13"/>
        <v>4.72</v>
      </c>
      <c r="BG141" s="45">
        <f>Table278572[[#This Row],[1 Rule of Law]]</f>
        <v>3.0757997142890261</v>
      </c>
      <c r="BH141" s="45">
        <f>Table278572[[#This Row],[2 Security &amp; Safety]]</f>
        <v>4.9910813333818176</v>
      </c>
      <c r="BI141" s="45">
        <f t="shared" si="14"/>
        <v>3.6666666666666665</v>
      </c>
    </row>
    <row r="142" spans="1:61" ht="15" customHeight="1" x14ac:dyDescent="0.25">
      <c r="A142" s="28" t="s">
        <v>69</v>
      </c>
      <c r="B142" s="29" t="s">
        <v>48</v>
      </c>
      <c r="C142" s="29" t="s">
        <v>48</v>
      </c>
      <c r="D142" s="29" t="s">
        <v>48</v>
      </c>
      <c r="E142" s="29">
        <v>6.9629471378173289</v>
      </c>
      <c r="F142" s="29" t="s">
        <v>48</v>
      </c>
      <c r="G142" s="29">
        <v>10</v>
      </c>
      <c r="H142" s="29">
        <v>10</v>
      </c>
      <c r="I142" s="29">
        <v>7.5</v>
      </c>
      <c r="J142" s="29">
        <v>10</v>
      </c>
      <c r="K142" s="29" t="b">
        <v>0</v>
      </c>
      <c r="L142" s="29">
        <v>9.375</v>
      </c>
      <c r="M142" s="29" t="s">
        <v>48</v>
      </c>
      <c r="N142" s="29" t="s">
        <v>48</v>
      </c>
      <c r="O142" s="30" t="s">
        <v>48</v>
      </c>
      <c r="P142" s="30" t="s">
        <v>48</v>
      </c>
      <c r="Q142" s="30" t="s">
        <v>48</v>
      </c>
      <c r="R142" s="30" t="s">
        <v>48</v>
      </c>
      <c r="S142" s="29">
        <v>9.375</v>
      </c>
      <c r="T142" s="29">
        <v>10</v>
      </c>
      <c r="U142" s="29">
        <v>10</v>
      </c>
      <c r="V142" s="29" t="s">
        <v>48</v>
      </c>
      <c r="W142" s="29">
        <v>10</v>
      </c>
      <c r="X142" s="29">
        <v>10</v>
      </c>
      <c r="Y142" s="29">
        <v>7.5</v>
      </c>
      <c r="Z142" s="29">
        <v>8.75</v>
      </c>
      <c r="AA142" s="29">
        <v>10</v>
      </c>
      <c r="AB142" s="29">
        <v>10</v>
      </c>
      <c r="AC142" s="29">
        <v>7.5</v>
      </c>
      <c r="AD142" s="29">
        <v>7.5</v>
      </c>
      <c r="AE142" s="29">
        <v>7.5</v>
      </c>
      <c r="AF142" s="29">
        <v>7.5</v>
      </c>
      <c r="AG142" s="29">
        <v>10</v>
      </c>
      <c r="AH142" s="29">
        <v>10</v>
      </c>
      <c r="AI142" s="29">
        <v>10</v>
      </c>
      <c r="AJ142" s="29">
        <v>10</v>
      </c>
      <c r="AK142" s="29">
        <v>9.375</v>
      </c>
      <c r="AL142" s="29">
        <v>10</v>
      </c>
      <c r="AM142" s="30">
        <v>7</v>
      </c>
      <c r="AN142" s="30">
        <v>7.5</v>
      </c>
      <c r="AO142" s="30">
        <v>10</v>
      </c>
      <c r="AP142" s="30">
        <v>10</v>
      </c>
      <c r="AQ142" s="30">
        <v>10</v>
      </c>
      <c r="AR142" s="30">
        <v>10</v>
      </c>
      <c r="AS142" s="29">
        <v>8.9</v>
      </c>
      <c r="AT142" s="29" t="s">
        <v>48</v>
      </c>
      <c r="AU142" s="29" t="s">
        <v>48</v>
      </c>
      <c r="AV142" s="29" t="s">
        <v>48</v>
      </c>
      <c r="AW142" s="29" t="s">
        <v>48</v>
      </c>
      <c r="AX142" s="29" t="s">
        <v>48</v>
      </c>
      <c r="AY142" s="29" t="s">
        <v>48</v>
      </c>
      <c r="AZ142" s="29" t="s">
        <v>48</v>
      </c>
      <c r="BA142" s="49" t="s">
        <v>48</v>
      </c>
      <c r="BB142" s="31">
        <f>AVERAGE(Table278572[[#This Row],[RULE OF LAW]],Table278572[[#This Row],[SECURITY &amp; SAFETY]],Table278572[[#This Row],[PERSONAL FREEDOM (minus Security &amp;Safety and Rule of Law)]],Table278572[[#This Row],[PERSONAL FREEDOM (minus Security &amp;Safety and Rule of Law)]])</f>
        <v>8.7126117844543334</v>
      </c>
      <c r="BC142" s="32">
        <v>7.65</v>
      </c>
      <c r="BD142" s="53">
        <f>AVERAGE(Table278572[[#This Row],[PERSONAL FREEDOM]:[ECONOMIC FREEDOM]])</f>
        <v>8.1813058922271669</v>
      </c>
      <c r="BE142" s="54">
        <f t="shared" si="12"/>
        <v>26</v>
      </c>
      <c r="BF142" s="47">
        <f t="shared" si="13"/>
        <v>8.18</v>
      </c>
      <c r="BG142" s="45">
        <f>Table278572[[#This Row],[1 Rule of Law]]</f>
        <v>6.9629471378173289</v>
      </c>
      <c r="BH142" s="45">
        <f>Table278572[[#This Row],[2 Security &amp; Safety]]</f>
        <v>9.375</v>
      </c>
      <c r="BI142" s="45">
        <f t="shared" si="14"/>
        <v>9.2562499999999996</v>
      </c>
    </row>
    <row r="143" spans="1:61" ht="15" customHeight="1" x14ac:dyDescent="0.25">
      <c r="A143" s="28" t="s">
        <v>163</v>
      </c>
      <c r="B143" s="29" t="s">
        <v>48</v>
      </c>
      <c r="C143" s="29" t="s">
        <v>48</v>
      </c>
      <c r="D143" s="29" t="s">
        <v>48</v>
      </c>
      <c r="E143" s="29">
        <v>3.6533007531534887</v>
      </c>
      <c r="F143" s="29">
        <v>9.4151213676332954</v>
      </c>
      <c r="G143" s="29">
        <v>10</v>
      </c>
      <c r="H143" s="29">
        <v>10</v>
      </c>
      <c r="I143" s="29">
        <v>2.5</v>
      </c>
      <c r="J143" s="29">
        <v>9.9598192186284535</v>
      </c>
      <c r="K143" s="29">
        <v>9.9517830623541457</v>
      </c>
      <c r="L143" s="29">
        <v>8.4823204561965202</v>
      </c>
      <c r="M143" s="29">
        <v>10</v>
      </c>
      <c r="N143" s="29">
        <v>10</v>
      </c>
      <c r="O143" s="30">
        <v>5</v>
      </c>
      <c r="P143" s="30">
        <v>5</v>
      </c>
      <c r="Q143" s="30">
        <v>5</v>
      </c>
      <c r="R143" s="30">
        <v>8.3333333333333339</v>
      </c>
      <c r="S143" s="29">
        <v>8.7435917190543844</v>
      </c>
      <c r="T143" s="29">
        <v>5</v>
      </c>
      <c r="U143" s="29">
        <v>10</v>
      </c>
      <c r="V143" s="29">
        <v>10</v>
      </c>
      <c r="W143" s="29">
        <v>8.3333333333333339</v>
      </c>
      <c r="X143" s="29" t="s">
        <v>48</v>
      </c>
      <c r="Y143" s="29" t="s">
        <v>48</v>
      </c>
      <c r="Z143" s="29" t="s">
        <v>48</v>
      </c>
      <c r="AA143" s="29" t="s">
        <v>48</v>
      </c>
      <c r="AB143" s="29" t="s">
        <v>48</v>
      </c>
      <c r="AC143" s="29" t="s">
        <v>48</v>
      </c>
      <c r="AD143" s="29" t="s">
        <v>48</v>
      </c>
      <c r="AE143" s="29" t="s">
        <v>48</v>
      </c>
      <c r="AF143" s="29" t="s">
        <v>48</v>
      </c>
      <c r="AG143" s="29" t="s">
        <v>48</v>
      </c>
      <c r="AH143" s="29" t="s">
        <v>48</v>
      </c>
      <c r="AI143" s="29" t="s">
        <v>48</v>
      </c>
      <c r="AJ143" s="29" t="s">
        <v>48</v>
      </c>
      <c r="AK143" s="29" t="s">
        <v>48</v>
      </c>
      <c r="AL143" s="29">
        <v>10</v>
      </c>
      <c r="AM143" s="30">
        <v>1.6666666666666667</v>
      </c>
      <c r="AN143" s="30">
        <v>2</v>
      </c>
      <c r="AO143" s="30" t="s">
        <v>48</v>
      </c>
      <c r="AP143" s="30" t="s">
        <v>48</v>
      </c>
      <c r="AQ143" s="30" t="s">
        <v>48</v>
      </c>
      <c r="AR143" s="30" t="s">
        <v>48</v>
      </c>
      <c r="AS143" s="29">
        <v>4.5555555555555554</v>
      </c>
      <c r="AT143" s="29">
        <v>10</v>
      </c>
      <c r="AU143" s="29">
        <v>10</v>
      </c>
      <c r="AV143" s="29">
        <v>10</v>
      </c>
      <c r="AW143" s="29">
        <v>10</v>
      </c>
      <c r="AX143" s="29">
        <v>10</v>
      </c>
      <c r="AY143" s="29">
        <v>10</v>
      </c>
      <c r="AZ143" s="29">
        <v>5</v>
      </c>
      <c r="BA143" s="49">
        <v>8.3333333333333339</v>
      </c>
      <c r="BB143" s="31">
        <f>AVERAGE(Table278572[[#This Row],[RULE OF LAW]],Table278572[[#This Row],[SECURITY &amp; SAFETY]],Table278572[[#This Row],[PERSONAL FREEDOM (minus Security &amp;Safety and Rule of Law)]],Table278572[[#This Row],[PERSONAL FREEDOM (minus Security &amp;Safety and Rule of Law)]])</f>
        <v>6.6362601550890048</v>
      </c>
      <c r="BC143" s="32">
        <v>6.97</v>
      </c>
      <c r="BD143" s="53">
        <f>AVERAGE(Table278572[[#This Row],[PERSONAL FREEDOM]:[ECONOMIC FREEDOM]])</f>
        <v>6.8031300775445018</v>
      </c>
      <c r="BE143" s="54">
        <f t="shared" si="12"/>
        <v>83</v>
      </c>
      <c r="BF143" s="47">
        <f t="shared" si="13"/>
        <v>6.8</v>
      </c>
      <c r="BG143" s="45">
        <f>Table278572[[#This Row],[1 Rule of Law]]</f>
        <v>3.6533007531534887</v>
      </c>
      <c r="BH143" s="45">
        <f>Table278572[[#This Row],[2 Security &amp; Safety]]</f>
        <v>8.7435917190543844</v>
      </c>
      <c r="BI143" s="45">
        <f t="shared" si="14"/>
        <v>7.0740740740740735</v>
      </c>
    </row>
    <row r="144" spans="1:61" ht="15" customHeight="1" x14ac:dyDescent="0.25">
      <c r="A144" s="28" t="s">
        <v>136</v>
      </c>
      <c r="B144" s="29">
        <v>4.5678767233040389</v>
      </c>
      <c r="C144" s="29">
        <v>5.0740962427208363</v>
      </c>
      <c r="D144" s="29">
        <v>3.7445447581131619</v>
      </c>
      <c r="E144" s="29">
        <v>4.462172574712679</v>
      </c>
      <c r="F144" s="29">
        <v>6.722435371977876</v>
      </c>
      <c r="G144" s="29">
        <v>5</v>
      </c>
      <c r="H144" s="29">
        <v>10</v>
      </c>
      <c r="I144" s="29">
        <v>7.5</v>
      </c>
      <c r="J144" s="29">
        <v>9.974271209992768</v>
      </c>
      <c r="K144" s="29">
        <v>9.8340493044533588</v>
      </c>
      <c r="L144" s="29">
        <v>8.461664102889225</v>
      </c>
      <c r="M144" s="29">
        <v>8.5</v>
      </c>
      <c r="N144" s="29">
        <v>7.5</v>
      </c>
      <c r="O144" s="30">
        <v>0</v>
      </c>
      <c r="P144" s="30">
        <v>0</v>
      </c>
      <c r="Q144" s="30">
        <v>0</v>
      </c>
      <c r="R144" s="30">
        <v>5.333333333333333</v>
      </c>
      <c r="S144" s="29">
        <v>6.8391442694001441</v>
      </c>
      <c r="T144" s="29">
        <v>10</v>
      </c>
      <c r="U144" s="29">
        <v>10</v>
      </c>
      <c r="V144" s="29">
        <v>5</v>
      </c>
      <c r="W144" s="29">
        <v>8.3333333333333339</v>
      </c>
      <c r="X144" s="29">
        <v>10</v>
      </c>
      <c r="Y144" s="29">
        <v>7.5</v>
      </c>
      <c r="Z144" s="29">
        <v>8.75</v>
      </c>
      <c r="AA144" s="29">
        <v>5</v>
      </c>
      <c r="AB144" s="29">
        <v>5</v>
      </c>
      <c r="AC144" s="29">
        <v>7.5</v>
      </c>
      <c r="AD144" s="29">
        <v>5</v>
      </c>
      <c r="AE144" s="29">
        <v>7.5</v>
      </c>
      <c r="AF144" s="29">
        <v>6.666666666666667</v>
      </c>
      <c r="AG144" s="29">
        <v>2.5</v>
      </c>
      <c r="AH144" s="29">
        <v>2.5</v>
      </c>
      <c r="AI144" s="29">
        <v>10</v>
      </c>
      <c r="AJ144" s="29">
        <v>5</v>
      </c>
      <c r="AK144" s="29">
        <v>5.416666666666667</v>
      </c>
      <c r="AL144" s="29">
        <v>10</v>
      </c>
      <c r="AM144" s="30">
        <v>4</v>
      </c>
      <c r="AN144" s="30">
        <v>4.75</v>
      </c>
      <c r="AO144" s="30">
        <v>7.5</v>
      </c>
      <c r="AP144" s="30">
        <v>7.5</v>
      </c>
      <c r="AQ144" s="30">
        <v>7.5</v>
      </c>
      <c r="AR144" s="30">
        <v>10</v>
      </c>
      <c r="AS144" s="29">
        <v>7.25</v>
      </c>
      <c r="AT144" s="29">
        <v>5</v>
      </c>
      <c r="AU144" s="29">
        <v>5</v>
      </c>
      <c r="AV144" s="29">
        <v>5</v>
      </c>
      <c r="AW144" s="29">
        <v>0</v>
      </c>
      <c r="AX144" s="29">
        <v>0</v>
      </c>
      <c r="AY144" s="29">
        <v>0</v>
      </c>
      <c r="AZ144" s="29">
        <v>10</v>
      </c>
      <c r="BA144" s="49">
        <v>5</v>
      </c>
      <c r="BB144" s="31">
        <f>AVERAGE(Table278572[[#This Row],[RULE OF LAW]],Table278572[[#This Row],[SECURITY &amp; SAFETY]],Table278572[[#This Row],[PERSONAL FREEDOM (minus Security &amp;Safety and Rule of Law)]],Table278572[[#This Row],[PERSONAL FREEDOM (minus Security &amp;Safety and Rule of Law)]])</f>
        <v>6.3003292110282052</v>
      </c>
      <c r="BC144" s="32">
        <v>6.84</v>
      </c>
      <c r="BD144" s="53">
        <f>AVERAGE(Table278572[[#This Row],[PERSONAL FREEDOM]:[ECONOMIC FREEDOM]])</f>
        <v>6.570164605514103</v>
      </c>
      <c r="BE144" s="54">
        <f t="shared" si="12"/>
        <v>99</v>
      </c>
      <c r="BF144" s="47">
        <f t="shared" si="13"/>
        <v>6.57</v>
      </c>
      <c r="BG144" s="45">
        <f>Table278572[[#This Row],[1 Rule of Law]]</f>
        <v>4.462172574712679</v>
      </c>
      <c r="BH144" s="45">
        <f>Table278572[[#This Row],[2 Security &amp; Safety]]</f>
        <v>6.8391442694001441</v>
      </c>
      <c r="BI144" s="45">
        <f t="shared" si="14"/>
        <v>6.95</v>
      </c>
    </row>
    <row r="145" spans="1:61" ht="15" customHeight="1" x14ac:dyDescent="0.25">
      <c r="A145" s="28" t="s">
        <v>146</v>
      </c>
      <c r="B145" s="29">
        <v>3.367279970639554</v>
      </c>
      <c r="C145" s="29">
        <v>4.6231215166000972</v>
      </c>
      <c r="D145" s="29">
        <v>4.3192414638395205</v>
      </c>
      <c r="E145" s="29">
        <v>4.1032143170263904</v>
      </c>
      <c r="F145" s="29">
        <v>8.0382613262481115</v>
      </c>
      <c r="G145" s="29">
        <v>5</v>
      </c>
      <c r="H145" s="29">
        <v>9.6997705513665107</v>
      </c>
      <c r="I145" s="29">
        <v>5</v>
      </c>
      <c r="J145" s="29">
        <v>9.0550155059404904</v>
      </c>
      <c r="K145" s="29">
        <v>8.0775471698976844</v>
      </c>
      <c r="L145" s="29">
        <v>7.3664666454409371</v>
      </c>
      <c r="M145" s="29">
        <v>10</v>
      </c>
      <c r="N145" s="29">
        <v>10</v>
      </c>
      <c r="O145" s="30">
        <v>5</v>
      </c>
      <c r="P145" s="30">
        <v>5</v>
      </c>
      <c r="Q145" s="30">
        <v>5</v>
      </c>
      <c r="R145" s="30">
        <v>8.3333333333333339</v>
      </c>
      <c r="S145" s="29">
        <v>7.9126871016741278</v>
      </c>
      <c r="T145" s="29">
        <v>10</v>
      </c>
      <c r="U145" s="29">
        <v>10</v>
      </c>
      <c r="V145" s="29">
        <v>10</v>
      </c>
      <c r="W145" s="29">
        <v>10</v>
      </c>
      <c r="X145" s="29">
        <v>7.5</v>
      </c>
      <c r="Y145" s="29">
        <v>7.5</v>
      </c>
      <c r="Z145" s="29">
        <v>7.5</v>
      </c>
      <c r="AA145" s="29">
        <v>7.5</v>
      </c>
      <c r="AB145" s="29">
        <v>7.5</v>
      </c>
      <c r="AC145" s="29">
        <v>7.5</v>
      </c>
      <c r="AD145" s="29">
        <v>7.5</v>
      </c>
      <c r="AE145" s="29">
        <v>7.5</v>
      </c>
      <c r="AF145" s="29">
        <v>7.5</v>
      </c>
      <c r="AG145" s="29">
        <v>10</v>
      </c>
      <c r="AH145" s="29">
        <v>7.5</v>
      </c>
      <c r="AI145" s="29">
        <v>7.5</v>
      </c>
      <c r="AJ145" s="29">
        <v>8.3333333333333339</v>
      </c>
      <c r="AK145" s="29">
        <v>7.7083333333333339</v>
      </c>
      <c r="AL145" s="29">
        <v>10</v>
      </c>
      <c r="AM145" s="30">
        <v>1</v>
      </c>
      <c r="AN145" s="30">
        <v>2.25</v>
      </c>
      <c r="AO145" s="30">
        <v>7.5</v>
      </c>
      <c r="AP145" s="30">
        <v>7.5</v>
      </c>
      <c r="AQ145" s="30">
        <v>7.5</v>
      </c>
      <c r="AR145" s="30">
        <v>5</v>
      </c>
      <c r="AS145" s="29">
        <v>5.15</v>
      </c>
      <c r="AT145" s="29">
        <v>10</v>
      </c>
      <c r="AU145" s="29">
        <v>5</v>
      </c>
      <c r="AV145" s="29">
        <v>7.5</v>
      </c>
      <c r="AW145" s="29">
        <v>10</v>
      </c>
      <c r="AX145" s="29">
        <v>10</v>
      </c>
      <c r="AY145" s="29" t="s">
        <v>48</v>
      </c>
      <c r="AZ145" s="29">
        <v>0</v>
      </c>
      <c r="BA145" s="49">
        <v>3.75</v>
      </c>
      <c r="BB145" s="31">
        <f>AVERAGE(Table278572[[#This Row],[RULE OF LAW]],Table278572[[#This Row],[SECURITY &amp; SAFETY]],Table278572[[#This Row],[PERSONAL FREEDOM (minus Security &amp;Safety and Rule of Law)]],Table278572[[#This Row],[PERSONAL FREEDOM (minus Security &amp;Safety and Rule of Law)]])</f>
        <v>6.4148086880084634</v>
      </c>
      <c r="BC145" s="32">
        <v>6.56</v>
      </c>
      <c r="BD145" s="53">
        <f>AVERAGE(Table278572[[#This Row],[PERSONAL FREEDOM]:[ECONOMIC FREEDOM]])</f>
        <v>6.487404344004231</v>
      </c>
      <c r="BE145" s="54">
        <f t="shared" si="12"/>
        <v>107</v>
      </c>
      <c r="BF145" s="47">
        <f t="shared" si="13"/>
        <v>6.49</v>
      </c>
      <c r="BG145" s="45">
        <f>Table278572[[#This Row],[1 Rule of Law]]</f>
        <v>4.1032143170263904</v>
      </c>
      <c r="BH145" s="45">
        <f>Table278572[[#This Row],[2 Security &amp; Safety]]</f>
        <v>7.9126871016741278</v>
      </c>
      <c r="BI145" s="45">
        <f t="shared" si="14"/>
        <v>6.8216666666666672</v>
      </c>
    </row>
    <row r="146" spans="1:61" ht="15" customHeight="1" x14ac:dyDescent="0.25">
      <c r="A146" s="28" t="s">
        <v>187</v>
      </c>
      <c r="B146" s="29" t="s">
        <v>48</v>
      </c>
      <c r="C146" s="29" t="s">
        <v>48</v>
      </c>
      <c r="D146" s="29" t="s">
        <v>48</v>
      </c>
      <c r="E146" s="29">
        <v>3.7886983351122043</v>
      </c>
      <c r="F146" s="29">
        <v>6.2352941489202474</v>
      </c>
      <c r="G146" s="29">
        <v>10</v>
      </c>
      <c r="H146" s="29">
        <v>10</v>
      </c>
      <c r="I146" s="29">
        <v>7.5</v>
      </c>
      <c r="J146" s="29">
        <v>10</v>
      </c>
      <c r="K146" s="29">
        <v>10</v>
      </c>
      <c r="L146" s="29">
        <v>9.5</v>
      </c>
      <c r="M146" s="29">
        <v>9.6</v>
      </c>
      <c r="N146" s="29">
        <v>10</v>
      </c>
      <c r="O146" s="30">
        <v>5</v>
      </c>
      <c r="P146" s="30">
        <v>5</v>
      </c>
      <c r="Q146" s="30">
        <v>5</v>
      </c>
      <c r="R146" s="30">
        <v>8.2000000000000011</v>
      </c>
      <c r="S146" s="29">
        <v>7.9784313829734161</v>
      </c>
      <c r="T146" s="29">
        <v>5</v>
      </c>
      <c r="U146" s="29">
        <v>0</v>
      </c>
      <c r="V146" s="29">
        <v>10</v>
      </c>
      <c r="W146" s="29">
        <v>5</v>
      </c>
      <c r="X146" s="29">
        <v>7.5</v>
      </c>
      <c r="Y146" s="29">
        <v>7.5</v>
      </c>
      <c r="Z146" s="29">
        <v>7.5</v>
      </c>
      <c r="AA146" s="29">
        <v>5</v>
      </c>
      <c r="AB146" s="29">
        <v>5</v>
      </c>
      <c r="AC146" s="29">
        <v>5</v>
      </c>
      <c r="AD146" s="29">
        <v>5</v>
      </c>
      <c r="AE146" s="29">
        <v>7.5</v>
      </c>
      <c r="AF146" s="29">
        <v>5.833333333333333</v>
      </c>
      <c r="AG146" s="29">
        <v>5</v>
      </c>
      <c r="AH146" s="29">
        <v>7.5</v>
      </c>
      <c r="AI146" s="29">
        <v>7.5</v>
      </c>
      <c r="AJ146" s="29">
        <v>6.666666666666667</v>
      </c>
      <c r="AK146" s="29">
        <v>5.625</v>
      </c>
      <c r="AL146" s="29">
        <v>10</v>
      </c>
      <c r="AM146" s="30">
        <v>3.6666666666666665</v>
      </c>
      <c r="AN146" s="30">
        <v>4.25</v>
      </c>
      <c r="AO146" s="30">
        <v>7.5</v>
      </c>
      <c r="AP146" s="30">
        <v>7.5</v>
      </c>
      <c r="AQ146" s="30">
        <v>7.5</v>
      </c>
      <c r="AR146" s="30">
        <v>7.5</v>
      </c>
      <c r="AS146" s="29">
        <v>6.583333333333333</v>
      </c>
      <c r="AT146" s="29">
        <v>5</v>
      </c>
      <c r="AU146" s="29">
        <v>5</v>
      </c>
      <c r="AV146" s="29">
        <v>5</v>
      </c>
      <c r="AW146" s="29">
        <v>0</v>
      </c>
      <c r="AX146" s="29">
        <v>0</v>
      </c>
      <c r="AY146" s="29">
        <v>0</v>
      </c>
      <c r="AZ146" s="29">
        <v>5</v>
      </c>
      <c r="BA146" s="49">
        <v>3.3333333333333335</v>
      </c>
      <c r="BB146" s="31">
        <f>AVERAGE(Table278572[[#This Row],[RULE OF LAW]],Table278572[[#This Row],[SECURITY &amp; SAFETY]],Table278572[[#This Row],[PERSONAL FREEDOM (minus Security &amp;Safety and Rule of Law)]],Table278572[[#This Row],[PERSONAL FREEDOM (minus Security &amp;Safety and Rule of Law)]])</f>
        <v>5.7459490961880721</v>
      </c>
      <c r="BC146" s="32">
        <v>5.89</v>
      </c>
      <c r="BD146" s="53">
        <f>AVERAGE(Table278572[[#This Row],[PERSONAL FREEDOM]:[ECONOMIC FREEDOM]])</f>
        <v>5.8179745480940355</v>
      </c>
      <c r="BE146" s="54">
        <f t="shared" si="12"/>
        <v>136</v>
      </c>
      <c r="BF146" s="47">
        <f t="shared" si="13"/>
        <v>5.82</v>
      </c>
      <c r="BG146" s="45">
        <f>Table278572[[#This Row],[1 Rule of Law]]</f>
        <v>3.7886983351122043</v>
      </c>
      <c r="BH146" s="45">
        <f>Table278572[[#This Row],[2 Security &amp; Safety]]</f>
        <v>7.9784313829734161</v>
      </c>
      <c r="BI146" s="45">
        <f t="shared" si="14"/>
        <v>5.6083333333333325</v>
      </c>
    </row>
    <row r="147" spans="1:61" ht="15" customHeight="1" x14ac:dyDescent="0.25">
      <c r="A147" s="28" t="s">
        <v>123</v>
      </c>
      <c r="B147" s="29" t="s">
        <v>48</v>
      </c>
      <c r="C147" s="29" t="s">
        <v>48</v>
      </c>
      <c r="D147" s="29" t="s">
        <v>48</v>
      </c>
      <c r="E147" s="29">
        <v>4.9297688646256761</v>
      </c>
      <c r="F147" s="29">
        <v>0</v>
      </c>
      <c r="G147" s="29">
        <v>10</v>
      </c>
      <c r="H147" s="29">
        <v>10</v>
      </c>
      <c r="I147" s="29">
        <v>7.5</v>
      </c>
      <c r="J147" s="29">
        <v>10</v>
      </c>
      <c r="K147" s="29">
        <v>10</v>
      </c>
      <c r="L147" s="29">
        <v>9.5</v>
      </c>
      <c r="M147" s="29">
        <v>10</v>
      </c>
      <c r="N147" s="29">
        <v>10</v>
      </c>
      <c r="O147" s="30">
        <v>5</v>
      </c>
      <c r="P147" s="30">
        <v>5</v>
      </c>
      <c r="Q147" s="30">
        <v>5</v>
      </c>
      <c r="R147" s="30">
        <v>8.3333333333333339</v>
      </c>
      <c r="S147" s="29">
        <v>5.9444444444444455</v>
      </c>
      <c r="T147" s="29">
        <v>10</v>
      </c>
      <c r="U147" s="29">
        <v>10</v>
      </c>
      <c r="V147" s="29">
        <v>10</v>
      </c>
      <c r="W147" s="29">
        <v>10</v>
      </c>
      <c r="X147" s="29" t="s">
        <v>48</v>
      </c>
      <c r="Y147" s="29" t="s">
        <v>48</v>
      </c>
      <c r="Z147" s="29" t="s">
        <v>48</v>
      </c>
      <c r="AA147" s="29" t="s">
        <v>48</v>
      </c>
      <c r="AB147" s="29" t="s">
        <v>48</v>
      </c>
      <c r="AC147" s="29" t="s">
        <v>48</v>
      </c>
      <c r="AD147" s="29" t="s">
        <v>48</v>
      </c>
      <c r="AE147" s="29" t="s">
        <v>48</v>
      </c>
      <c r="AF147" s="29" t="s">
        <v>48</v>
      </c>
      <c r="AG147" s="29" t="s">
        <v>48</v>
      </c>
      <c r="AH147" s="29" t="s">
        <v>48</v>
      </c>
      <c r="AI147" s="29" t="s">
        <v>48</v>
      </c>
      <c r="AJ147" s="29" t="s">
        <v>48</v>
      </c>
      <c r="AK147" s="29" t="s">
        <v>48</v>
      </c>
      <c r="AL147" s="29">
        <v>10</v>
      </c>
      <c r="AM147" s="30">
        <v>7.666666666666667</v>
      </c>
      <c r="AN147" s="30">
        <v>7</v>
      </c>
      <c r="AO147" s="30" t="s">
        <v>48</v>
      </c>
      <c r="AP147" s="30" t="s">
        <v>48</v>
      </c>
      <c r="AQ147" s="30" t="s">
        <v>48</v>
      </c>
      <c r="AR147" s="30" t="s">
        <v>48</v>
      </c>
      <c r="AS147" s="29">
        <v>8.2222222222222232</v>
      </c>
      <c r="AT147" s="29">
        <v>10</v>
      </c>
      <c r="AU147" s="29">
        <v>10</v>
      </c>
      <c r="AV147" s="29">
        <v>10</v>
      </c>
      <c r="AW147" s="29">
        <v>0</v>
      </c>
      <c r="AX147" s="29">
        <v>0</v>
      </c>
      <c r="AY147" s="29">
        <v>0</v>
      </c>
      <c r="AZ147" s="29">
        <v>10</v>
      </c>
      <c r="BA147" s="49">
        <v>6.666666666666667</v>
      </c>
      <c r="BB147" s="31">
        <f>AVERAGE(Table278572[[#This Row],[RULE OF LAW]],Table278572[[#This Row],[SECURITY &amp; SAFETY]],Table278572[[#This Row],[PERSONAL FREEDOM (minus Security &amp;Safety and Rule of Law)]],Table278572[[#This Row],[PERSONAL FREEDOM (minus Security &amp;Safety and Rule of Law)]])</f>
        <v>6.8667014754156792</v>
      </c>
      <c r="BC147" s="32">
        <v>6.77</v>
      </c>
      <c r="BD147" s="53">
        <f>AVERAGE(Table278572[[#This Row],[PERSONAL FREEDOM]:[ECONOMIC FREEDOM]])</f>
        <v>6.8183507377078394</v>
      </c>
      <c r="BE147" s="54">
        <f t="shared" si="12"/>
        <v>79</v>
      </c>
      <c r="BF147" s="47">
        <f t="shared" si="13"/>
        <v>6.82</v>
      </c>
      <c r="BG147" s="45">
        <f>Table278572[[#This Row],[1 Rule of Law]]</f>
        <v>4.9297688646256761</v>
      </c>
      <c r="BH147" s="45">
        <f>Table278572[[#This Row],[2 Security &amp; Safety]]</f>
        <v>5.9444444444444455</v>
      </c>
      <c r="BI147" s="45">
        <f t="shared" si="14"/>
        <v>8.2962962962962958</v>
      </c>
    </row>
    <row r="148" spans="1:61" ht="15" customHeight="1" x14ac:dyDescent="0.25">
      <c r="A148" s="28" t="s">
        <v>174</v>
      </c>
      <c r="B148" s="29">
        <v>4.0968616913174722</v>
      </c>
      <c r="C148" s="29">
        <v>5.2059583002826715</v>
      </c>
      <c r="D148" s="29">
        <v>4.9283138061778375</v>
      </c>
      <c r="E148" s="29">
        <v>4.7437112659259935</v>
      </c>
      <c r="F148" s="29">
        <v>8.7729057866497122</v>
      </c>
      <c r="G148" s="29">
        <v>10</v>
      </c>
      <c r="H148" s="29">
        <v>10</v>
      </c>
      <c r="I148" s="29">
        <v>5</v>
      </c>
      <c r="J148" s="29">
        <v>8.6965668176224167</v>
      </c>
      <c r="K148" s="29">
        <v>8.8360038557372285</v>
      </c>
      <c r="L148" s="29">
        <v>8.506514134671928</v>
      </c>
      <c r="M148" s="29">
        <v>10</v>
      </c>
      <c r="N148" s="29">
        <v>7.5</v>
      </c>
      <c r="O148" s="30">
        <v>0</v>
      </c>
      <c r="P148" s="30">
        <v>0</v>
      </c>
      <c r="Q148" s="30">
        <v>0</v>
      </c>
      <c r="R148" s="30">
        <v>5.833333333333333</v>
      </c>
      <c r="S148" s="29">
        <v>7.7042510848849908</v>
      </c>
      <c r="T148" s="29">
        <v>0</v>
      </c>
      <c r="U148" s="29">
        <v>10</v>
      </c>
      <c r="V148" s="29">
        <v>5</v>
      </c>
      <c r="W148" s="29">
        <v>5</v>
      </c>
      <c r="X148" s="29">
        <v>2.5</v>
      </c>
      <c r="Y148" s="29">
        <v>5</v>
      </c>
      <c r="Z148" s="29">
        <v>3.75</v>
      </c>
      <c r="AA148" s="29">
        <v>7.5</v>
      </c>
      <c r="AB148" s="29">
        <v>5</v>
      </c>
      <c r="AC148" s="29">
        <v>7.5</v>
      </c>
      <c r="AD148" s="29">
        <v>7.5</v>
      </c>
      <c r="AE148" s="29">
        <v>5</v>
      </c>
      <c r="AF148" s="29">
        <v>6.666666666666667</v>
      </c>
      <c r="AG148" s="29">
        <v>7.5</v>
      </c>
      <c r="AH148" s="29">
        <v>7.5</v>
      </c>
      <c r="AI148" s="29">
        <v>7.5</v>
      </c>
      <c r="AJ148" s="29">
        <v>7.5</v>
      </c>
      <c r="AK148" s="29">
        <v>6.666666666666667</v>
      </c>
      <c r="AL148" s="29">
        <v>10</v>
      </c>
      <c r="AM148" s="30">
        <v>4.666666666666667</v>
      </c>
      <c r="AN148" s="30">
        <v>6</v>
      </c>
      <c r="AO148" s="30">
        <v>10</v>
      </c>
      <c r="AP148" s="30">
        <v>7.5</v>
      </c>
      <c r="AQ148" s="30">
        <v>8.75</v>
      </c>
      <c r="AR148" s="30">
        <v>5</v>
      </c>
      <c r="AS148" s="29">
        <v>6.8833333333333346</v>
      </c>
      <c r="AT148" s="29">
        <v>5</v>
      </c>
      <c r="AU148" s="29">
        <v>0</v>
      </c>
      <c r="AV148" s="29">
        <v>2.5</v>
      </c>
      <c r="AW148" s="29">
        <v>0</v>
      </c>
      <c r="AX148" s="29">
        <v>10</v>
      </c>
      <c r="AY148" s="29">
        <v>5</v>
      </c>
      <c r="AZ148" s="29">
        <v>10</v>
      </c>
      <c r="BA148" s="49">
        <v>5.833333333333333</v>
      </c>
      <c r="BB148" s="31">
        <f>AVERAGE(Table278572[[#This Row],[RULE OF LAW]],Table278572[[#This Row],[SECURITY &amp; SAFETY]],Table278572[[#This Row],[PERSONAL FREEDOM (minus Security &amp;Safety and Rule of Law)]],Table278572[[#This Row],[PERSONAL FREEDOM (minus Security &amp;Safety and Rule of Law)]])</f>
        <v>5.92532392103608</v>
      </c>
      <c r="BC148" s="32">
        <v>6.54</v>
      </c>
      <c r="BD148" s="53">
        <f>AVERAGE(Table278572[[#This Row],[PERSONAL FREEDOM]:[ECONOMIC FREEDOM]])</f>
        <v>6.2326619605180404</v>
      </c>
      <c r="BE148" s="54">
        <f t="shared" si="12"/>
        <v>123</v>
      </c>
      <c r="BF148" s="47">
        <f t="shared" si="13"/>
        <v>6.23</v>
      </c>
      <c r="BG148" s="45">
        <f>Table278572[[#This Row],[1 Rule of Law]]</f>
        <v>4.7437112659259935</v>
      </c>
      <c r="BH148" s="45">
        <f>Table278572[[#This Row],[2 Security &amp; Safety]]</f>
        <v>7.7042510848849908</v>
      </c>
      <c r="BI148" s="45">
        <f t="shared" si="14"/>
        <v>5.6266666666666669</v>
      </c>
    </row>
    <row r="149" spans="1:61" ht="15" customHeight="1" x14ac:dyDescent="0.25">
      <c r="A149" s="28" t="s">
        <v>119</v>
      </c>
      <c r="B149" s="29">
        <v>3.3018318856210787</v>
      </c>
      <c r="C149" s="29">
        <v>4.946313197282981</v>
      </c>
      <c r="D149" s="29">
        <v>3.5136472452253504</v>
      </c>
      <c r="E149" s="29">
        <v>3.9205974427098034</v>
      </c>
      <c r="F149" s="29">
        <v>8.2605499870700676</v>
      </c>
      <c r="G149" s="29">
        <v>10</v>
      </c>
      <c r="H149" s="29">
        <v>10</v>
      </c>
      <c r="I149" s="29">
        <v>5</v>
      </c>
      <c r="J149" s="29">
        <v>9.8331848415030372</v>
      </c>
      <c r="K149" s="29">
        <v>9.7866521920275655</v>
      </c>
      <c r="L149" s="29">
        <v>8.9239674067061223</v>
      </c>
      <c r="M149" s="29">
        <v>10</v>
      </c>
      <c r="N149" s="29">
        <v>10</v>
      </c>
      <c r="O149" s="30">
        <v>10</v>
      </c>
      <c r="P149" s="30">
        <v>10</v>
      </c>
      <c r="Q149" s="30">
        <v>10</v>
      </c>
      <c r="R149" s="30">
        <v>10</v>
      </c>
      <c r="S149" s="29">
        <v>9.0615057979253972</v>
      </c>
      <c r="T149" s="29">
        <v>10</v>
      </c>
      <c r="U149" s="29">
        <v>10</v>
      </c>
      <c r="V149" s="29">
        <v>10</v>
      </c>
      <c r="W149" s="29">
        <v>10</v>
      </c>
      <c r="X149" s="29">
        <v>5</v>
      </c>
      <c r="Y149" s="29">
        <v>5</v>
      </c>
      <c r="Z149" s="29">
        <v>5</v>
      </c>
      <c r="AA149" s="29">
        <v>7.5</v>
      </c>
      <c r="AB149" s="29">
        <v>7.5</v>
      </c>
      <c r="AC149" s="29">
        <v>5</v>
      </c>
      <c r="AD149" s="29">
        <v>7.5</v>
      </c>
      <c r="AE149" s="29">
        <v>5</v>
      </c>
      <c r="AF149" s="29">
        <v>5.833333333333333</v>
      </c>
      <c r="AG149" s="29">
        <v>7.5</v>
      </c>
      <c r="AH149" s="29">
        <v>7.5</v>
      </c>
      <c r="AI149" s="29">
        <v>7.5</v>
      </c>
      <c r="AJ149" s="29">
        <v>7.5</v>
      </c>
      <c r="AK149" s="29">
        <v>7.083333333333333</v>
      </c>
      <c r="AL149" s="29">
        <v>10</v>
      </c>
      <c r="AM149" s="30">
        <v>2</v>
      </c>
      <c r="AN149" s="30">
        <v>3.25</v>
      </c>
      <c r="AO149" s="30">
        <v>10</v>
      </c>
      <c r="AP149" s="30">
        <v>10</v>
      </c>
      <c r="AQ149" s="30">
        <v>10</v>
      </c>
      <c r="AR149" s="30">
        <v>5</v>
      </c>
      <c r="AS149" s="29">
        <v>6.05</v>
      </c>
      <c r="AT149" s="29">
        <v>10</v>
      </c>
      <c r="AU149" s="29">
        <v>10</v>
      </c>
      <c r="AV149" s="29">
        <v>10</v>
      </c>
      <c r="AW149" s="29">
        <v>10</v>
      </c>
      <c r="AX149" s="29">
        <v>10</v>
      </c>
      <c r="AY149" s="29">
        <v>10</v>
      </c>
      <c r="AZ149" s="29">
        <v>10</v>
      </c>
      <c r="BA149" s="49">
        <v>10</v>
      </c>
      <c r="BB149" s="31">
        <f>AVERAGE(Table278572[[#This Row],[RULE OF LAW]],Table278572[[#This Row],[SECURITY &amp; SAFETY]],Table278572[[#This Row],[PERSONAL FREEDOM (minus Security &amp;Safety and Rule of Law)]],Table278572[[#This Row],[PERSONAL FREEDOM (minus Security &amp;Safety and Rule of Law)]])</f>
        <v>7.0588591434921337</v>
      </c>
      <c r="BC149" s="32">
        <v>6.86</v>
      </c>
      <c r="BD149" s="53">
        <f>AVERAGE(Table278572[[#This Row],[PERSONAL FREEDOM]:[ECONOMIC FREEDOM]])</f>
        <v>6.9594295717460675</v>
      </c>
      <c r="BE149" s="54">
        <f t="shared" si="12"/>
        <v>73</v>
      </c>
      <c r="BF149" s="47">
        <f t="shared" si="13"/>
        <v>6.96</v>
      </c>
      <c r="BG149" s="45">
        <f>Table278572[[#This Row],[1 Rule of Law]]</f>
        <v>3.9205974427098034</v>
      </c>
      <c r="BH149" s="45">
        <f>Table278572[[#This Row],[2 Security &amp; Safety]]</f>
        <v>9.0615057979253972</v>
      </c>
      <c r="BI149" s="45">
        <f t="shared" si="14"/>
        <v>7.6266666666666669</v>
      </c>
    </row>
    <row r="150" spans="1:61" ht="15" customHeight="1" x14ac:dyDescent="0.25">
      <c r="A150" s="28" t="s">
        <v>144</v>
      </c>
      <c r="B150" s="29">
        <v>2.2848768822375867</v>
      </c>
      <c r="C150" s="29">
        <v>4.7722917963987754</v>
      </c>
      <c r="D150" s="29">
        <v>3.3906182213402651</v>
      </c>
      <c r="E150" s="29">
        <v>3.4825956333255426</v>
      </c>
      <c r="F150" s="29">
        <v>5.7901233168192405</v>
      </c>
      <c r="G150" s="29">
        <v>5</v>
      </c>
      <c r="H150" s="29">
        <v>2.377518432841081</v>
      </c>
      <c r="I150" s="29">
        <v>5</v>
      </c>
      <c r="J150" s="29">
        <v>10</v>
      </c>
      <c r="K150" s="29">
        <v>10</v>
      </c>
      <c r="L150" s="29">
        <v>6.4755036865682154</v>
      </c>
      <c r="M150" s="29">
        <v>9.9</v>
      </c>
      <c r="N150" s="29">
        <v>7.5</v>
      </c>
      <c r="O150" s="30">
        <v>5</v>
      </c>
      <c r="P150" s="30">
        <v>5</v>
      </c>
      <c r="Q150" s="30">
        <v>5</v>
      </c>
      <c r="R150" s="30">
        <v>7.4666666666666659</v>
      </c>
      <c r="S150" s="29">
        <v>6.5774312233513745</v>
      </c>
      <c r="T150" s="29">
        <v>10</v>
      </c>
      <c r="U150" s="29">
        <v>10</v>
      </c>
      <c r="V150" s="29">
        <v>5</v>
      </c>
      <c r="W150" s="29">
        <v>8.3333333333333339</v>
      </c>
      <c r="X150" s="29">
        <v>7.5</v>
      </c>
      <c r="Y150" s="29">
        <v>5</v>
      </c>
      <c r="Z150" s="29">
        <v>6.25</v>
      </c>
      <c r="AA150" s="29">
        <v>5</v>
      </c>
      <c r="AB150" s="29">
        <v>5</v>
      </c>
      <c r="AC150" s="29">
        <v>5</v>
      </c>
      <c r="AD150" s="29">
        <v>5</v>
      </c>
      <c r="AE150" s="29">
        <v>7.5</v>
      </c>
      <c r="AF150" s="29">
        <v>5.833333333333333</v>
      </c>
      <c r="AG150" s="29">
        <v>5</v>
      </c>
      <c r="AH150" s="29">
        <v>7.5</v>
      </c>
      <c r="AI150" s="29">
        <v>10</v>
      </c>
      <c r="AJ150" s="29">
        <v>7.5</v>
      </c>
      <c r="AK150" s="29">
        <v>5.833333333333333</v>
      </c>
      <c r="AL150" s="29">
        <v>10</v>
      </c>
      <c r="AM150" s="30">
        <v>3.6666666666666665</v>
      </c>
      <c r="AN150" s="30">
        <v>4.25</v>
      </c>
      <c r="AO150" s="30">
        <v>10</v>
      </c>
      <c r="AP150" s="30">
        <v>7.5</v>
      </c>
      <c r="AQ150" s="30">
        <v>8.75</v>
      </c>
      <c r="AR150" s="30">
        <v>7.5</v>
      </c>
      <c r="AS150" s="29">
        <v>6.833333333333333</v>
      </c>
      <c r="AT150" s="29">
        <v>5</v>
      </c>
      <c r="AU150" s="29">
        <v>5</v>
      </c>
      <c r="AV150" s="29">
        <v>5</v>
      </c>
      <c r="AW150" s="29">
        <v>0</v>
      </c>
      <c r="AX150" s="29">
        <v>0</v>
      </c>
      <c r="AY150" s="29">
        <v>0</v>
      </c>
      <c r="AZ150" s="29">
        <v>10</v>
      </c>
      <c r="BA150" s="49">
        <v>5</v>
      </c>
      <c r="BB150" s="31">
        <f>AVERAGE(Table278572[[#This Row],[RULE OF LAW]],Table278572[[#This Row],[SECURITY &amp; SAFETY]],Table278572[[#This Row],[PERSONAL FREEDOM (minus Security &amp;Safety and Rule of Law)]],Table278572[[#This Row],[PERSONAL FREEDOM (minus Security &amp;Safety and Rule of Law)]])</f>
        <v>5.7400067141692288</v>
      </c>
      <c r="BC150" s="32">
        <v>7.34</v>
      </c>
      <c r="BD150" s="53">
        <f>AVERAGE(Table278572[[#This Row],[PERSONAL FREEDOM]:[ECONOMIC FREEDOM]])</f>
        <v>6.5400033570846148</v>
      </c>
      <c r="BE150" s="54">
        <f t="shared" si="12"/>
        <v>100</v>
      </c>
      <c r="BF150" s="47">
        <f t="shared" si="13"/>
        <v>6.54</v>
      </c>
      <c r="BG150" s="45">
        <f>Table278572[[#This Row],[1 Rule of Law]]</f>
        <v>3.4825956333255426</v>
      </c>
      <c r="BH150" s="45">
        <f>Table278572[[#This Row],[2 Security &amp; Safety]]</f>
        <v>6.5774312233513745</v>
      </c>
      <c r="BI150" s="45">
        <f t="shared" si="14"/>
        <v>6.45</v>
      </c>
    </row>
    <row r="151" spans="1:61" ht="15" customHeight="1" x14ac:dyDescent="0.25">
      <c r="A151" s="28" t="s">
        <v>133</v>
      </c>
      <c r="B151" s="29">
        <v>5.0578956074856265</v>
      </c>
      <c r="C151" s="29">
        <v>4.8758284293876413</v>
      </c>
      <c r="D151" s="29">
        <v>3.6396206816903458</v>
      </c>
      <c r="E151" s="29">
        <v>4.5244482395212042</v>
      </c>
      <c r="F151" s="29">
        <v>8.2731895743386232</v>
      </c>
      <c r="G151" s="29">
        <v>10</v>
      </c>
      <c r="H151" s="29">
        <v>0</v>
      </c>
      <c r="I151" s="29">
        <v>0</v>
      </c>
      <c r="J151" s="29">
        <v>0</v>
      </c>
      <c r="K151" s="29">
        <v>4.6299729514647421</v>
      </c>
      <c r="L151" s="29">
        <v>2.9259945902929485</v>
      </c>
      <c r="M151" s="29">
        <v>10</v>
      </c>
      <c r="N151" s="29">
        <v>7.5</v>
      </c>
      <c r="O151" s="30">
        <v>10</v>
      </c>
      <c r="P151" s="30">
        <v>10</v>
      </c>
      <c r="Q151" s="30">
        <v>10</v>
      </c>
      <c r="R151" s="30">
        <v>9.1666666666666661</v>
      </c>
      <c r="S151" s="29">
        <v>6.7886169437660797</v>
      </c>
      <c r="T151" s="29">
        <v>10</v>
      </c>
      <c r="U151" s="29">
        <v>10</v>
      </c>
      <c r="V151" s="29">
        <v>10</v>
      </c>
      <c r="W151" s="29">
        <v>10</v>
      </c>
      <c r="X151" s="29">
        <v>7.5</v>
      </c>
      <c r="Y151" s="29">
        <v>7.5</v>
      </c>
      <c r="Z151" s="29">
        <v>7.5</v>
      </c>
      <c r="AA151" s="29">
        <v>7.5</v>
      </c>
      <c r="AB151" s="29">
        <v>7.5</v>
      </c>
      <c r="AC151" s="29">
        <v>5</v>
      </c>
      <c r="AD151" s="29">
        <v>7.5</v>
      </c>
      <c r="AE151" s="29">
        <v>7.5</v>
      </c>
      <c r="AF151" s="29">
        <v>6.666666666666667</v>
      </c>
      <c r="AG151" s="29">
        <v>5</v>
      </c>
      <c r="AH151" s="29">
        <v>7.5</v>
      </c>
      <c r="AI151" s="29">
        <v>7.5</v>
      </c>
      <c r="AJ151" s="29">
        <v>6.666666666666667</v>
      </c>
      <c r="AK151" s="29">
        <v>7.0833333333333339</v>
      </c>
      <c r="AL151" s="29">
        <v>0</v>
      </c>
      <c r="AM151" s="30">
        <v>5.333333333333333</v>
      </c>
      <c r="AN151" s="30">
        <v>3.5</v>
      </c>
      <c r="AO151" s="30">
        <v>10</v>
      </c>
      <c r="AP151" s="30">
        <v>5</v>
      </c>
      <c r="AQ151" s="30">
        <v>7.5</v>
      </c>
      <c r="AR151" s="30">
        <v>10</v>
      </c>
      <c r="AS151" s="29">
        <v>5.2666666666666666</v>
      </c>
      <c r="AT151" s="29">
        <v>10</v>
      </c>
      <c r="AU151" s="29">
        <v>10</v>
      </c>
      <c r="AV151" s="29">
        <v>10</v>
      </c>
      <c r="AW151" s="29">
        <v>10</v>
      </c>
      <c r="AX151" s="29">
        <v>10</v>
      </c>
      <c r="AY151" s="29">
        <v>10</v>
      </c>
      <c r="AZ151" s="29">
        <v>10</v>
      </c>
      <c r="BA151" s="49">
        <v>10</v>
      </c>
      <c r="BB151" s="31">
        <f>AVERAGE(Table278572[[#This Row],[RULE OF LAW]],Table278572[[#This Row],[SECURITY &amp; SAFETY]],Table278572[[#This Row],[PERSONAL FREEDOM (minus Security &amp;Safety and Rule of Law)]],Table278572[[#This Row],[PERSONAL FREEDOM (minus Security &amp;Safety and Rule of Law)]])</f>
        <v>6.8132662958218209</v>
      </c>
      <c r="BC151" s="32">
        <v>6</v>
      </c>
      <c r="BD151" s="53">
        <f>AVERAGE(Table278572[[#This Row],[PERSONAL FREEDOM]:[ECONOMIC FREEDOM]])</f>
        <v>6.4066331479109104</v>
      </c>
      <c r="BE151" s="54">
        <f t="shared" si="12"/>
        <v>111</v>
      </c>
      <c r="BF151" s="47">
        <f t="shared" si="13"/>
        <v>6.41</v>
      </c>
      <c r="BG151" s="45">
        <f>Table278572[[#This Row],[1 Rule of Law]]</f>
        <v>4.5244482395212042</v>
      </c>
      <c r="BH151" s="45">
        <f>Table278572[[#This Row],[2 Security &amp; Safety]]</f>
        <v>6.7886169437660797</v>
      </c>
      <c r="BI151" s="45">
        <f t="shared" si="14"/>
        <v>7.9700000000000006</v>
      </c>
    </row>
    <row r="152" spans="1:61" ht="15" customHeight="1" x14ac:dyDescent="0.25">
      <c r="A152" s="28" t="s">
        <v>184</v>
      </c>
      <c r="B152" s="29">
        <v>5.8583812850741968</v>
      </c>
      <c r="C152" s="29">
        <v>6.2767333204895799</v>
      </c>
      <c r="D152" s="29">
        <v>7.68740435977824</v>
      </c>
      <c r="E152" s="29">
        <v>6.6075063217806731</v>
      </c>
      <c r="F152" s="29">
        <v>9.754532910033415</v>
      </c>
      <c r="G152" s="29">
        <v>10</v>
      </c>
      <c r="H152" s="29">
        <v>10</v>
      </c>
      <c r="I152" s="29">
        <v>10</v>
      </c>
      <c r="J152" s="29">
        <v>9.9633140838662779</v>
      </c>
      <c r="K152" s="29">
        <v>10</v>
      </c>
      <c r="L152" s="29">
        <v>9.9926628167732563</v>
      </c>
      <c r="M152" s="29">
        <v>10</v>
      </c>
      <c r="N152" s="29">
        <v>7.5</v>
      </c>
      <c r="O152" s="30">
        <v>0</v>
      </c>
      <c r="P152" s="30">
        <v>0</v>
      </c>
      <c r="Q152" s="30">
        <v>0</v>
      </c>
      <c r="R152" s="30">
        <v>5.833333333333333</v>
      </c>
      <c r="S152" s="29">
        <v>8.5268430200466678</v>
      </c>
      <c r="T152" s="29">
        <v>0</v>
      </c>
      <c r="U152" s="29">
        <v>5</v>
      </c>
      <c r="V152" s="29">
        <v>0</v>
      </c>
      <c r="W152" s="29">
        <v>1.6666666666666667</v>
      </c>
      <c r="X152" s="29">
        <v>0</v>
      </c>
      <c r="Y152" s="29">
        <v>5</v>
      </c>
      <c r="Z152" s="29">
        <v>2.5</v>
      </c>
      <c r="AA152" s="29">
        <v>0</v>
      </c>
      <c r="AB152" s="29">
        <v>0</v>
      </c>
      <c r="AC152" s="29">
        <v>0</v>
      </c>
      <c r="AD152" s="29">
        <v>0</v>
      </c>
      <c r="AE152" s="29">
        <v>5</v>
      </c>
      <c r="AF152" s="29">
        <v>1.6666666666666667</v>
      </c>
      <c r="AG152" s="29">
        <v>0</v>
      </c>
      <c r="AH152" s="29">
        <v>0</v>
      </c>
      <c r="AI152" s="29">
        <v>2.5</v>
      </c>
      <c r="AJ152" s="29">
        <v>0.83333333333333337</v>
      </c>
      <c r="AK152" s="29">
        <v>0.625</v>
      </c>
      <c r="AL152" s="29">
        <v>10</v>
      </c>
      <c r="AM152" s="40">
        <v>1.6666666666666667</v>
      </c>
      <c r="AN152" s="29">
        <v>3</v>
      </c>
      <c r="AO152" s="30">
        <v>5</v>
      </c>
      <c r="AP152" s="30">
        <v>7.5</v>
      </c>
      <c r="AQ152" s="30">
        <v>6.25</v>
      </c>
      <c r="AR152" s="30">
        <v>2.5</v>
      </c>
      <c r="AS152" s="29">
        <v>4.6833333333333327</v>
      </c>
      <c r="AT152" s="29">
        <v>0</v>
      </c>
      <c r="AU152" s="29">
        <v>0</v>
      </c>
      <c r="AV152" s="29">
        <v>0</v>
      </c>
      <c r="AW152" s="29">
        <v>0</v>
      </c>
      <c r="AX152" s="29">
        <v>0</v>
      </c>
      <c r="AY152" s="29">
        <v>0</v>
      </c>
      <c r="AZ152" s="29">
        <v>0</v>
      </c>
      <c r="BA152" s="49">
        <v>0</v>
      </c>
      <c r="BB152" s="31">
        <f>AVERAGE(Table278572[[#This Row],[RULE OF LAW]],Table278572[[#This Row],[SECURITY &amp; SAFETY]],Table278572[[#This Row],[PERSONAL FREEDOM (minus Security &amp;Safety and Rule of Law)]],Table278572[[#This Row],[PERSONAL FREEDOM (minus Security &amp;Safety and Rule of Law)]])</f>
        <v>4.7310873354568352</v>
      </c>
      <c r="BC152" s="32">
        <v>7.98</v>
      </c>
      <c r="BD152" s="53">
        <f>AVERAGE(Table278572[[#This Row],[PERSONAL FREEDOM]:[ECONOMIC FREEDOM]])</f>
        <v>6.3555436677284174</v>
      </c>
      <c r="BE152" s="54">
        <f t="shared" si="12"/>
        <v>118</v>
      </c>
      <c r="BF152" s="47">
        <f t="shared" si="13"/>
        <v>6.36</v>
      </c>
      <c r="BG152" s="45">
        <f>Table278572[[#This Row],[1 Rule of Law]]</f>
        <v>6.6075063217806731</v>
      </c>
      <c r="BH152" s="45">
        <f>Table278572[[#This Row],[2 Security &amp; Safety]]</f>
        <v>8.5268430200466678</v>
      </c>
      <c r="BI152" s="45">
        <f t="shared" si="14"/>
        <v>1.895</v>
      </c>
    </row>
    <row r="153" spans="1:61" ht="15" customHeight="1" x14ac:dyDescent="0.25">
      <c r="A153" s="28" t="s">
        <v>53</v>
      </c>
      <c r="B153" s="29">
        <v>8.058342866547088</v>
      </c>
      <c r="C153" s="29">
        <v>7.419845845839447</v>
      </c>
      <c r="D153" s="29">
        <v>7.6342725389691068</v>
      </c>
      <c r="E153" s="29">
        <v>7.7041537504518809</v>
      </c>
      <c r="F153" s="29">
        <v>9.6171451327051933</v>
      </c>
      <c r="G153" s="29">
        <v>10</v>
      </c>
      <c r="H153" s="29">
        <v>10</v>
      </c>
      <c r="I153" s="29">
        <v>10</v>
      </c>
      <c r="J153" s="29">
        <v>10</v>
      </c>
      <c r="K153" s="29">
        <v>9.9876082602407852</v>
      </c>
      <c r="L153" s="29">
        <v>9.9975216520481567</v>
      </c>
      <c r="M153" s="29">
        <v>10</v>
      </c>
      <c r="N153" s="29">
        <v>10</v>
      </c>
      <c r="O153" s="30">
        <v>10</v>
      </c>
      <c r="P153" s="30">
        <v>10</v>
      </c>
      <c r="Q153" s="30">
        <v>10</v>
      </c>
      <c r="R153" s="30">
        <v>10</v>
      </c>
      <c r="S153" s="29">
        <v>9.8715555949177833</v>
      </c>
      <c r="T153" s="29">
        <v>10</v>
      </c>
      <c r="U153" s="29">
        <v>10</v>
      </c>
      <c r="V153" s="29">
        <v>10</v>
      </c>
      <c r="W153" s="29">
        <v>10</v>
      </c>
      <c r="X153" s="29">
        <v>10</v>
      </c>
      <c r="Y153" s="29">
        <v>10</v>
      </c>
      <c r="Z153" s="29">
        <v>10</v>
      </c>
      <c r="AA153" s="29">
        <v>10</v>
      </c>
      <c r="AB153" s="29">
        <v>10</v>
      </c>
      <c r="AC153" s="29">
        <v>10</v>
      </c>
      <c r="AD153" s="29">
        <v>10</v>
      </c>
      <c r="AE153" s="29">
        <v>10</v>
      </c>
      <c r="AF153" s="29">
        <v>10</v>
      </c>
      <c r="AG153" s="29">
        <v>10</v>
      </c>
      <c r="AH153" s="29">
        <v>10</v>
      </c>
      <c r="AI153" s="29">
        <v>10</v>
      </c>
      <c r="AJ153" s="29">
        <v>10</v>
      </c>
      <c r="AK153" s="29">
        <v>10</v>
      </c>
      <c r="AL153" s="29">
        <v>10</v>
      </c>
      <c r="AM153" s="30">
        <v>7</v>
      </c>
      <c r="AN153" s="30">
        <v>7.75</v>
      </c>
      <c r="AO153" s="30">
        <v>10</v>
      </c>
      <c r="AP153" s="30">
        <v>10</v>
      </c>
      <c r="AQ153" s="30">
        <v>10</v>
      </c>
      <c r="AR153" s="30">
        <v>10</v>
      </c>
      <c r="AS153" s="29">
        <v>8.9499999999999993</v>
      </c>
      <c r="AT153" s="29">
        <v>10</v>
      </c>
      <c r="AU153" s="29">
        <v>10</v>
      </c>
      <c r="AV153" s="29">
        <v>10</v>
      </c>
      <c r="AW153" s="29">
        <v>10</v>
      </c>
      <c r="AX153" s="29">
        <v>10</v>
      </c>
      <c r="AY153" s="29">
        <v>10</v>
      </c>
      <c r="AZ153" s="29">
        <v>10</v>
      </c>
      <c r="BA153" s="49">
        <v>10</v>
      </c>
      <c r="BB153" s="31">
        <f>AVERAGE(Table278572[[#This Row],[RULE OF LAW]],Table278572[[#This Row],[SECURITY &amp; SAFETY]],Table278572[[#This Row],[PERSONAL FREEDOM (minus Security &amp;Safety and Rule of Law)]],Table278572[[#This Row],[PERSONAL FREEDOM (minus Security &amp;Safety and Rule of Law)]])</f>
        <v>9.2889273363424163</v>
      </c>
      <c r="BC153" s="32">
        <v>7.93</v>
      </c>
      <c r="BD153" s="53">
        <f>AVERAGE(Table278572[[#This Row],[PERSONAL FREEDOM]:[ECONOMIC FREEDOM]])</f>
        <v>8.6094636681712089</v>
      </c>
      <c r="BE153" s="54">
        <f t="shared" si="12"/>
        <v>6</v>
      </c>
      <c r="BF153" s="47">
        <f t="shared" si="13"/>
        <v>8.61</v>
      </c>
      <c r="BG153" s="45">
        <f>Table278572[[#This Row],[1 Rule of Law]]</f>
        <v>7.7041537504518809</v>
      </c>
      <c r="BH153" s="45">
        <f>Table278572[[#This Row],[2 Security &amp; Safety]]</f>
        <v>9.8715555949177833</v>
      </c>
      <c r="BI153" s="45">
        <f t="shared" si="14"/>
        <v>9.7900000000000009</v>
      </c>
    </row>
    <row r="154" spans="1:61" ht="15" customHeight="1" x14ac:dyDescent="0.25">
      <c r="A154" s="28" t="s">
        <v>68</v>
      </c>
      <c r="B154" s="29">
        <v>7.0726156974938661</v>
      </c>
      <c r="C154" s="29">
        <v>6.6747838975015217</v>
      </c>
      <c r="D154" s="29">
        <v>6.4496794423453432</v>
      </c>
      <c r="E154" s="29">
        <v>6.7323596791135776</v>
      </c>
      <c r="F154" s="29">
        <v>8.4701477382998718</v>
      </c>
      <c r="G154" s="29">
        <v>10</v>
      </c>
      <c r="H154" s="29">
        <v>9.8923237460571265</v>
      </c>
      <c r="I154" s="29">
        <v>10</v>
      </c>
      <c r="J154" s="29">
        <v>9.9811827905730901</v>
      </c>
      <c r="K154" s="29">
        <v>9.9962365581146173</v>
      </c>
      <c r="L154" s="29">
        <v>9.9739486189489668</v>
      </c>
      <c r="M154" s="29">
        <v>10</v>
      </c>
      <c r="N154" s="29">
        <v>10</v>
      </c>
      <c r="O154" s="30">
        <v>10</v>
      </c>
      <c r="P154" s="30">
        <v>10</v>
      </c>
      <c r="Q154" s="30">
        <v>10</v>
      </c>
      <c r="R154" s="30">
        <v>10</v>
      </c>
      <c r="S154" s="29">
        <v>9.4813654524162789</v>
      </c>
      <c r="T154" s="29">
        <v>5</v>
      </c>
      <c r="U154" s="29">
        <v>10</v>
      </c>
      <c r="V154" s="29">
        <v>10</v>
      </c>
      <c r="W154" s="29">
        <v>8.3333333333333339</v>
      </c>
      <c r="X154" s="29">
        <v>10</v>
      </c>
      <c r="Y154" s="29">
        <v>10</v>
      </c>
      <c r="Z154" s="29">
        <v>10</v>
      </c>
      <c r="AA154" s="29">
        <v>10</v>
      </c>
      <c r="AB154" s="29">
        <v>10</v>
      </c>
      <c r="AC154" s="29">
        <v>10</v>
      </c>
      <c r="AD154" s="29">
        <v>10</v>
      </c>
      <c r="AE154" s="29">
        <v>10</v>
      </c>
      <c r="AF154" s="29">
        <v>10</v>
      </c>
      <c r="AG154" s="29">
        <v>10</v>
      </c>
      <c r="AH154" s="29">
        <v>10</v>
      </c>
      <c r="AI154" s="29">
        <v>10</v>
      </c>
      <c r="AJ154" s="29">
        <v>10</v>
      </c>
      <c r="AK154" s="29">
        <v>10</v>
      </c>
      <c r="AL154" s="29">
        <v>10</v>
      </c>
      <c r="AM154" s="30">
        <v>8</v>
      </c>
      <c r="AN154" s="30">
        <v>7.25</v>
      </c>
      <c r="AO154" s="30">
        <v>10</v>
      </c>
      <c r="AP154" s="30">
        <v>10</v>
      </c>
      <c r="AQ154" s="30">
        <v>10</v>
      </c>
      <c r="AR154" s="30">
        <v>10</v>
      </c>
      <c r="AS154" s="29">
        <v>9.0500000000000007</v>
      </c>
      <c r="AT154" s="29">
        <v>10</v>
      </c>
      <c r="AU154" s="29">
        <v>10</v>
      </c>
      <c r="AV154" s="29">
        <v>10</v>
      </c>
      <c r="AW154" s="29">
        <v>10</v>
      </c>
      <c r="AX154" s="29">
        <v>10</v>
      </c>
      <c r="AY154" s="29">
        <v>10</v>
      </c>
      <c r="AZ154" s="29">
        <v>10</v>
      </c>
      <c r="BA154" s="49">
        <v>10</v>
      </c>
      <c r="BB154" s="31">
        <f>AVERAGE(Table278572[[#This Row],[RULE OF LAW]],Table278572[[#This Row],[SECURITY &amp; SAFETY]],Table278572[[#This Row],[PERSONAL FREEDOM (minus Security &amp;Safety and Rule of Law)]],Table278572[[#This Row],[PERSONAL FREEDOM (minus Security &amp;Safety and Rule of Law)]])</f>
        <v>8.7917646162157972</v>
      </c>
      <c r="BC154" s="32">
        <v>7.75</v>
      </c>
      <c r="BD154" s="53">
        <f>AVERAGE(Table278572[[#This Row],[PERSONAL FREEDOM]:[ECONOMIC FREEDOM]])</f>
        <v>8.2708823081078986</v>
      </c>
      <c r="BE154" s="54">
        <f t="shared" si="12"/>
        <v>23</v>
      </c>
      <c r="BF154" s="47">
        <f t="shared" si="13"/>
        <v>8.27</v>
      </c>
      <c r="BG154" s="45">
        <f>Table278572[[#This Row],[1 Rule of Law]]</f>
        <v>6.7323596791135776</v>
      </c>
      <c r="BH154" s="45">
        <f>Table278572[[#This Row],[2 Security &amp; Safety]]</f>
        <v>9.4813654524162789</v>
      </c>
      <c r="BI154" s="45">
        <f t="shared" si="14"/>
        <v>9.4766666666666666</v>
      </c>
    </row>
    <row r="155" spans="1:61" ht="15" customHeight="1" x14ac:dyDescent="0.25">
      <c r="A155" s="28" t="s">
        <v>82</v>
      </c>
      <c r="B155" s="29">
        <v>7.5145632856293219</v>
      </c>
      <c r="C155" s="29">
        <v>7.122691211914157</v>
      </c>
      <c r="D155" s="29">
        <v>5.3921770321428841</v>
      </c>
      <c r="E155" s="29">
        <v>6.6764771765621198</v>
      </c>
      <c r="F155" s="29">
        <v>6.9155221757535603</v>
      </c>
      <c r="G155" s="29">
        <v>10</v>
      </c>
      <c r="H155" s="29">
        <v>10</v>
      </c>
      <c r="I155" s="29">
        <v>10</v>
      </c>
      <c r="J155" s="29">
        <v>10</v>
      </c>
      <c r="K155" s="29">
        <v>10</v>
      </c>
      <c r="L155" s="29">
        <v>10</v>
      </c>
      <c r="M155" s="29">
        <v>10</v>
      </c>
      <c r="N155" s="29">
        <v>10</v>
      </c>
      <c r="O155" s="30">
        <v>5</v>
      </c>
      <c r="P155" s="30">
        <v>5</v>
      </c>
      <c r="Q155" s="30">
        <v>5</v>
      </c>
      <c r="R155" s="30">
        <v>8.3333333333333339</v>
      </c>
      <c r="S155" s="29">
        <v>8.416285169695632</v>
      </c>
      <c r="T155" s="29">
        <v>10</v>
      </c>
      <c r="U155" s="29">
        <v>10</v>
      </c>
      <c r="V155" s="29">
        <v>10</v>
      </c>
      <c r="W155" s="29">
        <v>10</v>
      </c>
      <c r="X155" s="29">
        <v>10</v>
      </c>
      <c r="Y155" s="29">
        <v>10</v>
      </c>
      <c r="Z155" s="29">
        <v>10</v>
      </c>
      <c r="AA155" s="29">
        <v>10</v>
      </c>
      <c r="AB155" s="29">
        <v>10</v>
      </c>
      <c r="AC155" s="29">
        <v>7.5</v>
      </c>
      <c r="AD155" s="29">
        <v>7.5</v>
      </c>
      <c r="AE155" s="29">
        <v>7.5</v>
      </c>
      <c r="AF155" s="29">
        <v>7.5</v>
      </c>
      <c r="AG155" s="29">
        <v>10</v>
      </c>
      <c r="AH155" s="29">
        <v>7.5</v>
      </c>
      <c r="AI155" s="29">
        <v>7.5</v>
      </c>
      <c r="AJ155" s="29">
        <v>8.3333333333333339</v>
      </c>
      <c r="AK155" s="29">
        <v>8.9583333333333339</v>
      </c>
      <c r="AL155" s="29">
        <v>10</v>
      </c>
      <c r="AM155" s="30">
        <v>8</v>
      </c>
      <c r="AN155" s="30">
        <v>7.5</v>
      </c>
      <c r="AO155" s="30">
        <v>10</v>
      </c>
      <c r="AP155" s="30">
        <v>10</v>
      </c>
      <c r="AQ155" s="30">
        <v>10</v>
      </c>
      <c r="AR155" s="30">
        <v>10</v>
      </c>
      <c r="AS155" s="29">
        <v>9.1</v>
      </c>
      <c r="AT155" s="29">
        <v>10</v>
      </c>
      <c r="AU155" s="29">
        <v>10</v>
      </c>
      <c r="AV155" s="29">
        <v>10</v>
      </c>
      <c r="AW155" s="29">
        <v>10</v>
      </c>
      <c r="AX155" s="29">
        <v>10</v>
      </c>
      <c r="AY155" s="29">
        <v>10</v>
      </c>
      <c r="AZ155" s="29">
        <v>10</v>
      </c>
      <c r="BA155" s="49">
        <v>10</v>
      </c>
      <c r="BB155" s="31">
        <f>AVERAGE(Table278572[[#This Row],[RULE OF LAW]],Table278572[[#This Row],[SECURITY &amp; SAFETY]],Table278572[[#This Row],[PERSONAL FREEDOM (minus Security &amp;Safety and Rule of Law)]],Table278572[[#This Row],[PERSONAL FREEDOM (minus Security &amp;Safety and Rule of Law)]])</f>
        <v>8.5790239198977716</v>
      </c>
      <c r="BC155" s="32">
        <v>7.08</v>
      </c>
      <c r="BD155" s="53">
        <f>AVERAGE(Table278572[[#This Row],[PERSONAL FREEDOM]:[ECONOMIC FREEDOM]])</f>
        <v>7.8295119599488858</v>
      </c>
      <c r="BE155" s="54">
        <f t="shared" si="12"/>
        <v>42</v>
      </c>
      <c r="BF155" s="47">
        <f t="shared" si="13"/>
        <v>7.83</v>
      </c>
      <c r="BG155" s="45">
        <f>Table278572[[#This Row],[1 Rule of Law]]</f>
        <v>6.6764771765621198</v>
      </c>
      <c r="BH155" s="45">
        <f>Table278572[[#This Row],[2 Security &amp; Safety]]</f>
        <v>8.416285169695632</v>
      </c>
      <c r="BI155" s="45">
        <f t="shared" si="14"/>
        <v>9.6116666666666681</v>
      </c>
    </row>
    <row r="156" spans="1:61" ht="15" customHeight="1" x14ac:dyDescent="0.25">
      <c r="A156" s="28" t="s">
        <v>194</v>
      </c>
      <c r="B156" s="29">
        <v>1.5421316208958247</v>
      </c>
      <c r="C156" s="29">
        <v>3.4855096869945958</v>
      </c>
      <c r="D156" s="29">
        <v>1.5983016397253345</v>
      </c>
      <c r="E156" s="29">
        <v>2.2086476492052518</v>
      </c>
      <c r="F156" s="29">
        <v>0</v>
      </c>
      <c r="G156" s="29">
        <v>10</v>
      </c>
      <c r="H156" s="29">
        <v>10</v>
      </c>
      <c r="I156" s="29">
        <v>5</v>
      </c>
      <c r="J156" s="29">
        <v>9.989140053036289</v>
      </c>
      <c r="K156" s="29">
        <v>9.9934840318217724</v>
      </c>
      <c r="L156" s="29">
        <v>8.9965248169716112</v>
      </c>
      <c r="M156" s="29">
        <v>10</v>
      </c>
      <c r="N156" s="29">
        <v>10</v>
      </c>
      <c r="O156" s="30">
        <v>10</v>
      </c>
      <c r="P156" s="30">
        <v>10</v>
      </c>
      <c r="Q156" s="30">
        <v>10</v>
      </c>
      <c r="R156" s="30">
        <v>10</v>
      </c>
      <c r="S156" s="29">
        <v>6.3321749389905371</v>
      </c>
      <c r="T156" s="29">
        <v>10</v>
      </c>
      <c r="U156" s="29">
        <v>10</v>
      </c>
      <c r="V156" s="29">
        <v>10</v>
      </c>
      <c r="W156" s="29">
        <v>10</v>
      </c>
      <c r="X156" s="29">
        <v>10</v>
      </c>
      <c r="Y156" s="29">
        <v>7.5</v>
      </c>
      <c r="Z156" s="29">
        <v>8.75</v>
      </c>
      <c r="AA156" s="29">
        <v>10</v>
      </c>
      <c r="AB156" s="29">
        <v>10</v>
      </c>
      <c r="AC156" s="29">
        <v>10</v>
      </c>
      <c r="AD156" s="29">
        <v>5</v>
      </c>
      <c r="AE156" s="29">
        <v>5</v>
      </c>
      <c r="AF156" s="29">
        <v>6.666666666666667</v>
      </c>
      <c r="AG156" s="29">
        <v>10</v>
      </c>
      <c r="AH156" s="29">
        <v>7.5</v>
      </c>
      <c r="AI156" s="29">
        <v>10</v>
      </c>
      <c r="AJ156" s="29">
        <v>9.1666666666666661</v>
      </c>
      <c r="AK156" s="29">
        <v>8.9583333333333339</v>
      </c>
      <c r="AL156" s="29">
        <v>10</v>
      </c>
      <c r="AM156" s="30">
        <v>1.3333333333333333</v>
      </c>
      <c r="AN156" s="30">
        <v>2.25</v>
      </c>
      <c r="AO156" s="30">
        <v>10</v>
      </c>
      <c r="AP156" s="30">
        <v>10</v>
      </c>
      <c r="AQ156" s="30">
        <v>10</v>
      </c>
      <c r="AR156" s="30">
        <v>7.5</v>
      </c>
      <c r="AS156" s="29">
        <v>6.2166666666666668</v>
      </c>
      <c r="AT156" s="29">
        <v>10</v>
      </c>
      <c r="AU156" s="29">
        <v>10</v>
      </c>
      <c r="AV156" s="29">
        <v>10</v>
      </c>
      <c r="AW156" s="29">
        <v>10</v>
      </c>
      <c r="AX156" s="29">
        <v>10</v>
      </c>
      <c r="AY156" s="29">
        <v>10</v>
      </c>
      <c r="AZ156" s="29">
        <v>10</v>
      </c>
      <c r="BA156" s="49">
        <v>10</v>
      </c>
      <c r="BB156" s="31">
        <f>AVERAGE(Table278572[[#This Row],[RULE OF LAW]],Table278572[[#This Row],[SECURITY &amp; SAFETY]],Table278572[[#This Row],[PERSONAL FREEDOM (minus Security &amp;Safety and Rule of Law)]],Table278572[[#This Row],[PERSONAL FREEDOM (minus Security &amp;Safety and Rule of Law)]])</f>
        <v>6.5277056470489478</v>
      </c>
      <c r="BC156" s="32">
        <v>3.29</v>
      </c>
      <c r="BD156" s="53">
        <f>AVERAGE(Table278572[[#This Row],[PERSONAL FREEDOM]:[ECONOMIC FREEDOM]])</f>
        <v>4.9088528235244739</v>
      </c>
      <c r="BE156" s="54">
        <f t="shared" si="12"/>
        <v>154</v>
      </c>
      <c r="BF156" s="47">
        <f t="shared" si="13"/>
        <v>4.91</v>
      </c>
      <c r="BG156" s="45">
        <f>Table278572[[#This Row],[1 Rule of Law]]</f>
        <v>2.2086476492052518</v>
      </c>
      <c r="BH156" s="45">
        <f>Table278572[[#This Row],[2 Security &amp; Safety]]</f>
        <v>6.3321749389905371</v>
      </c>
      <c r="BI156" s="45">
        <f t="shared" si="14"/>
        <v>8.7850000000000001</v>
      </c>
    </row>
    <row r="157" spans="1:61" ht="15" customHeight="1" x14ac:dyDescent="0.25">
      <c r="A157" s="28" t="s">
        <v>181</v>
      </c>
      <c r="B157" s="29">
        <v>5.729388017911532</v>
      </c>
      <c r="C157" s="29">
        <v>4.5763181335347918</v>
      </c>
      <c r="D157" s="29">
        <v>4.9700942773520493</v>
      </c>
      <c r="E157" s="29">
        <v>5.0919334762661252</v>
      </c>
      <c r="F157" s="29">
        <v>9.3952349161092847</v>
      </c>
      <c r="G157" s="29">
        <v>10</v>
      </c>
      <c r="H157" s="29">
        <v>10</v>
      </c>
      <c r="I157" s="29">
        <v>10</v>
      </c>
      <c r="J157" s="29">
        <v>10</v>
      </c>
      <c r="K157" s="29">
        <v>10</v>
      </c>
      <c r="L157" s="29">
        <v>10</v>
      </c>
      <c r="M157" s="29">
        <v>10</v>
      </c>
      <c r="N157" s="29">
        <v>7.5</v>
      </c>
      <c r="O157" s="30">
        <v>5</v>
      </c>
      <c r="P157" s="30">
        <v>5</v>
      </c>
      <c r="Q157" s="30">
        <v>5</v>
      </c>
      <c r="R157" s="30">
        <v>7.5</v>
      </c>
      <c r="S157" s="29">
        <v>8.9650783053697616</v>
      </c>
      <c r="T157" s="29">
        <v>5</v>
      </c>
      <c r="U157" s="29">
        <v>0</v>
      </c>
      <c r="V157" s="29">
        <v>5</v>
      </c>
      <c r="W157" s="29">
        <v>3.3333333333333335</v>
      </c>
      <c r="X157" s="29">
        <v>2.5</v>
      </c>
      <c r="Y157" s="29">
        <v>2.5</v>
      </c>
      <c r="Z157" s="29">
        <v>2.5</v>
      </c>
      <c r="AA157" s="29">
        <v>2.5</v>
      </c>
      <c r="AB157" s="29">
        <v>2.5</v>
      </c>
      <c r="AC157" s="29">
        <v>7.5</v>
      </c>
      <c r="AD157" s="29">
        <v>2.5</v>
      </c>
      <c r="AE157" s="29">
        <v>2.5</v>
      </c>
      <c r="AF157" s="29">
        <v>4.166666666666667</v>
      </c>
      <c r="AG157" s="29">
        <v>0</v>
      </c>
      <c r="AH157" s="29">
        <v>2.5</v>
      </c>
      <c r="AI157" s="29">
        <v>7.5</v>
      </c>
      <c r="AJ157" s="29">
        <v>3.3333333333333335</v>
      </c>
      <c r="AK157" s="29">
        <v>3.1250000000000004</v>
      </c>
      <c r="AL157" s="29">
        <v>10</v>
      </c>
      <c r="AM157" s="30">
        <v>0</v>
      </c>
      <c r="AN157" s="30">
        <v>1.5</v>
      </c>
      <c r="AO157" s="30">
        <v>7.5</v>
      </c>
      <c r="AP157" s="30">
        <v>5</v>
      </c>
      <c r="AQ157" s="30">
        <v>6.25</v>
      </c>
      <c r="AR157" s="30">
        <v>2.5</v>
      </c>
      <c r="AS157" s="29">
        <v>4.05</v>
      </c>
      <c r="AT157" s="29">
        <v>10</v>
      </c>
      <c r="AU157" s="29">
        <v>10</v>
      </c>
      <c r="AV157" s="29">
        <v>10</v>
      </c>
      <c r="AW157" s="29">
        <v>10</v>
      </c>
      <c r="AX157" s="29">
        <v>10</v>
      </c>
      <c r="AY157" s="29">
        <v>10</v>
      </c>
      <c r="AZ157" s="29">
        <v>10</v>
      </c>
      <c r="BA157" s="49">
        <v>10</v>
      </c>
      <c r="BB157" s="31">
        <f>AVERAGE(Table278572[[#This Row],[RULE OF LAW]],Table278572[[#This Row],[SECURITY &amp; SAFETY]],Table278572[[#This Row],[PERSONAL FREEDOM (minus Security &amp;Safety and Rule of Law)]],Table278572[[#This Row],[PERSONAL FREEDOM (minus Security &amp;Safety and Rule of Law)]])</f>
        <v>5.8150862787423048</v>
      </c>
      <c r="BC157" s="32">
        <v>6.43</v>
      </c>
      <c r="BD157" s="53">
        <f>AVERAGE(Table278572[[#This Row],[PERSONAL FREEDOM]:[ECONOMIC FREEDOM]])</f>
        <v>6.1225431393711522</v>
      </c>
      <c r="BE157" s="54">
        <f t="shared" si="12"/>
        <v>128</v>
      </c>
      <c r="BF157" s="47">
        <f t="shared" si="13"/>
        <v>6.12</v>
      </c>
      <c r="BG157" s="45">
        <f>Table278572[[#This Row],[1 Rule of Law]]</f>
        <v>5.0919334762661252</v>
      </c>
      <c r="BH157" s="45">
        <f>Table278572[[#This Row],[2 Security &amp; Safety]]</f>
        <v>8.9650783053697616</v>
      </c>
      <c r="BI157" s="45">
        <f t="shared" si="14"/>
        <v>4.6016666666666666</v>
      </c>
    </row>
    <row r="158" spans="1:61" ht="15" customHeight="1" x14ac:dyDescent="0.25">
      <c r="A158" s="28" t="s">
        <v>203</v>
      </c>
      <c r="B158" s="29" t="s">
        <v>48</v>
      </c>
      <c r="C158" s="29" t="s">
        <v>48</v>
      </c>
      <c r="D158" s="29" t="s">
        <v>48</v>
      </c>
      <c r="E158" s="29">
        <v>3.3334107576635761</v>
      </c>
      <c r="F158" s="29">
        <v>7.2003176328046408</v>
      </c>
      <c r="G158" s="29">
        <v>0</v>
      </c>
      <c r="H158" s="29">
        <v>0</v>
      </c>
      <c r="I158" s="29">
        <v>0</v>
      </c>
      <c r="J158" s="29">
        <v>0</v>
      </c>
      <c r="K158" s="29">
        <v>2.8138142253210673E-2</v>
      </c>
      <c r="L158" s="29">
        <v>5.6276284506421347E-3</v>
      </c>
      <c r="M158" s="29">
        <v>6.2</v>
      </c>
      <c r="N158" s="29">
        <v>7.5</v>
      </c>
      <c r="O158" s="30">
        <v>0</v>
      </c>
      <c r="P158" s="30">
        <v>0</v>
      </c>
      <c r="Q158" s="30">
        <v>0</v>
      </c>
      <c r="R158" s="30">
        <v>4.5666666666666664</v>
      </c>
      <c r="S158" s="29">
        <v>3.9242039759739833</v>
      </c>
      <c r="T158" s="29">
        <v>0</v>
      </c>
      <c r="U158" s="29">
        <v>5</v>
      </c>
      <c r="V158" s="29">
        <v>0</v>
      </c>
      <c r="W158" s="29">
        <v>1.6666666666666667</v>
      </c>
      <c r="X158" s="29" t="s">
        <v>48</v>
      </c>
      <c r="Y158" s="29" t="s">
        <v>48</v>
      </c>
      <c r="Z158" s="29" t="s">
        <v>48</v>
      </c>
      <c r="AA158" s="29" t="s">
        <v>48</v>
      </c>
      <c r="AB158" s="29" t="s">
        <v>48</v>
      </c>
      <c r="AC158" s="29" t="s">
        <v>48</v>
      </c>
      <c r="AD158" s="29" t="s">
        <v>48</v>
      </c>
      <c r="AE158" s="29" t="s">
        <v>48</v>
      </c>
      <c r="AF158" s="29" t="s">
        <v>48</v>
      </c>
      <c r="AG158" s="29" t="s">
        <v>48</v>
      </c>
      <c r="AH158" s="29" t="s">
        <v>48</v>
      </c>
      <c r="AI158" s="29" t="s">
        <v>48</v>
      </c>
      <c r="AJ158" s="29" t="s">
        <v>48</v>
      </c>
      <c r="AK158" s="29" t="s">
        <v>48</v>
      </c>
      <c r="AL158" s="29">
        <v>6.1808265577377295</v>
      </c>
      <c r="AM158" s="30">
        <v>2</v>
      </c>
      <c r="AN158" s="30">
        <v>2.25</v>
      </c>
      <c r="AO158" s="30" t="s">
        <v>48</v>
      </c>
      <c r="AP158" s="30" t="s">
        <v>48</v>
      </c>
      <c r="AQ158" s="30" t="s">
        <v>48</v>
      </c>
      <c r="AR158" s="30" t="s">
        <v>48</v>
      </c>
      <c r="AS158" s="29">
        <v>3.4769421859125766</v>
      </c>
      <c r="AT158" s="29">
        <v>0</v>
      </c>
      <c r="AU158" s="29">
        <v>0</v>
      </c>
      <c r="AV158" s="29">
        <v>0</v>
      </c>
      <c r="AW158" s="29">
        <v>0</v>
      </c>
      <c r="AX158" s="29">
        <v>0</v>
      </c>
      <c r="AY158" s="29">
        <v>0</v>
      </c>
      <c r="AZ158" s="29">
        <v>0</v>
      </c>
      <c r="BA158" s="49">
        <v>0</v>
      </c>
      <c r="BB158" s="31">
        <f>AVERAGE(Table278572[[#This Row],[RULE OF LAW]],Table278572[[#This Row],[SECURITY &amp; SAFETY]],Table278572[[#This Row],[PERSONAL FREEDOM (minus Security &amp;Safety and Rule of Law)]],Table278572[[#This Row],[PERSONAL FREEDOM (minus Security &amp;Safety and Rule of Law)]])</f>
        <v>2.6716718255059302</v>
      </c>
      <c r="BC158" s="32">
        <v>6.44</v>
      </c>
      <c r="BD158" s="53">
        <f>AVERAGE(Table278572[[#This Row],[PERSONAL FREEDOM]:[ECONOMIC FREEDOM]])</f>
        <v>4.5558359127529648</v>
      </c>
      <c r="BE158" s="54">
        <f t="shared" si="12"/>
        <v>158</v>
      </c>
      <c r="BF158" s="47">
        <f t="shared" si="13"/>
        <v>4.5599999999999996</v>
      </c>
      <c r="BG158" s="45">
        <f>Table278572[[#This Row],[1 Rule of Law]]</f>
        <v>3.3334107576635761</v>
      </c>
      <c r="BH158" s="45">
        <f>Table278572[[#This Row],[2 Security &amp; Safety]]</f>
        <v>3.9242039759739833</v>
      </c>
      <c r="BI158" s="45">
        <f t="shared" si="14"/>
        <v>1.7145362841930811</v>
      </c>
    </row>
    <row r="159" spans="1:61" ht="13" x14ac:dyDescent="0.25">
      <c r="A159" s="28" t="s">
        <v>150</v>
      </c>
      <c r="B159" s="29">
        <v>3.4323866607369231</v>
      </c>
      <c r="C159" s="29">
        <v>4.7020298480249849</v>
      </c>
      <c r="D159" s="29">
        <v>3.7703608999263545</v>
      </c>
      <c r="E159" s="29">
        <v>3.9682591362294213</v>
      </c>
      <c r="F159" s="29">
        <v>7.5365032191532322</v>
      </c>
      <c r="G159" s="29">
        <v>10</v>
      </c>
      <c r="H159" s="29">
        <v>10</v>
      </c>
      <c r="I159" s="29">
        <v>7.5</v>
      </c>
      <c r="J159" s="29">
        <v>10</v>
      </c>
      <c r="K159" s="29">
        <v>10</v>
      </c>
      <c r="L159" s="29">
        <v>9.5</v>
      </c>
      <c r="M159" s="29">
        <v>9.9</v>
      </c>
      <c r="N159" s="29">
        <v>7.5</v>
      </c>
      <c r="O159" s="30">
        <v>5</v>
      </c>
      <c r="P159" s="30">
        <v>5</v>
      </c>
      <c r="Q159" s="30">
        <v>5</v>
      </c>
      <c r="R159" s="30">
        <v>7.4666666666666659</v>
      </c>
      <c r="S159" s="29">
        <v>8.1677232952732997</v>
      </c>
      <c r="T159" s="29">
        <v>10</v>
      </c>
      <c r="U159" s="29">
        <v>5</v>
      </c>
      <c r="V159" s="29">
        <v>5</v>
      </c>
      <c r="W159" s="29">
        <v>6.666666666666667</v>
      </c>
      <c r="X159" s="29">
        <v>7.5</v>
      </c>
      <c r="Y159" s="29">
        <v>7.5</v>
      </c>
      <c r="Z159" s="29">
        <v>7.5</v>
      </c>
      <c r="AA159" s="29">
        <v>7.5</v>
      </c>
      <c r="AB159" s="29">
        <v>7.5</v>
      </c>
      <c r="AC159" s="29">
        <v>7.5</v>
      </c>
      <c r="AD159" s="29">
        <v>7.5</v>
      </c>
      <c r="AE159" s="29">
        <v>10</v>
      </c>
      <c r="AF159" s="29">
        <v>8.3333333333333339</v>
      </c>
      <c r="AG159" s="29">
        <v>7.5</v>
      </c>
      <c r="AH159" s="29">
        <v>5</v>
      </c>
      <c r="AI159" s="29">
        <v>10</v>
      </c>
      <c r="AJ159" s="29">
        <v>7.5</v>
      </c>
      <c r="AK159" s="29">
        <v>7.7083333333333339</v>
      </c>
      <c r="AL159" s="29">
        <v>10</v>
      </c>
      <c r="AM159" s="30">
        <v>4</v>
      </c>
      <c r="AN159" s="30">
        <v>3.75</v>
      </c>
      <c r="AO159" s="30">
        <v>7.5</v>
      </c>
      <c r="AP159" s="30">
        <v>7.5</v>
      </c>
      <c r="AQ159" s="30">
        <v>7.5</v>
      </c>
      <c r="AR159" s="30">
        <v>7.5</v>
      </c>
      <c r="AS159" s="29">
        <v>6.55</v>
      </c>
      <c r="AT159" s="29">
        <v>0</v>
      </c>
      <c r="AU159" s="29">
        <v>5</v>
      </c>
      <c r="AV159" s="29">
        <v>2.5</v>
      </c>
      <c r="AW159" s="29">
        <v>0</v>
      </c>
      <c r="AX159" s="29">
        <v>0</v>
      </c>
      <c r="AY159" s="29">
        <v>0</v>
      </c>
      <c r="AZ159" s="29" t="s">
        <v>48</v>
      </c>
      <c r="BA159" s="49">
        <v>1.25</v>
      </c>
      <c r="BB159" s="31">
        <f>AVERAGE(Table278572[[#This Row],[RULE OF LAW]],Table278572[[#This Row],[SECURITY &amp; SAFETY]],Table278572[[#This Row],[PERSONAL FREEDOM (minus Security &amp;Safety and Rule of Law)]],Table278572[[#This Row],[PERSONAL FREEDOM (minus Security &amp;Safety and Rule of Law)]])</f>
        <v>6.0014956078756807</v>
      </c>
      <c r="BC159" s="32">
        <v>7.04</v>
      </c>
      <c r="BD159" s="53">
        <f>AVERAGE(Table278572[[#This Row],[PERSONAL FREEDOM]:[ECONOMIC FREEDOM]])</f>
        <v>6.5207478039378408</v>
      </c>
      <c r="BE159" s="54">
        <f t="shared" si="12"/>
        <v>103</v>
      </c>
      <c r="BF159" s="47">
        <f t="shared" si="13"/>
        <v>6.52</v>
      </c>
      <c r="BG159" s="45">
        <f>Table278572[[#This Row],[1 Rule of Law]]</f>
        <v>3.9682591362294213</v>
      </c>
      <c r="BH159" s="45">
        <f>Table278572[[#This Row],[2 Security &amp; Safety]]</f>
        <v>8.1677232952732997</v>
      </c>
      <c r="BI159" s="45">
        <f t="shared" si="14"/>
        <v>5.9350000000000005</v>
      </c>
    </row>
    <row r="160" spans="1:61" ht="13" x14ac:dyDescent="0.25">
      <c r="A160" s="28" t="s">
        <v>197</v>
      </c>
      <c r="B160" s="29">
        <v>1.973274583028539</v>
      </c>
      <c r="C160" s="29">
        <v>4.5191936987929875</v>
      </c>
      <c r="D160" s="29">
        <v>3.6128959826432321</v>
      </c>
      <c r="E160" s="29">
        <v>3.368454754821586</v>
      </c>
      <c r="F160" s="29">
        <v>6.9876782978099437</v>
      </c>
      <c r="G160" s="29">
        <v>5</v>
      </c>
      <c r="H160" s="29">
        <v>10</v>
      </c>
      <c r="I160" s="29">
        <v>5</v>
      </c>
      <c r="J160" s="29">
        <v>10</v>
      </c>
      <c r="K160" s="29">
        <v>10</v>
      </c>
      <c r="L160" s="29">
        <v>8</v>
      </c>
      <c r="M160" s="29">
        <v>10</v>
      </c>
      <c r="N160" s="29">
        <v>7.5</v>
      </c>
      <c r="O160" s="30">
        <v>5</v>
      </c>
      <c r="P160" s="30">
        <v>5</v>
      </c>
      <c r="Q160" s="30">
        <v>5</v>
      </c>
      <c r="R160" s="30">
        <v>7.5</v>
      </c>
      <c r="S160" s="29">
        <v>7.4958927659366479</v>
      </c>
      <c r="T160" s="29">
        <v>0</v>
      </c>
      <c r="U160" s="29">
        <v>0</v>
      </c>
      <c r="V160" s="29">
        <v>10</v>
      </c>
      <c r="W160" s="29">
        <v>3.3333333333333335</v>
      </c>
      <c r="X160" s="29">
        <v>2.5</v>
      </c>
      <c r="Y160" s="29">
        <v>5</v>
      </c>
      <c r="Z160" s="29">
        <v>3.75</v>
      </c>
      <c r="AA160" s="29">
        <v>5</v>
      </c>
      <c r="AB160" s="29">
        <v>5</v>
      </c>
      <c r="AC160" s="29">
        <v>2.5</v>
      </c>
      <c r="AD160" s="29">
        <v>2.5</v>
      </c>
      <c r="AE160" s="29">
        <v>5</v>
      </c>
      <c r="AF160" s="29">
        <v>3.3333333333333335</v>
      </c>
      <c r="AG160" s="29">
        <v>2.5</v>
      </c>
      <c r="AH160" s="29">
        <v>2.5</v>
      </c>
      <c r="AI160" s="29">
        <v>2.5</v>
      </c>
      <c r="AJ160" s="29">
        <v>2.5</v>
      </c>
      <c r="AK160" s="29">
        <v>3.9583333333333335</v>
      </c>
      <c r="AL160" s="29">
        <v>10</v>
      </c>
      <c r="AM160" s="30">
        <v>2.3333333333333335</v>
      </c>
      <c r="AN160" s="30">
        <v>4.25</v>
      </c>
      <c r="AO160" s="30">
        <v>7.5</v>
      </c>
      <c r="AP160" s="30">
        <v>7.5</v>
      </c>
      <c r="AQ160" s="30">
        <v>7.5</v>
      </c>
      <c r="AR160" s="30">
        <v>7.5</v>
      </c>
      <c r="AS160" s="29">
        <v>6.3166666666666673</v>
      </c>
      <c r="AT160" s="29" t="s">
        <v>48</v>
      </c>
      <c r="AU160" s="29">
        <v>10</v>
      </c>
      <c r="AV160" s="29">
        <v>10</v>
      </c>
      <c r="AW160" s="29">
        <v>0</v>
      </c>
      <c r="AX160" s="29">
        <v>10</v>
      </c>
      <c r="AY160" s="29">
        <v>5</v>
      </c>
      <c r="AZ160" s="29" t="s">
        <v>48</v>
      </c>
      <c r="BA160" s="49">
        <v>7.5</v>
      </c>
      <c r="BB160" s="31">
        <f>AVERAGE(Table278572[[#This Row],[RULE OF LAW]],Table278572[[#This Row],[SECURITY &amp; SAFETY]],Table278572[[#This Row],[PERSONAL FREEDOM (minus Security &amp;Safety and Rule of Law)]],Table278572[[#This Row],[PERSONAL FREEDOM (minus Security &amp;Safety and Rule of Law)]])</f>
        <v>5.2019202135228921</v>
      </c>
      <c r="BC160" s="32">
        <v>5.28</v>
      </c>
      <c r="BD160" s="53">
        <f>AVERAGE(Table278572[[#This Row],[PERSONAL FREEDOM]:[ECONOMIC FREEDOM]])</f>
        <v>5.2409601067614462</v>
      </c>
      <c r="BE160" s="54">
        <f t="shared" si="12"/>
        <v>148</v>
      </c>
      <c r="BF160" s="47">
        <f t="shared" si="13"/>
        <v>5.24</v>
      </c>
      <c r="BG160" s="45">
        <f>Table278572[[#This Row],[1 Rule of Law]]</f>
        <v>3.368454754821586</v>
      </c>
      <c r="BH160" s="45">
        <f>Table278572[[#This Row],[2 Security &amp; Safety]]</f>
        <v>7.4958927659366479</v>
      </c>
      <c r="BI160" s="45">
        <f t="shared" si="14"/>
        <v>4.9716666666666667</v>
      </c>
    </row>
  </sheetData>
  <pageMargins left="0" right="0" top="0" bottom="0" header="0" footer="0"/>
  <pageSetup paperSize="5" scale="41" fitToWidth="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6</vt:i4>
      </vt:variant>
    </vt:vector>
  </HeadingPairs>
  <TitlesOfParts>
    <vt:vector size="13" baseType="lpstr">
      <vt:lpstr>Introduction</vt:lpstr>
      <vt:lpstr>Human Freedom 2008</vt:lpstr>
      <vt:lpstr>Human Freedom 2010</vt:lpstr>
      <vt:lpstr>Human Freedom 2011</vt:lpstr>
      <vt:lpstr>Human Freedom 2012</vt:lpstr>
      <vt:lpstr>Human Freedom 2013</vt:lpstr>
      <vt:lpstr>Human Freedom 2014</vt:lpstr>
      <vt:lpstr>'Human Freedom 2008'!Tiskanje_naslovov</vt:lpstr>
      <vt:lpstr>'Human Freedom 2010'!Tiskanje_naslovov</vt:lpstr>
      <vt:lpstr>'Human Freedom 2011'!Tiskanje_naslovov</vt:lpstr>
      <vt:lpstr>'Human Freedom 2012'!Tiskanje_naslovov</vt:lpstr>
      <vt:lpstr>'Human Freedom 2013'!Tiskanje_naslovov</vt:lpstr>
      <vt:lpstr>'Human Freedom 2014'!Tiskanje_naslovov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Porčnik</dc:creator>
  <cp:lastModifiedBy>Tanja</cp:lastModifiedBy>
  <dcterms:created xsi:type="dcterms:W3CDTF">2015-12-03T14:31:18Z</dcterms:created>
  <dcterms:modified xsi:type="dcterms:W3CDTF">2016-11-24T19:08:53Z</dcterms:modified>
</cp:coreProperties>
</file>